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DanOBrien\Models\EPS\US\eps-us\.claude\worktrees\cement-carbonation\"/>
    </mc:Choice>
  </mc:AlternateContent>
  <xr:revisionPtr revIDLastSave="0" documentId="13_ncr:1_{BC3A6E37-2C6D-4930-A8D6-AC5E1A79CC73}" xr6:coauthVersionLast="47" xr6:coauthVersionMax="47" xr10:uidLastSave="{00000000-0000-0000-0000-000000000000}"/>
  <bookViews>
    <workbookView xWindow="-110" yWindow="-110" windowWidth="19420" windowHeight="11500" firstSheet="4"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PolicyLevers!$H$1:$H$3305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306" i="1" l="1"/>
  <c r="Q3306" i="1"/>
  <c r="P3306" i="1"/>
  <c r="O3306" i="1"/>
  <c r="N3306" i="1"/>
  <c r="M3306" i="1"/>
  <c r="L3306" i="1"/>
  <c r="K3306" i="1"/>
  <c r="J3306" i="1"/>
  <c r="B3306" i="1"/>
  <c r="A3306" i="1"/>
  <c r="C2796" i="1"/>
  <c r="C2795" i="1"/>
  <c r="C2794" i="1"/>
  <c r="C2793" i="1"/>
  <c r="C2792" i="1"/>
  <c r="M2792" i="1" s="1"/>
  <c r="C2791" i="1"/>
  <c r="C2789" i="1"/>
  <c r="C2788" i="1"/>
  <c r="C2787" i="1"/>
  <c r="C2786" i="1"/>
  <c r="C2785" i="1"/>
  <c r="C2784" i="1"/>
  <c r="R2790" i="1"/>
  <c r="Q2790" i="1"/>
  <c r="P2790" i="1"/>
  <c r="O2790" i="1"/>
  <c r="N2790" i="1"/>
  <c r="M2790" i="1"/>
  <c r="L2790" i="1"/>
  <c r="K2790" i="1"/>
  <c r="J2790" i="1"/>
  <c r="B2790" i="1"/>
  <c r="A2790" i="1"/>
  <c r="R2787" i="1"/>
  <c r="Q2787" i="1"/>
  <c r="P2787" i="1"/>
  <c r="R2783" i="1"/>
  <c r="Q2783" i="1"/>
  <c r="P2783" i="1"/>
  <c r="O2783" i="1"/>
  <c r="N2783" i="1"/>
  <c r="M2783" i="1"/>
  <c r="L2783" i="1"/>
  <c r="K2783" i="1"/>
  <c r="J2783" i="1"/>
  <c r="B2783" i="1"/>
  <c r="A2783" i="1"/>
  <c r="C665" i="1"/>
  <c r="C670" i="1"/>
  <c r="C3167" i="1"/>
  <c r="J152" i="19"/>
  <c r="C3293" i="1"/>
  <c r="R3293" i="1" s="1"/>
  <c r="C3292" i="1"/>
  <c r="L3292" i="1" s="1"/>
  <c r="C3291" i="1"/>
  <c r="O3291" i="1" s="1"/>
  <c r="C3290" i="1"/>
  <c r="R3290" i="1"/>
  <c r="R3289" i="1"/>
  <c r="Q3289" i="1"/>
  <c r="O3289" i="1"/>
  <c r="N3289" i="1"/>
  <c r="M3289" i="1"/>
  <c r="L3289" i="1"/>
  <c r="K3289" i="1"/>
  <c r="J3289" i="1"/>
  <c r="B3289" i="1"/>
  <c r="A3289" i="1"/>
  <c r="R685" i="1"/>
  <c r="Q685" i="1"/>
  <c r="P685" i="1"/>
  <c r="O685" i="1"/>
  <c r="N685" i="1"/>
  <c r="M685" i="1"/>
  <c r="L685" i="1"/>
  <c r="K685" i="1"/>
  <c r="J685" i="1"/>
  <c r="B685" i="1"/>
  <c r="A685" i="1"/>
  <c r="R684" i="1"/>
  <c r="Q684" i="1"/>
  <c r="P684" i="1"/>
  <c r="O684" i="1"/>
  <c r="N684" i="1"/>
  <c r="M684" i="1"/>
  <c r="L684" i="1"/>
  <c r="K684" i="1"/>
  <c r="J684" i="1"/>
  <c r="B684" i="1"/>
  <c r="A684" i="1"/>
  <c r="R683" i="1"/>
  <c r="Q683" i="1"/>
  <c r="P683" i="1"/>
  <c r="N683" i="1"/>
  <c r="M683" i="1"/>
  <c r="L683" i="1"/>
  <c r="K683" i="1"/>
  <c r="J683" i="1"/>
  <c r="B683" i="1"/>
  <c r="A683" i="1"/>
  <c r="R682" i="1"/>
  <c r="Q682" i="1"/>
  <c r="P682" i="1"/>
  <c r="O682" i="1"/>
  <c r="N682" i="1"/>
  <c r="M682" i="1"/>
  <c r="L682" i="1"/>
  <c r="K682" i="1"/>
  <c r="J682" i="1"/>
  <c r="B682" i="1"/>
  <c r="A682" i="1"/>
  <c r="R681" i="1"/>
  <c r="Q681" i="1"/>
  <c r="P681" i="1"/>
  <c r="N681" i="1"/>
  <c r="M681" i="1"/>
  <c r="L681" i="1"/>
  <c r="K681" i="1"/>
  <c r="J681" i="1"/>
  <c r="B681" i="1"/>
  <c r="A681" i="1"/>
  <c r="R680" i="1"/>
  <c r="Q680" i="1"/>
  <c r="P680" i="1"/>
  <c r="O680" i="1"/>
  <c r="N680" i="1"/>
  <c r="M680" i="1"/>
  <c r="L680" i="1"/>
  <c r="K680" i="1"/>
  <c r="J680" i="1"/>
  <c r="B680" i="1"/>
  <c r="A680" i="1"/>
  <c r="R679" i="1"/>
  <c r="Q679" i="1"/>
  <c r="P679" i="1"/>
  <c r="O679" i="1"/>
  <c r="N679" i="1"/>
  <c r="M679" i="1"/>
  <c r="L679" i="1"/>
  <c r="K679" i="1"/>
  <c r="J679" i="1"/>
  <c r="B679" i="1"/>
  <c r="A679" i="1"/>
  <c r="R678" i="1"/>
  <c r="Q678" i="1"/>
  <c r="P678" i="1"/>
  <c r="O678" i="1"/>
  <c r="N678" i="1"/>
  <c r="M678" i="1"/>
  <c r="L678" i="1"/>
  <c r="K678" i="1"/>
  <c r="J678" i="1"/>
  <c r="B678" i="1"/>
  <c r="A678" i="1"/>
  <c r="R677" i="1"/>
  <c r="Q677" i="1"/>
  <c r="P677" i="1"/>
  <c r="N677" i="1"/>
  <c r="M677" i="1"/>
  <c r="L677" i="1"/>
  <c r="K677" i="1"/>
  <c r="J677" i="1"/>
  <c r="B677" i="1"/>
  <c r="A677" i="1"/>
  <c r="R676" i="1"/>
  <c r="Q676" i="1"/>
  <c r="P676" i="1"/>
  <c r="O676" i="1"/>
  <c r="N676" i="1"/>
  <c r="M676" i="1"/>
  <c r="L676" i="1"/>
  <c r="K676" i="1"/>
  <c r="J676" i="1"/>
  <c r="B676" i="1"/>
  <c r="A676" i="1"/>
  <c r="R675" i="1"/>
  <c r="Q675" i="1"/>
  <c r="P675" i="1"/>
  <c r="O675" i="1"/>
  <c r="N675" i="1"/>
  <c r="M675" i="1"/>
  <c r="L675" i="1"/>
  <c r="K675" i="1"/>
  <c r="J675" i="1"/>
  <c r="B675" i="1"/>
  <c r="A675" i="1"/>
  <c r="R674" i="1"/>
  <c r="Q674" i="1"/>
  <c r="P674" i="1"/>
  <c r="O674" i="1"/>
  <c r="N674" i="1"/>
  <c r="M674" i="1"/>
  <c r="L674" i="1"/>
  <c r="K674" i="1"/>
  <c r="J674" i="1"/>
  <c r="B674" i="1"/>
  <c r="A674" i="1"/>
  <c r="R673" i="1"/>
  <c r="Q673" i="1"/>
  <c r="P673" i="1"/>
  <c r="O673" i="1"/>
  <c r="N673" i="1"/>
  <c r="M673" i="1"/>
  <c r="L673" i="1"/>
  <c r="K673" i="1"/>
  <c r="J673" i="1"/>
  <c r="B673" i="1"/>
  <c r="A673" i="1"/>
  <c r="R672" i="1"/>
  <c r="Q672" i="1"/>
  <c r="P672" i="1"/>
  <c r="O672" i="1"/>
  <c r="N672" i="1"/>
  <c r="M672" i="1"/>
  <c r="L672" i="1"/>
  <c r="K672" i="1"/>
  <c r="J672" i="1"/>
  <c r="B672" i="1"/>
  <c r="A672" i="1"/>
  <c r="C3168" i="1"/>
  <c r="K3168" i="1" s="1"/>
  <c r="C3166" i="1"/>
  <c r="C3165" i="1"/>
  <c r="K3164" i="1"/>
  <c r="L133" i="19"/>
  <c r="K133" i="19"/>
  <c r="J133" i="19"/>
  <c r="P3164" i="1" s="1"/>
  <c r="I133" i="19"/>
  <c r="O3164" i="1" s="1"/>
  <c r="H133" i="19"/>
  <c r="N3164" i="1" s="1"/>
  <c r="G133" i="19"/>
  <c r="M3164" i="1" s="1"/>
  <c r="F133" i="19"/>
  <c r="L3164" i="1" s="1"/>
  <c r="D133" i="19"/>
  <c r="J3164" i="1" s="1"/>
  <c r="B133" i="19"/>
  <c r="A133" i="19"/>
  <c r="C671" i="1"/>
  <c r="R671" i="1" s="1"/>
  <c r="C669" i="1"/>
  <c r="R669" i="1" s="1"/>
  <c r="C668" i="1"/>
  <c r="R668" i="1" s="1"/>
  <c r="R667" i="1"/>
  <c r="Q667" i="1"/>
  <c r="P667" i="1"/>
  <c r="O667" i="1"/>
  <c r="N667" i="1"/>
  <c r="M667" i="1"/>
  <c r="L667" i="1"/>
  <c r="K667" i="1"/>
  <c r="J667" i="1"/>
  <c r="B667" i="1"/>
  <c r="A667" i="1"/>
  <c r="C666" i="1"/>
  <c r="R666" i="1" s="1"/>
  <c r="C664" i="1"/>
  <c r="J664" i="1" s="1"/>
  <c r="C663" i="1"/>
  <c r="R662" i="1"/>
  <c r="Q662" i="1"/>
  <c r="P662" i="1"/>
  <c r="O662" i="1"/>
  <c r="N662" i="1"/>
  <c r="M662" i="1"/>
  <c r="L662" i="1"/>
  <c r="K662" i="1"/>
  <c r="J662" i="1"/>
  <c r="B662" i="1"/>
  <c r="A662" i="1"/>
  <c r="R661" i="1"/>
  <c r="Q661" i="1"/>
  <c r="P661" i="1"/>
  <c r="O661" i="1"/>
  <c r="N661" i="1"/>
  <c r="M661" i="1"/>
  <c r="L661" i="1"/>
  <c r="K661" i="1"/>
  <c r="J661" i="1"/>
  <c r="B661" i="1"/>
  <c r="A661" i="1"/>
  <c r="B52" i="18"/>
  <c r="F52" i="8" s="1"/>
  <c r="J2787" i="1" l="1"/>
  <c r="O2787" i="1"/>
  <c r="N2787" i="1"/>
  <c r="M2787" i="1"/>
  <c r="L2787" i="1"/>
  <c r="K2787" i="1"/>
  <c r="B2787" i="1"/>
  <c r="A2787" i="1"/>
  <c r="J2786" i="1"/>
  <c r="R2786" i="1"/>
  <c r="Q2786" i="1"/>
  <c r="P2786" i="1"/>
  <c r="O2786" i="1"/>
  <c r="N2786" i="1"/>
  <c r="M2786" i="1"/>
  <c r="L2786" i="1"/>
  <c r="K2786" i="1"/>
  <c r="B2786" i="1"/>
  <c r="A2786" i="1"/>
  <c r="J2785" i="1"/>
  <c r="A2785" i="1"/>
  <c r="R2785" i="1"/>
  <c r="Q2785" i="1"/>
  <c r="P2785" i="1"/>
  <c r="O2785" i="1"/>
  <c r="N2785" i="1"/>
  <c r="M2785" i="1"/>
  <c r="L2785" i="1"/>
  <c r="K2785" i="1"/>
  <c r="B2785" i="1"/>
  <c r="P2784" i="1"/>
  <c r="M2784" i="1"/>
  <c r="L2784" i="1"/>
  <c r="J2784" i="1"/>
  <c r="R2784" i="1"/>
  <c r="N2784" i="1"/>
  <c r="K2784" i="1"/>
  <c r="A2784" i="1"/>
  <c r="Q2784" i="1"/>
  <c r="O2784" i="1"/>
  <c r="B2784" i="1"/>
  <c r="R2796" i="1"/>
  <c r="Q2796" i="1"/>
  <c r="P2796" i="1"/>
  <c r="O2796" i="1"/>
  <c r="N2796" i="1"/>
  <c r="M2796" i="1"/>
  <c r="L2796" i="1"/>
  <c r="K2796" i="1"/>
  <c r="J2796" i="1"/>
  <c r="B2796" i="1"/>
  <c r="A2796" i="1"/>
  <c r="R2795" i="1"/>
  <c r="Q2795" i="1"/>
  <c r="P2795" i="1"/>
  <c r="O2795" i="1"/>
  <c r="N2795" i="1"/>
  <c r="M2795" i="1"/>
  <c r="L2795" i="1"/>
  <c r="K2795" i="1"/>
  <c r="J2795" i="1"/>
  <c r="B2795" i="1"/>
  <c r="A2795" i="1"/>
  <c r="R2794" i="1"/>
  <c r="Q2794" i="1"/>
  <c r="P2794" i="1"/>
  <c r="O2794" i="1"/>
  <c r="N2794" i="1"/>
  <c r="M2794" i="1"/>
  <c r="L2794" i="1"/>
  <c r="K2794" i="1"/>
  <c r="J2794" i="1"/>
  <c r="B2794" i="1"/>
  <c r="A2794" i="1"/>
  <c r="R2793" i="1"/>
  <c r="Q2793" i="1"/>
  <c r="P2793" i="1"/>
  <c r="O2793" i="1"/>
  <c r="N2793" i="1"/>
  <c r="M2793" i="1"/>
  <c r="L2793" i="1"/>
  <c r="K2793" i="1"/>
  <c r="J2793" i="1"/>
  <c r="B2793" i="1"/>
  <c r="A2793" i="1"/>
  <c r="R2792" i="1"/>
  <c r="Q2792" i="1"/>
  <c r="P2792" i="1"/>
  <c r="O2792" i="1"/>
  <c r="N2792" i="1"/>
  <c r="L2792" i="1"/>
  <c r="K2792" i="1"/>
  <c r="J2792" i="1"/>
  <c r="B2792" i="1"/>
  <c r="A2792" i="1"/>
  <c r="R2791" i="1"/>
  <c r="P2791" i="1"/>
  <c r="O2791" i="1"/>
  <c r="N2791" i="1"/>
  <c r="M2791" i="1"/>
  <c r="L2791" i="1"/>
  <c r="K2791" i="1"/>
  <c r="J2791" i="1"/>
  <c r="B2791" i="1"/>
  <c r="A2791" i="1"/>
  <c r="Q2791" i="1"/>
  <c r="R2789" i="1"/>
  <c r="Q2789" i="1"/>
  <c r="P2789" i="1"/>
  <c r="O2789" i="1"/>
  <c r="N2789" i="1"/>
  <c r="M2789" i="1"/>
  <c r="L2789" i="1"/>
  <c r="K2789" i="1"/>
  <c r="J2789" i="1"/>
  <c r="B2789" i="1"/>
  <c r="A2789" i="1"/>
  <c r="R2788" i="1"/>
  <c r="Q2788" i="1"/>
  <c r="P2788" i="1"/>
  <c r="O2788" i="1"/>
  <c r="N2788" i="1"/>
  <c r="M2788" i="1"/>
  <c r="L2788" i="1"/>
  <c r="K2788" i="1"/>
  <c r="J2788" i="1"/>
  <c r="B2788" i="1"/>
  <c r="A2788" i="1"/>
  <c r="R665" i="1"/>
  <c r="B665" i="1"/>
  <c r="N3167" i="1"/>
  <c r="B3164" i="1"/>
  <c r="B3167" i="1"/>
  <c r="A3164" i="1"/>
  <c r="A3167" i="1"/>
  <c r="R663" i="1"/>
  <c r="O663" i="1"/>
  <c r="P3290" i="1"/>
  <c r="K670" i="1"/>
  <c r="R670" i="1"/>
  <c r="Q670" i="1"/>
  <c r="P670" i="1"/>
  <c r="O670" i="1"/>
  <c r="N670" i="1"/>
  <c r="M670" i="1"/>
  <c r="L670" i="1"/>
  <c r="P3291" i="1"/>
  <c r="P3289" i="1"/>
  <c r="J3167" i="1"/>
  <c r="K3167" i="1"/>
  <c r="Q3290" i="1"/>
  <c r="L3167" i="1"/>
  <c r="A665" i="1"/>
  <c r="O3167" i="1"/>
  <c r="Q3291" i="1"/>
  <c r="P3167" i="1"/>
  <c r="J665" i="1"/>
  <c r="R3291" i="1"/>
  <c r="Q3167" i="1"/>
  <c r="K665" i="1"/>
  <c r="M3167" i="1"/>
  <c r="R3167" i="1"/>
  <c r="L665" i="1"/>
  <c r="M3292" i="1"/>
  <c r="M665" i="1"/>
  <c r="O3292" i="1"/>
  <c r="A670" i="1"/>
  <c r="N665" i="1"/>
  <c r="P3292" i="1"/>
  <c r="B670" i="1"/>
  <c r="O665" i="1"/>
  <c r="P665" i="1"/>
  <c r="Q665" i="1"/>
  <c r="J670" i="1"/>
  <c r="N3292" i="1"/>
  <c r="A3293" i="1"/>
  <c r="R3292" i="1"/>
  <c r="B3293" i="1"/>
  <c r="J3293" i="1"/>
  <c r="K3293" i="1"/>
  <c r="L3293" i="1"/>
  <c r="A3291" i="1"/>
  <c r="M3293" i="1"/>
  <c r="B3291" i="1"/>
  <c r="N3293" i="1"/>
  <c r="J3291" i="1"/>
  <c r="O3293" i="1"/>
  <c r="K3291" i="1"/>
  <c r="P3293" i="1"/>
  <c r="L3291" i="1"/>
  <c r="Q3293" i="1"/>
  <c r="M3291" i="1"/>
  <c r="N3291" i="1"/>
  <c r="Q3292" i="1"/>
  <c r="B3290" i="1"/>
  <c r="J3290" i="1"/>
  <c r="K3290" i="1"/>
  <c r="A3290" i="1"/>
  <c r="L3290" i="1"/>
  <c r="M3290" i="1"/>
  <c r="N3290" i="1"/>
  <c r="J3292" i="1"/>
  <c r="A3292" i="1"/>
  <c r="B3292" i="1"/>
  <c r="O3290" i="1"/>
  <c r="K3292" i="1"/>
  <c r="P669" i="1"/>
  <c r="P3168" i="1"/>
  <c r="Q3168" i="1"/>
  <c r="R3168" i="1"/>
  <c r="N3165" i="1"/>
  <c r="P3166" i="1"/>
  <c r="J3165" i="1"/>
  <c r="A3165" i="1"/>
  <c r="B3165" i="1"/>
  <c r="M3166" i="1"/>
  <c r="K668" i="1"/>
  <c r="N3166" i="1"/>
  <c r="O3166" i="1"/>
  <c r="M663" i="1"/>
  <c r="N663" i="1"/>
  <c r="K3165" i="1"/>
  <c r="A669" i="1"/>
  <c r="F51" i="8"/>
  <c r="J669" i="1"/>
  <c r="Q3166" i="1"/>
  <c r="Q3164" i="1"/>
  <c r="K669" i="1"/>
  <c r="R3166" i="1"/>
  <c r="L669" i="1"/>
  <c r="R3164" i="1"/>
  <c r="B669" i="1"/>
  <c r="L3166" i="1"/>
  <c r="M669" i="1"/>
  <c r="N669" i="1"/>
  <c r="M3168" i="1"/>
  <c r="J666" i="1"/>
  <c r="O669" i="1"/>
  <c r="M3165" i="1"/>
  <c r="B3168" i="1"/>
  <c r="L3168" i="1"/>
  <c r="J3168" i="1"/>
  <c r="O3168" i="1"/>
  <c r="A3168" i="1"/>
  <c r="O3165" i="1"/>
  <c r="Q3165" i="1"/>
  <c r="R3165" i="1"/>
  <c r="A3166" i="1"/>
  <c r="L3165" i="1"/>
  <c r="P3165" i="1"/>
  <c r="B3166" i="1"/>
  <c r="L668" i="1"/>
  <c r="J3166" i="1"/>
  <c r="N3168" i="1"/>
  <c r="M668" i="1"/>
  <c r="K3166" i="1"/>
  <c r="K663" i="1"/>
  <c r="B663" i="1"/>
  <c r="B668" i="1"/>
  <c r="A668" i="1"/>
  <c r="J663" i="1"/>
  <c r="J668" i="1"/>
  <c r="A671" i="1"/>
  <c r="K671" i="1"/>
  <c r="L671" i="1"/>
  <c r="N671" i="1"/>
  <c r="P671" i="1"/>
  <c r="Q671" i="1"/>
  <c r="B671" i="1"/>
  <c r="J671" i="1"/>
  <c r="M671" i="1"/>
  <c r="O671" i="1"/>
  <c r="A666" i="1"/>
  <c r="B666" i="1"/>
  <c r="Q669" i="1"/>
  <c r="A663" i="1"/>
  <c r="K666" i="1"/>
  <c r="N666" i="1"/>
  <c r="N668" i="1"/>
  <c r="O666" i="1"/>
  <c r="O668" i="1"/>
  <c r="L666" i="1"/>
  <c r="P666" i="1"/>
  <c r="P668" i="1"/>
  <c r="Q666" i="1"/>
  <c r="Q668" i="1"/>
  <c r="P664" i="1"/>
  <c r="R664" i="1"/>
  <c r="L664" i="1"/>
  <c r="N664" i="1"/>
  <c r="Q664" i="1"/>
  <c r="L663" i="1"/>
  <c r="M666" i="1"/>
  <c r="A664" i="1"/>
  <c r="M664" i="1"/>
  <c r="B664" i="1"/>
  <c r="K664" i="1"/>
  <c r="O664" i="1"/>
  <c r="P663" i="1"/>
  <c r="Q663" i="1"/>
  <c r="F53" i="8"/>
  <c r="H3" i="1" l="1"/>
  <c r="A303" i="1"/>
  <c r="J303" i="1"/>
  <c r="K303" i="1"/>
  <c r="L303" i="1"/>
  <c r="M303" i="1"/>
  <c r="N303" i="1"/>
  <c r="O303" i="1"/>
  <c r="P303" i="1"/>
  <c r="Q303" i="1"/>
  <c r="R303" i="1"/>
  <c r="B303" i="1"/>
  <c r="I144" i="8"/>
  <c r="H144" i="8"/>
  <c r="I143" i="8"/>
  <c r="H143" i="8"/>
  <c r="I142" i="8"/>
  <c r="H142" i="8"/>
  <c r="I141" i="8"/>
  <c r="H141" i="8"/>
  <c r="I140" i="8"/>
  <c r="H140" i="8"/>
  <c r="I139" i="8"/>
  <c r="H139" i="8"/>
  <c r="I138" i="8"/>
  <c r="H138" i="8"/>
  <c r="I137" i="8"/>
  <c r="H137" i="8"/>
  <c r="I136" i="8"/>
  <c r="H136" i="8"/>
  <c r="I135" i="8"/>
  <c r="H135" i="8"/>
  <c r="I134" i="8"/>
  <c r="H134" i="8"/>
  <c r="K3157" i="1"/>
  <c r="C3163" i="1"/>
  <c r="C3162" i="1"/>
  <c r="C3161" i="1"/>
  <c r="C3160" i="1"/>
  <c r="K3160" i="1" s="1"/>
  <c r="C3159" i="1"/>
  <c r="C3158" i="1"/>
  <c r="L132" i="19"/>
  <c r="R3157" i="1" s="1"/>
  <c r="K132" i="19"/>
  <c r="Q3157" i="1" s="1"/>
  <c r="J132" i="19"/>
  <c r="P3157" i="1" s="1"/>
  <c r="I132" i="19"/>
  <c r="O3157" i="1" s="1"/>
  <c r="H132" i="19"/>
  <c r="N3157" i="1" s="1"/>
  <c r="G132" i="19"/>
  <c r="F132" i="19"/>
  <c r="D132" i="19"/>
  <c r="J3157" i="1" s="1"/>
  <c r="B132" i="19"/>
  <c r="B3157" i="1" s="1"/>
  <c r="A132" i="19"/>
  <c r="A3157" i="1" s="1"/>
  <c r="G132" i="8"/>
  <c r="G131" i="8"/>
  <c r="G130" i="8"/>
  <c r="G129" i="8"/>
  <c r="G128" i="8"/>
  <c r="G127" i="8"/>
  <c r="G144" i="8"/>
  <c r="G143" i="8"/>
  <c r="G142" i="8"/>
  <c r="G141" i="8"/>
  <c r="G140" i="8"/>
  <c r="G139" i="8"/>
  <c r="C3149" i="1"/>
  <c r="C3148" i="1"/>
  <c r="C3147" i="1"/>
  <c r="C3146" i="1"/>
  <c r="C3145" i="1"/>
  <c r="C3144" i="1"/>
  <c r="C3143" i="1"/>
  <c r="C3142" i="1"/>
  <c r="C3141" i="1"/>
  <c r="C3140" i="1"/>
  <c r="C3139" i="1"/>
  <c r="C3138" i="1"/>
  <c r="C3137" i="1"/>
  <c r="C3136" i="1"/>
  <c r="C3135" i="1"/>
  <c r="C3134" i="1"/>
  <c r="C3133" i="1"/>
  <c r="C3132" i="1"/>
  <c r="C3131" i="1"/>
  <c r="C3130" i="1"/>
  <c r="C3129" i="1"/>
  <c r="C3128" i="1"/>
  <c r="C3127" i="1"/>
  <c r="C3126" i="1"/>
  <c r="C3125" i="1"/>
  <c r="C3124" i="1"/>
  <c r="C3123" i="1"/>
  <c r="C3122" i="1"/>
  <c r="C3121" i="1"/>
  <c r="C3120"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A2436" i="1" s="1"/>
  <c r="C2437" i="1"/>
  <c r="C2438" i="1"/>
  <c r="C2439" i="1"/>
  <c r="C2440" i="1"/>
  <c r="C2441" i="1"/>
  <c r="C2442" i="1"/>
  <c r="C2443" i="1"/>
  <c r="C2444" i="1"/>
  <c r="A2444" i="1" s="1"/>
  <c r="C2445" i="1"/>
  <c r="C2446" i="1"/>
  <c r="C2447" i="1"/>
  <c r="C24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A2198" i="1" s="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684" i="1"/>
  <c r="B1684" i="1" s="1"/>
  <c r="C1698" i="1"/>
  <c r="C1697" i="1"/>
  <c r="C1696" i="1"/>
  <c r="C1695" i="1"/>
  <c r="C1694" i="1"/>
  <c r="C1693" i="1"/>
  <c r="C1692" i="1"/>
  <c r="A1692" i="1" s="1"/>
  <c r="C1691" i="1"/>
  <c r="C1690" i="1"/>
  <c r="C1689" i="1"/>
  <c r="C1688" i="1"/>
  <c r="C1687" i="1"/>
  <c r="A1687" i="1" s="1"/>
  <c r="C1686" i="1"/>
  <c r="A1686" i="1" s="1"/>
  <c r="C1685" i="1"/>
  <c r="B1685" i="1" s="1"/>
  <c r="C1683" i="1"/>
  <c r="C1682" i="1"/>
  <c r="C1681" i="1"/>
  <c r="C1680" i="1"/>
  <c r="A1680" i="1" s="1"/>
  <c r="C1679" i="1"/>
  <c r="C1678" i="1"/>
  <c r="B1678" i="1" s="1"/>
  <c r="C1677" i="1"/>
  <c r="C1676" i="1"/>
  <c r="B1676" i="1" s="1"/>
  <c r="C1675" i="1"/>
  <c r="A1675" i="1" s="1"/>
  <c r="C1674" i="1"/>
  <c r="B1674" i="1" s="1"/>
  <c r="C1673" i="1"/>
  <c r="B1673" i="1" s="1"/>
  <c r="C1672" i="1"/>
  <c r="C1671" i="1"/>
  <c r="B1671" i="1" s="1"/>
  <c r="C1670" i="1"/>
  <c r="C1669" i="1"/>
  <c r="A1669" i="1" s="1"/>
  <c r="C1668" i="1"/>
  <c r="B1668" i="1" s="1"/>
  <c r="C1667" i="1"/>
  <c r="A1667" i="1" s="1"/>
  <c r="C1666" i="1"/>
  <c r="B1666" i="1" s="1"/>
  <c r="C1665" i="1"/>
  <c r="C1664" i="1"/>
  <c r="C1663" i="1"/>
  <c r="B1663" i="1" s="1"/>
  <c r="C1662" i="1"/>
  <c r="C1661" i="1"/>
  <c r="C1660" i="1"/>
  <c r="C1659" i="1"/>
  <c r="C1658" i="1"/>
  <c r="A1658" i="1" s="1"/>
  <c r="C1657" i="1"/>
  <c r="B1657" i="1" s="1"/>
  <c r="C1656" i="1"/>
  <c r="B1656" i="1" s="1"/>
  <c r="C1655" i="1"/>
  <c r="A1655" i="1" s="1"/>
  <c r="C1654" i="1"/>
  <c r="C1653" i="1"/>
  <c r="A1653" i="1" s="1"/>
  <c r="C1652" i="1"/>
  <c r="B1652" i="1" s="1"/>
  <c r="C1651" i="1"/>
  <c r="A1651" i="1" s="1"/>
  <c r="C1650" i="1"/>
  <c r="A1650" i="1" s="1"/>
  <c r="C1649" i="1"/>
  <c r="B1649" i="1" s="1"/>
  <c r="C1193" i="1"/>
  <c r="C1192" i="1"/>
  <c r="C1191" i="1"/>
  <c r="C1189" i="1"/>
  <c r="C1188" i="1"/>
  <c r="C1187" i="1"/>
  <c r="C1186" i="1"/>
  <c r="C1185" i="1"/>
  <c r="C1184" i="1"/>
  <c r="C1183" i="1"/>
  <c r="C1182" i="1"/>
  <c r="A1182" i="1" s="1"/>
  <c r="C1181" i="1"/>
  <c r="C1180" i="1"/>
  <c r="C1179" i="1"/>
  <c r="C1178" i="1"/>
  <c r="C1177" i="1"/>
  <c r="C1176" i="1"/>
  <c r="C1175" i="1"/>
  <c r="C1174" i="1"/>
  <c r="C1173" i="1"/>
  <c r="A1173" i="1" s="1"/>
  <c r="C1172" i="1"/>
  <c r="C1171" i="1"/>
  <c r="C1170" i="1"/>
  <c r="C1169" i="1"/>
  <c r="C1168" i="1"/>
  <c r="A1168" i="1" s="1"/>
  <c r="C1167" i="1"/>
  <c r="C1166" i="1"/>
  <c r="C1165" i="1"/>
  <c r="A1165" i="1" s="1"/>
  <c r="C1164" i="1"/>
  <c r="C1163" i="1"/>
  <c r="C1162" i="1"/>
  <c r="C1161" i="1"/>
  <c r="C1160" i="1"/>
  <c r="C1159" i="1"/>
  <c r="C1158" i="1"/>
  <c r="C1157" i="1"/>
  <c r="A1157" i="1" s="1"/>
  <c r="C1156" i="1"/>
  <c r="B1156" i="1" s="1"/>
  <c r="C1155" i="1"/>
  <c r="A1155" i="1" s="1"/>
  <c r="C1154" i="1"/>
  <c r="A1154" i="1" s="1"/>
  <c r="C1153" i="1"/>
  <c r="C1152" i="1"/>
  <c r="C1151" i="1"/>
  <c r="C1150" i="1"/>
  <c r="A1150" i="1" s="1"/>
  <c r="C1149" i="1"/>
  <c r="C1148" i="1"/>
  <c r="C1147" i="1"/>
  <c r="C1146" i="1"/>
  <c r="C1145" i="1"/>
  <c r="A1145" i="1" s="1"/>
  <c r="C1144" i="1"/>
  <c r="A1144" i="1" s="1"/>
  <c r="C1143" i="1"/>
  <c r="C1142" i="1"/>
  <c r="C1141" i="1"/>
  <c r="C1140" i="1"/>
  <c r="A1140" i="1" s="1"/>
  <c r="C1139" i="1"/>
  <c r="B1139" i="1" s="1"/>
  <c r="C1138" i="1"/>
  <c r="C1137" i="1"/>
  <c r="C1136" i="1"/>
  <c r="C1135" i="1"/>
  <c r="C1134" i="1"/>
  <c r="C1133" i="1"/>
  <c r="C1132" i="1"/>
  <c r="A1132" i="1" s="1"/>
  <c r="C1131" i="1"/>
  <c r="A1131" i="1" s="1"/>
  <c r="C1130" i="1"/>
  <c r="B1130" i="1" s="1"/>
  <c r="C1129" i="1"/>
  <c r="B1129" i="1" s="1"/>
  <c r="C1128" i="1"/>
  <c r="C1127" i="1"/>
  <c r="B1127" i="1" s="1"/>
  <c r="C1126" i="1"/>
  <c r="B1126" i="1" s="1"/>
  <c r="C1125" i="1"/>
  <c r="C1124" i="1"/>
  <c r="C1123" i="1"/>
  <c r="C1122" i="1"/>
  <c r="A1122" i="1" s="1"/>
  <c r="C1121" i="1"/>
  <c r="C1120" i="1"/>
  <c r="C1119" i="1"/>
  <c r="C1118" i="1"/>
  <c r="C1117" i="1"/>
  <c r="A1117" i="1" s="1"/>
  <c r="C1116" i="1"/>
  <c r="C1115" i="1"/>
  <c r="A1115" i="1" s="1"/>
  <c r="C1114" i="1"/>
  <c r="C1113" i="1"/>
  <c r="A1113" i="1" s="1"/>
  <c r="C1112" i="1"/>
  <c r="C1111" i="1"/>
  <c r="C1110" i="1"/>
  <c r="C1109" i="1"/>
  <c r="C1108" i="1"/>
  <c r="C1107" i="1"/>
  <c r="C1106" i="1"/>
  <c r="C1105" i="1"/>
  <c r="C1104" i="1"/>
  <c r="C1103" i="1"/>
  <c r="C1102" i="1"/>
  <c r="A1102" i="1" s="1"/>
  <c r="C1101" i="1"/>
  <c r="C1100" i="1"/>
  <c r="C1099" i="1"/>
  <c r="C1098" i="1"/>
  <c r="C1097" i="1"/>
  <c r="C1096" i="1"/>
  <c r="C1095" i="1"/>
  <c r="C1094" i="1"/>
  <c r="C1093" i="1"/>
  <c r="C1092" i="1"/>
  <c r="C1091" i="1"/>
  <c r="C1090" i="1"/>
  <c r="C1089" i="1"/>
  <c r="C1088" i="1"/>
  <c r="C1087" i="1"/>
  <c r="C1086" i="1"/>
  <c r="C1085" i="1"/>
  <c r="C1084" i="1"/>
  <c r="C1083" i="1"/>
  <c r="C1082" i="1"/>
  <c r="A1082" i="1" s="1"/>
  <c r="C1081" i="1"/>
  <c r="C1080" i="1"/>
  <c r="C1079" i="1"/>
  <c r="C1078" i="1"/>
  <c r="B1078" i="1" s="1"/>
  <c r="C1077" i="1"/>
  <c r="C1076" i="1"/>
  <c r="B1076" i="1" s="1"/>
  <c r="C1075" i="1"/>
  <c r="C1074" i="1"/>
  <c r="A1074" i="1" s="1"/>
  <c r="C1073" i="1"/>
  <c r="A1073" i="1" s="1"/>
  <c r="C1072" i="1"/>
  <c r="C1071" i="1"/>
  <c r="C1070" i="1"/>
  <c r="C1069" i="1"/>
  <c r="C1068" i="1"/>
  <c r="C1067" i="1"/>
  <c r="C1066" i="1"/>
  <c r="B1066" i="1" s="1"/>
  <c r="C1065" i="1"/>
  <c r="B1065" i="1" s="1"/>
  <c r="C1064" i="1"/>
  <c r="A1064" i="1" s="1"/>
  <c r="C1063" i="1"/>
  <c r="C1062" i="1"/>
  <c r="C1061" i="1"/>
  <c r="A1061" i="1" s="1"/>
  <c r="C1060" i="1"/>
  <c r="C1059" i="1"/>
  <c r="C1058" i="1"/>
  <c r="A1058" i="1" s="1"/>
  <c r="C1057" i="1"/>
  <c r="A1057" i="1" s="1"/>
  <c r="C1056" i="1"/>
  <c r="B1056" i="1" s="1"/>
  <c r="C1055" i="1"/>
  <c r="C1054" i="1"/>
  <c r="A1054" i="1" s="1"/>
  <c r="C1053" i="1"/>
  <c r="C1052" i="1"/>
  <c r="C1051" i="1"/>
  <c r="A1051" i="1" s="1"/>
  <c r="C1050" i="1"/>
  <c r="C1049" i="1"/>
  <c r="C1048" i="1"/>
  <c r="C1047" i="1"/>
  <c r="C1046" i="1"/>
  <c r="A1046" i="1" s="1"/>
  <c r="C1045" i="1"/>
  <c r="A1045" i="1" s="1"/>
  <c r="C1044" i="1"/>
  <c r="C1043" i="1"/>
  <c r="A1043" i="1" s="1"/>
  <c r="C1042" i="1"/>
  <c r="C1041" i="1"/>
  <c r="C1040" i="1"/>
  <c r="C1039" i="1"/>
  <c r="C1038" i="1"/>
  <c r="C1037" i="1"/>
  <c r="A1037" i="1" s="1"/>
  <c r="C1036" i="1"/>
  <c r="C1035" i="1"/>
  <c r="A1035" i="1" s="1"/>
  <c r="C1034" i="1"/>
  <c r="C1033" i="1"/>
  <c r="B1033" i="1" s="1"/>
  <c r="C1032" i="1"/>
  <c r="B1032" i="1" s="1"/>
  <c r="C1031" i="1"/>
  <c r="C1030" i="1"/>
  <c r="C1029" i="1"/>
  <c r="A1029" i="1" s="1"/>
  <c r="C1028" i="1"/>
  <c r="C1027" i="1"/>
  <c r="C1026" i="1"/>
  <c r="A1026" i="1" s="1"/>
  <c r="C1025" i="1"/>
  <c r="C1024" i="1"/>
  <c r="C1023" i="1"/>
  <c r="A1023" i="1" s="1"/>
  <c r="C1022" i="1"/>
  <c r="A1022" i="1" s="1"/>
  <c r="C1021" i="1"/>
  <c r="A1021" i="1" s="1"/>
  <c r="C1020" i="1"/>
  <c r="C1019" i="1"/>
  <c r="B1019" i="1" s="1"/>
  <c r="C1018" i="1"/>
  <c r="C1017" i="1"/>
  <c r="C1016" i="1"/>
  <c r="C1015" i="1"/>
  <c r="A1015" i="1" s="1"/>
  <c r="C1014" i="1"/>
  <c r="A1014" i="1" s="1"/>
  <c r="C1013" i="1"/>
  <c r="A1013" i="1" s="1"/>
  <c r="C1012" i="1"/>
  <c r="B1012" i="1" s="1"/>
  <c r="C1011" i="1"/>
  <c r="A1011" i="1" s="1"/>
  <c r="C1010" i="1"/>
  <c r="A1010" i="1" s="1"/>
  <c r="C1009" i="1"/>
  <c r="C1008" i="1"/>
  <c r="C1007" i="1"/>
  <c r="A1007" i="1" s="1"/>
  <c r="C1006" i="1"/>
  <c r="B1006" i="1" s="1"/>
  <c r="C1005" i="1"/>
  <c r="A1005" i="1" s="1"/>
  <c r="C1004" i="1"/>
  <c r="C1003" i="1"/>
  <c r="A1003" i="1" s="1"/>
  <c r="C1002" i="1"/>
  <c r="B1002" i="1" s="1"/>
  <c r="C1001" i="1"/>
  <c r="B1001" i="1" s="1"/>
  <c r="C1000" i="1"/>
  <c r="C999" i="1"/>
  <c r="A999" i="1" s="1"/>
  <c r="C998" i="1"/>
  <c r="A998" i="1" s="1"/>
  <c r="C997" i="1"/>
  <c r="C996" i="1"/>
  <c r="C995" i="1"/>
  <c r="C994" i="1"/>
  <c r="A994" i="1" s="1"/>
  <c r="C993" i="1"/>
  <c r="C992" i="1"/>
  <c r="C991" i="1"/>
  <c r="B991" i="1" s="1"/>
  <c r="C990" i="1"/>
  <c r="C989" i="1"/>
  <c r="B989" i="1" s="1"/>
  <c r="C988" i="1"/>
  <c r="B988" i="1" s="1"/>
  <c r="C987" i="1"/>
  <c r="C986" i="1"/>
  <c r="C985" i="1"/>
  <c r="C984" i="1"/>
  <c r="C983" i="1"/>
  <c r="C982" i="1"/>
  <c r="C981" i="1"/>
  <c r="A981" i="1" s="1"/>
  <c r="C980" i="1"/>
  <c r="C979" i="1"/>
  <c r="C978" i="1"/>
  <c r="C977" i="1"/>
  <c r="C976" i="1"/>
  <c r="C975" i="1"/>
  <c r="A975" i="1" s="1"/>
  <c r="C974" i="1"/>
  <c r="C973" i="1"/>
  <c r="C972" i="1"/>
  <c r="A972" i="1" s="1"/>
  <c r="C971" i="1"/>
  <c r="A971" i="1" s="1"/>
  <c r="C970" i="1"/>
  <c r="C969" i="1"/>
  <c r="A969" i="1" s="1"/>
  <c r="C968" i="1"/>
  <c r="A968" i="1" s="1"/>
  <c r="C967" i="1"/>
  <c r="C966" i="1"/>
  <c r="A966" i="1" s="1"/>
  <c r="C965" i="1"/>
  <c r="C964" i="1"/>
  <c r="C963" i="1"/>
  <c r="C962" i="1"/>
  <c r="A962" i="1" s="1"/>
  <c r="C961" i="1"/>
  <c r="A961" i="1" s="1"/>
  <c r="C960" i="1"/>
  <c r="C959" i="1"/>
  <c r="C958" i="1"/>
  <c r="A958" i="1" s="1"/>
  <c r="C957" i="1"/>
  <c r="B957" i="1" s="1"/>
  <c r="C956" i="1"/>
  <c r="C955" i="1"/>
  <c r="C954" i="1"/>
  <c r="C953" i="1"/>
  <c r="A953" i="1" s="1"/>
  <c r="C952" i="1"/>
  <c r="C951" i="1"/>
  <c r="C950" i="1"/>
  <c r="C949" i="1"/>
  <c r="C948" i="1"/>
  <c r="C947" i="1"/>
  <c r="C946" i="1"/>
  <c r="A946" i="1" s="1"/>
  <c r="C945" i="1"/>
  <c r="C893" i="1"/>
  <c r="C892" i="1"/>
  <c r="C891" i="1"/>
  <c r="C890" i="1"/>
  <c r="C889" i="1"/>
  <c r="C888" i="1"/>
  <c r="C887" i="1"/>
  <c r="B887" i="1" s="1"/>
  <c r="C886" i="1"/>
  <c r="C885" i="1"/>
  <c r="C884" i="1"/>
  <c r="C883" i="1"/>
  <c r="B883" i="1" s="1"/>
  <c r="C882" i="1"/>
  <c r="C881" i="1"/>
  <c r="C880" i="1"/>
  <c r="C879" i="1"/>
  <c r="C878" i="1"/>
  <c r="C877" i="1"/>
  <c r="C876" i="1"/>
  <c r="C875" i="1"/>
  <c r="A875" i="1" s="1"/>
  <c r="C874" i="1"/>
  <c r="C873" i="1"/>
  <c r="C872" i="1"/>
  <c r="C871" i="1"/>
  <c r="C870" i="1"/>
  <c r="A870" i="1" s="1"/>
  <c r="C869" i="1"/>
  <c r="A869" i="1" s="1"/>
  <c r="C918" i="1"/>
  <c r="C917" i="1"/>
  <c r="C916" i="1"/>
  <c r="C915" i="1"/>
  <c r="C914" i="1"/>
  <c r="C913" i="1"/>
  <c r="C912" i="1"/>
  <c r="C911" i="1"/>
  <c r="C910" i="1"/>
  <c r="C909" i="1"/>
  <c r="A909" i="1" s="1"/>
  <c r="C908" i="1"/>
  <c r="C907" i="1"/>
  <c r="C906" i="1"/>
  <c r="C905" i="1"/>
  <c r="C904" i="1"/>
  <c r="C903" i="1"/>
  <c r="C902" i="1"/>
  <c r="C901" i="1"/>
  <c r="A901" i="1" s="1"/>
  <c r="C900" i="1"/>
  <c r="C899" i="1"/>
  <c r="C898" i="1"/>
  <c r="C897" i="1"/>
  <c r="C896" i="1"/>
  <c r="C895" i="1"/>
  <c r="C894" i="1"/>
  <c r="C943" i="1"/>
  <c r="C942" i="1"/>
  <c r="C941" i="1"/>
  <c r="C940" i="1"/>
  <c r="C939" i="1"/>
  <c r="C938" i="1"/>
  <c r="C937" i="1"/>
  <c r="B937" i="1" s="1"/>
  <c r="C936" i="1"/>
  <c r="C935" i="1"/>
  <c r="C934" i="1"/>
  <c r="C933" i="1"/>
  <c r="C932" i="1"/>
  <c r="C931" i="1"/>
  <c r="C930" i="1"/>
  <c r="A930" i="1" s="1"/>
  <c r="C929" i="1"/>
  <c r="C928" i="1"/>
  <c r="C927" i="1"/>
  <c r="C926" i="1"/>
  <c r="C925" i="1"/>
  <c r="C924" i="1"/>
  <c r="C923" i="1"/>
  <c r="C922" i="1"/>
  <c r="C921" i="1"/>
  <c r="C920" i="1"/>
  <c r="C919" i="1"/>
  <c r="A919" i="1" s="1"/>
  <c r="B17" i="18"/>
  <c r="F97" i="8" s="1"/>
  <c r="B15" i="18"/>
  <c r="F99" i="8" s="1"/>
  <c r="B14" i="18"/>
  <c r="F98" i="8" s="1"/>
  <c r="B13" i="18"/>
  <c r="F105" i="8" s="1"/>
  <c r="B12" i="18"/>
  <c r="J2776" i="1"/>
  <c r="K2776" i="1"/>
  <c r="L2776" i="1"/>
  <c r="M2776" i="1"/>
  <c r="N2776" i="1"/>
  <c r="O2776" i="1"/>
  <c r="P2776" i="1"/>
  <c r="Q2776" i="1"/>
  <c r="R2776" i="1"/>
  <c r="C2782" i="1"/>
  <c r="C2781" i="1"/>
  <c r="C2780" i="1"/>
  <c r="C2779" i="1"/>
  <c r="C2778" i="1"/>
  <c r="C2777" i="1"/>
  <c r="A2776" i="1"/>
  <c r="B2776" i="1"/>
  <c r="C697" i="1"/>
  <c r="J1699" i="1"/>
  <c r="K1699" i="1"/>
  <c r="L1699" i="1"/>
  <c r="M1699" i="1"/>
  <c r="N1699" i="1"/>
  <c r="O1699" i="1"/>
  <c r="P1699" i="1"/>
  <c r="Q1699" i="1"/>
  <c r="R1699" i="1"/>
  <c r="C1898" i="1"/>
  <c r="C1897" i="1"/>
  <c r="C1896" i="1"/>
  <c r="C1895" i="1"/>
  <c r="C1894" i="1"/>
  <c r="C1893" i="1"/>
  <c r="C1892" i="1"/>
  <c r="C1891" i="1"/>
  <c r="C1890" i="1"/>
  <c r="B1890" i="1" s="1"/>
  <c r="C1889" i="1"/>
  <c r="C1888" i="1"/>
  <c r="P1888" i="1" s="1"/>
  <c r="C1887" i="1"/>
  <c r="C1886" i="1"/>
  <c r="C1885" i="1"/>
  <c r="C1884" i="1"/>
  <c r="C1883" i="1"/>
  <c r="C1882" i="1"/>
  <c r="C1881" i="1"/>
  <c r="C1880" i="1"/>
  <c r="C1879" i="1"/>
  <c r="C1878" i="1"/>
  <c r="C1877" i="1"/>
  <c r="C1876" i="1"/>
  <c r="C1875" i="1"/>
  <c r="C1874" i="1"/>
  <c r="C1873" i="1"/>
  <c r="C1872" i="1"/>
  <c r="C1871" i="1"/>
  <c r="C1870" i="1"/>
  <c r="K1870" i="1" s="1"/>
  <c r="C1869" i="1"/>
  <c r="C1868" i="1"/>
  <c r="C1867" i="1"/>
  <c r="A1867" i="1" s="1"/>
  <c r="C1866" i="1"/>
  <c r="L1866" i="1" s="1"/>
  <c r="C1865" i="1"/>
  <c r="O1865" i="1" s="1"/>
  <c r="C1864" i="1"/>
  <c r="C1863" i="1"/>
  <c r="A1863" i="1" s="1"/>
  <c r="C1862" i="1"/>
  <c r="C1861" i="1"/>
  <c r="C1860" i="1"/>
  <c r="C1859" i="1"/>
  <c r="C1858" i="1"/>
  <c r="C1857" i="1"/>
  <c r="C1856" i="1"/>
  <c r="C1855" i="1"/>
  <c r="C1854" i="1"/>
  <c r="C1853" i="1"/>
  <c r="C1852" i="1"/>
  <c r="C1851" i="1"/>
  <c r="C1850" i="1"/>
  <c r="C1849" i="1"/>
  <c r="C1848" i="1"/>
  <c r="C1847" i="1"/>
  <c r="C1846" i="1"/>
  <c r="J1846" i="1" s="1"/>
  <c r="C1845" i="1"/>
  <c r="C1844" i="1"/>
  <c r="C1843" i="1"/>
  <c r="C1842" i="1"/>
  <c r="C1841" i="1"/>
  <c r="P1841" i="1" s="1"/>
  <c r="C1840" i="1"/>
  <c r="C1839" i="1"/>
  <c r="C1838" i="1"/>
  <c r="C1837" i="1"/>
  <c r="C1836" i="1"/>
  <c r="C1835" i="1"/>
  <c r="C1834" i="1"/>
  <c r="C1833" i="1"/>
  <c r="C1832" i="1"/>
  <c r="C1831" i="1"/>
  <c r="C1830" i="1"/>
  <c r="C1829" i="1"/>
  <c r="C1828" i="1"/>
  <c r="C1827" i="1"/>
  <c r="C1826" i="1"/>
  <c r="C1825" i="1"/>
  <c r="C1824" i="1"/>
  <c r="N1824" i="1" s="1"/>
  <c r="C1823" i="1"/>
  <c r="A1823" i="1" s="1"/>
  <c r="C1822" i="1"/>
  <c r="C1821" i="1"/>
  <c r="C1820" i="1"/>
  <c r="C1819" i="1"/>
  <c r="B1819" i="1" s="1"/>
  <c r="C1818" i="1"/>
  <c r="C1817" i="1"/>
  <c r="C1816" i="1"/>
  <c r="C1815" i="1"/>
  <c r="C1814" i="1"/>
  <c r="C1813" i="1"/>
  <c r="C1812" i="1"/>
  <c r="C1811" i="1"/>
  <c r="C1810" i="1"/>
  <c r="C1809" i="1"/>
  <c r="C1808" i="1"/>
  <c r="C1807" i="1"/>
  <c r="C1806" i="1"/>
  <c r="C1805" i="1"/>
  <c r="C1804" i="1"/>
  <c r="C1803" i="1"/>
  <c r="C1802" i="1"/>
  <c r="C1801" i="1"/>
  <c r="C1800" i="1"/>
  <c r="R1800" i="1" s="1"/>
  <c r="C1799" i="1"/>
  <c r="C1798" i="1"/>
  <c r="C1797" i="1"/>
  <c r="C1796" i="1"/>
  <c r="C1795" i="1"/>
  <c r="C1794" i="1"/>
  <c r="C1793" i="1"/>
  <c r="C1792" i="1"/>
  <c r="C1791" i="1"/>
  <c r="C1790" i="1"/>
  <c r="C1789" i="1"/>
  <c r="C1788" i="1"/>
  <c r="C1787" i="1"/>
  <c r="C1786" i="1"/>
  <c r="C1785" i="1"/>
  <c r="C1784" i="1"/>
  <c r="C1783" i="1"/>
  <c r="C1782" i="1"/>
  <c r="C1781" i="1"/>
  <c r="C1780" i="1"/>
  <c r="C1779" i="1"/>
  <c r="C1778" i="1"/>
  <c r="C1777" i="1"/>
  <c r="C1776" i="1"/>
  <c r="C1775" i="1"/>
  <c r="C1774" i="1"/>
  <c r="C1773" i="1"/>
  <c r="C1772" i="1"/>
  <c r="C1771" i="1"/>
  <c r="C1770" i="1"/>
  <c r="C1769" i="1"/>
  <c r="C1768" i="1"/>
  <c r="C1767" i="1"/>
  <c r="C1766" i="1"/>
  <c r="C1765" i="1"/>
  <c r="C1764" i="1"/>
  <c r="A1764" i="1" s="1"/>
  <c r="C1763" i="1"/>
  <c r="C1762" i="1"/>
  <c r="C1761" i="1"/>
  <c r="B1761" i="1" s="1"/>
  <c r="C1760" i="1"/>
  <c r="C1759" i="1"/>
  <c r="C1758" i="1"/>
  <c r="C1757" i="1"/>
  <c r="C1756" i="1"/>
  <c r="C1755" i="1"/>
  <c r="M1755" i="1" s="1"/>
  <c r="C1754" i="1"/>
  <c r="C1753" i="1"/>
  <c r="C1752" i="1"/>
  <c r="B1752" i="1" s="1"/>
  <c r="C1751" i="1"/>
  <c r="C1750" i="1"/>
  <c r="C1749" i="1"/>
  <c r="C1748" i="1"/>
  <c r="C1747" i="1"/>
  <c r="C1746" i="1"/>
  <c r="C1745" i="1"/>
  <c r="C1744" i="1"/>
  <c r="C1743" i="1"/>
  <c r="C1742" i="1"/>
  <c r="C1741" i="1"/>
  <c r="C1740" i="1"/>
  <c r="C1739" i="1"/>
  <c r="C1738" i="1"/>
  <c r="C1737" i="1"/>
  <c r="B1737" i="1" s="1"/>
  <c r="C1736" i="1"/>
  <c r="C1735" i="1"/>
  <c r="C1734" i="1"/>
  <c r="P1734" i="1" s="1"/>
  <c r="C1733" i="1"/>
  <c r="B1733" i="1" s="1"/>
  <c r="C1732" i="1"/>
  <c r="C1731" i="1"/>
  <c r="C1730" i="1"/>
  <c r="C1729" i="1"/>
  <c r="C1728" i="1"/>
  <c r="C1727" i="1"/>
  <c r="C1726" i="1"/>
  <c r="C1725" i="1"/>
  <c r="C1724" i="1"/>
  <c r="C1723" i="1"/>
  <c r="C1722" i="1"/>
  <c r="C1721" i="1"/>
  <c r="C1720" i="1"/>
  <c r="C1719" i="1"/>
  <c r="C1718" i="1"/>
  <c r="C1717" i="1"/>
  <c r="C1716" i="1"/>
  <c r="R1716" i="1" s="1"/>
  <c r="C1715" i="1"/>
  <c r="A1715" i="1" s="1"/>
  <c r="C1714" i="1"/>
  <c r="C1713" i="1"/>
  <c r="C1712" i="1"/>
  <c r="C1711" i="1"/>
  <c r="C1710" i="1"/>
  <c r="N1710" i="1" s="1"/>
  <c r="C1709" i="1"/>
  <c r="C1708" i="1"/>
  <c r="Q1708" i="1" s="1"/>
  <c r="C1707" i="1"/>
  <c r="C1706" i="1"/>
  <c r="C1705" i="1"/>
  <c r="C1704" i="1"/>
  <c r="C1703" i="1"/>
  <c r="C1702" i="1"/>
  <c r="C1701" i="1"/>
  <c r="C1700" i="1"/>
  <c r="A1699" i="1"/>
  <c r="B1699" i="1"/>
  <c r="B3161" i="1" l="1"/>
  <c r="J3162" i="1"/>
  <c r="J3163" i="1"/>
  <c r="B1692" i="1"/>
  <c r="H4" i="1"/>
  <c r="H5" i="1" s="1"/>
  <c r="H6" i="1" s="1"/>
  <c r="H7" i="1" s="1"/>
  <c r="H8" i="1" s="1"/>
  <c r="H9" i="1" s="1"/>
  <c r="H10" i="1" s="1"/>
  <c r="H11" i="1" s="1"/>
  <c r="H12" i="1" s="1"/>
  <c r="H13" i="1" s="1"/>
  <c r="H14" i="1" s="1"/>
  <c r="H15" i="1" s="1"/>
  <c r="H16" i="1" s="1"/>
  <c r="H17" i="1" s="1"/>
  <c r="H18" i="1" s="1"/>
  <c r="H19" i="1" s="1"/>
  <c r="H20" i="1" s="1"/>
  <c r="H21" i="1" s="1"/>
  <c r="H22" i="1" s="1"/>
  <c r="H23" i="1" s="1"/>
  <c r="H24" i="1" s="1"/>
  <c r="H25" i="1" s="1"/>
  <c r="H26" i="1" s="1"/>
  <c r="H27" i="1" s="1"/>
  <c r="H28" i="1" s="1"/>
  <c r="H29" i="1" s="1"/>
  <c r="H30" i="1" s="1"/>
  <c r="H31" i="1" s="1"/>
  <c r="H32" i="1" s="1"/>
  <c r="H33" i="1" s="1"/>
  <c r="H34" i="1" s="1"/>
  <c r="H35" i="1" s="1"/>
  <c r="H36" i="1" s="1"/>
  <c r="H37" i="1" s="1"/>
  <c r="H38" i="1" s="1"/>
  <c r="H39" i="1" s="1"/>
  <c r="H40" i="1" s="1"/>
  <c r="H41" i="1" s="1"/>
  <c r="H42" i="1" s="1"/>
  <c r="H43" i="1" s="1"/>
  <c r="H44" i="1" s="1"/>
  <c r="H45" i="1" s="1"/>
  <c r="H46" i="1" s="1"/>
  <c r="H47" i="1" s="1"/>
  <c r="H48" i="1" s="1"/>
  <c r="H49" i="1" s="1"/>
  <c r="H50" i="1" s="1"/>
  <c r="H51" i="1" s="1"/>
  <c r="H52" i="1" s="1"/>
  <c r="H53" i="1" s="1"/>
  <c r="H54" i="1" s="1"/>
  <c r="H55" i="1" s="1"/>
  <c r="H56" i="1" s="1"/>
  <c r="H57" i="1" s="1"/>
  <c r="H58" i="1" s="1"/>
  <c r="H59" i="1" s="1"/>
  <c r="H60" i="1" s="1"/>
  <c r="H61" i="1" s="1"/>
  <c r="H62" i="1" s="1"/>
  <c r="H63" i="1" s="1"/>
  <c r="H64" i="1" s="1"/>
  <c r="H65" i="1" s="1"/>
  <c r="H66" i="1" s="1"/>
  <c r="H67" i="1" s="1"/>
  <c r="H68" i="1" s="1"/>
  <c r="H69" i="1" s="1"/>
  <c r="H70" i="1" s="1"/>
  <c r="H71" i="1" s="1"/>
  <c r="H72" i="1" s="1"/>
  <c r="H73" i="1" s="1"/>
  <c r="H74" i="1" s="1"/>
  <c r="H75" i="1" s="1"/>
  <c r="H76" i="1" s="1"/>
  <c r="H77" i="1" s="1"/>
  <c r="H78" i="1" s="1"/>
  <c r="H79" i="1" s="1"/>
  <c r="H80" i="1" s="1"/>
  <c r="H81" i="1" s="1"/>
  <c r="H82" i="1" s="1"/>
  <c r="H83" i="1" s="1"/>
  <c r="H84" i="1" s="1"/>
  <c r="H85" i="1" s="1"/>
  <c r="H86" i="1" s="1"/>
  <c r="H87" i="1" s="1"/>
  <c r="H88" i="1" s="1"/>
  <c r="H89" i="1" s="1"/>
  <c r="H90" i="1" s="1"/>
  <c r="H91" i="1" s="1"/>
  <c r="H92" i="1" s="1"/>
  <c r="H93" i="1" s="1"/>
  <c r="H94" i="1" s="1"/>
  <c r="H95" i="1" s="1"/>
  <c r="H96" i="1" s="1"/>
  <c r="H97" i="1" s="1"/>
  <c r="H98" i="1" s="1"/>
  <c r="H99" i="1" s="1"/>
  <c r="H100" i="1" s="1"/>
  <c r="H101" i="1" s="1"/>
  <c r="H102" i="1" s="1"/>
  <c r="H103" i="1" s="1"/>
  <c r="H104" i="1" s="1"/>
  <c r="H105" i="1" s="1"/>
  <c r="H106" i="1" s="1"/>
  <c r="H107" i="1" s="1"/>
  <c r="H108" i="1" s="1"/>
  <c r="H109" i="1" s="1"/>
  <c r="H110" i="1" s="1"/>
  <c r="H111" i="1" s="1"/>
  <c r="H112" i="1" s="1"/>
  <c r="H113" i="1" s="1"/>
  <c r="H114" i="1" s="1"/>
  <c r="H115" i="1" s="1"/>
  <c r="H116" i="1" s="1"/>
  <c r="H117" i="1" s="1"/>
  <c r="H118" i="1" s="1"/>
  <c r="H119" i="1" s="1"/>
  <c r="H120" i="1" s="1"/>
  <c r="H121" i="1" s="1"/>
  <c r="H122" i="1" s="1"/>
  <c r="H123" i="1" s="1"/>
  <c r="H124" i="1" s="1"/>
  <c r="H125" i="1" s="1"/>
  <c r="H126" i="1" s="1"/>
  <c r="H127" i="1" s="1"/>
  <c r="H128" i="1" s="1"/>
  <c r="H129" i="1" s="1"/>
  <c r="H130" i="1" s="1"/>
  <c r="H131" i="1" s="1"/>
  <c r="H132" i="1" s="1"/>
  <c r="H133" i="1" s="1"/>
  <c r="H134" i="1" s="1"/>
  <c r="H135" i="1" s="1"/>
  <c r="H136" i="1" s="1"/>
  <c r="H137" i="1" s="1"/>
  <c r="H138" i="1" s="1"/>
  <c r="H139" i="1" s="1"/>
  <c r="H140" i="1" s="1"/>
  <c r="H141" i="1" s="1"/>
  <c r="H142" i="1" s="1"/>
  <c r="H143" i="1" s="1"/>
  <c r="H144" i="1" s="1"/>
  <c r="H145" i="1" s="1"/>
  <c r="H146" i="1" s="1"/>
  <c r="H147" i="1" s="1"/>
  <c r="H148" i="1" s="1"/>
  <c r="H149" i="1" s="1"/>
  <c r="H150" i="1" s="1"/>
  <c r="H151" i="1" s="1"/>
  <c r="H152" i="1" s="1"/>
  <c r="H153" i="1" s="1"/>
  <c r="H154" i="1" s="1"/>
  <c r="H155" i="1" s="1"/>
  <c r="H156" i="1" s="1"/>
  <c r="H157" i="1" s="1"/>
  <c r="H158" i="1" s="1"/>
  <c r="H159" i="1" s="1"/>
  <c r="H160" i="1" s="1"/>
  <c r="H161" i="1" s="1"/>
  <c r="H162" i="1" s="1"/>
  <c r="H163" i="1" s="1"/>
  <c r="H164" i="1" s="1"/>
  <c r="H165" i="1" s="1"/>
  <c r="H166" i="1" s="1"/>
  <c r="H167" i="1" s="1"/>
  <c r="H168" i="1" s="1"/>
  <c r="H169" i="1" s="1"/>
  <c r="H170" i="1" s="1"/>
  <c r="H171" i="1" s="1"/>
  <c r="H172" i="1" s="1"/>
  <c r="H173" i="1" s="1"/>
  <c r="H174" i="1" s="1"/>
  <c r="H175" i="1" s="1"/>
  <c r="H176" i="1" s="1"/>
  <c r="H177" i="1" s="1"/>
  <c r="H178" i="1" s="1"/>
  <c r="H179" i="1" s="1"/>
  <c r="H180" i="1" s="1"/>
  <c r="H181" i="1" s="1"/>
  <c r="H182" i="1" s="1"/>
  <c r="H183" i="1" s="1"/>
  <c r="H184" i="1" s="1"/>
  <c r="H185" i="1" s="1"/>
  <c r="H186" i="1" s="1"/>
  <c r="H187" i="1" s="1"/>
  <c r="H188" i="1" s="1"/>
  <c r="H189" i="1" s="1"/>
  <c r="H190" i="1" s="1"/>
  <c r="H191" i="1" s="1"/>
  <c r="H192" i="1" s="1"/>
  <c r="H193" i="1" s="1"/>
  <c r="H194" i="1" s="1"/>
  <c r="H195" i="1" s="1"/>
  <c r="H196" i="1" s="1"/>
  <c r="H197" i="1" s="1"/>
  <c r="H198" i="1" s="1"/>
  <c r="H199" i="1" s="1"/>
  <c r="H200" i="1" s="1"/>
  <c r="H201" i="1" s="1"/>
  <c r="H202" i="1" s="1"/>
  <c r="H203" i="1" s="1"/>
  <c r="H204" i="1" s="1"/>
  <c r="H205" i="1" s="1"/>
  <c r="H206" i="1" s="1"/>
  <c r="H207" i="1" s="1"/>
  <c r="H208" i="1" s="1"/>
  <c r="H209" i="1" s="1"/>
  <c r="H210" i="1" s="1"/>
  <c r="H211" i="1" s="1"/>
  <c r="H212" i="1" s="1"/>
  <c r="H213" i="1" s="1"/>
  <c r="H214" i="1" s="1"/>
  <c r="H215" i="1" s="1"/>
  <c r="H216" i="1" s="1"/>
  <c r="H217" i="1" s="1"/>
  <c r="H218" i="1" s="1"/>
  <c r="H219" i="1" s="1"/>
  <c r="H220" i="1" s="1"/>
  <c r="H221" i="1" s="1"/>
  <c r="H222" i="1" s="1"/>
  <c r="H223" i="1" s="1"/>
  <c r="H224" i="1" s="1"/>
  <c r="H225" i="1" s="1"/>
  <c r="H226" i="1" s="1"/>
  <c r="H227" i="1" s="1"/>
  <c r="H228" i="1" s="1"/>
  <c r="H229" i="1" s="1"/>
  <c r="H230" i="1" s="1"/>
  <c r="H231" i="1" s="1"/>
  <c r="H232" i="1" s="1"/>
  <c r="H233" i="1" s="1"/>
  <c r="H234" i="1" s="1"/>
  <c r="H235" i="1" s="1"/>
  <c r="H236" i="1" s="1"/>
  <c r="H237" i="1" s="1"/>
  <c r="H238" i="1" s="1"/>
  <c r="H239" i="1" s="1"/>
  <c r="H240" i="1" s="1"/>
  <c r="H241" i="1" s="1"/>
  <c r="H242" i="1" s="1"/>
  <c r="H243" i="1" s="1"/>
  <c r="H244" i="1" s="1"/>
  <c r="H245" i="1" s="1"/>
  <c r="H246" i="1" s="1"/>
  <c r="H247" i="1" s="1"/>
  <c r="H248" i="1" s="1"/>
  <c r="H249" i="1" s="1"/>
  <c r="H250" i="1" s="1"/>
  <c r="H251" i="1" s="1"/>
  <c r="H252" i="1" s="1"/>
  <c r="H253" i="1" s="1"/>
  <c r="H254" i="1" s="1"/>
  <c r="H255" i="1" s="1"/>
  <c r="H256" i="1" s="1"/>
  <c r="H257" i="1" s="1"/>
  <c r="H258" i="1" s="1"/>
  <c r="H259" i="1" s="1"/>
  <c r="H260" i="1" s="1"/>
  <c r="H261" i="1" s="1"/>
  <c r="H262" i="1" s="1"/>
  <c r="H263" i="1" s="1"/>
  <c r="H264" i="1" s="1"/>
  <c r="H265" i="1" s="1"/>
  <c r="H266" i="1" s="1"/>
  <c r="H267" i="1" s="1"/>
  <c r="H268" i="1" s="1"/>
  <c r="H269" i="1" s="1"/>
  <c r="H270" i="1" s="1"/>
  <c r="H271" i="1" s="1"/>
  <c r="H272" i="1" s="1"/>
  <c r="H273" i="1" s="1"/>
  <c r="H274" i="1" s="1"/>
  <c r="H275" i="1" s="1"/>
  <c r="H276" i="1" s="1"/>
  <c r="H277" i="1" s="1"/>
  <c r="H278" i="1" s="1"/>
  <c r="H279" i="1" s="1"/>
  <c r="H280" i="1" s="1"/>
  <c r="H281" i="1" s="1"/>
  <c r="H282" i="1" s="1"/>
  <c r="H283" i="1" s="1"/>
  <c r="H284" i="1" s="1"/>
  <c r="H285" i="1" s="1"/>
  <c r="H286" i="1" s="1"/>
  <c r="H287" i="1" s="1"/>
  <c r="H288" i="1" s="1"/>
  <c r="H289" i="1" s="1"/>
  <c r="H290" i="1" s="1"/>
  <c r="H291" i="1" s="1"/>
  <c r="H292" i="1" s="1"/>
  <c r="H293" i="1" s="1"/>
  <c r="H294" i="1" s="1"/>
  <c r="H295" i="1" s="1"/>
  <c r="H296" i="1" s="1"/>
  <c r="H297" i="1" s="1"/>
  <c r="H298" i="1" s="1"/>
  <c r="H299" i="1" s="1"/>
  <c r="H300" i="1" s="1"/>
  <c r="H301" i="1" s="1"/>
  <c r="H302" i="1" s="1"/>
  <c r="H303" i="1" s="1"/>
  <c r="H304" i="1" s="1"/>
  <c r="H305" i="1" s="1"/>
  <c r="H306" i="1" s="1"/>
  <c r="H307" i="1" s="1"/>
  <c r="H308" i="1" s="1"/>
  <c r="H309" i="1" s="1"/>
  <c r="H310" i="1" s="1"/>
  <c r="H311" i="1" s="1"/>
  <c r="H312" i="1" s="1"/>
  <c r="H313" i="1" s="1"/>
  <c r="H314" i="1" s="1"/>
  <c r="H315" i="1" s="1"/>
  <c r="H316" i="1" s="1"/>
  <c r="H317" i="1" s="1"/>
  <c r="H318" i="1" s="1"/>
  <c r="H319" i="1" s="1"/>
  <c r="H320" i="1" s="1"/>
  <c r="H321" i="1" s="1"/>
  <c r="H322" i="1" s="1"/>
  <c r="H323" i="1" s="1"/>
  <c r="H324" i="1" s="1"/>
  <c r="H325" i="1" s="1"/>
  <c r="H326" i="1" s="1"/>
  <c r="H327" i="1" s="1"/>
  <c r="H328" i="1" s="1"/>
  <c r="H329" i="1" s="1"/>
  <c r="H330" i="1" s="1"/>
  <c r="H331" i="1" s="1"/>
  <c r="H332" i="1" s="1"/>
  <c r="H333" i="1" s="1"/>
  <c r="H334" i="1" s="1"/>
  <c r="H335" i="1" s="1"/>
  <c r="H336" i="1" s="1"/>
  <c r="H337" i="1" s="1"/>
  <c r="H338" i="1" s="1"/>
  <c r="H339" i="1" s="1"/>
  <c r="H340" i="1" s="1"/>
  <c r="H341" i="1" s="1"/>
  <c r="H342" i="1" s="1"/>
  <c r="H343" i="1" s="1"/>
  <c r="H344" i="1" s="1"/>
  <c r="H345" i="1" s="1"/>
  <c r="H346" i="1" s="1"/>
  <c r="H347" i="1" s="1"/>
  <c r="H348" i="1" s="1"/>
  <c r="H349" i="1" s="1"/>
  <c r="H350" i="1" s="1"/>
  <c r="H351" i="1" s="1"/>
  <c r="H352" i="1" s="1"/>
  <c r="H353" i="1" s="1"/>
  <c r="H354" i="1" s="1"/>
  <c r="H355" i="1" s="1"/>
  <c r="H356" i="1" s="1"/>
  <c r="H357" i="1" s="1"/>
  <c r="H358" i="1" s="1"/>
  <c r="H359" i="1" s="1"/>
  <c r="H360" i="1" s="1"/>
  <c r="H361" i="1" s="1"/>
  <c r="H362" i="1" s="1"/>
  <c r="H363" i="1" s="1"/>
  <c r="H364" i="1" s="1"/>
  <c r="H365" i="1" s="1"/>
  <c r="H366" i="1" s="1"/>
  <c r="H367" i="1" s="1"/>
  <c r="H368" i="1" s="1"/>
  <c r="H369" i="1" s="1"/>
  <c r="H370" i="1" s="1"/>
  <c r="H371" i="1" s="1"/>
  <c r="H372" i="1" s="1"/>
  <c r="H373" i="1" s="1"/>
  <c r="H374" i="1" s="1"/>
  <c r="H375" i="1" s="1"/>
  <c r="H376" i="1" s="1"/>
  <c r="H377" i="1" s="1"/>
  <c r="H378" i="1" s="1"/>
  <c r="H379" i="1" s="1"/>
  <c r="H380" i="1" s="1"/>
  <c r="H381" i="1" s="1"/>
  <c r="H382" i="1" s="1"/>
  <c r="H383" i="1" s="1"/>
  <c r="H384" i="1" s="1"/>
  <c r="H385" i="1" s="1"/>
  <c r="H386" i="1" s="1"/>
  <c r="H387" i="1" s="1"/>
  <c r="H388" i="1" s="1"/>
  <c r="H389" i="1" s="1"/>
  <c r="H390" i="1" s="1"/>
  <c r="H391" i="1" s="1"/>
  <c r="H392" i="1" s="1"/>
  <c r="H393" i="1" s="1"/>
  <c r="H394" i="1" s="1"/>
  <c r="H395" i="1" s="1"/>
  <c r="H396" i="1" s="1"/>
  <c r="H397" i="1" s="1"/>
  <c r="H398" i="1" s="1"/>
  <c r="H399" i="1" s="1"/>
  <c r="H400" i="1" s="1"/>
  <c r="H401" i="1" s="1"/>
  <c r="H402" i="1" s="1"/>
  <c r="H403" i="1" s="1"/>
  <c r="H404" i="1" s="1"/>
  <c r="H405" i="1" s="1"/>
  <c r="H406" i="1" s="1"/>
  <c r="H407" i="1" s="1"/>
  <c r="H408" i="1" s="1"/>
  <c r="H409" i="1" s="1"/>
  <c r="H410" i="1" s="1"/>
  <c r="H411" i="1" s="1"/>
  <c r="H412" i="1" s="1"/>
  <c r="H413" i="1" s="1"/>
  <c r="H414" i="1" s="1"/>
  <c r="H415" i="1" s="1"/>
  <c r="H416" i="1" s="1"/>
  <c r="H417" i="1" s="1"/>
  <c r="H418" i="1" s="1"/>
  <c r="H419" i="1" s="1"/>
  <c r="H420" i="1" s="1"/>
  <c r="H421" i="1" s="1"/>
  <c r="H422" i="1" s="1"/>
  <c r="H423" i="1" s="1"/>
  <c r="H424" i="1" s="1"/>
  <c r="H425" i="1" s="1"/>
  <c r="H426" i="1" s="1"/>
  <c r="H427" i="1" s="1"/>
  <c r="H428" i="1" s="1"/>
  <c r="H429" i="1" s="1"/>
  <c r="H430" i="1" s="1"/>
  <c r="H431" i="1" s="1"/>
  <c r="H432" i="1" s="1"/>
  <c r="H433" i="1" s="1"/>
  <c r="H434" i="1" s="1"/>
  <c r="H435" i="1" s="1"/>
  <c r="H436" i="1" s="1"/>
  <c r="H437" i="1" s="1"/>
  <c r="H438" i="1" s="1"/>
  <c r="H439" i="1" s="1"/>
  <c r="H440" i="1" s="1"/>
  <c r="H441" i="1" s="1"/>
  <c r="H442" i="1" s="1"/>
  <c r="H443" i="1" s="1"/>
  <c r="H444" i="1" s="1"/>
  <c r="H445" i="1" s="1"/>
  <c r="H446" i="1" s="1"/>
  <c r="H447" i="1" s="1"/>
  <c r="H448" i="1" s="1"/>
  <c r="H449" i="1" s="1"/>
  <c r="H450" i="1" s="1"/>
  <c r="H451" i="1" s="1"/>
  <c r="H452" i="1" s="1"/>
  <c r="H453" i="1" s="1"/>
  <c r="H454" i="1" s="1"/>
  <c r="H455" i="1" s="1"/>
  <c r="H456" i="1" s="1"/>
  <c r="H457" i="1" s="1"/>
  <c r="H458" i="1" s="1"/>
  <c r="H459" i="1" s="1"/>
  <c r="H460" i="1" s="1"/>
  <c r="H461" i="1" s="1"/>
  <c r="H462" i="1" s="1"/>
  <c r="H463" i="1" s="1"/>
  <c r="H464" i="1" s="1"/>
  <c r="H465" i="1" s="1"/>
  <c r="H466" i="1" s="1"/>
  <c r="H467" i="1" s="1"/>
  <c r="H468" i="1" s="1"/>
  <c r="H469" i="1" s="1"/>
  <c r="H470" i="1" s="1"/>
  <c r="H471" i="1" s="1"/>
  <c r="H472" i="1" s="1"/>
  <c r="H473" i="1" s="1"/>
  <c r="H474" i="1" s="1"/>
  <c r="H475" i="1" s="1"/>
  <c r="H476" i="1" s="1"/>
  <c r="H477" i="1" s="1"/>
  <c r="H478" i="1" s="1"/>
  <c r="H479" i="1" s="1"/>
  <c r="H480" i="1" s="1"/>
  <c r="H481" i="1" s="1"/>
  <c r="H482" i="1" s="1"/>
  <c r="H483" i="1" s="1"/>
  <c r="H484" i="1" s="1"/>
  <c r="H485" i="1" s="1"/>
  <c r="H486" i="1" s="1"/>
  <c r="H487" i="1" s="1"/>
  <c r="H488" i="1" s="1"/>
  <c r="H489" i="1" s="1"/>
  <c r="H490" i="1" s="1"/>
  <c r="H491" i="1" s="1"/>
  <c r="H492" i="1" s="1"/>
  <c r="H493" i="1" s="1"/>
  <c r="H494" i="1" s="1"/>
  <c r="H495" i="1" s="1"/>
  <c r="H496" i="1" s="1"/>
  <c r="H497" i="1" s="1"/>
  <c r="H498" i="1" s="1"/>
  <c r="H499" i="1" s="1"/>
  <c r="H500" i="1" s="1"/>
  <c r="H501" i="1" s="1"/>
  <c r="H502" i="1" s="1"/>
  <c r="H503" i="1" s="1"/>
  <c r="H504" i="1" s="1"/>
  <c r="H505" i="1" s="1"/>
  <c r="H506" i="1" s="1"/>
  <c r="H507" i="1" s="1"/>
  <c r="H508" i="1" s="1"/>
  <c r="H509" i="1" s="1"/>
  <c r="H510" i="1" s="1"/>
  <c r="H511" i="1" s="1"/>
  <c r="H512" i="1" s="1"/>
  <c r="H513" i="1" s="1"/>
  <c r="H514" i="1" s="1"/>
  <c r="H515" i="1" s="1"/>
  <c r="H516" i="1" s="1"/>
  <c r="H517" i="1" s="1"/>
  <c r="H518" i="1" s="1"/>
  <c r="H519" i="1" s="1"/>
  <c r="H520" i="1" s="1"/>
  <c r="H521" i="1" s="1"/>
  <c r="H522" i="1" s="1"/>
  <c r="H523" i="1" s="1"/>
  <c r="H524" i="1" s="1"/>
  <c r="H525" i="1" s="1"/>
  <c r="H526" i="1" s="1"/>
  <c r="H527" i="1" s="1"/>
  <c r="H528" i="1" s="1"/>
  <c r="H529" i="1" s="1"/>
  <c r="H530" i="1" s="1"/>
  <c r="H531" i="1" s="1"/>
  <c r="H532" i="1" s="1"/>
  <c r="H533" i="1" s="1"/>
  <c r="H534" i="1" s="1"/>
  <c r="H535" i="1" s="1"/>
  <c r="H536" i="1" s="1"/>
  <c r="H537" i="1" s="1"/>
  <c r="H538" i="1" s="1"/>
  <c r="H539" i="1" s="1"/>
  <c r="H540" i="1" s="1"/>
  <c r="H541" i="1" s="1"/>
  <c r="H542" i="1" s="1"/>
  <c r="H543" i="1" s="1"/>
  <c r="H544" i="1" s="1"/>
  <c r="H545" i="1" s="1"/>
  <c r="H546" i="1" s="1"/>
  <c r="H547" i="1" s="1"/>
  <c r="H548" i="1" s="1"/>
  <c r="H549" i="1" s="1"/>
  <c r="H550" i="1" s="1"/>
  <c r="H551" i="1" s="1"/>
  <c r="H552" i="1" s="1"/>
  <c r="H553" i="1" s="1"/>
  <c r="H554" i="1" s="1"/>
  <c r="H555" i="1" s="1"/>
  <c r="H556" i="1" s="1"/>
  <c r="H557" i="1" s="1"/>
  <c r="H558" i="1" s="1"/>
  <c r="H559" i="1" s="1"/>
  <c r="H560" i="1" s="1"/>
  <c r="H561" i="1" s="1"/>
  <c r="H562" i="1" s="1"/>
  <c r="H563" i="1" s="1"/>
  <c r="H564" i="1" s="1"/>
  <c r="H565" i="1" s="1"/>
  <c r="H566" i="1" s="1"/>
  <c r="H567" i="1" s="1"/>
  <c r="H568" i="1" s="1"/>
  <c r="H569" i="1" s="1"/>
  <c r="H570" i="1" s="1"/>
  <c r="H571" i="1" s="1"/>
  <c r="H572" i="1" s="1"/>
  <c r="H573" i="1" s="1"/>
  <c r="H574" i="1" s="1"/>
  <c r="H575" i="1" s="1"/>
  <c r="H576" i="1" s="1"/>
  <c r="H577" i="1" s="1"/>
  <c r="H578" i="1" s="1"/>
  <c r="H579" i="1" s="1"/>
  <c r="H580" i="1" s="1"/>
  <c r="H581" i="1" s="1"/>
  <c r="H582" i="1" s="1"/>
  <c r="H583" i="1" s="1"/>
  <c r="H584" i="1" s="1"/>
  <c r="H585" i="1" s="1"/>
  <c r="H586" i="1" s="1"/>
  <c r="H587" i="1" s="1"/>
  <c r="H588" i="1" s="1"/>
  <c r="H589" i="1" s="1"/>
  <c r="H590" i="1" s="1"/>
  <c r="H591" i="1" s="1"/>
  <c r="H592" i="1" s="1"/>
  <c r="H593" i="1" s="1"/>
  <c r="H594" i="1" s="1"/>
  <c r="H595" i="1" s="1"/>
  <c r="H596" i="1" s="1"/>
  <c r="H597" i="1" s="1"/>
  <c r="H598" i="1" s="1"/>
  <c r="H599" i="1" s="1"/>
  <c r="H600" i="1" s="1"/>
  <c r="H601" i="1" s="1"/>
  <c r="H602" i="1" s="1"/>
  <c r="H603" i="1" s="1"/>
  <c r="H604" i="1" s="1"/>
  <c r="H605" i="1" s="1"/>
  <c r="H606" i="1" s="1"/>
  <c r="H607" i="1" s="1"/>
  <c r="H608" i="1" s="1"/>
  <c r="H609" i="1" s="1"/>
  <c r="H610" i="1" s="1"/>
  <c r="H611" i="1" s="1"/>
  <c r="H612" i="1" s="1"/>
  <c r="H613" i="1" s="1"/>
  <c r="H614" i="1" s="1"/>
  <c r="H615" i="1" s="1"/>
  <c r="H616" i="1" s="1"/>
  <c r="H617" i="1" s="1"/>
  <c r="H618" i="1" s="1"/>
  <c r="H619" i="1" s="1"/>
  <c r="H620" i="1" s="1"/>
  <c r="H621" i="1" s="1"/>
  <c r="H622" i="1" s="1"/>
  <c r="H623" i="1" s="1"/>
  <c r="H624" i="1" s="1"/>
  <c r="H625" i="1" s="1"/>
  <c r="H626" i="1" s="1"/>
  <c r="H627" i="1" s="1"/>
  <c r="H628" i="1" s="1"/>
  <c r="H629" i="1" s="1"/>
  <c r="H630" i="1" s="1"/>
  <c r="H631" i="1" s="1"/>
  <c r="H632" i="1" s="1"/>
  <c r="H633" i="1" s="1"/>
  <c r="H634" i="1" s="1"/>
  <c r="H635" i="1" s="1"/>
  <c r="H636" i="1" s="1"/>
  <c r="H637" i="1" s="1"/>
  <c r="H638" i="1" s="1"/>
  <c r="H639" i="1" s="1"/>
  <c r="H640" i="1" s="1"/>
  <c r="H641" i="1" s="1"/>
  <c r="H642" i="1" s="1"/>
  <c r="H643" i="1" s="1"/>
  <c r="H644" i="1" s="1"/>
  <c r="H645" i="1" s="1"/>
  <c r="H646" i="1" s="1"/>
  <c r="H647" i="1" s="1"/>
  <c r="H648" i="1" s="1"/>
  <c r="H649" i="1" s="1"/>
  <c r="H650" i="1" s="1"/>
  <c r="H651" i="1" s="1"/>
  <c r="H652" i="1" s="1"/>
  <c r="H653" i="1" s="1"/>
  <c r="H654" i="1" s="1"/>
  <c r="H655" i="1" s="1"/>
  <c r="H656" i="1" s="1"/>
  <c r="H657" i="1" s="1"/>
  <c r="H658" i="1" s="1"/>
  <c r="H659" i="1" s="1"/>
  <c r="H660" i="1" s="1"/>
  <c r="F95" i="8"/>
  <c r="F106" i="8"/>
  <c r="M3158" i="1"/>
  <c r="B3159" i="1"/>
  <c r="A1657" i="1"/>
  <c r="A1678" i="1"/>
  <c r="J3160" i="1"/>
  <c r="N3159" i="1"/>
  <c r="L3158" i="1"/>
  <c r="A1130" i="1"/>
  <c r="L3162" i="1"/>
  <c r="B1653" i="1"/>
  <c r="M3162" i="1"/>
  <c r="O3163" i="1"/>
  <c r="R3162" i="1"/>
  <c r="B1061" i="1"/>
  <c r="R3161" i="1"/>
  <c r="J3161" i="1"/>
  <c r="R3160" i="1"/>
  <c r="A1649" i="1"/>
  <c r="Q3160" i="1"/>
  <c r="P3160" i="1"/>
  <c r="B3160" i="1"/>
  <c r="O3160" i="1"/>
  <c r="A1066" i="1"/>
  <c r="M3160" i="1"/>
  <c r="O3161" i="1"/>
  <c r="K3158" i="1"/>
  <c r="N3161" i="1"/>
  <c r="J3158" i="1"/>
  <c r="M3161" i="1"/>
  <c r="L3161" i="1"/>
  <c r="A1033" i="1"/>
  <c r="A1656" i="1"/>
  <c r="O3159" i="1"/>
  <c r="K3161" i="1"/>
  <c r="A957" i="1"/>
  <c r="R3159" i="1"/>
  <c r="P3163" i="1"/>
  <c r="A1019" i="1"/>
  <c r="N3163" i="1"/>
  <c r="A1001" i="1"/>
  <c r="N3160" i="1"/>
  <c r="M3163" i="1"/>
  <c r="L3163" i="1"/>
  <c r="K3163" i="1"/>
  <c r="A1129" i="1"/>
  <c r="K3159" i="1"/>
  <c r="Q3162" i="1"/>
  <c r="A3158" i="1"/>
  <c r="J3159" i="1"/>
  <c r="P3162" i="1"/>
  <c r="B3158" i="1"/>
  <c r="P3158" i="1"/>
  <c r="O3162" i="1"/>
  <c r="A3159" i="1"/>
  <c r="O3158" i="1"/>
  <c r="N3162" i="1"/>
  <c r="B1131" i="1"/>
  <c r="N3158" i="1"/>
  <c r="K3162" i="1"/>
  <c r="A991" i="1"/>
  <c r="A3162" i="1"/>
  <c r="B3162" i="1"/>
  <c r="Q3159" i="1"/>
  <c r="M3157" i="1"/>
  <c r="A3163" i="1"/>
  <c r="P3159" i="1"/>
  <c r="L3157" i="1"/>
  <c r="B3163" i="1"/>
  <c r="Q3161" i="1"/>
  <c r="M3159" i="1"/>
  <c r="R3163" i="1"/>
  <c r="P3161" i="1"/>
  <c r="L3159" i="1"/>
  <c r="Q3163" i="1"/>
  <c r="R3158" i="1"/>
  <c r="Q3158" i="1"/>
  <c r="A3160" i="1"/>
  <c r="L3160" i="1"/>
  <c r="A3161" i="1"/>
  <c r="A1668" i="1"/>
  <c r="A1032" i="1"/>
  <c r="B1155" i="1"/>
  <c r="A1652" i="1"/>
  <c r="A1671" i="1"/>
  <c r="A1139" i="1"/>
  <c r="A1685" i="1"/>
  <c r="A989" i="1"/>
  <c r="B1655" i="1"/>
  <c r="B1064" i="1"/>
  <c r="A1065" i="1"/>
  <c r="A1127" i="1"/>
  <c r="A1673" i="1"/>
  <c r="A1002" i="1"/>
  <c r="A1056" i="1"/>
  <c r="A1684" i="1"/>
  <c r="A988" i="1"/>
  <c r="A1663" i="1"/>
  <c r="A1674" i="1"/>
  <c r="A1006" i="1"/>
  <c r="A1156" i="1"/>
  <c r="A1676" i="1"/>
  <c r="A1666" i="1"/>
  <c r="B1140" i="1"/>
  <c r="B1147" i="1"/>
  <c r="A1147" i="1"/>
  <c r="B1055" i="1"/>
  <c r="A1055" i="1"/>
  <c r="B1028" i="1"/>
  <c r="A1028" i="1"/>
  <c r="B986" i="1"/>
  <c r="A986" i="1"/>
  <c r="A984" i="1"/>
  <c r="B984" i="1"/>
  <c r="B977" i="1"/>
  <c r="A977" i="1"/>
  <c r="B976" i="1"/>
  <c r="A976" i="1"/>
  <c r="B970" i="1"/>
  <c r="A970" i="1"/>
  <c r="A955" i="1"/>
  <c r="B955" i="1"/>
  <c r="K3149" i="1"/>
  <c r="K3148" i="1"/>
  <c r="K3147" i="1"/>
  <c r="K3146" i="1"/>
  <c r="K3145" i="1"/>
  <c r="K3144" i="1"/>
  <c r="K3143" i="1"/>
  <c r="K3142" i="1"/>
  <c r="K3141" i="1"/>
  <c r="K3140" i="1"/>
  <c r="K3133" i="1"/>
  <c r="A1119" i="1"/>
  <c r="B1119" i="1"/>
  <c r="B1062" i="1"/>
  <c r="A1062" i="1"/>
  <c r="K3139" i="1"/>
  <c r="K3138" i="1"/>
  <c r="K3137" i="1"/>
  <c r="K3136" i="1"/>
  <c r="K3135" i="1"/>
  <c r="K3134" i="1"/>
  <c r="K3132" i="1"/>
  <c r="K3131" i="1"/>
  <c r="K3130" i="1"/>
  <c r="L2408" i="1"/>
  <c r="M2408" i="1"/>
  <c r="N2408" i="1"/>
  <c r="O2408" i="1"/>
  <c r="P2408" i="1"/>
  <c r="J2408" i="1"/>
  <c r="K2408" i="1"/>
  <c r="B1654" i="1"/>
  <c r="A1654" i="1"/>
  <c r="B1063" i="1"/>
  <c r="A1063" i="1"/>
  <c r="A1689" i="1"/>
  <c r="B1689" i="1"/>
  <c r="B1683" i="1"/>
  <c r="A1683" i="1"/>
  <c r="B1148" i="1"/>
  <c r="A1148" i="1"/>
  <c r="J2149" i="1"/>
  <c r="K2149" i="1"/>
  <c r="L2149" i="1"/>
  <c r="M2149" i="1"/>
  <c r="N2149" i="1"/>
  <c r="O2149" i="1"/>
  <c r="P2149" i="1"/>
  <c r="Q2149" i="1"/>
  <c r="R2149" i="1"/>
  <c r="J2150" i="1"/>
  <c r="K2150" i="1"/>
  <c r="L2150" i="1"/>
  <c r="M2150" i="1"/>
  <c r="N2150" i="1"/>
  <c r="O2150" i="1"/>
  <c r="P2150" i="1"/>
  <c r="Q2150" i="1"/>
  <c r="R2150" i="1"/>
  <c r="B1153" i="1"/>
  <c r="A1153" i="1"/>
  <c r="B1114" i="1"/>
  <c r="A1114" i="1"/>
  <c r="B1034" i="1"/>
  <c r="A1034" i="1"/>
  <c r="B993" i="1"/>
  <c r="A993" i="1"/>
  <c r="B974" i="1"/>
  <c r="A974" i="1"/>
  <c r="B878" i="1"/>
  <c r="A878" i="1"/>
  <c r="K3129" i="1"/>
  <c r="K3128" i="1"/>
  <c r="K3127" i="1"/>
  <c r="K3126" i="1"/>
  <c r="K3125" i="1"/>
  <c r="K3124" i="1"/>
  <c r="K3123" i="1"/>
  <c r="K3122" i="1"/>
  <c r="K3121" i="1"/>
  <c r="K3120" i="1"/>
  <c r="J2399" i="1"/>
  <c r="K2399" i="1"/>
  <c r="L2399" i="1"/>
  <c r="M2399" i="1"/>
  <c r="N2399" i="1"/>
  <c r="O2399" i="1"/>
  <c r="P2399" i="1"/>
  <c r="Q2399" i="1"/>
  <c r="R2399" i="1"/>
  <c r="J2400" i="1"/>
  <c r="K2400" i="1"/>
  <c r="L2400" i="1"/>
  <c r="M2400" i="1"/>
  <c r="N2400" i="1"/>
  <c r="O2400" i="1"/>
  <c r="P2400" i="1"/>
  <c r="Q2400" i="1"/>
  <c r="R2400" i="1"/>
  <c r="R2401" i="1"/>
  <c r="J2401" i="1"/>
  <c r="K2401" i="1"/>
  <c r="L2401" i="1"/>
  <c r="M2401" i="1"/>
  <c r="N2401" i="1"/>
  <c r="O2401" i="1"/>
  <c r="P2401" i="1"/>
  <c r="Q2401" i="1"/>
  <c r="R2402" i="1"/>
  <c r="J2402" i="1"/>
  <c r="K2402" i="1"/>
  <c r="L2402" i="1"/>
  <c r="M2402" i="1"/>
  <c r="N2402" i="1"/>
  <c r="O2402" i="1"/>
  <c r="P2402" i="1"/>
  <c r="Q2402" i="1"/>
  <c r="Q2403" i="1"/>
  <c r="J2403" i="1"/>
  <c r="K2403" i="1"/>
  <c r="L2403" i="1"/>
  <c r="M2403" i="1"/>
  <c r="N2403" i="1"/>
  <c r="O2403" i="1"/>
  <c r="P2403" i="1"/>
  <c r="R2403" i="1"/>
  <c r="Q2404" i="1"/>
  <c r="J2404" i="1"/>
  <c r="K2404" i="1"/>
  <c r="L2404" i="1"/>
  <c r="M2404" i="1"/>
  <c r="N2404" i="1"/>
  <c r="O2404" i="1"/>
  <c r="P2404" i="1"/>
  <c r="R2404" i="1"/>
  <c r="R2405" i="1"/>
  <c r="J2405" i="1"/>
  <c r="K2405" i="1"/>
  <c r="L2405" i="1"/>
  <c r="M2405" i="1"/>
  <c r="N2405" i="1"/>
  <c r="O2405" i="1"/>
  <c r="P2405" i="1"/>
  <c r="Q2405" i="1"/>
  <c r="P2406" i="1"/>
  <c r="J2406" i="1"/>
  <c r="K2406" i="1"/>
  <c r="L2406" i="1"/>
  <c r="M2406" i="1"/>
  <c r="N2406" i="1"/>
  <c r="O2406" i="1"/>
  <c r="Q2406" i="1"/>
  <c r="R2406" i="1"/>
  <c r="J2407" i="1"/>
  <c r="K2407" i="1"/>
  <c r="L2407" i="1"/>
  <c r="M2407" i="1"/>
  <c r="N2407" i="1"/>
  <c r="O2407" i="1"/>
  <c r="P2407" i="1"/>
  <c r="Q2407" i="1"/>
  <c r="R2407" i="1"/>
  <c r="J2151" i="1"/>
  <c r="K2151" i="1"/>
  <c r="L2151" i="1"/>
  <c r="M2151" i="1"/>
  <c r="N2151" i="1"/>
  <c r="O2151" i="1"/>
  <c r="P2151" i="1"/>
  <c r="Q2151" i="1"/>
  <c r="R2151" i="1"/>
  <c r="R2152" i="1"/>
  <c r="J2152" i="1"/>
  <c r="K2152" i="1"/>
  <c r="L2152" i="1"/>
  <c r="M2152" i="1"/>
  <c r="N2152" i="1"/>
  <c r="O2152" i="1"/>
  <c r="P2152" i="1"/>
  <c r="Q2152" i="1"/>
  <c r="R2153" i="1"/>
  <c r="J2153" i="1"/>
  <c r="K2153" i="1"/>
  <c r="L2153" i="1"/>
  <c r="M2153" i="1"/>
  <c r="N2153" i="1"/>
  <c r="O2153" i="1"/>
  <c r="P2153" i="1"/>
  <c r="Q2153" i="1"/>
  <c r="Q2154" i="1"/>
  <c r="J2154" i="1"/>
  <c r="K2154" i="1"/>
  <c r="L2154" i="1"/>
  <c r="M2154" i="1"/>
  <c r="N2154" i="1"/>
  <c r="O2154" i="1"/>
  <c r="P2154" i="1"/>
  <c r="R2154" i="1"/>
  <c r="P2155" i="1"/>
  <c r="J2155" i="1"/>
  <c r="K2155" i="1"/>
  <c r="L2155" i="1"/>
  <c r="M2155" i="1"/>
  <c r="N2155" i="1"/>
  <c r="O2155" i="1"/>
  <c r="Q2155" i="1"/>
  <c r="R2155" i="1"/>
  <c r="R2156" i="1"/>
  <c r="J2156" i="1"/>
  <c r="K2156" i="1"/>
  <c r="L2156" i="1"/>
  <c r="M2156" i="1"/>
  <c r="N2156" i="1"/>
  <c r="O2156" i="1"/>
  <c r="P2156" i="1"/>
  <c r="Q2156" i="1"/>
  <c r="R2157" i="1"/>
  <c r="J2157" i="1"/>
  <c r="K2157" i="1"/>
  <c r="L2157" i="1"/>
  <c r="M2157" i="1"/>
  <c r="N2157" i="1"/>
  <c r="O2157" i="1"/>
  <c r="P2157" i="1"/>
  <c r="Q2157" i="1"/>
  <c r="J2158" i="1"/>
  <c r="K2158" i="1"/>
  <c r="L2158" i="1"/>
  <c r="M2158" i="1"/>
  <c r="N2158" i="1"/>
  <c r="O2158" i="1"/>
  <c r="P2158" i="1"/>
  <c r="Q2158" i="1"/>
  <c r="R2158" i="1"/>
  <c r="J2159" i="1"/>
  <c r="K2159" i="1"/>
  <c r="L2159" i="1"/>
  <c r="M2159" i="1"/>
  <c r="N2159" i="1"/>
  <c r="O2159" i="1"/>
  <c r="P2159" i="1"/>
  <c r="Q2159" i="1"/>
  <c r="R2159" i="1"/>
  <c r="J2160" i="1"/>
  <c r="K2160" i="1"/>
  <c r="L2160" i="1"/>
  <c r="M2160" i="1"/>
  <c r="N2160" i="1"/>
  <c r="B1149" i="1"/>
  <c r="A1149" i="1"/>
  <c r="A2402" i="1"/>
  <c r="B2402" i="1"/>
  <c r="A2403" i="1"/>
  <c r="B2403" i="1"/>
  <c r="R2408" i="1"/>
  <c r="Q2408" i="1"/>
  <c r="B2409" i="1"/>
  <c r="J2409" i="1"/>
  <c r="K2409" i="1"/>
  <c r="L2409" i="1"/>
  <c r="M2409" i="1"/>
  <c r="N2409" i="1"/>
  <c r="O2409" i="1"/>
  <c r="P2409" i="1"/>
  <c r="Q2409" i="1"/>
  <c r="R2409" i="1"/>
  <c r="A2409" i="1"/>
  <c r="J2410" i="1"/>
  <c r="K2410" i="1"/>
  <c r="L2410" i="1"/>
  <c r="M2410" i="1"/>
  <c r="N2410" i="1"/>
  <c r="O2410" i="1"/>
  <c r="P2410" i="1"/>
  <c r="Q2410" i="1"/>
  <c r="R2410" i="1"/>
  <c r="M2411" i="1"/>
  <c r="N2411" i="1"/>
  <c r="O2411" i="1"/>
  <c r="P2411" i="1"/>
  <c r="Q2411" i="1"/>
  <c r="R2411" i="1"/>
  <c r="K2411" i="1"/>
  <c r="L2411" i="1"/>
  <c r="J2411" i="1"/>
  <c r="M2412" i="1"/>
  <c r="N2412" i="1"/>
  <c r="O2412" i="1"/>
  <c r="P2412" i="1"/>
  <c r="Q2412" i="1"/>
  <c r="R2412" i="1"/>
  <c r="J2412" i="1"/>
  <c r="K2412" i="1"/>
  <c r="L2412" i="1"/>
  <c r="M2413" i="1"/>
  <c r="N2413" i="1"/>
  <c r="O2413" i="1"/>
  <c r="P2413" i="1"/>
  <c r="Q2413" i="1"/>
  <c r="R2413" i="1"/>
  <c r="J2413" i="1"/>
  <c r="K2413" i="1"/>
  <c r="L2413" i="1"/>
  <c r="M2414" i="1"/>
  <c r="N2414" i="1"/>
  <c r="O2414" i="1"/>
  <c r="P2414" i="1"/>
  <c r="Q2414" i="1"/>
  <c r="R2414" i="1"/>
  <c r="J2414" i="1"/>
  <c r="K2414" i="1"/>
  <c r="L2414" i="1"/>
  <c r="J2415" i="1"/>
  <c r="K2415" i="1"/>
  <c r="L2415" i="1"/>
  <c r="M2415" i="1"/>
  <c r="N2415" i="1"/>
  <c r="O2415" i="1"/>
  <c r="P2415" i="1"/>
  <c r="Q2415" i="1"/>
  <c r="R2415" i="1"/>
  <c r="M2416" i="1"/>
  <c r="N2416" i="1"/>
  <c r="O2416" i="1"/>
  <c r="P2416" i="1"/>
  <c r="Q2416" i="1"/>
  <c r="R2416" i="1"/>
  <c r="J2416" i="1"/>
  <c r="K2416" i="1"/>
  <c r="L2416" i="1"/>
  <c r="M2417" i="1"/>
  <c r="N2417" i="1"/>
  <c r="O2417" i="1"/>
  <c r="P2417" i="1"/>
  <c r="Q2417" i="1"/>
  <c r="R2417" i="1"/>
  <c r="J2417" i="1"/>
  <c r="L2417" i="1"/>
  <c r="K2417" i="1"/>
  <c r="J2418" i="1"/>
  <c r="K2418" i="1"/>
  <c r="L2418" i="1"/>
  <c r="M2418" i="1"/>
  <c r="N2418" i="1"/>
  <c r="O2418" i="1"/>
  <c r="R2418" i="1"/>
  <c r="Q2418" i="1"/>
  <c r="P2418" i="1"/>
  <c r="N2419" i="1"/>
  <c r="O2419" i="1"/>
  <c r="R2419" i="1"/>
  <c r="Q2419" i="1"/>
  <c r="P2419" i="1"/>
  <c r="M2419" i="1"/>
  <c r="L2419" i="1"/>
  <c r="K2419" i="1"/>
  <c r="J2419" i="1"/>
  <c r="M2420" i="1"/>
  <c r="J2420" i="1"/>
  <c r="K2420" i="1"/>
  <c r="N2420" i="1"/>
  <c r="O2420" i="1"/>
  <c r="P2420" i="1"/>
  <c r="L2420" i="1"/>
  <c r="Q2420" i="1"/>
  <c r="R2420" i="1"/>
  <c r="N2421" i="1"/>
  <c r="M2421" i="1"/>
  <c r="L2421" i="1"/>
  <c r="K2421" i="1"/>
  <c r="J2421" i="1"/>
  <c r="R2421" i="1"/>
  <c r="Q2421" i="1"/>
  <c r="P2421" i="1"/>
  <c r="O2421" i="1"/>
  <c r="O2422" i="1"/>
  <c r="P2422" i="1"/>
  <c r="B2422" i="1"/>
  <c r="A2422" i="1"/>
  <c r="Q2422" i="1"/>
  <c r="R2422" i="1"/>
  <c r="J2422" i="1"/>
  <c r="K2422" i="1"/>
  <c r="L2422" i="1"/>
  <c r="M2422" i="1"/>
  <c r="N2422" i="1"/>
  <c r="L2423" i="1"/>
  <c r="N2423" i="1"/>
  <c r="R2423" i="1"/>
  <c r="P2423" i="1"/>
  <c r="Q2423" i="1"/>
  <c r="M2423" i="1"/>
  <c r="K2423" i="1"/>
  <c r="O2423" i="1"/>
  <c r="J2423" i="1"/>
  <c r="L2424" i="1"/>
  <c r="M2424" i="1"/>
  <c r="O2424" i="1"/>
  <c r="Q2424" i="1"/>
  <c r="N2424" i="1"/>
  <c r="K2424" i="1"/>
  <c r="J2424" i="1"/>
  <c r="R2424" i="1"/>
  <c r="P2424" i="1"/>
  <c r="R2425" i="1"/>
  <c r="P2425" i="1"/>
  <c r="N2425" i="1"/>
  <c r="L2425" i="1"/>
  <c r="J2425" i="1"/>
  <c r="Q2425" i="1"/>
  <c r="O2425" i="1"/>
  <c r="M2425" i="1"/>
  <c r="K2425" i="1"/>
  <c r="Q2426" i="1"/>
  <c r="P2426" i="1"/>
  <c r="N2426" i="1"/>
  <c r="L2426" i="1"/>
  <c r="K2426" i="1"/>
  <c r="J2426" i="1"/>
  <c r="M2426" i="1"/>
  <c r="O2426" i="1"/>
  <c r="R2426" i="1"/>
  <c r="N2427" i="1"/>
  <c r="P2427" i="1"/>
  <c r="Q2427" i="1"/>
  <c r="K2427" i="1"/>
  <c r="J2427" i="1"/>
  <c r="M2427" i="1"/>
  <c r="O2427" i="1"/>
  <c r="L2427" i="1"/>
  <c r="R2427" i="1"/>
  <c r="J2428" i="1"/>
  <c r="N2428" i="1"/>
  <c r="O2428" i="1"/>
  <c r="R2428" i="1"/>
  <c r="Q2428" i="1"/>
  <c r="K2428" i="1"/>
  <c r="M2428" i="1"/>
  <c r="P2428" i="1"/>
  <c r="L2428" i="1"/>
  <c r="J2429" i="1"/>
  <c r="K2429" i="1"/>
  <c r="M2429" i="1"/>
  <c r="O2429" i="1"/>
  <c r="L2429" i="1"/>
  <c r="N2429" i="1"/>
  <c r="R2429" i="1"/>
  <c r="P2429" i="1"/>
  <c r="Q2429" i="1"/>
  <c r="L2430" i="1"/>
  <c r="K2430" i="1"/>
  <c r="J2430" i="1"/>
  <c r="N2430" i="1"/>
  <c r="P2430" i="1"/>
  <c r="R2430" i="1"/>
  <c r="Q2430" i="1"/>
  <c r="M2430" i="1"/>
  <c r="O2430" i="1"/>
  <c r="O2431" i="1"/>
  <c r="J2431" i="1"/>
  <c r="Q2431" i="1"/>
  <c r="K2431" i="1"/>
  <c r="P2431" i="1"/>
  <c r="N2431" i="1"/>
  <c r="M2431" i="1"/>
  <c r="R2431" i="1"/>
  <c r="L2431" i="1"/>
  <c r="Q2432" i="1"/>
  <c r="N2432" i="1"/>
  <c r="K2432" i="1"/>
  <c r="M2432" i="1"/>
  <c r="L2432" i="1"/>
  <c r="J2432" i="1"/>
  <c r="R2432" i="1"/>
  <c r="O2432" i="1"/>
  <c r="P2432" i="1"/>
  <c r="L2433" i="1"/>
  <c r="O2433" i="1"/>
  <c r="M2433" i="1"/>
  <c r="Q2433" i="1"/>
  <c r="K2433" i="1"/>
  <c r="J2433" i="1"/>
  <c r="R2433" i="1"/>
  <c r="P2433" i="1"/>
  <c r="N2433" i="1"/>
  <c r="B2434" i="1"/>
  <c r="L2434" i="1"/>
  <c r="M2434" i="1"/>
  <c r="P2434" i="1"/>
  <c r="Q2434" i="1"/>
  <c r="R2434" i="1"/>
  <c r="N2434" i="1"/>
  <c r="K2434" i="1"/>
  <c r="O2434" i="1"/>
  <c r="J2434" i="1"/>
  <c r="A2434" i="1"/>
  <c r="Q2435" i="1"/>
  <c r="P2435" i="1"/>
  <c r="N2435" i="1"/>
  <c r="M2435" i="1"/>
  <c r="J2435" i="1"/>
  <c r="L2435" i="1"/>
  <c r="O2435" i="1"/>
  <c r="R2435" i="1"/>
  <c r="K2435" i="1"/>
  <c r="B2436" i="1"/>
  <c r="R2436" i="1"/>
  <c r="P2436" i="1"/>
  <c r="N2436" i="1"/>
  <c r="L2436" i="1"/>
  <c r="J2436" i="1"/>
  <c r="K2436" i="1"/>
  <c r="M2436" i="1"/>
  <c r="O2436" i="1"/>
  <c r="Q2436" i="1"/>
  <c r="R2437" i="1"/>
  <c r="P2437" i="1"/>
  <c r="O2437" i="1"/>
  <c r="N2437" i="1"/>
  <c r="M2437" i="1"/>
  <c r="Q2437" i="1"/>
  <c r="L2437" i="1"/>
  <c r="K2437" i="1"/>
  <c r="J2437" i="1"/>
  <c r="Q2438" i="1"/>
  <c r="R2438" i="1"/>
  <c r="K2438" i="1"/>
  <c r="J2438" i="1"/>
  <c r="L2438" i="1"/>
  <c r="M2438" i="1"/>
  <c r="N2438" i="1"/>
  <c r="O2438" i="1"/>
  <c r="P2438" i="1"/>
  <c r="K2439" i="1"/>
  <c r="M2439" i="1"/>
  <c r="N2439" i="1"/>
  <c r="O2439" i="1"/>
  <c r="P2439" i="1"/>
  <c r="Q2439" i="1"/>
  <c r="R2439" i="1"/>
  <c r="L2439" i="1"/>
  <c r="J2439" i="1"/>
  <c r="L2440" i="1"/>
  <c r="J2440" i="1"/>
  <c r="K2440" i="1"/>
  <c r="M2440" i="1"/>
  <c r="N2440" i="1"/>
  <c r="O2440" i="1"/>
  <c r="P2440" i="1"/>
  <c r="Q2440" i="1"/>
  <c r="R2440" i="1"/>
  <c r="R2441" i="1"/>
  <c r="J2441" i="1"/>
  <c r="K2441" i="1"/>
  <c r="L2441" i="1"/>
  <c r="M2441" i="1"/>
  <c r="N2441" i="1"/>
  <c r="O2441" i="1"/>
  <c r="P2441" i="1"/>
  <c r="Q2441" i="1"/>
  <c r="K2442" i="1"/>
  <c r="L2442" i="1"/>
  <c r="M2442" i="1"/>
  <c r="N2442" i="1"/>
  <c r="O2442" i="1"/>
  <c r="P2442" i="1"/>
  <c r="Q2442" i="1"/>
  <c r="R2442" i="1"/>
  <c r="J2442" i="1"/>
  <c r="K2443" i="1"/>
  <c r="L2443" i="1"/>
  <c r="M2443" i="1"/>
  <c r="N2443" i="1"/>
  <c r="O2443" i="1"/>
  <c r="P2443" i="1"/>
  <c r="Q2443" i="1"/>
  <c r="R2443" i="1"/>
  <c r="J2443" i="1"/>
  <c r="B2444" i="1"/>
  <c r="L2444" i="1"/>
  <c r="P2444" i="1"/>
  <c r="J2444" i="1"/>
  <c r="K2444" i="1"/>
  <c r="M2444" i="1"/>
  <c r="N2444" i="1"/>
  <c r="O2444" i="1"/>
  <c r="Q2444" i="1"/>
  <c r="R2444" i="1"/>
  <c r="O2445" i="1"/>
  <c r="R2445" i="1"/>
  <c r="Q2445" i="1"/>
  <c r="N2445" i="1"/>
  <c r="J2445" i="1"/>
  <c r="K2445" i="1"/>
  <c r="L2445" i="1"/>
  <c r="M2445" i="1"/>
  <c r="P2445" i="1"/>
  <c r="M2446" i="1"/>
  <c r="L2446" i="1"/>
  <c r="K2446" i="1"/>
  <c r="J2446" i="1"/>
  <c r="N2446" i="1"/>
  <c r="O2446" i="1"/>
  <c r="P2446" i="1"/>
  <c r="Q2446" i="1"/>
  <c r="R2446" i="1"/>
  <c r="N2447" i="1"/>
  <c r="J2447" i="1"/>
  <c r="K2447" i="1"/>
  <c r="L2447" i="1"/>
  <c r="M2447" i="1"/>
  <c r="O2447" i="1"/>
  <c r="P2447" i="1"/>
  <c r="Q2447" i="1"/>
  <c r="R2447" i="1"/>
  <c r="J2448" i="1"/>
  <c r="P2448" i="1"/>
  <c r="N2448" i="1"/>
  <c r="Q2448" i="1"/>
  <c r="O2448" i="1"/>
  <c r="M2448" i="1"/>
  <c r="L2448" i="1"/>
  <c r="K2448" i="1"/>
  <c r="R2448" i="1"/>
  <c r="R2160" i="1"/>
  <c r="O2160" i="1"/>
  <c r="P2160" i="1"/>
  <c r="Q2160" i="1"/>
  <c r="O2161" i="1"/>
  <c r="J2161" i="1"/>
  <c r="K2161" i="1"/>
  <c r="L2161" i="1"/>
  <c r="M2161" i="1"/>
  <c r="N2161" i="1"/>
  <c r="P2161" i="1"/>
  <c r="Q2161" i="1"/>
  <c r="R2161" i="1"/>
  <c r="B2162" i="1"/>
  <c r="A2162" i="1"/>
  <c r="N2162" i="1"/>
  <c r="O2162" i="1"/>
  <c r="P2162" i="1"/>
  <c r="Q2162" i="1"/>
  <c r="M2162" i="1"/>
  <c r="R2162" i="1"/>
  <c r="L2162" i="1"/>
  <c r="J2162" i="1"/>
  <c r="K2162" i="1"/>
  <c r="R2163" i="1"/>
  <c r="J2163" i="1"/>
  <c r="K2163" i="1"/>
  <c r="L2163" i="1"/>
  <c r="M2163" i="1"/>
  <c r="N2163" i="1"/>
  <c r="O2163" i="1"/>
  <c r="P2163" i="1"/>
  <c r="Q2163" i="1"/>
  <c r="L2164" i="1"/>
  <c r="M2164" i="1"/>
  <c r="N2164" i="1"/>
  <c r="O2164" i="1"/>
  <c r="P2164" i="1"/>
  <c r="Q2164" i="1"/>
  <c r="R2164" i="1"/>
  <c r="J2164" i="1"/>
  <c r="K2164" i="1"/>
  <c r="O2165" i="1"/>
  <c r="P2165" i="1"/>
  <c r="R2165" i="1"/>
  <c r="J2165" i="1"/>
  <c r="K2165" i="1"/>
  <c r="L2165" i="1"/>
  <c r="M2165" i="1"/>
  <c r="N2165" i="1"/>
  <c r="Q2165" i="1"/>
  <c r="R2166" i="1"/>
  <c r="Q2166" i="1"/>
  <c r="P2166" i="1"/>
  <c r="O2166" i="1"/>
  <c r="M2166" i="1"/>
  <c r="L2166" i="1"/>
  <c r="K2166" i="1"/>
  <c r="J2166" i="1"/>
  <c r="N2166" i="1"/>
  <c r="M2167" i="1"/>
  <c r="L2167" i="1"/>
  <c r="K2167" i="1"/>
  <c r="J2167" i="1"/>
  <c r="N2167" i="1"/>
  <c r="O2167" i="1"/>
  <c r="P2167" i="1"/>
  <c r="Q2167" i="1"/>
  <c r="R2167" i="1"/>
  <c r="K2168" i="1"/>
  <c r="L2168" i="1"/>
  <c r="M2168" i="1"/>
  <c r="N2168" i="1"/>
  <c r="O2168" i="1"/>
  <c r="P2168" i="1"/>
  <c r="Q2168" i="1"/>
  <c r="R2168" i="1"/>
  <c r="J2168" i="1"/>
  <c r="K2169" i="1"/>
  <c r="L2169" i="1"/>
  <c r="M2169" i="1"/>
  <c r="N2169" i="1"/>
  <c r="O2169" i="1"/>
  <c r="J2169" i="1"/>
  <c r="Q2169" i="1"/>
  <c r="R2169" i="1"/>
  <c r="P2169" i="1"/>
  <c r="J2170" i="1"/>
  <c r="K2170" i="1"/>
  <c r="L2170" i="1"/>
  <c r="M2170" i="1"/>
  <c r="N2170" i="1"/>
  <c r="O2170" i="1"/>
  <c r="P2170" i="1"/>
  <c r="Q2170" i="1"/>
  <c r="R2170" i="1"/>
  <c r="Q2171" i="1"/>
  <c r="P2171" i="1"/>
  <c r="R2171" i="1"/>
  <c r="J2171" i="1"/>
  <c r="K2171" i="1"/>
  <c r="L2171" i="1"/>
  <c r="M2171" i="1"/>
  <c r="N2171" i="1"/>
  <c r="O2171" i="1"/>
  <c r="N2172" i="1"/>
  <c r="M2172" i="1"/>
  <c r="L2172" i="1"/>
  <c r="K2172" i="1"/>
  <c r="J2172" i="1"/>
  <c r="R2172" i="1"/>
  <c r="Q2172" i="1"/>
  <c r="P2172" i="1"/>
  <c r="O2172" i="1"/>
  <c r="P2173" i="1"/>
  <c r="Q2173" i="1"/>
  <c r="O2173" i="1"/>
  <c r="L2173" i="1"/>
  <c r="N2173" i="1"/>
  <c r="M2173" i="1"/>
  <c r="K2173" i="1"/>
  <c r="J2173" i="1"/>
  <c r="R2173" i="1"/>
  <c r="Q2174" i="1"/>
  <c r="R2174" i="1"/>
  <c r="J2174" i="1"/>
  <c r="K2174" i="1"/>
  <c r="L2174" i="1"/>
  <c r="M2174" i="1"/>
  <c r="N2174" i="1"/>
  <c r="O2174" i="1"/>
  <c r="P2174" i="1"/>
  <c r="N2175" i="1"/>
  <c r="Q2175" i="1"/>
  <c r="R2175" i="1"/>
  <c r="J2175" i="1"/>
  <c r="K2175" i="1"/>
  <c r="L2175" i="1"/>
  <c r="M2175" i="1"/>
  <c r="O2175" i="1"/>
  <c r="P2175" i="1"/>
  <c r="J2176" i="1"/>
  <c r="K2176" i="1"/>
  <c r="M2176" i="1"/>
  <c r="N2176" i="1"/>
  <c r="O2176" i="1"/>
  <c r="P2176" i="1"/>
  <c r="Q2176" i="1"/>
  <c r="R2176" i="1"/>
  <c r="L2176" i="1"/>
  <c r="R2177" i="1"/>
  <c r="J2177" i="1"/>
  <c r="K2177" i="1"/>
  <c r="L2177" i="1"/>
  <c r="M2177" i="1"/>
  <c r="N2177" i="1"/>
  <c r="O2177" i="1"/>
  <c r="P2177" i="1"/>
  <c r="Q2177" i="1"/>
  <c r="Q2178" i="1"/>
  <c r="R2178" i="1"/>
  <c r="J2178" i="1"/>
  <c r="K2178" i="1"/>
  <c r="L2178" i="1"/>
  <c r="M2178" i="1"/>
  <c r="N2178" i="1"/>
  <c r="O2178" i="1"/>
  <c r="P2178" i="1"/>
  <c r="R2179" i="1"/>
  <c r="P2179" i="1"/>
  <c r="J2179" i="1"/>
  <c r="K2179" i="1"/>
  <c r="L2179" i="1"/>
  <c r="M2179" i="1"/>
  <c r="N2179" i="1"/>
  <c r="O2179" i="1"/>
  <c r="Q2179" i="1"/>
  <c r="J2180" i="1"/>
  <c r="K2180" i="1"/>
  <c r="L2180" i="1"/>
  <c r="M2180" i="1"/>
  <c r="R2180" i="1"/>
  <c r="Q2180" i="1"/>
  <c r="P2180" i="1"/>
  <c r="O2180" i="1"/>
  <c r="N2180" i="1"/>
  <c r="B2181" i="1"/>
  <c r="R2181" i="1"/>
  <c r="Q2181" i="1"/>
  <c r="P2181" i="1"/>
  <c r="O2181" i="1"/>
  <c r="N2181" i="1"/>
  <c r="M2181" i="1"/>
  <c r="L2181" i="1"/>
  <c r="K2181" i="1"/>
  <c r="J2181" i="1"/>
  <c r="A2181" i="1"/>
  <c r="N2182" i="1"/>
  <c r="O2182" i="1"/>
  <c r="P2182" i="1"/>
  <c r="Q2182" i="1"/>
  <c r="R2182" i="1"/>
  <c r="J2182" i="1"/>
  <c r="K2182" i="1"/>
  <c r="L2182" i="1"/>
  <c r="M2182" i="1"/>
  <c r="R2183" i="1"/>
  <c r="J2183" i="1"/>
  <c r="K2183" i="1"/>
  <c r="L2183" i="1"/>
  <c r="M2183" i="1"/>
  <c r="N2183" i="1"/>
  <c r="O2183" i="1"/>
  <c r="P2183" i="1"/>
  <c r="Q2183" i="1"/>
  <c r="J2184" i="1"/>
  <c r="K2184" i="1"/>
  <c r="L2184" i="1"/>
  <c r="R2184" i="1"/>
  <c r="P2184" i="1"/>
  <c r="O2184" i="1"/>
  <c r="N2184" i="1"/>
  <c r="M2184" i="1"/>
  <c r="Q2184" i="1"/>
  <c r="J2185" i="1"/>
  <c r="K2185" i="1"/>
  <c r="R2185" i="1"/>
  <c r="Q2185" i="1"/>
  <c r="P2185" i="1"/>
  <c r="O2185" i="1"/>
  <c r="N2185" i="1"/>
  <c r="M2185" i="1"/>
  <c r="L2185" i="1"/>
  <c r="R2186" i="1"/>
  <c r="J2186" i="1"/>
  <c r="K2186" i="1"/>
  <c r="L2186" i="1"/>
  <c r="M2186" i="1"/>
  <c r="N2186" i="1"/>
  <c r="O2186" i="1"/>
  <c r="P2186" i="1"/>
  <c r="Q2186" i="1"/>
  <c r="K2187" i="1"/>
  <c r="J2187" i="1"/>
  <c r="L2187" i="1"/>
  <c r="M2187" i="1"/>
  <c r="N2187" i="1"/>
  <c r="O2187" i="1"/>
  <c r="P2187" i="1"/>
  <c r="Q2187" i="1"/>
  <c r="R2187" i="1"/>
  <c r="R2188" i="1"/>
  <c r="Q2188" i="1"/>
  <c r="P2188" i="1"/>
  <c r="J2188" i="1"/>
  <c r="K2188" i="1"/>
  <c r="L2188" i="1"/>
  <c r="M2188" i="1"/>
  <c r="N2188" i="1"/>
  <c r="O2188" i="1"/>
  <c r="R2189" i="1"/>
  <c r="J2189" i="1"/>
  <c r="K2189" i="1"/>
  <c r="L2189" i="1"/>
  <c r="M2189" i="1"/>
  <c r="N2189" i="1"/>
  <c r="O2189" i="1"/>
  <c r="P2189" i="1"/>
  <c r="Q2189" i="1"/>
  <c r="P2190" i="1"/>
  <c r="K2190" i="1"/>
  <c r="L2190" i="1"/>
  <c r="N2190" i="1"/>
  <c r="M2190" i="1"/>
  <c r="O2190" i="1"/>
  <c r="R2190" i="1"/>
  <c r="J2190" i="1"/>
  <c r="Q2190" i="1"/>
  <c r="R2191" i="1"/>
  <c r="K2191" i="1"/>
  <c r="Q2191" i="1"/>
  <c r="P2191" i="1"/>
  <c r="N2191" i="1"/>
  <c r="M2191" i="1"/>
  <c r="L2191" i="1"/>
  <c r="J2191" i="1"/>
  <c r="O2191" i="1"/>
  <c r="N2192" i="1"/>
  <c r="M2192" i="1"/>
  <c r="L2192" i="1"/>
  <c r="K2192" i="1"/>
  <c r="J2192" i="1"/>
  <c r="R2192" i="1"/>
  <c r="Q2192" i="1"/>
  <c r="O2192" i="1"/>
  <c r="P2192" i="1"/>
  <c r="R2193" i="1"/>
  <c r="Q2193" i="1"/>
  <c r="O2193" i="1"/>
  <c r="N2193" i="1"/>
  <c r="L2193" i="1"/>
  <c r="J2193" i="1"/>
  <c r="K2193" i="1"/>
  <c r="M2193" i="1"/>
  <c r="P2193" i="1"/>
  <c r="L2194" i="1"/>
  <c r="O2194" i="1"/>
  <c r="R2194" i="1"/>
  <c r="J2194" i="1"/>
  <c r="K2194" i="1"/>
  <c r="M2194" i="1"/>
  <c r="N2194" i="1"/>
  <c r="P2194" i="1"/>
  <c r="Q2194" i="1"/>
  <c r="K2195" i="1"/>
  <c r="M2195" i="1"/>
  <c r="O2195" i="1"/>
  <c r="R2195" i="1"/>
  <c r="J2195" i="1"/>
  <c r="L2195" i="1"/>
  <c r="N2195" i="1"/>
  <c r="P2195" i="1"/>
  <c r="Q2195" i="1"/>
  <c r="K2196" i="1"/>
  <c r="L2196" i="1"/>
  <c r="N2196" i="1"/>
  <c r="P2196" i="1"/>
  <c r="R2196" i="1"/>
  <c r="J2196" i="1"/>
  <c r="M2196" i="1"/>
  <c r="O2196" i="1"/>
  <c r="Q2196" i="1"/>
  <c r="Q2197" i="1"/>
  <c r="O2197" i="1"/>
  <c r="M2197" i="1"/>
  <c r="J2197" i="1"/>
  <c r="K2197" i="1"/>
  <c r="L2197" i="1"/>
  <c r="N2197" i="1"/>
  <c r="P2197" i="1"/>
  <c r="R2197" i="1"/>
  <c r="B2198" i="1"/>
  <c r="J2198" i="1"/>
  <c r="Q2198" i="1"/>
  <c r="K2198" i="1"/>
  <c r="L2198" i="1"/>
  <c r="M2198" i="1"/>
  <c r="O2198" i="1"/>
  <c r="N2198" i="1"/>
  <c r="P2198" i="1"/>
  <c r="R2198" i="1"/>
  <c r="A1677" i="1"/>
  <c r="B1677" i="1"/>
  <c r="A1160" i="1"/>
  <c r="B1160" i="1"/>
  <c r="B1146" i="1"/>
  <c r="A1146" i="1"/>
  <c r="B1086" i="1"/>
  <c r="A1086" i="1"/>
  <c r="B1072" i="1"/>
  <c r="A1072" i="1"/>
  <c r="B1071" i="1"/>
  <c r="A1071" i="1"/>
  <c r="B1068" i="1"/>
  <c r="A1068" i="1"/>
  <c r="A1067" i="1"/>
  <c r="B1067" i="1"/>
  <c r="A1044" i="1"/>
  <c r="B1044" i="1"/>
  <c r="A1017" i="1"/>
  <c r="B1017" i="1"/>
  <c r="B1004" i="1"/>
  <c r="A1004" i="1"/>
  <c r="B1000" i="1"/>
  <c r="A1000" i="1"/>
  <c r="B983" i="1"/>
  <c r="A983" i="1"/>
  <c r="A959" i="1"/>
  <c r="B959" i="1"/>
  <c r="A948" i="1"/>
  <c r="B948" i="1"/>
  <c r="B872" i="1"/>
  <c r="A872" i="1"/>
  <c r="A942" i="1"/>
  <c r="B942" i="1"/>
  <c r="A2399" i="1"/>
  <c r="B2399" i="1"/>
  <c r="B2400" i="1"/>
  <c r="A2400" i="1"/>
  <c r="B2401" i="1"/>
  <c r="A2401" i="1"/>
  <c r="B2404" i="1"/>
  <c r="A2404" i="1"/>
  <c r="B2405" i="1"/>
  <c r="A2405" i="1"/>
  <c r="B2406" i="1"/>
  <c r="A2406" i="1"/>
  <c r="B2407" i="1"/>
  <c r="A2407" i="1"/>
  <c r="B2408" i="1"/>
  <c r="A2408" i="1"/>
  <c r="B2410" i="1"/>
  <c r="A2410" i="1"/>
  <c r="A2411" i="1"/>
  <c r="B2411" i="1"/>
  <c r="B2412" i="1"/>
  <c r="A2412" i="1"/>
  <c r="A2413" i="1"/>
  <c r="B2413" i="1"/>
  <c r="B2414" i="1"/>
  <c r="A2414" i="1"/>
  <c r="B2415" i="1"/>
  <c r="A2415" i="1"/>
  <c r="B2416" i="1"/>
  <c r="A2416" i="1"/>
  <c r="A2417" i="1"/>
  <c r="B2417" i="1"/>
  <c r="B2418" i="1"/>
  <c r="A2418" i="1"/>
  <c r="A2419" i="1"/>
  <c r="B2419" i="1"/>
  <c r="B2420" i="1"/>
  <c r="A2420" i="1"/>
  <c r="A2421" i="1"/>
  <c r="B2421" i="1"/>
  <c r="B2423" i="1"/>
  <c r="A2423" i="1"/>
  <c r="B2424" i="1"/>
  <c r="A2424" i="1"/>
  <c r="B2425" i="1"/>
  <c r="A2425" i="1"/>
  <c r="B2426" i="1"/>
  <c r="A2426" i="1"/>
  <c r="A2427" i="1"/>
  <c r="B2427" i="1"/>
  <c r="B2428" i="1"/>
  <c r="A2428" i="1"/>
  <c r="B2429" i="1"/>
  <c r="A2429" i="1"/>
  <c r="B2430" i="1"/>
  <c r="A2430" i="1"/>
  <c r="B2431" i="1"/>
  <c r="A2431" i="1"/>
  <c r="B2432" i="1"/>
  <c r="A2432" i="1"/>
  <c r="B2433" i="1"/>
  <c r="A2433" i="1"/>
  <c r="B2435" i="1"/>
  <c r="A2435" i="1"/>
  <c r="B2437" i="1"/>
  <c r="A2437" i="1"/>
  <c r="B2438" i="1"/>
  <c r="A2438" i="1"/>
  <c r="B2439" i="1"/>
  <c r="A2439" i="1"/>
  <c r="A2440" i="1"/>
  <c r="B2440" i="1"/>
  <c r="B2441" i="1"/>
  <c r="A2441" i="1"/>
  <c r="B2442" i="1"/>
  <c r="A2442" i="1"/>
  <c r="B2443" i="1"/>
  <c r="A2443" i="1"/>
  <c r="A2445" i="1"/>
  <c r="B2445" i="1"/>
  <c r="A2446" i="1"/>
  <c r="B2446" i="1"/>
  <c r="A2447" i="1"/>
  <c r="B2447" i="1"/>
  <c r="A2448" i="1"/>
  <c r="B2448" i="1"/>
  <c r="A2149" i="1"/>
  <c r="B2149" i="1"/>
  <c r="A2150" i="1"/>
  <c r="B2150" i="1"/>
  <c r="A2151" i="1"/>
  <c r="B2151" i="1"/>
  <c r="A2152" i="1"/>
  <c r="B2152" i="1"/>
  <c r="A2153" i="1"/>
  <c r="B2153" i="1"/>
  <c r="A2154" i="1"/>
  <c r="B2154" i="1"/>
  <c r="A2155" i="1"/>
  <c r="B2155" i="1"/>
  <c r="A2156" i="1"/>
  <c r="B2156" i="1"/>
  <c r="A2157" i="1"/>
  <c r="B2157" i="1"/>
  <c r="A2158" i="1"/>
  <c r="B2158" i="1"/>
  <c r="A2159" i="1"/>
  <c r="B2159" i="1"/>
  <c r="A2160" i="1"/>
  <c r="B2160" i="1"/>
  <c r="A2161" i="1"/>
  <c r="B2161" i="1"/>
  <c r="A2163" i="1"/>
  <c r="B2163" i="1"/>
  <c r="A2164" i="1"/>
  <c r="B2164" i="1"/>
  <c r="A2165" i="1"/>
  <c r="B2165" i="1"/>
  <c r="A2166" i="1"/>
  <c r="B2166" i="1"/>
  <c r="A2167" i="1"/>
  <c r="B2167" i="1"/>
  <c r="A2168" i="1"/>
  <c r="B2168" i="1"/>
  <c r="B2169" i="1"/>
  <c r="A2169" i="1"/>
  <c r="A2170" i="1"/>
  <c r="B2170" i="1"/>
  <c r="B2171" i="1"/>
  <c r="A2171" i="1"/>
  <c r="B2172" i="1"/>
  <c r="A2172" i="1"/>
  <c r="A2173" i="1"/>
  <c r="B2173" i="1"/>
  <c r="A2174" i="1"/>
  <c r="B2174" i="1"/>
  <c r="A2175" i="1"/>
  <c r="B2175" i="1"/>
  <c r="B2176" i="1"/>
  <c r="A2176" i="1"/>
  <c r="B2177" i="1"/>
  <c r="A2177" i="1"/>
  <c r="B2178" i="1"/>
  <c r="A2178" i="1"/>
  <c r="B2179" i="1"/>
  <c r="A2179" i="1"/>
  <c r="B2180" i="1"/>
  <c r="A2180" i="1"/>
  <c r="A2182" i="1"/>
  <c r="B2182" i="1"/>
  <c r="A2183" i="1"/>
  <c r="B2183" i="1"/>
  <c r="A2184" i="1"/>
  <c r="B2184" i="1"/>
  <c r="A2185" i="1"/>
  <c r="B2185" i="1"/>
  <c r="A2186" i="1"/>
  <c r="B2186" i="1"/>
  <c r="A2187" i="1"/>
  <c r="B2187" i="1"/>
  <c r="A2188" i="1"/>
  <c r="B2188" i="1"/>
  <c r="A2189" i="1"/>
  <c r="B2189" i="1"/>
  <c r="A2190" i="1"/>
  <c r="B2190" i="1"/>
  <c r="A2191" i="1"/>
  <c r="B2191" i="1"/>
  <c r="A2192" i="1"/>
  <c r="B2192" i="1"/>
  <c r="A2193" i="1"/>
  <c r="B2193" i="1"/>
  <c r="A2194" i="1"/>
  <c r="B2194" i="1"/>
  <c r="A2195" i="1"/>
  <c r="B2195" i="1"/>
  <c r="A2196" i="1"/>
  <c r="B2196" i="1"/>
  <c r="A2197" i="1"/>
  <c r="B2197" i="1"/>
  <c r="A1679" i="1"/>
  <c r="B1679" i="1"/>
  <c r="A1659" i="1"/>
  <c r="B1659" i="1"/>
  <c r="A1151" i="1"/>
  <c r="B1151" i="1"/>
  <c r="B1036" i="1"/>
  <c r="A1036" i="1"/>
  <c r="A898" i="1"/>
  <c r="B898" i="1"/>
  <c r="J1899" i="1"/>
  <c r="K1899" i="1"/>
  <c r="L1899" i="1"/>
  <c r="M1899" i="1"/>
  <c r="N1899" i="1"/>
  <c r="O1899" i="1"/>
  <c r="P1899" i="1"/>
  <c r="Q1899" i="1"/>
  <c r="R1899" i="1"/>
  <c r="J1900" i="1"/>
  <c r="K1900" i="1"/>
  <c r="L1900" i="1"/>
  <c r="M1900" i="1"/>
  <c r="N1900" i="1"/>
  <c r="O1900" i="1"/>
  <c r="P1900" i="1"/>
  <c r="Q1900" i="1"/>
  <c r="R1900" i="1"/>
  <c r="J1901" i="1"/>
  <c r="K1901" i="1"/>
  <c r="L1901" i="1"/>
  <c r="M1901" i="1"/>
  <c r="N1901" i="1"/>
  <c r="O1901" i="1"/>
  <c r="P1901" i="1"/>
  <c r="Q1901" i="1"/>
  <c r="R1901" i="1"/>
  <c r="J1902" i="1"/>
  <c r="K1902" i="1"/>
  <c r="L1902" i="1"/>
  <c r="M1902" i="1"/>
  <c r="N1902" i="1"/>
  <c r="O1902" i="1"/>
  <c r="P1902" i="1"/>
  <c r="Q1902" i="1"/>
  <c r="R1902" i="1"/>
  <c r="J1903" i="1"/>
  <c r="K1903" i="1"/>
  <c r="L1903" i="1"/>
  <c r="M1903" i="1"/>
  <c r="N1903" i="1"/>
  <c r="O1903" i="1"/>
  <c r="P1903" i="1"/>
  <c r="Q1903" i="1"/>
  <c r="R1903" i="1"/>
  <c r="J1904" i="1"/>
  <c r="K1904" i="1"/>
  <c r="L1904" i="1"/>
  <c r="M1904" i="1"/>
  <c r="N1904" i="1"/>
  <c r="O1904" i="1"/>
  <c r="P1904" i="1"/>
  <c r="Q1904" i="1"/>
  <c r="R1904" i="1"/>
  <c r="J1905" i="1"/>
  <c r="R1905" i="1"/>
  <c r="Q1905" i="1"/>
  <c r="P1905" i="1"/>
  <c r="O1905" i="1"/>
  <c r="K1905" i="1"/>
  <c r="L1905" i="1"/>
  <c r="M1905" i="1"/>
  <c r="N1905" i="1"/>
  <c r="R1906" i="1"/>
  <c r="Q1906" i="1"/>
  <c r="P1906" i="1"/>
  <c r="O1906" i="1"/>
  <c r="N1906" i="1"/>
  <c r="M1906" i="1"/>
  <c r="L1906" i="1"/>
  <c r="K1906" i="1"/>
  <c r="J1906" i="1"/>
  <c r="J1907" i="1"/>
  <c r="R1907" i="1"/>
  <c r="Q1907" i="1"/>
  <c r="P1907" i="1"/>
  <c r="O1907" i="1"/>
  <c r="N1907" i="1"/>
  <c r="M1907" i="1"/>
  <c r="L1907" i="1"/>
  <c r="K1907" i="1"/>
  <c r="Q1908" i="1"/>
  <c r="P1908" i="1"/>
  <c r="O1908" i="1"/>
  <c r="N1908" i="1"/>
  <c r="M1908" i="1"/>
  <c r="R1908" i="1"/>
  <c r="K1908" i="1"/>
  <c r="J1908" i="1"/>
  <c r="L1908" i="1"/>
  <c r="O1909" i="1"/>
  <c r="R1909" i="1"/>
  <c r="M1909" i="1"/>
  <c r="J1909" i="1"/>
  <c r="K1909" i="1"/>
  <c r="L1909" i="1"/>
  <c r="N1909" i="1"/>
  <c r="P1909" i="1"/>
  <c r="Q1909" i="1"/>
  <c r="K1910" i="1"/>
  <c r="L1910" i="1"/>
  <c r="N1910" i="1"/>
  <c r="P1910" i="1"/>
  <c r="R1910" i="1"/>
  <c r="Q1910" i="1"/>
  <c r="M1910" i="1"/>
  <c r="J1910" i="1"/>
  <c r="O1910" i="1"/>
  <c r="K1911" i="1"/>
  <c r="M1911" i="1"/>
  <c r="O1911" i="1"/>
  <c r="Q1911" i="1"/>
  <c r="J1911" i="1"/>
  <c r="L1911" i="1"/>
  <c r="N1911" i="1"/>
  <c r="P1911" i="1"/>
  <c r="R1911" i="1"/>
  <c r="J1912" i="1"/>
  <c r="K1912" i="1"/>
  <c r="M1912" i="1"/>
  <c r="O1912" i="1"/>
  <c r="P1912" i="1"/>
  <c r="R1912" i="1"/>
  <c r="Q1912" i="1"/>
  <c r="L1912" i="1"/>
  <c r="N1912" i="1"/>
  <c r="K1913" i="1"/>
  <c r="M1913" i="1"/>
  <c r="O1913" i="1"/>
  <c r="Q1913" i="1"/>
  <c r="J1913" i="1"/>
  <c r="R1913" i="1"/>
  <c r="P1913" i="1"/>
  <c r="N1913" i="1"/>
  <c r="L1913" i="1"/>
  <c r="Q1914" i="1"/>
  <c r="R1914" i="1"/>
  <c r="O1914" i="1"/>
  <c r="L1914" i="1"/>
  <c r="K1914" i="1"/>
  <c r="P1914" i="1"/>
  <c r="J1914" i="1"/>
  <c r="M1914" i="1"/>
  <c r="N1914" i="1"/>
  <c r="L1915" i="1"/>
  <c r="J1915" i="1"/>
  <c r="P1915" i="1"/>
  <c r="R1915" i="1"/>
  <c r="N1915" i="1"/>
  <c r="O1915" i="1"/>
  <c r="K1915" i="1"/>
  <c r="M1915" i="1"/>
  <c r="Q1915" i="1"/>
  <c r="R1916" i="1"/>
  <c r="Q1916" i="1"/>
  <c r="J1916" i="1"/>
  <c r="K1916" i="1"/>
  <c r="L1916" i="1"/>
  <c r="M1916" i="1"/>
  <c r="N1916" i="1"/>
  <c r="O1916" i="1"/>
  <c r="P1916" i="1"/>
  <c r="J1917" i="1"/>
  <c r="K1917" i="1"/>
  <c r="Q1917" i="1"/>
  <c r="R1917" i="1"/>
  <c r="N1917" i="1"/>
  <c r="O1917" i="1"/>
  <c r="M1917" i="1"/>
  <c r="L1917" i="1"/>
  <c r="P1917" i="1"/>
  <c r="K1918" i="1"/>
  <c r="L1918" i="1"/>
  <c r="M1918" i="1"/>
  <c r="N1918" i="1"/>
  <c r="O1918" i="1"/>
  <c r="P1918" i="1"/>
  <c r="Q1918" i="1"/>
  <c r="R1918" i="1"/>
  <c r="J1918" i="1"/>
  <c r="L1919" i="1"/>
  <c r="N1919" i="1"/>
  <c r="O1919" i="1"/>
  <c r="Q1919" i="1"/>
  <c r="M1919" i="1"/>
  <c r="K1919" i="1"/>
  <c r="P1919" i="1"/>
  <c r="J1919" i="1"/>
  <c r="R1919" i="1"/>
  <c r="O1920" i="1"/>
  <c r="P1920" i="1"/>
  <c r="N1920" i="1"/>
  <c r="M1920" i="1"/>
  <c r="K1920" i="1"/>
  <c r="J1920" i="1"/>
  <c r="R1920" i="1"/>
  <c r="Q1920" i="1"/>
  <c r="L1920" i="1"/>
  <c r="R1921" i="1"/>
  <c r="Q1921" i="1"/>
  <c r="O1921" i="1"/>
  <c r="L1921" i="1"/>
  <c r="J1921" i="1"/>
  <c r="P1921" i="1"/>
  <c r="K1921" i="1"/>
  <c r="M1921" i="1"/>
  <c r="N1921" i="1"/>
  <c r="P1922" i="1"/>
  <c r="R1922" i="1"/>
  <c r="J1922" i="1"/>
  <c r="L1922" i="1"/>
  <c r="Q1922" i="1"/>
  <c r="N1922" i="1"/>
  <c r="M1922" i="1"/>
  <c r="K1922" i="1"/>
  <c r="O1922" i="1"/>
  <c r="P1923" i="1"/>
  <c r="R1923" i="1"/>
  <c r="K1923" i="1"/>
  <c r="L1923" i="1"/>
  <c r="M1923" i="1"/>
  <c r="J1923" i="1"/>
  <c r="O1923" i="1"/>
  <c r="Q1923" i="1"/>
  <c r="N1923" i="1"/>
  <c r="J1924" i="1"/>
  <c r="N1924" i="1"/>
  <c r="P1924" i="1"/>
  <c r="K1924" i="1"/>
  <c r="L1924" i="1"/>
  <c r="O1924" i="1"/>
  <c r="Q1924" i="1"/>
  <c r="R1924" i="1"/>
  <c r="M1924" i="1"/>
  <c r="L1925" i="1"/>
  <c r="J1925" i="1"/>
  <c r="M1925" i="1"/>
  <c r="O1925" i="1"/>
  <c r="Q1925" i="1"/>
  <c r="P1925" i="1"/>
  <c r="N1925" i="1"/>
  <c r="K1925" i="1"/>
  <c r="R1925" i="1"/>
  <c r="O1926" i="1"/>
  <c r="Q1926" i="1"/>
  <c r="M1926" i="1"/>
  <c r="L1926" i="1"/>
  <c r="J1926" i="1"/>
  <c r="P1926" i="1"/>
  <c r="R1926" i="1"/>
  <c r="K1926" i="1"/>
  <c r="N1926" i="1"/>
  <c r="R1927" i="1"/>
  <c r="J1927" i="1"/>
  <c r="N1927" i="1"/>
  <c r="L1927" i="1"/>
  <c r="K1927" i="1"/>
  <c r="M1927" i="1"/>
  <c r="O1927" i="1"/>
  <c r="Q1927" i="1"/>
  <c r="P1927" i="1"/>
  <c r="B1672" i="1"/>
  <c r="A1672" i="1"/>
  <c r="B1662" i="1"/>
  <c r="A1662" i="1"/>
  <c r="B1143" i="1"/>
  <c r="A1143" i="1"/>
  <c r="B1112" i="1"/>
  <c r="A1112" i="1"/>
  <c r="B1042" i="1"/>
  <c r="A1042" i="1"/>
  <c r="A1009" i="1"/>
  <c r="B1009" i="1"/>
  <c r="B1008" i="1"/>
  <c r="A1008" i="1"/>
  <c r="A980" i="1"/>
  <c r="B980" i="1"/>
  <c r="A967" i="1"/>
  <c r="B967" i="1"/>
  <c r="B947" i="1"/>
  <c r="A947" i="1"/>
  <c r="A1922" i="1"/>
  <c r="B1922" i="1"/>
  <c r="A1926" i="1"/>
  <c r="B1926" i="1"/>
  <c r="J1928" i="1"/>
  <c r="K1928" i="1"/>
  <c r="L1928" i="1"/>
  <c r="M1928" i="1"/>
  <c r="N1928" i="1"/>
  <c r="O1928" i="1"/>
  <c r="P1928" i="1"/>
  <c r="Q1928" i="1"/>
  <c r="R1928" i="1"/>
  <c r="J1929" i="1"/>
  <c r="K1929" i="1"/>
  <c r="L1929" i="1"/>
  <c r="M1929" i="1"/>
  <c r="N1929" i="1"/>
  <c r="O1929" i="1"/>
  <c r="P1929" i="1"/>
  <c r="Q1929" i="1"/>
  <c r="R1929" i="1"/>
  <c r="J1930" i="1"/>
  <c r="K1930" i="1"/>
  <c r="L1930" i="1"/>
  <c r="M1930" i="1"/>
  <c r="N1930" i="1"/>
  <c r="O1930" i="1"/>
  <c r="P1930" i="1"/>
  <c r="Q1930" i="1"/>
  <c r="R1930" i="1"/>
  <c r="B1931" i="1"/>
  <c r="L1931" i="1"/>
  <c r="M1931" i="1"/>
  <c r="N1931" i="1"/>
  <c r="O1931" i="1"/>
  <c r="P1931" i="1"/>
  <c r="Q1931" i="1"/>
  <c r="R1931" i="1"/>
  <c r="J1931" i="1"/>
  <c r="A1931" i="1"/>
  <c r="K1931" i="1"/>
  <c r="M1932" i="1"/>
  <c r="N1932" i="1"/>
  <c r="O1932" i="1"/>
  <c r="J1932" i="1"/>
  <c r="Q1932" i="1"/>
  <c r="R1932" i="1"/>
  <c r="P1932" i="1"/>
  <c r="K1932" i="1"/>
  <c r="L1932" i="1"/>
  <c r="J1933" i="1"/>
  <c r="K1933" i="1"/>
  <c r="L1933" i="1"/>
  <c r="M1933" i="1"/>
  <c r="O1933" i="1"/>
  <c r="P1933" i="1"/>
  <c r="Q1933" i="1"/>
  <c r="R1933" i="1"/>
  <c r="N1933" i="1"/>
  <c r="M1934" i="1"/>
  <c r="N1934" i="1"/>
  <c r="O1934" i="1"/>
  <c r="P1934" i="1"/>
  <c r="Q1934" i="1"/>
  <c r="R1934" i="1"/>
  <c r="J1934" i="1"/>
  <c r="K1934" i="1"/>
  <c r="L1934" i="1"/>
  <c r="N1935" i="1"/>
  <c r="J1935" i="1"/>
  <c r="L1935" i="1"/>
  <c r="K1935" i="1"/>
  <c r="R1935" i="1"/>
  <c r="P1935" i="1"/>
  <c r="O1935" i="1"/>
  <c r="M1935" i="1"/>
  <c r="Q1935" i="1"/>
  <c r="R1936" i="1"/>
  <c r="Q1936" i="1"/>
  <c r="P1936" i="1"/>
  <c r="O1936" i="1"/>
  <c r="N1936" i="1"/>
  <c r="M1936" i="1"/>
  <c r="L1936" i="1"/>
  <c r="K1936" i="1"/>
  <c r="J1936" i="1"/>
  <c r="B1937" i="1"/>
  <c r="A1937" i="1"/>
  <c r="K1937" i="1"/>
  <c r="L1937" i="1"/>
  <c r="R1937" i="1"/>
  <c r="Q1937" i="1"/>
  <c r="N1937" i="1"/>
  <c r="O1937" i="1"/>
  <c r="P1937" i="1"/>
  <c r="M1937" i="1"/>
  <c r="J1937" i="1"/>
  <c r="O1938" i="1"/>
  <c r="K1938" i="1"/>
  <c r="P1938" i="1"/>
  <c r="Q1938" i="1"/>
  <c r="R1938" i="1"/>
  <c r="M1938" i="1"/>
  <c r="J1938" i="1"/>
  <c r="N1938" i="1"/>
  <c r="L1938" i="1"/>
  <c r="R1939" i="1"/>
  <c r="Q1939" i="1"/>
  <c r="J1939" i="1"/>
  <c r="K1939" i="1"/>
  <c r="L1939" i="1"/>
  <c r="M1939" i="1"/>
  <c r="N1939" i="1"/>
  <c r="O1939" i="1"/>
  <c r="P1939" i="1"/>
  <c r="O1940" i="1"/>
  <c r="J1940" i="1"/>
  <c r="K1940" i="1"/>
  <c r="L1940" i="1"/>
  <c r="M1940" i="1"/>
  <c r="N1940" i="1"/>
  <c r="P1940" i="1"/>
  <c r="Q1940" i="1"/>
  <c r="R1940" i="1"/>
  <c r="M1941" i="1"/>
  <c r="P1941" i="1"/>
  <c r="Q1941" i="1"/>
  <c r="R1941" i="1"/>
  <c r="N1941" i="1"/>
  <c r="O1941" i="1"/>
  <c r="L1941" i="1"/>
  <c r="J1941" i="1"/>
  <c r="K1941" i="1"/>
  <c r="P1942" i="1"/>
  <c r="O1942" i="1"/>
  <c r="N1942" i="1"/>
  <c r="M1942" i="1"/>
  <c r="L1942" i="1"/>
  <c r="K1942" i="1"/>
  <c r="R1942" i="1"/>
  <c r="J1942" i="1"/>
  <c r="Q1942" i="1"/>
  <c r="P1943" i="1"/>
  <c r="O1943" i="1"/>
  <c r="L1943" i="1"/>
  <c r="K1943" i="1"/>
  <c r="J1943" i="1"/>
  <c r="M1943" i="1"/>
  <c r="N1943" i="1"/>
  <c r="R1943" i="1"/>
  <c r="Q1943" i="1"/>
  <c r="A1944" i="1"/>
  <c r="P1944" i="1"/>
  <c r="B1944" i="1"/>
  <c r="R1944" i="1"/>
  <c r="K1944" i="1"/>
  <c r="M1944" i="1"/>
  <c r="O1944" i="1"/>
  <c r="L1944" i="1"/>
  <c r="J1944" i="1"/>
  <c r="N1944" i="1"/>
  <c r="Q1944" i="1"/>
  <c r="K1945" i="1"/>
  <c r="J1945" i="1"/>
  <c r="M1945" i="1"/>
  <c r="N1945" i="1"/>
  <c r="P1945" i="1"/>
  <c r="O1945" i="1"/>
  <c r="R1945" i="1"/>
  <c r="L1945" i="1"/>
  <c r="Q1945" i="1"/>
  <c r="M1946" i="1"/>
  <c r="K1946" i="1"/>
  <c r="J1946" i="1"/>
  <c r="N1946" i="1"/>
  <c r="P1946" i="1"/>
  <c r="R1946" i="1"/>
  <c r="L1946" i="1"/>
  <c r="Q1946" i="1"/>
  <c r="O1946" i="1"/>
  <c r="B1947" i="1"/>
  <c r="P1947" i="1"/>
  <c r="K1947" i="1"/>
  <c r="J1947" i="1"/>
  <c r="Q1947" i="1"/>
  <c r="M1947" i="1"/>
  <c r="L1947" i="1"/>
  <c r="N1947" i="1"/>
  <c r="O1947" i="1"/>
  <c r="R1947" i="1"/>
  <c r="A1947" i="1"/>
  <c r="L1948" i="1"/>
  <c r="Q1948" i="1"/>
  <c r="O1948" i="1"/>
  <c r="K1948" i="1"/>
  <c r="P1948" i="1"/>
  <c r="R1948" i="1"/>
  <c r="N1948" i="1"/>
  <c r="J1948" i="1"/>
  <c r="M1948" i="1"/>
  <c r="B1681" i="1"/>
  <c r="A1681" i="1"/>
  <c r="B1171" i="1"/>
  <c r="A1171" i="1"/>
  <c r="B1170" i="1"/>
  <c r="A1170" i="1"/>
  <c r="B1136" i="1"/>
  <c r="A1136" i="1"/>
  <c r="A1116" i="1"/>
  <c r="B1116" i="1"/>
  <c r="B1100" i="1"/>
  <c r="A1100" i="1"/>
  <c r="B963" i="1"/>
  <c r="A963" i="1"/>
  <c r="B921" i="1"/>
  <c r="A921" i="1"/>
  <c r="A1899" i="1"/>
  <c r="B1899" i="1"/>
  <c r="B1900" i="1"/>
  <c r="A1900" i="1"/>
  <c r="A1901" i="1"/>
  <c r="B1901" i="1"/>
  <c r="A1902" i="1"/>
  <c r="B1902" i="1"/>
  <c r="A1903" i="1"/>
  <c r="B1903" i="1"/>
  <c r="A1904" i="1"/>
  <c r="B1904" i="1"/>
  <c r="A1905" i="1"/>
  <c r="B1905" i="1"/>
  <c r="A1906" i="1"/>
  <c r="B1906" i="1"/>
  <c r="A1907" i="1"/>
  <c r="B1907" i="1"/>
  <c r="A1908" i="1"/>
  <c r="B1908" i="1"/>
  <c r="B1909" i="1"/>
  <c r="A1909" i="1"/>
  <c r="B1910" i="1"/>
  <c r="A1910" i="1"/>
  <c r="A1911" i="1"/>
  <c r="B1911" i="1"/>
  <c r="A1912" i="1"/>
  <c r="B1912" i="1"/>
  <c r="B1913" i="1"/>
  <c r="A1913" i="1"/>
  <c r="B1914" i="1"/>
  <c r="A1914" i="1"/>
  <c r="B1915" i="1"/>
  <c r="A1915" i="1"/>
  <c r="A1916" i="1"/>
  <c r="B1916" i="1"/>
  <c r="A1917" i="1"/>
  <c r="B1917" i="1"/>
  <c r="B1918" i="1"/>
  <c r="A1918" i="1"/>
  <c r="B1919" i="1"/>
  <c r="A1919" i="1"/>
  <c r="B1920" i="1"/>
  <c r="A1920" i="1"/>
  <c r="A1921" i="1"/>
  <c r="B1921" i="1"/>
  <c r="A1923" i="1"/>
  <c r="B1923" i="1"/>
  <c r="B1924" i="1"/>
  <c r="A1924" i="1"/>
  <c r="B1925" i="1"/>
  <c r="A1925" i="1"/>
  <c r="B1927" i="1"/>
  <c r="A1927" i="1"/>
  <c r="A1928" i="1"/>
  <c r="B1928" i="1"/>
  <c r="B1929" i="1"/>
  <c r="A1929" i="1"/>
  <c r="B1930" i="1"/>
  <c r="A1930" i="1"/>
  <c r="A1932" i="1"/>
  <c r="B1932" i="1"/>
  <c r="A1933" i="1"/>
  <c r="B1933" i="1"/>
  <c r="A1934" i="1"/>
  <c r="B1934" i="1"/>
  <c r="A1935" i="1"/>
  <c r="B1935" i="1"/>
  <c r="A1936" i="1"/>
  <c r="B1936" i="1"/>
  <c r="A1938" i="1"/>
  <c r="B1938" i="1"/>
  <c r="A1939" i="1"/>
  <c r="B1939" i="1"/>
  <c r="B1940" i="1"/>
  <c r="A1940" i="1"/>
  <c r="A1941" i="1"/>
  <c r="B1941" i="1"/>
  <c r="A1942" i="1"/>
  <c r="B1942" i="1"/>
  <c r="B1943" i="1"/>
  <c r="A1943" i="1"/>
  <c r="B1945" i="1"/>
  <c r="A1945" i="1"/>
  <c r="A1946" i="1"/>
  <c r="B1946" i="1"/>
  <c r="A1948" i="1"/>
  <c r="B1948" i="1"/>
  <c r="B1110" i="1"/>
  <c r="A1110" i="1"/>
  <c r="B1031" i="1"/>
  <c r="A1031" i="1"/>
  <c r="A1030" i="1"/>
  <c r="B1030" i="1"/>
  <c r="B1020" i="1"/>
  <c r="A1020" i="1"/>
  <c r="A1018" i="1"/>
  <c r="B1018" i="1"/>
  <c r="A1016" i="1"/>
  <c r="B1016" i="1"/>
  <c r="B982" i="1"/>
  <c r="A982" i="1"/>
  <c r="B979" i="1"/>
  <c r="A979" i="1"/>
  <c r="B1152" i="1"/>
  <c r="A1152" i="1"/>
  <c r="B1133" i="1"/>
  <c r="A1133" i="1"/>
  <c r="B1111" i="1"/>
  <c r="A1111" i="1"/>
  <c r="B1038" i="1"/>
  <c r="A1038" i="1"/>
  <c r="B987" i="1"/>
  <c r="A987" i="1"/>
  <c r="B960" i="1"/>
  <c r="A960" i="1"/>
  <c r="R1698" i="1"/>
  <c r="Q1698" i="1"/>
  <c r="P1698" i="1"/>
  <c r="O1698" i="1"/>
  <c r="N1698" i="1"/>
  <c r="M1698" i="1"/>
  <c r="L1698" i="1"/>
  <c r="K1698" i="1"/>
  <c r="J1698" i="1"/>
  <c r="A1698" i="1"/>
  <c r="B1698" i="1"/>
  <c r="R1697" i="1"/>
  <c r="Q1697" i="1"/>
  <c r="P1697" i="1"/>
  <c r="O1697" i="1"/>
  <c r="N1697" i="1"/>
  <c r="M1697" i="1"/>
  <c r="L1697" i="1"/>
  <c r="K1697" i="1"/>
  <c r="J1697" i="1"/>
  <c r="B1696" i="1"/>
  <c r="R1696" i="1"/>
  <c r="Q1696" i="1"/>
  <c r="N1696" i="1"/>
  <c r="M1696" i="1"/>
  <c r="L1696" i="1"/>
  <c r="K1696" i="1"/>
  <c r="J1696" i="1"/>
  <c r="O1696" i="1"/>
  <c r="A1696" i="1"/>
  <c r="P1696" i="1"/>
  <c r="R1695" i="1"/>
  <c r="Q1695" i="1"/>
  <c r="P1695" i="1"/>
  <c r="O1695" i="1"/>
  <c r="N1695" i="1"/>
  <c r="M1695" i="1"/>
  <c r="L1695" i="1"/>
  <c r="K1695" i="1"/>
  <c r="J1695" i="1"/>
  <c r="A1695" i="1"/>
  <c r="B1695" i="1"/>
  <c r="M1694" i="1"/>
  <c r="L1694" i="1"/>
  <c r="K1694" i="1"/>
  <c r="J1694" i="1"/>
  <c r="R1694" i="1"/>
  <c r="Q1694" i="1"/>
  <c r="B1694" i="1"/>
  <c r="P1694" i="1"/>
  <c r="A1694" i="1"/>
  <c r="O1694" i="1"/>
  <c r="N1694" i="1"/>
  <c r="K1693" i="1"/>
  <c r="J1693" i="1"/>
  <c r="R1693" i="1"/>
  <c r="Q1693" i="1"/>
  <c r="A1693" i="1"/>
  <c r="P1693" i="1"/>
  <c r="O1693" i="1"/>
  <c r="B1693" i="1"/>
  <c r="N1693" i="1"/>
  <c r="M1693" i="1"/>
  <c r="L1693" i="1"/>
  <c r="R1692" i="1"/>
  <c r="Q1692" i="1"/>
  <c r="P1692" i="1"/>
  <c r="O1692" i="1"/>
  <c r="N1692" i="1"/>
  <c r="M1692" i="1"/>
  <c r="K1692" i="1"/>
  <c r="J1692" i="1"/>
  <c r="L1692" i="1"/>
  <c r="R1691" i="1"/>
  <c r="Q1691" i="1"/>
  <c r="P1691" i="1"/>
  <c r="O1691" i="1"/>
  <c r="N1691" i="1"/>
  <c r="M1691" i="1"/>
  <c r="L1691" i="1"/>
  <c r="J1691" i="1"/>
  <c r="K1691" i="1"/>
  <c r="R1690" i="1"/>
  <c r="Q1690" i="1"/>
  <c r="P1690" i="1"/>
  <c r="O1690" i="1"/>
  <c r="N1690" i="1"/>
  <c r="M1690" i="1"/>
  <c r="L1690" i="1"/>
  <c r="K1690" i="1"/>
  <c r="J1690" i="1"/>
  <c r="J1689" i="1"/>
  <c r="R1689" i="1"/>
  <c r="P1689" i="1"/>
  <c r="K1689" i="1"/>
  <c r="L1689" i="1"/>
  <c r="M1689" i="1"/>
  <c r="N1689" i="1"/>
  <c r="O1689" i="1"/>
  <c r="Q1689" i="1"/>
  <c r="Q1688" i="1"/>
  <c r="P1688" i="1"/>
  <c r="O1688" i="1"/>
  <c r="N1688" i="1"/>
  <c r="M1688" i="1"/>
  <c r="L1688" i="1"/>
  <c r="K1688" i="1"/>
  <c r="J1688" i="1"/>
  <c r="R1688" i="1"/>
  <c r="R1687" i="1"/>
  <c r="Q1687" i="1"/>
  <c r="B1687" i="1"/>
  <c r="J1687" i="1"/>
  <c r="K1687" i="1"/>
  <c r="L1687" i="1"/>
  <c r="M1687" i="1"/>
  <c r="N1687" i="1"/>
  <c r="O1687" i="1"/>
  <c r="P1687" i="1"/>
  <c r="P1686" i="1"/>
  <c r="O1686" i="1"/>
  <c r="N1686" i="1"/>
  <c r="M1686" i="1"/>
  <c r="L1686" i="1"/>
  <c r="K1686" i="1"/>
  <c r="J1686" i="1"/>
  <c r="R1686" i="1"/>
  <c r="B1686" i="1"/>
  <c r="Q1686" i="1"/>
  <c r="P1685" i="1"/>
  <c r="O1685" i="1"/>
  <c r="N1685" i="1"/>
  <c r="M1685" i="1"/>
  <c r="L1685" i="1"/>
  <c r="K1685" i="1"/>
  <c r="J1685" i="1"/>
  <c r="R1685" i="1"/>
  <c r="Q1685" i="1"/>
  <c r="Q1684" i="1"/>
  <c r="P1684" i="1"/>
  <c r="O1684" i="1"/>
  <c r="N1684" i="1"/>
  <c r="M1684" i="1"/>
  <c r="L1684" i="1"/>
  <c r="K1684" i="1"/>
  <c r="J1684" i="1"/>
  <c r="R1684" i="1"/>
  <c r="P1683" i="1"/>
  <c r="N1683" i="1"/>
  <c r="M1683" i="1"/>
  <c r="L1683" i="1"/>
  <c r="K1683" i="1"/>
  <c r="J1683" i="1"/>
  <c r="O1683" i="1"/>
  <c r="Q1683" i="1"/>
  <c r="R1683" i="1"/>
  <c r="R1682" i="1"/>
  <c r="Q1682" i="1"/>
  <c r="P1682" i="1"/>
  <c r="O1682" i="1"/>
  <c r="N1682" i="1"/>
  <c r="M1682" i="1"/>
  <c r="L1682" i="1"/>
  <c r="K1682" i="1"/>
  <c r="A1682" i="1"/>
  <c r="B1682" i="1"/>
  <c r="J1682" i="1"/>
  <c r="M1681" i="1"/>
  <c r="R1681" i="1"/>
  <c r="P1681" i="1"/>
  <c r="O1681" i="1"/>
  <c r="N1681" i="1"/>
  <c r="Q1681" i="1"/>
  <c r="L1681" i="1"/>
  <c r="K1681" i="1"/>
  <c r="J1681" i="1"/>
  <c r="O1680" i="1"/>
  <c r="R1680" i="1"/>
  <c r="Q1680" i="1"/>
  <c r="P1680" i="1"/>
  <c r="B1680" i="1"/>
  <c r="N1680" i="1"/>
  <c r="M1680" i="1"/>
  <c r="L1680" i="1"/>
  <c r="K1680" i="1"/>
  <c r="J1680" i="1"/>
  <c r="P1679" i="1"/>
  <c r="R1679" i="1"/>
  <c r="Q1679" i="1"/>
  <c r="O1679" i="1"/>
  <c r="L1679" i="1"/>
  <c r="K1679" i="1"/>
  <c r="J1679" i="1"/>
  <c r="N1679" i="1"/>
  <c r="M1679" i="1"/>
  <c r="R1678" i="1"/>
  <c r="Q1678" i="1"/>
  <c r="P1678" i="1"/>
  <c r="O1678" i="1"/>
  <c r="N1678" i="1"/>
  <c r="M1678" i="1"/>
  <c r="L1678" i="1"/>
  <c r="K1678" i="1"/>
  <c r="J1678" i="1"/>
  <c r="N1677" i="1"/>
  <c r="R1677" i="1"/>
  <c r="Q1677" i="1"/>
  <c r="P1677" i="1"/>
  <c r="O1677" i="1"/>
  <c r="M1677" i="1"/>
  <c r="L1677" i="1"/>
  <c r="K1677" i="1"/>
  <c r="J1677" i="1"/>
  <c r="Q1676" i="1"/>
  <c r="P1676" i="1"/>
  <c r="O1676" i="1"/>
  <c r="N1676" i="1"/>
  <c r="M1676" i="1"/>
  <c r="L1676" i="1"/>
  <c r="K1676" i="1"/>
  <c r="J1676" i="1"/>
  <c r="R1676" i="1"/>
  <c r="B1675" i="1"/>
  <c r="Q1675" i="1"/>
  <c r="P1675" i="1"/>
  <c r="O1675" i="1"/>
  <c r="N1675" i="1"/>
  <c r="M1675" i="1"/>
  <c r="L1675" i="1"/>
  <c r="K1675" i="1"/>
  <c r="J1675" i="1"/>
  <c r="R1675" i="1"/>
  <c r="R1674" i="1"/>
  <c r="Q1674" i="1"/>
  <c r="P1674" i="1"/>
  <c r="O1674" i="1"/>
  <c r="N1674" i="1"/>
  <c r="M1674" i="1"/>
  <c r="L1674" i="1"/>
  <c r="K1674" i="1"/>
  <c r="J1674" i="1"/>
  <c r="R1673" i="1"/>
  <c r="Q1673" i="1"/>
  <c r="P1673" i="1"/>
  <c r="N1673" i="1"/>
  <c r="M1673" i="1"/>
  <c r="L1673" i="1"/>
  <c r="K1673" i="1"/>
  <c r="J1673" i="1"/>
  <c r="O1673" i="1"/>
  <c r="N1672" i="1"/>
  <c r="M1672" i="1"/>
  <c r="L1672" i="1"/>
  <c r="K1672" i="1"/>
  <c r="J1672" i="1"/>
  <c r="R1672" i="1"/>
  <c r="Q1672" i="1"/>
  <c r="O1672" i="1"/>
  <c r="P1672" i="1"/>
  <c r="Q1671" i="1"/>
  <c r="P1671" i="1"/>
  <c r="O1671" i="1"/>
  <c r="N1671" i="1"/>
  <c r="M1671" i="1"/>
  <c r="L1671" i="1"/>
  <c r="K1671" i="1"/>
  <c r="J1671" i="1"/>
  <c r="R1671" i="1"/>
  <c r="N1670" i="1"/>
  <c r="M1670" i="1"/>
  <c r="L1670" i="1"/>
  <c r="K1670" i="1"/>
  <c r="J1670" i="1"/>
  <c r="O1670" i="1"/>
  <c r="R1670" i="1"/>
  <c r="Q1670" i="1"/>
  <c r="P1670" i="1"/>
  <c r="B1669" i="1"/>
  <c r="Q1669" i="1"/>
  <c r="P1669" i="1"/>
  <c r="O1669" i="1"/>
  <c r="N1669" i="1"/>
  <c r="M1669" i="1"/>
  <c r="L1669" i="1"/>
  <c r="K1669" i="1"/>
  <c r="J1669" i="1"/>
  <c r="R1669" i="1"/>
  <c r="R1668" i="1"/>
  <c r="Q1668" i="1"/>
  <c r="P1668" i="1"/>
  <c r="O1668" i="1"/>
  <c r="N1668" i="1"/>
  <c r="M1668" i="1"/>
  <c r="K1668" i="1"/>
  <c r="J1668" i="1"/>
  <c r="L1668" i="1"/>
  <c r="B1667" i="1"/>
  <c r="K1667" i="1"/>
  <c r="R1667" i="1"/>
  <c r="Q1667" i="1"/>
  <c r="O1667" i="1"/>
  <c r="N1667" i="1"/>
  <c r="J1667" i="1"/>
  <c r="L1667" i="1"/>
  <c r="M1667" i="1"/>
  <c r="P1667" i="1"/>
  <c r="Q1666" i="1"/>
  <c r="O1666" i="1"/>
  <c r="M1666" i="1"/>
  <c r="K1666" i="1"/>
  <c r="J1666" i="1"/>
  <c r="L1666" i="1"/>
  <c r="N1666" i="1"/>
  <c r="P1666" i="1"/>
  <c r="R1666" i="1"/>
  <c r="L1665" i="1"/>
  <c r="P1665" i="1"/>
  <c r="N1665" i="1"/>
  <c r="K1665" i="1"/>
  <c r="R1665" i="1"/>
  <c r="M1665" i="1"/>
  <c r="O1665" i="1"/>
  <c r="Q1665" i="1"/>
  <c r="B1665" i="1"/>
  <c r="A1665" i="1"/>
  <c r="J1665" i="1"/>
  <c r="R1664" i="1"/>
  <c r="Q1664" i="1"/>
  <c r="P1664" i="1"/>
  <c r="N1664" i="1"/>
  <c r="M1664" i="1"/>
  <c r="L1664" i="1"/>
  <c r="K1664" i="1"/>
  <c r="J1664" i="1"/>
  <c r="O1664" i="1"/>
  <c r="L1663" i="1"/>
  <c r="K1663" i="1"/>
  <c r="J1663" i="1"/>
  <c r="R1663" i="1"/>
  <c r="Q1663" i="1"/>
  <c r="P1663" i="1"/>
  <c r="O1663" i="1"/>
  <c r="N1663" i="1"/>
  <c r="M1663" i="1"/>
  <c r="P1662" i="1"/>
  <c r="Q1662" i="1"/>
  <c r="R1662" i="1"/>
  <c r="N1662" i="1"/>
  <c r="O1662" i="1"/>
  <c r="M1662" i="1"/>
  <c r="L1662" i="1"/>
  <c r="K1662" i="1"/>
  <c r="J1662" i="1"/>
  <c r="L1661" i="1"/>
  <c r="K1661" i="1"/>
  <c r="J1661" i="1"/>
  <c r="B1661" i="1"/>
  <c r="A1661" i="1"/>
  <c r="R1661" i="1"/>
  <c r="Q1661" i="1"/>
  <c r="P1661" i="1"/>
  <c r="O1661" i="1"/>
  <c r="N1661" i="1"/>
  <c r="M1661" i="1"/>
  <c r="R1660" i="1"/>
  <c r="Q1660" i="1"/>
  <c r="P1660" i="1"/>
  <c r="O1660" i="1"/>
  <c r="N1660" i="1"/>
  <c r="M1660" i="1"/>
  <c r="L1660" i="1"/>
  <c r="K1660" i="1"/>
  <c r="J1660" i="1"/>
  <c r="B1660" i="1"/>
  <c r="A1660" i="1"/>
  <c r="R1659" i="1"/>
  <c r="Q1659" i="1"/>
  <c r="P1659" i="1"/>
  <c r="O1659" i="1"/>
  <c r="N1659" i="1"/>
  <c r="M1659" i="1"/>
  <c r="L1659" i="1"/>
  <c r="K1659" i="1"/>
  <c r="J1659" i="1"/>
  <c r="R1658" i="1"/>
  <c r="Q1658" i="1"/>
  <c r="P1658" i="1"/>
  <c r="O1658" i="1"/>
  <c r="N1658" i="1"/>
  <c r="K1658" i="1"/>
  <c r="J1658" i="1"/>
  <c r="B1658" i="1"/>
  <c r="M1658" i="1"/>
  <c r="L1658" i="1"/>
  <c r="J1657" i="1"/>
  <c r="K1657" i="1"/>
  <c r="L1657" i="1"/>
  <c r="M1657" i="1"/>
  <c r="N1657" i="1"/>
  <c r="O1657" i="1"/>
  <c r="P1657" i="1"/>
  <c r="Q1657" i="1"/>
  <c r="R1657" i="1"/>
  <c r="L1656" i="1"/>
  <c r="K1656" i="1"/>
  <c r="J1656" i="1"/>
  <c r="Q1656" i="1"/>
  <c r="R1656" i="1"/>
  <c r="N1656" i="1"/>
  <c r="O1656" i="1"/>
  <c r="P1656" i="1"/>
  <c r="M1656" i="1"/>
  <c r="R1655" i="1"/>
  <c r="Q1655" i="1"/>
  <c r="P1655" i="1"/>
  <c r="O1655" i="1"/>
  <c r="N1655" i="1"/>
  <c r="J1655" i="1"/>
  <c r="K1655" i="1"/>
  <c r="L1655" i="1"/>
  <c r="M1655" i="1"/>
  <c r="P1654" i="1"/>
  <c r="O1654" i="1"/>
  <c r="N1654" i="1"/>
  <c r="M1654" i="1"/>
  <c r="L1654" i="1"/>
  <c r="K1654" i="1"/>
  <c r="R1654" i="1"/>
  <c r="Q1654" i="1"/>
  <c r="J1654" i="1"/>
  <c r="P1653" i="1"/>
  <c r="O1653" i="1"/>
  <c r="N1653" i="1"/>
  <c r="M1653" i="1"/>
  <c r="L1653" i="1"/>
  <c r="K1653" i="1"/>
  <c r="J1653" i="1"/>
  <c r="R1653" i="1"/>
  <c r="Q1653" i="1"/>
  <c r="R1652" i="1"/>
  <c r="Q1652" i="1"/>
  <c r="P1652" i="1"/>
  <c r="O1652" i="1"/>
  <c r="N1652" i="1"/>
  <c r="K1652" i="1"/>
  <c r="M1652" i="1"/>
  <c r="L1652" i="1"/>
  <c r="J1652" i="1"/>
  <c r="B1651" i="1"/>
  <c r="N1651" i="1"/>
  <c r="M1651" i="1"/>
  <c r="L1651" i="1"/>
  <c r="K1651" i="1"/>
  <c r="J1651" i="1"/>
  <c r="R1651" i="1"/>
  <c r="Q1651" i="1"/>
  <c r="P1651" i="1"/>
  <c r="O1651" i="1"/>
  <c r="B1650" i="1"/>
  <c r="O1650" i="1"/>
  <c r="N1650" i="1"/>
  <c r="M1650" i="1"/>
  <c r="L1650" i="1"/>
  <c r="J1650" i="1"/>
  <c r="K1650" i="1"/>
  <c r="P1650" i="1"/>
  <c r="R1650" i="1"/>
  <c r="Q1650" i="1"/>
  <c r="R1649" i="1"/>
  <c r="Q1649" i="1"/>
  <c r="P1649" i="1"/>
  <c r="N1649" i="1"/>
  <c r="M1649" i="1"/>
  <c r="L1649" i="1"/>
  <c r="K1649" i="1"/>
  <c r="J1649" i="1"/>
  <c r="O1649" i="1"/>
  <c r="P1192" i="1"/>
  <c r="K1192" i="1"/>
  <c r="M1192" i="1"/>
  <c r="J1192" i="1"/>
  <c r="L1192" i="1"/>
  <c r="N1192" i="1"/>
  <c r="B1192" i="1"/>
  <c r="O1192" i="1"/>
  <c r="A1192" i="1"/>
  <c r="J1191" i="1"/>
  <c r="R1191" i="1"/>
  <c r="O1191" i="1"/>
  <c r="Q1191" i="1"/>
  <c r="M1191" i="1"/>
  <c r="K1191" i="1"/>
  <c r="P1191" i="1"/>
  <c r="L1191" i="1"/>
  <c r="N1191" i="1"/>
  <c r="R1189" i="1"/>
  <c r="K1189" i="1"/>
  <c r="M1189" i="1"/>
  <c r="Q1189" i="1"/>
  <c r="L1189" i="1"/>
  <c r="O1189" i="1"/>
  <c r="N1189" i="1"/>
  <c r="P1189" i="1"/>
  <c r="J1189" i="1"/>
  <c r="P1188" i="1"/>
  <c r="L1188" i="1"/>
  <c r="K1188" i="1"/>
  <c r="M1188" i="1"/>
  <c r="O1188" i="1"/>
  <c r="R1188" i="1"/>
  <c r="N1188" i="1"/>
  <c r="J1188" i="1"/>
  <c r="Q1188" i="1"/>
  <c r="B1187" i="1"/>
  <c r="O1187" i="1"/>
  <c r="J1187" i="1"/>
  <c r="K1187" i="1"/>
  <c r="A1187" i="1"/>
  <c r="R1187" i="1"/>
  <c r="P1187" i="1"/>
  <c r="M1187" i="1"/>
  <c r="Q1187" i="1"/>
  <c r="N1187" i="1"/>
  <c r="L1187" i="1"/>
  <c r="P1186" i="1"/>
  <c r="N1186" i="1"/>
  <c r="L1186" i="1"/>
  <c r="K1186" i="1"/>
  <c r="J1186" i="1"/>
  <c r="M1186" i="1"/>
  <c r="R1186" i="1"/>
  <c r="Q1186" i="1"/>
  <c r="O1186" i="1"/>
  <c r="P1185" i="1"/>
  <c r="K1185" i="1"/>
  <c r="O1185" i="1"/>
  <c r="M1185" i="1"/>
  <c r="R1185" i="1"/>
  <c r="N1185" i="1"/>
  <c r="L1185" i="1"/>
  <c r="J1185" i="1"/>
  <c r="Q1185" i="1"/>
  <c r="O1184" i="1"/>
  <c r="L1184" i="1"/>
  <c r="M1184" i="1"/>
  <c r="J1184" i="1"/>
  <c r="Q1184" i="1"/>
  <c r="P1184" i="1"/>
  <c r="R1184" i="1"/>
  <c r="N1184" i="1"/>
  <c r="K1184" i="1"/>
  <c r="L1183" i="1"/>
  <c r="J1183" i="1"/>
  <c r="M1183" i="1"/>
  <c r="R1183" i="1"/>
  <c r="O1183" i="1"/>
  <c r="N1183" i="1"/>
  <c r="K1183" i="1"/>
  <c r="P1183" i="1"/>
  <c r="Q1183" i="1"/>
  <c r="B1182" i="1"/>
  <c r="Q1182" i="1"/>
  <c r="N1182" i="1"/>
  <c r="K1182" i="1"/>
  <c r="L1182" i="1"/>
  <c r="O1182" i="1"/>
  <c r="R1182" i="1"/>
  <c r="J1182" i="1"/>
  <c r="M1182" i="1"/>
  <c r="P1182" i="1"/>
  <c r="J1181" i="1"/>
  <c r="L1181" i="1"/>
  <c r="P1181" i="1"/>
  <c r="O1181" i="1"/>
  <c r="Q1181" i="1"/>
  <c r="R1181" i="1"/>
  <c r="K1181" i="1"/>
  <c r="N1181" i="1"/>
  <c r="M1181" i="1"/>
  <c r="B1180" i="1"/>
  <c r="N1180" i="1"/>
  <c r="K1180" i="1"/>
  <c r="J1180" i="1"/>
  <c r="L1180" i="1"/>
  <c r="A1180" i="1"/>
  <c r="O1180" i="1"/>
  <c r="Q1180" i="1"/>
  <c r="P1180" i="1"/>
  <c r="R1180" i="1"/>
  <c r="M1180" i="1"/>
  <c r="O1179" i="1"/>
  <c r="M1179" i="1"/>
  <c r="J1179" i="1"/>
  <c r="N1179" i="1"/>
  <c r="R1179" i="1"/>
  <c r="L1179" i="1"/>
  <c r="K1179" i="1"/>
  <c r="Q1179" i="1"/>
  <c r="P1179" i="1"/>
  <c r="B1178" i="1"/>
  <c r="N1178" i="1"/>
  <c r="P1178" i="1"/>
  <c r="L1178" i="1"/>
  <c r="K1178" i="1"/>
  <c r="Q1178" i="1"/>
  <c r="R1178" i="1"/>
  <c r="M1178" i="1"/>
  <c r="A1178" i="1"/>
  <c r="J1178" i="1"/>
  <c r="O1178" i="1"/>
  <c r="Q1177" i="1"/>
  <c r="P1177" i="1"/>
  <c r="R1177" i="1"/>
  <c r="B1138" i="1"/>
  <c r="A1138" i="1"/>
  <c r="A1137" i="1"/>
  <c r="B1137" i="1"/>
  <c r="B1120" i="1"/>
  <c r="A1120" i="1"/>
  <c r="B1080" i="1"/>
  <c r="A1080" i="1"/>
  <c r="B1041" i="1"/>
  <c r="A1041" i="1"/>
  <c r="A1040" i="1"/>
  <c r="B1040" i="1"/>
  <c r="B965" i="1"/>
  <c r="A965" i="1"/>
  <c r="B964" i="1"/>
  <c r="A964" i="1"/>
  <c r="A949" i="1"/>
  <c r="B949" i="1"/>
  <c r="B1697" i="1"/>
  <c r="A1697" i="1"/>
  <c r="B1691" i="1"/>
  <c r="A1691" i="1"/>
  <c r="B1690" i="1"/>
  <c r="A1690" i="1"/>
  <c r="A1688" i="1"/>
  <c r="B1688" i="1"/>
  <c r="B1670" i="1"/>
  <c r="A1670" i="1"/>
  <c r="B1664" i="1"/>
  <c r="A1664" i="1"/>
  <c r="R1193" i="1"/>
  <c r="Q1193" i="1"/>
  <c r="P1193" i="1"/>
  <c r="O1193" i="1"/>
  <c r="N1193" i="1"/>
  <c r="M1193" i="1"/>
  <c r="L1193" i="1"/>
  <c r="K1193" i="1"/>
  <c r="J1193" i="1"/>
  <c r="R1192" i="1"/>
  <c r="Q1192" i="1"/>
  <c r="O1177" i="1"/>
  <c r="N1177" i="1"/>
  <c r="M1177" i="1"/>
  <c r="B1097" i="1"/>
  <c r="A1097" i="1"/>
  <c r="A1027" i="1"/>
  <c r="B1027" i="1"/>
  <c r="B990" i="1"/>
  <c r="A990" i="1"/>
  <c r="B954" i="1"/>
  <c r="A954" i="1"/>
  <c r="A952" i="1"/>
  <c r="B952" i="1"/>
  <c r="A951" i="1"/>
  <c r="B951" i="1"/>
  <c r="A950" i="1"/>
  <c r="B950" i="1"/>
  <c r="A1193" i="1"/>
  <c r="B1193" i="1"/>
  <c r="B1191" i="1"/>
  <c r="A1191" i="1"/>
  <c r="B1189" i="1"/>
  <c r="A1189" i="1"/>
  <c r="A1188" i="1"/>
  <c r="B1188" i="1"/>
  <c r="B1186" i="1"/>
  <c r="A1186" i="1"/>
  <c r="A1185" i="1"/>
  <c r="B1185" i="1"/>
  <c r="B1184" i="1"/>
  <c r="A1184" i="1"/>
  <c r="B1183" i="1"/>
  <c r="A1183" i="1"/>
  <c r="A1181" i="1"/>
  <c r="B1181" i="1"/>
  <c r="B1179" i="1"/>
  <c r="A1179" i="1"/>
  <c r="B1177" i="1"/>
  <c r="A1177" i="1"/>
  <c r="J1177" i="1"/>
  <c r="K1177" i="1"/>
  <c r="L1177" i="1"/>
  <c r="A1176" i="1"/>
  <c r="M1176" i="1"/>
  <c r="N1176" i="1"/>
  <c r="J1176" i="1"/>
  <c r="O1176" i="1"/>
  <c r="B1176" i="1"/>
  <c r="P1176" i="1"/>
  <c r="Q1176" i="1"/>
  <c r="R1176" i="1"/>
  <c r="K1176" i="1"/>
  <c r="L1176" i="1"/>
  <c r="R1175" i="1"/>
  <c r="P1175" i="1"/>
  <c r="O1175" i="1"/>
  <c r="N1175" i="1"/>
  <c r="M1175" i="1"/>
  <c r="L1175" i="1"/>
  <c r="K1175" i="1"/>
  <c r="J1175" i="1"/>
  <c r="A1175" i="1"/>
  <c r="B1175" i="1"/>
  <c r="Q1175" i="1"/>
  <c r="R1174" i="1"/>
  <c r="Q1174" i="1"/>
  <c r="P1174" i="1"/>
  <c r="O1174" i="1"/>
  <c r="N1174" i="1"/>
  <c r="M1174" i="1"/>
  <c r="L1174" i="1"/>
  <c r="K1174" i="1"/>
  <c r="B1174" i="1"/>
  <c r="J1174" i="1"/>
  <c r="A1174" i="1"/>
  <c r="J1173" i="1"/>
  <c r="L1173" i="1"/>
  <c r="R1173" i="1"/>
  <c r="Q1173" i="1"/>
  <c r="P1173" i="1"/>
  <c r="K1173" i="1"/>
  <c r="B1173" i="1"/>
  <c r="O1173" i="1"/>
  <c r="N1173" i="1"/>
  <c r="M1173" i="1"/>
  <c r="O1172" i="1"/>
  <c r="K1172" i="1"/>
  <c r="L1172" i="1"/>
  <c r="M1172" i="1"/>
  <c r="N1172" i="1"/>
  <c r="P1172" i="1"/>
  <c r="Q1172" i="1"/>
  <c r="R1172" i="1"/>
  <c r="A1172" i="1"/>
  <c r="J1172" i="1"/>
  <c r="B1172" i="1"/>
  <c r="P1171" i="1"/>
  <c r="O1171" i="1"/>
  <c r="R1171" i="1"/>
  <c r="K1171" i="1"/>
  <c r="M1171" i="1"/>
  <c r="L1171" i="1"/>
  <c r="Q1171" i="1"/>
  <c r="J1171" i="1"/>
  <c r="N1171" i="1"/>
  <c r="Q1170" i="1"/>
  <c r="P1170" i="1"/>
  <c r="O1170" i="1"/>
  <c r="N1170" i="1"/>
  <c r="M1170" i="1"/>
  <c r="L1170" i="1"/>
  <c r="J1170" i="1"/>
  <c r="K1170" i="1"/>
  <c r="R1170" i="1"/>
  <c r="R1169" i="1"/>
  <c r="Q1169" i="1"/>
  <c r="P1169" i="1"/>
  <c r="O1169" i="1"/>
  <c r="A1169" i="1"/>
  <c r="J1169" i="1"/>
  <c r="L1169" i="1"/>
  <c r="M1169" i="1"/>
  <c r="B1169" i="1"/>
  <c r="K1169" i="1"/>
  <c r="N1169" i="1"/>
  <c r="R1168" i="1"/>
  <c r="Q1168" i="1"/>
  <c r="P1168" i="1"/>
  <c r="O1168" i="1"/>
  <c r="N1168" i="1"/>
  <c r="M1168" i="1"/>
  <c r="L1168" i="1"/>
  <c r="K1168" i="1"/>
  <c r="J1168" i="1"/>
  <c r="B1168" i="1"/>
  <c r="R1167" i="1"/>
  <c r="Q1167" i="1"/>
  <c r="P1167" i="1"/>
  <c r="O1167" i="1"/>
  <c r="N1167" i="1"/>
  <c r="M1167" i="1"/>
  <c r="L1167" i="1"/>
  <c r="K1167" i="1"/>
  <c r="J1167" i="1"/>
  <c r="A1167" i="1"/>
  <c r="B1167" i="1"/>
  <c r="R1166" i="1"/>
  <c r="Q1166" i="1"/>
  <c r="P1166" i="1"/>
  <c r="O1166" i="1"/>
  <c r="N1166" i="1"/>
  <c r="M1166" i="1"/>
  <c r="L1166" i="1"/>
  <c r="K1166" i="1"/>
  <c r="J1166" i="1"/>
  <c r="B1166" i="1"/>
  <c r="A1166" i="1"/>
  <c r="R1165" i="1"/>
  <c r="Q1165" i="1"/>
  <c r="P1165" i="1"/>
  <c r="O1165" i="1"/>
  <c r="N1165" i="1"/>
  <c r="M1165" i="1"/>
  <c r="L1165" i="1"/>
  <c r="K1165" i="1"/>
  <c r="J1165" i="1"/>
  <c r="B1165" i="1"/>
  <c r="M1164" i="1"/>
  <c r="L1164" i="1"/>
  <c r="K1164" i="1"/>
  <c r="J1164" i="1"/>
  <c r="R1164" i="1"/>
  <c r="B1164" i="1"/>
  <c r="A1164" i="1"/>
  <c r="Q1164" i="1"/>
  <c r="P1164" i="1"/>
  <c r="O1164" i="1"/>
  <c r="N1164" i="1"/>
  <c r="K1163" i="1"/>
  <c r="J1163" i="1"/>
  <c r="Q1163" i="1"/>
  <c r="P1163" i="1"/>
  <c r="M1163" i="1"/>
  <c r="O1163" i="1"/>
  <c r="N1163" i="1"/>
  <c r="B1163" i="1"/>
  <c r="R1163" i="1"/>
  <c r="L1163" i="1"/>
  <c r="A1163" i="1"/>
  <c r="B1162" i="1"/>
  <c r="Q1162" i="1"/>
  <c r="P1162" i="1"/>
  <c r="R1162" i="1"/>
  <c r="O1162" i="1"/>
  <c r="N1162" i="1"/>
  <c r="M1162" i="1"/>
  <c r="L1162" i="1"/>
  <c r="K1162" i="1"/>
  <c r="J1162" i="1"/>
  <c r="A1162" i="1"/>
  <c r="L1161" i="1"/>
  <c r="J1161" i="1"/>
  <c r="R1161" i="1"/>
  <c r="Q1161" i="1"/>
  <c r="P1161" i="1"/>
  <c r="K1161" i="1"/>
  <c r="O1161" i="1"/>
  <c r="N1161" i="1"/>
  <c r="M1161" i="1"/>
  <c r="B1161" i="1"/>
  <c r="A1161" i="1"/>
  <c r="P1160" i="1"/>
  <c r="R1160" i="1"/>
  <c r="Q1160" i="1"/>
  <c r="O1160" i="1"/>
  <c r="N1160" i="1"/>
  <c r="M1160" i="1"/>
  <c r="L1160" i="1"/>
  <c r="K1160" i="1"/>
  <c r="J1160" i="1"/>
  <c r="K1159" i="1"/>
  <c r="J1159" i="1"/>
  <c r="L1159" i="1"/>
  <c r="R1159" i="1"/>
  <c r="Q1159" i="1"/>
  <c r="P1159" i="1"/>
  <c r="O1159" i="1"/>
  <c r="N1159" i="1"/>
  <c r="M1159" i="1"/>
  <c r="R1158" i="1"/>
  <c r="Q1158" i="1"/>
  <c r="P1158" i="1"/>
  <c r="O1158" i="1"/>
  <c r="N1158" i="1"/>
  <c r="M1158" i="1"/>
  <c r="L1158" i="1"/>
  <c r="B1158" i="1"/>
  <c r="K1158" i="1"/>
  <c r="A1158" i="1"/>
  <c r="J1158" i="1"/>
  <c r="R1157" i="1"/>
  <c r="Q1157" i="1"/>
  <c r="P1157" i="1"/>
  <c r="O1157" i="1"/>
  <c r="N1157" i="1"/>
  <c r="M1157" i="1"/>
  <c r="L1157" i="1"/>
  <c r="B1157" i="1"/>
  <c r="K1157" i="1"/>
  <c r="J1157" i="1"/>
  <c r="J1156" i="1"/>
  <c r="M1156" i="1"/>
  <c r="R1156" i="1"/>
  <c r="O1156" i="1"/>
  <c r="N1156" i="1"/>
  <c r="L1156" i="1"/>
  <c r="K1156" i="1"/>
  <c r="P1156" i="1"/>
  <c r="Q1156" i="1"/>
  <c r="K1155" i="1"/>
  <c r="N1155" i="1"/>
  <c r="R1155" i="1"/>
  <c r="Q1155" i="1"/>
  <c r="O1155" i="1"/>
  <c r="P1155" i="1"/>
  <c r="J1155" i="1"/>
  <c r="L1155" i="1"/>
  <c r="M1155" i="1"/>
  <c r="M1154" i="1"/>
  <c r="N1154" i="1"/>
  <c r="P1154" i="1"/>
  <c r="Q1154" i="1"/>
  <c r="R1154" i="1"/>
  <c r="J1154" i="1"/>
  <c r="K1154" i="1"/>
  <c r="L1154" i="1"/>
  <c r="O1154" i="1"/>
  <c r="B1154" i="1"/>
  <c r="K1153" i="1"/>
  <c r="L1153" i="1"/>
  <c r="M1153" i="1"/>
  <c r="J1153" i="1"/>
  <c r="O1153" i="1"/>
  <c r="P1153" i="1"/>
  <c r="Q1153" i="1"/>
  <c r="R1153" i="1"/>
  <c r="N1153" i="1"/>
  <c r="O1152" i="1"/>
  <c r="K1152" i="1"/>
  <c r="J1152" i="1"/>
  <c r="P1152" i="1"/>
  <c r="N1152" i="1"/>
  <c r="Q1152" i="1"/>
  <c r="R1152" i="1"/>
  <c r="M1152" i="1"/>
  <c r="L1152" i="1"/>
  <c r="K1151" i="1"/>
  <c r="J1151" i="1"/>
  <c r="R1151" i="1"/>
  <c r="Q1151" i="1"/>
  <c r="P1151" i="1"/>
  <c r="O1151" i="1"/>
  <c r="N1151" i="1"/>
  <c r="M1151" i="1"/>
  <c r="L1151" i="1"/>
  <c r="B1150" i="1"/>
  <c r="R1150" i="1"/>
  <c r="J1150" i="1"/>
  <c r="K1150" i="1"/>
  <c r="L1150" i="1"/>
  <c r="M1150" i="1"/>
  <c r="N1150" i="1"/>
  <c r="O1150" i="1"/>
  <c r="P1150" i="1"/>
  <c r="Q1150" i="1"/>
  <c r="M1149" i="1"/>
  <c r="J1149" i="1"/>
  <c r="K1149" i="1"/>
  <c r="L1149" i="1"/>
  <c r="R1149" i="1"/>
  <c r="Q1149" i="1"/>
  <c r="P1149" i="1"/>
  <c r="N1149" i="1"/>
  <c r="O1149" i="1"/>
  <c r="R1148" i="1"/>
  <c r="M1148" i="1"/>
  <c r="L1148" i="1"/>
  <c r="K1148" i="1"/>
  <c r="J1148" i="1"/>
  <c r="N1148" i="1"/>
  <c r="O1148" i="1"/>
  <c r="P1148" i="1"/>
  <c r="Q1148" i="1"/>
  <c r="Q1147" i="1"/>
  <c r="P1147" i="1"/>
  <c r="O1147" i="1"/>
  <c r="N1147" i="1"/>
  <c r="M1147" i="1"/>
  <c r="L1147" i="1"/>
  <c r="K1147" i="1"/>
  <c r="J1147" i="1"/>
  <c r="R1147" i="1"/>
  <c r="N1146" i="1"/>
  <c r="O1146" i="1"/>
  <c r="R1146" i="1"/>
  <c r="Q1146" i="1"/>
  <c r="P1146" i="1"/>
  <c r="J1146" i="1"/>
  <c r="M1146" i="1"/>
  <c r="L1146" i="1"/>
  <c r="K1146" i="1"/>
  <c r="O1145" i="1"/>
  <c r="P1145" i="1"/>
  <c r="Q1145" i="1"/>
  <c r="B1145" i="1"/>
  <c r="K1145" i="1"/>
  <c r="J1145" i="1"/>
  <c r="L1145" i="1"/>
  <c r="R1145" i="1"/>
  <c r="M1145" i="1"/>
  <c r="N1145" i="1"/>
  <c r="J1144" i="1"/>
  <c r="N1144" i="1"/>
  <c r="L1144" i="1"/>
  <c r="B1144" i="1"/>
  <c r="R1144" i="1"/>
  <c r="Q1144" i="1"/>
  <c r="O1144" i="1"/>
  <c r="P1144" i="1"/>
  <c r="M1144" i="1"/>
  <c r="K1144" i="1"/>
  <c r="N1143" i="1"/>
  <c r="R1143" i="1"/>
  <c r="Q1143" i="1"/>
  <c r="P1143" i="1"/>
  <c r="O1143" i="1"/>
  <c r="M1143" i="1"/>
  <c r="L1143" i="1"/>
  <c r="K1143" i="1"/>
  <c r="J1143" i="1"/>
  <c r="P1142" i="1"/>
  <c r="L1142" i="1"/>
  <c r="M1142" i="1"/>
  <c r="N1142" i="1"/>
  <c r="O1142" i="1"/>
  <c r="B1142" i="1"/>
  <c r="A1142" i="1"/>
  <c r="J1142" i="1"/>
  <c r="K1142" i="1"/>
  <c r="R1142" i="1"/>
  <c r="Q1142" i="1"/>
  <c r="N1141" i="1"/>
  <c r="A1141" i="1"/>
  <c r="M1141" i="1"/>
  <c r="L1141" i="1"/>
  <c r="K1141" i="1"/>
  <c r="B1141" i="1"/>
  <c r="J1141" i="1"/>
  <c r="R1141" i="1"/>
  <c r="Q1141" i="1"/>
  <c r="P1141" i="1"/>
  <c r="O1141" i="1"/>
  <c r="L1140" i="1"/>
  <c r="N1140" i="1"/>
  <c r="M1140" i="1"/>
  <c r="J1140" i="1"/>
  <c r="K1140" i="1"/>
  <c r="R1140" i="1"/>
  <c r="Q1140" i="1"/>
  <c r="P1140" i="1"/>
  <c r="O1140" i="1"/>
  <c r="N1139" i="1"/>
  <c r="M1139" i="1"/>
  <c r="L1139" i="1"/>
  <c r="K1139" i="1"/>
  <c r="J1139" i="1"/>
  <c r="R1139" i="1"/>
  <c r="Q1139" i="1"/>
  <c r="P1139" i="1"/>
  <c r="O1139" i="1"/>
  <c r="R1138" i="1"/>
  <c r="Q1138" i="1"/>
  <c r="P1138" i="1"/>
  <c r="O1138" i="1"/>
  <c r="N1138" i="1"/>
  <c r="M1138" i="1"/>
  <c r="L1138" i="1"/>
  <c r="K1138" i="1"/>
  <c r="J1138" i="1"/>
  <c r="N1137" i="1"/>
  <c r="M1137" i="1"/>
  <c r="L1137" i="1"/>
  <c r="K1137" i="1"/>
  <c r="J1137" i="1"/>
  <c r="R1137" i="1"/>
  <c r="Q1137" i="1"/>
  <c r="P1137" i="1"/>
  <c r="O1137" i="1"/>
  <c r="N1136" i="1"/>
  <c r="M1136" i="1"/>
  <c r="L1136" i="1"/>
  <c r="K1136" i="1"/>
  <c r="J1136" i="1"/>
  <c r="R1136" i="1"/>
  <c r="Q1136" i="1"/>
  <c r="P1136" i="1"/>
  <c r="O1136" i="1"/>
  <c r="B1135" i="1"/>
  <c r="A1135" i="1"/>
  <c r="R1135" i="1"/>
  <c r="Q1135" i="1"/>
  <c r="P1135" i="1"/>
  <c r="O1135" i="1"/>
  <c r="N1135" i="1"/>
  <c r="M1135" i="1"/>
  <c r="L1135" i="1"/>
  <c r="K1135" i="1"/>
  <c r="J1135" i="1"/>
  <c r="B1134" i="1"/>
  <c r="J1134" i="1"/>
  <c r="A1134" i="1"/>
  <c r="R1134" i="1"/>
  <c r="Q1134" i="1"/>
  <c r="P1134" i="1"/>
  <c r="O1134" i="1"/>
  <c r="N1134" i="1"/>
  <c r="M1134" i="1"/>
  <c r="L1134" i="1"/>
  <c r="K1134" i="1"/>
  <c r="J1133" i="1"/>
  <c r="R1133" i="1"/>
  <c r="Q1133" i="1"/>
  <c r="P1133" i="1"/>
  <c r="O1133" i="1"/>
  <c r="N1133" i="1"/>
  <c r="M1133" i="1"/>
  <c r="L1133" i="1"/>
  <c r="K1133" i="1"/>
  <c r="B1132" i="1"/>
  <c r="R1132" i="1"/>
  <c r="Q1132" i="1"/>
  <c r="P1132" i="1"/>
  <c r="O1132" i="1"/>
  <c r="N1132" i="1"/>
  <c r="M1132" i="1"/>
  <c r="L1132" i="1"/>
  <c r="K1132" i="1"/>
  <c r="J1132" i="1"/>
  <c r="R1131" i="1"/>
  <c r="Q1131" i="1"/>
  <c r="P1131" i="1"/>
  <c r="O1131" i="1"/>
  <c r="N1131" i="1"/>
  <c r="M1131" i="1"/>
  <c r="L1131" i="1"/>
  <c r="K1131" i="1"/>
  <c r="J1131" i="1"/>
  <c r="Q1130" i="1"/>
  <c r="R1130" i="1"/>
  <c r="P1130" i="1"/>
  <c r="O1130" i="1"/>
  <c r="N1130" i="1"/>
  <c r="M1130" i="1"/>
  <c r="L1130" i="1"/>
  <c r="K1130" i="1"/>
  <c r="J1130" i="1"/>
  <c r="P1129" i="1"/>
  <c r="R1129" i="1"/>
  <c r="M1129" i="1"/>
  <c r="N1129" i="1"/>
  <c r="O1129" i="1"/>
  <c r="Q1129" i="1"/>
  <c r="J1129" i="1"/>
  <c r="K1129" i="1"/>
  <c r="L1129" i="1"/>
  <c r="A1128" i="1"/>
  <c r="B1128" i="1"/>
  <c r="P1128" i="1"/>
  <c r="Q1128" i="1"/>
  <c r="R1128" i="1"/>
  <c r="J1128" i="1"/>
  <c r="K1128" i="1"/>
  <c r="L1128" i="1"/>
  <c r="M1128" i="1"/>
  <c r="N1128" i="1"/>
  <c r="O1128" i="1"/>
  <c r="M1127" i="1"/>
  <c r="N1127" i="1"/>
  <c r="O1127" i="1"/>
  <c r="P1127" i="1"/>
  <c r="J1127" i="1"/>
  <c r="L1127" i="1"/>
  <c r="Q1127" i="1"/>
  <c r="K1127" i="1"/>
  <c r="R1127" i="1"/>
  <c r="A1126" i="1"/>
  <c r="K1126" i="1"/>
  <c r="L1126" i="1"/>
  <c r="M1126" i="1"/>
  <c r="N1126" i="1"/>
  <c r="O1126" i="1"/>
  <c r="P1126" i="1"/>
  <c r="Q1126" i="1"/>
  <c r="R1126" i="1"/>
  <c r="J1126" i="1"/>
  <c r="N1125" i="1"/>
  <c r="M1125" i="1"/>
  <c r="L1125" i="1"/>
  <c r="K1125" i="1"/>
  <c r="J1125" i="1"/>
  <c r="R1125" i="1"/>
  <c r="Q1125" i="1"/>
  <c r="B1125" i="1"/>
  <c r="P1125" i="1"/>
  <c r="A1125" i="1"/>
  <c r="O1125" i="1"/>
  <c r="R1124" i="1"/>
  <c r="P1124" i="1"/>
  <c r="K1124" i="1"/>
  <c r="Q1124" i="1"/>
  <c r="O1124" i="1"/>
  <c r="L1124" i="1"/>
  <c r="M1124" i="1"/>
  <c r="N1124" i="1"/>
  <c r="B1124" i="1"/>
  <c r="J1124" i="1"/>
  <c r="A1124" i="1"/>
  <c r="K1123" i="1"/>
  <c r="L1123" i="1"/>
  <c r="M1123" i="1"/>
  <c r="A1123" i="1"/>
  <c r="O1123" i="1"/>
  <c r="N1123" i="1"/>
  <c r="P1123" i="1"/>
  <c r="Q1123" i="1"/>
  <c r="R1123" i="1"/>
  <c r="B1123" i="1"/>
  <c r="J1123" i="1"/>
  <c r="P1122" i="1"/>
  <c r="Q1122" i="1"/>
  <c r="B1122" i="1"/>
  <c r="L1122" i="1"/>
  <c r="O1122" i="1"/>
  <c r="N1122" i="1"/>
  <c r="M1122" i="1"/>
  <c r="K1122" i="1"/>
  <c r="J1122" i="1"/>
  <c r="R1122" i="1"/>
  <c r="B1121" i="1"/>
  <c r="P1121" i="1"/>
  <c r="Q1121" i="1"/>
  <c r="K1121" i="1"/>
  <c r="L1121" i="1"/>
  <c r="M1121" i="1"/>
  <c r="A1121" i="1"/>
  <c r="O1121" i="1"/>
  <c r="J1121" i="1"/>
  <c r="R1121" i="1"/>
  <c r="N1121" i="1"/>
  <c r="R1120" i="1"/>
  <c r="O1120" i="1"/>
  <c r="N1120" i="1"/>
  <c r="M1120" i="1"/>
  <c r="L1120" i="1"/>
  <c r="K1120" i="1"/>
  <c r="P1120" i="1"/>
  <c r="J1120" i="1"/>
  <c r="Q1120" i="1"/>
  <c r="R1119" i="1"/>
  <c r="Q1119" i="1"/>
  <c r="P1119" i="1"/>
  <c r="O1119" i="1"/>
  <c r="N1119" i="1"/>
  <c r="J1119" i="1"/>
  <c r="K1119" i="1"/>
  <c r="L1119" i="1"/>
  <c r="M1119" i="1"/>
  <c r="K1118" i="1"/>
  <c r="J1118" i="1"/>
  <c r="R1118" i="1"/>
  <c r="Q1118" i="1"/>
  <c r="P1118" i="1"/>
  <c r="O1118" i="1"/>
  <c r="N1118" i="1"/>
  <c r="M1118" i="1"/>
  <c r="L1118" i="1"/>
  <c r="B1117" i="1"/>
  <c r="M1117" i="1"/>
  <c r="J1117" i="1"/>
  <c r="R1117" i="1"/>
  <c r="Q1117" i="1"/>
  <c r="P1117" i="1"/>
  <c r="O1117" i="1"/>
  <c r="N1117" i="1"/>
  <c r="L1117" i="1"/>
  <c r="K1117" i="1"/>
  <c r="R1116" i="1"/>
  <c r="Q1116" i="1"/>
  <c r="P1116" i="1"/>
  <c r="O1116" i="1"/>
  <c r="N1116" i="1"/>
  <c r="M1116" i="1"/>
  <c r="L1116" i="1"/>
  <c r="K1116" i="1"/>
  <c r="J1116" i="1"/>
  <c r="B1115" i="1"/>
  <c r="R1115" i="1"/>
  <c r="Q1115" i="1"/>
  <c r="P1115" i="1"/>
  <c r="O1115" i="1"/>
  <c r="N1115" i="1"/>
  <c r="M1115" i="1"/>
  <c r="L1115" i="1"/>
  <c r="K1115" i="1"/>
  <c r="J1115" i="1"/>
  <c r="L1114" i="1"/>
  <c r="M1114" i="1"/>
  <c r="J1114" i="1"/>
  <c r="K1114" i="1"/>
  <c r="R1114" i="1"/>
  <c r="Q1114" i="1"/>
  <c r="P1114" i="1"/>
  <c r="O1114" i="1"/>
  <c r="N1114" i="1"/>
  <c r="M1113" i="1"/>
  <c r="B1113" i="1"/>
  <c r="P1113" i="1"/>
  <c r="L1113" i="1"/>
  <c r="Q1113" i="1"/>
  <c r="O1113" i="1"/>
  <c r="N1113" i="1"/>
  <c r="K1113" i="1"/>
  <c r="J1113" i="1"/>
  <c r="R1113" i="1"/>
  <c r="O1112" i="1"/>
  <c r="K1112" i="1"/>
  <c r="N1112" i="1"/>
  <c r="P1112" i="1"/>
  <c r="R1112" i="1"/>
  <c r="J1112" i="1"/>
  <c r="Q1112" i="1"/>
  <c r="M1112" i="1"/>
  <c r="L1112" i="1"/>
  <c r="Q1111" i="1"/>
  <c r="O1111" i="1"/>
  <c r="K1111" i="1"/>
  <c r="J1111" i="1"/>
  <c r="L1111" i="1"/>
  <c r="M1111" i="1"/>
  <c r="P1111" i="1"/>
  <c r="R1111" i="1"/>
  <c r="N1111" i="1"/>
  <c r="N1110" i="1"/>
  <c r="Q1110" i="1"/>
  <c r="M1110" i="1"/>
  <c r="J1110" i="1"/>
  <c r="O1110" i="1"/>
  <c r="R1110" i="1"/>
  <c r="K1110" i="1"/>
  <c r="P1110" i="1"/>
  <c r="L1110" i="1"/>
  <c r="J1109" i="1"/>
  <c r="K1109" i="1"/>
  <c r="P1109" i="1"/>
  <c r="R1109" i="1"/>
  <c r="Q1109" i="1"/>
  <c r="O1109" i="1"/>
  <c r="N1109" i="1"/>
  <c r="M1109" i="1"/>
  <c r="L1109" i="1"/>
  <c r="N1108" i="1"/>
  <c r="M1108" i="1"/>
  <c r="L1108" i="1"/>
  <c r="B1108" i="1"/>
  <c r="K1108" i="1"/>
  <c r="J1108" i="1"/>
  <c r="P1108" i="1"/>
  <c r="A1108" i="1"/>
  <c r="R1108" i="1"/>
  <c r="Q1108" i="1"/>
  <c r="O1108" i="1"/>
  <c r="R1107" i="1"/>
  <c r="Q1107" i="1"/>
  <c r="P1107" i="1"/>
  <c r="O1107" i="1"/>
  <c r="M1107" i="1"/>
  <c r="L1107" i="1"/>
  <c r="B1107" i="1"/>
  <c r="N1107" i="1"/>
  <c r="J1107" i="1"/>
  <c r="A1107" i="1"/>
  <c r="K1107" i="1"/>
  <c r="M1106" i="1"/>
  <c r="L1106" i="1"/>
  <c r="K1106" i="1"/>
  <c r="J1106" i="1"/>
  <c r="A1106" i="1"/>
  <c r="R1106" i="1"/>
  <c r="B1106" i="1"/>
  <c r="Q1106" i="1"/>
  <c r="P1106" i="1"/>
  <c r="O1106" i="1"/>
  <c r="N1106" i="1"/>
  <c r="N1105" i="1"/>
  <c r="M1105" i="1"/>
  <c r="L1105" i="1"/>
  <c r="K1105" i="1"/>
  <c r="J1105" i="1"/>
  <c r="R1105" i="1"/>
  <c r="A1105" i="1"/>
  <c r="O1105" i="1"/>
  <c r="Q1105" i="1"/>
  <c r="P1105" i="1"/>
  <c r="B1105" i="1"/>
  <c r="R1104" i="1"/>
  <c r="Q1104" i="1"/>
  <c r="O1104" i="1"/>
  <c r="M1104" i="1"/>
  <c r="N1104" i="1"/>
  <c r="P1104" i="1"/>
  <c r="B1104" i="1"/>
  <c r="L1104" i="1"/>
  <c r="J1104" i="1"/>
  <c r="K1104" i="1"/>
  <c r="A1104" i="1"/>
  <c r="R1103" i="1"/>
  <c r="L1103" i="1"/>
  <c r="P1103" i="1"/>
  <c r="O1103" i="1"/>
  <c r="N1103" i="1"/>
  <c r="M1103" i="1"/>
  <c r="B1103" i="1"/>
  <c r="K1103" i="1"/>
  <c r="J1103" i="1"/>
  <c r="Q1103" i="1"/>
  <c r="A1103" i="1"/>
  <c r="B1102" i="1"/>
  <c r="Q1102" i="1"/>
  <c r="R1102" i="1"/>
  <c r="O1102" i="1"/>
  <c r="L1102" i="1"/>
  <c r="M1102" i="1"/>
  <c r="K1102" i="1"/>
  <c r="N1102" i="1"/>
  <c r="P1102" i="1"/>
  <c r="J1102" i="1"/>
  <c r="Q1101" i="1"/>
  <c r="M1101" i="1"/>
  <c r="J1101" i="1"/>
  <c r="O1101" i="1"/>
  <c r="P1101" i="1"/>
  <c r="N1101" i="1"/>
  <c r="K1101" i="1"/>
  <c r="L1101" i="1"/>
  <c r="B1101" i="1"/>
  <c r="A1101" i="1"/>
  <c r="R1101" i="1"/>
  <c r="L1100" i="1"/>
  <c r="Q1100" i="1"/>
  <c r="J1100" i="1"/>
  <c r="P1100" i="1"/>
  <c r="R1100" i="1"/>
  <c r="O1100" i="1"/>
  <c r="N1100" i="1"/>
  <c r="M1100" i="1"/>
  <c r="K1100" i="1"/>
  <c r="N1099" i="1"/>
  <c r="M1099" i="1"/>
  <c r="K1099" i="1"/>
  <c r="J1099" i="1"/>
  <c r="A1099" i="1"/>
  <c r="L1099" i="1"/>
  <c r="R1099" i="1"/>
  <c r="Q1099" i="1"/>
  <c r="P1099" i="1"/>
  <c r="O1099" i="1"/>
  <c r="B1099" i="1"/>
  <c r="R1098" i="1"/>
  <c r="J1098" i="1"/>
  <c r="Q1098" i="1"/>
  <c r="B1098" i="1"/>
  <c r="K1098" i="1"/>
  <c r="L1098" i="1"/>
  <c r="M1098" i="1"/>
  <c r="N1098" i="1"/>
  <c r="O1098" i="1"/>
  <c r="P1098" i="1"/>
  <c r="A1098" i="1"/>
  <c r="J1097" i="1"/>
  <c r="Q1097" i="1"/>
  <c r="R1097" i="1"/>
  <c r="O1097" i="1"/>
  <c r="N1097" i="1"/>
  <c r="M1097" i="1"/>
  <c r="L1097" i="1"/>
  <c r="K1097" i="1"/>
  <c r="P1097" i="1"/>
  <c r="P1096" i="1"/>
  <c r="K1096" i="1"/>
  <c r="L1096" i="1"/>
  <c r="J1096" i="1"/>
  <c r="M1096" i="1"/>
  <c r="Q1096" i="1"/>
  <c r="B1096" i="1"/>
  <c r="O1096" i="1"/>
  <c r="N1096" i="1"/>
  <c r="R1096" i="1"/>
  <c r="A1096" i="1"/>
  <c r="L1095" i="1"/>
  <c r="M1095" i="1"/>
  <c r="N1095" i="1"/>
  <c r="P1095" i="1"/>
  <c r="Q1095" i="1"/>
  <c r="R1095" i="1"/>
  <c r="B1095" i="1"/>
  <c r="A1095" i="1"/>
  <c r="O1095" i="1"/>
  <c r="J1095" i="1"/>
  <c r="K1095" i="1"/>
  <c r="K1094" i="1"/>
  <c r="J1094" i="1"/>
  <c r="R1094" i="1"/>
  <c r="Q1094" i="1"/>
  <c r="P1094" i="1"/>
  <c r="O1094" i="1"/>
  <c r="A1094" i="1"/>
  <c r="N1094" i="1"/>
  <c r="B1094" i="1"/>
  <c r="M1094" i="1"/>
  <c r="L1094" i="1"/>
  <c r="L1093" i="1"/>
  <c r="J1093" i="1"/>
  <c r="M1093" i="1"/>
  <c r="P1093" i="1"/>
  <c r="B1093" i="1"/>
  <c r="R1093" i="1"/>
  <c r="O1093" i="1"/>
  <c r="K1093" i="1"/>
  <c r="N1093" i="1"/>
  <c r="A1093" i="1"/>
  <c r="Q1093" i="1"/>
  <c r="B1092" i="1"/>
  <c r="K1092" i="1"/>
  <c r="Q1092" i="1"/>
  <c r="O1092" i="1"/>
  <c r="R1092" i="1"/>
  <c r="A1092" i="1"/>
  <c r="N1092" i="1"/>
  <c r="M1092" i="1"/>
  <c r="P1092" i="1"/>
  <c r="L1092" i="1"/>
  <c r="J1092" i="1"/>
  <c r="K1091" i="1"/>
  <c r="M1091" i="1"/>
  <c r="R1091" i="1"/>
  <c r="N1091" i="1"/>
  <c r="L1091" i="1"/>
  <c r="Q1091" i="1"/>
  <c r="P1091" i="1"/>
  <c r="O1091" i="1"/>
  <c r="B1091" i="1"/>
  <c r="A1091" i="1"/>
  <c r="J1091" i="1"/>
  <c r="J1090" i="1"/>
  <c r="B1090" i="1"/>
  <c r="A1090" i="1"/>
  <c r="R1090" i="1"/>
  <c r="Q1090" i="1"/>
  <c r="P1090" i="1"/>
  <c r="O1090" i="1"/>
  <c r="N1090" i="1"/>
  <c r="M1090" i="1"/>
  <c r="L1090" i="1"/>
  <c r="K1090" i="1"/>
  <c r="B1089" i="1"/>
  <c r="M1089" i="1"/>
  <c r="K1089" i="1"/>
  <c r="Q1089" i="1"/>
  <c r="P1089" i="1"/>
  <c r="O1089" i="1"/>
  <c r="N1089" i="1"/>
  <c r="L1089" i="1"/>
  <c r="J1089" i="1"/>
  <c r="R1089" i="1"/>
  <c r="A1089" i="1"/>
  <c r="B1088" i="1"/>
  <c r="A1088" i="1"/>
  <c r="J1088" i="1"/>
  <c r="M1088" i="1"/>
  <c r="O1088" i="1"/>
  <c r="Q1088" i="1"/>
  <c r="R1088" i="1"/>
  <c r="P1088" i="1"/>
  <c r="N1088" i="1"/>
  <c r="L1088" i="1"/>
  <c r="K1088" i="1"/>
  <c r="L1087" i="1"/>
  <c r="J1087" i="1"/>
  <c r="B1087" i="1"/>
  <c r="A1087" i="1"/>
  <c r="R1087" i="1"/>
  <c r="P1087" i="1"/>
  <c r="Q1087" i="1"/>
  <c r="O1087" i="1"/>
  <c r="M1087" i="1"/>
  <c r="K1087" i="1"/>
  <c r="N1087" i="1"/>
  <c r="O1086" i="1"/>
  <c r="J1086" i="1"/>
  <c r="N1086" i="1"/>
  <c r="P1086" i="1"/>
  <c r="R1086" i="1"/>
  <c r="L1086" i="1"/>
  <c r="K1086" i="1"/>
  <c r="M1086" i="1"/>
  <c r="Q1086" i="1"/>
  <c r="K1085" i="1"/>
  <c r="J1085" i="1"/>
  <c r="R1085" i="1"/>
  <c r="Q1085" i="1"/>
  <c r="L1085" i="1"/>
  <c r="O1085" i="1"/>
  <c r="B1085" i="1"/>
  <c r="M1085" i="1"/>
  <c r="N1085" i="1"/>
  <c r="P1085" i="1"/>
  <c r="A1085" i="1"/>
  <c r="Q1084" i="1"/>
  <c r="K1084" i="1"/>
  <c r="N1084" i="1"/>
  <c r="P1084" i="1"/>
  <c r="J1084" i="1"/>
  <c r="L1084" i="1"/>
  <c r="M1084" i="1"/>
  <c r="R1084" i="1"/>
  <c r="O1084" i="1"/>
  <c r="A1084" i="1"/>
  <c r="B1084" i="1"/>
  <c r="N1083" i="1"/>
  <c r="J1083" i="1"/>
  <c r="B1083" i="1"/>
  <c r="M1083" i="1"/>
  <c r="L1083" i="1"/>
  <c r="K1083" i="1"/>
  <c r="R1083" i="1"/>
  <c r="A1083" i="1"/>
  <c r="O1083" i="1"/>
  <c r="Q1083" i="1"/>
  <c r="P1083" i="1"/>
  <c r="N1082" i="1"/>
  <c r="R1082" i="1"/>
  <c r="J1082" i="1"/>
  <c r="L1082" i="1"/>
  <c r="B1082" i="1"/>
  <c r="O1082" i="1"/>
  <c r="K1082" i="1"/>
  <c r="M1082" i="1"/>
  <c r="Q1082" i="1"/>
  <c r="P1082" i="1"/>
  <c r="O1081" i="1"/>
  <c r="M1081" i="1"/>
  <c r="A1081" i="1"/>
  <c r="B1081" i="1"/>
  <c r="N1081" i="1"/>
  <c r="J1081" i="1"/>
  <c r="K1081" i="1"/>
  <c r="Q1081" i="1"/>
  <c r="P1081" i="1"/>
  <c r="L1081" i="1"/>
  <c r="R1081" i="1"/>
  <c r="M1080" i="1"/>
  <c r="P1080" i="1"/>
  <c r="Q1080" i="1"/>
  <c r="R1080" i="1"/>
  <c r="O1080" i="1"/>
  <c r="J1080" i="1"/>
  <c r="N1080" i="1"/>
  <c r="L1080" i="1"/>
  <c r="K1080" i="1"/>
  <c r="K1079" i="1"/>
  <c r="J1079" i="1"/>
  <c r="M1079" i="1"/>
  <c r="A1079" i="1"/>
  <c r="P1079" i="1"/>
  <c r="B1079" i="1"/>
  <c r="N1079" i="1"/>
  <c r="R1079" i="1"/>
  <c r="O1079" i="1"/>
  <c r="Q1079" i="1"/>
  <c r="L1079" i="1"/>
  <c r="R1078" i="1"/>
  <c r="N1078" i="1"/>
  <c r="M1078" i="1"/>
  <c r="J1078" i="1"/>
  <c r="A1078" i="1"/>
  <c r="Q1078" i="1"/>
  <c r="O1078" i="1"/>
  <c r="P1078" i="1"/>
  <c r="K1078" i="1"/>
  <c r="L1078" i="1"/>
  <c r="A1077" i="1"/>
  <c r="M1077" i="1"/>
  <c r="O1077" i="1"/>
  <c r="Q1077" i="1"/>
  <c r="K1077" i="1"/>
  <c r="L1077" i="1"/>
  <c r="N1077" i="1"/>
  <c r="R1077" i="1"/>
  <c r="P1077" i="1"/>
  <c r="J1077" i="1"/>
  <c r="B1077" i="1"/>
  <c r="A1076" i="1"/>
  <c r="Q1076" i="1"/>
  <c r="N1076" i="1"/>
  <c r="J1076" i="1"/>
  <c r="K1076" i="1"/>
  <c r="M1076" i="1"/>
  <c r="R1076" i="1"/>
  <c r="P1076" i="1"/>
  <c r="L1076" i="1"/>
  <c r="O1076" i="1"/>
  <c r="M1075" i="1"/>
  <c r="R1075" i="1"/>
  <c r="J1075" i="1"/>
  <c r="O1075" i="1"/>
  <c r="N1075" i="1"/>
  <c r="B1075" i="1"/>
  <c r="Q1075" i="1"/>
  <c r="L1075" i="1"/>
  <c r="P1075" i="1"/>
  <c r="A1075" i="1"/>
  <c r="K1075" i="1"/>
  <c r="B1074" i="1"/>
  <c r="P1074" i="1"/>
  <c r="K1074" i="1"/>
  <c r="L1074" i="1"/>
  <c r="J1074" i="1"/>
  <c r="N1074" i="1"/>
  <c r="O1074" i="1"/>
  <c r="Q1074" i="1"/>
  <c r="M1074" i="1"/>
  <c r="R1074" i="1"/>
  <c r="K1073" i="1"/>
  <c r="L1073" i="1"/>
  <c r="B1073" i="1"/>
  <c r="Q1073" i="1"/>
  <c r="O1073" i="1"/>
  <c r="P1073" i="1"/>
  <c r="J1073" i="1"/>
  <c r="N1073" i="1"/>
  <c r="R1073" i="1"/>
  <c r="M1073" i="1"/>
  <c r="K1072" i="1"/>
  <c r="J1072" i="1"/>
  <c r="Q1072" i="1"/>
  <c r="L1072" i="1"/>
  <c r="P1072" i="1"/>
  <c r="N1072" i="1"/>
  <c r="R1072" i="1"/>
  <c r="O1072" i="1"/>
  <c r="M1072" i="1"/>
  <c r="M1071" i="1"/>
  <c r="P1071" i="1"/>
  <c r="R1071" i="1"/>
  <c r="L1071" i="1"/>
  <c r="J1071" i="1"/>
  <c r="Q1071" i="1"/>
  <c r="O1071" i="1"/>
  <c r="K1071" i="1"/>
  <c r="N1071" i="1"/>
  <c r="K1070" i="1"/>
  <c r="L1070" i="1"/>
  <c r="M1070" i="1"/>
  <c r="N1070" i="1"/>
  <c r="R1070" i="1"/>
  <c r="O1070" i="1"/>
  <c r="Q1070" i="1"/>
  <c r="J1070" i="1"/>
  <c r="B1070" i="1"/>
  <c r="P1070" i="1"/>
  <c r="A1070" i="1"/>
  <c r="J1069" i="1"/>
  <c r="Q1069" i="1"/>
  <c r="R1069" i="1"/>
  <c r="A1069" i="1"/>
  <c r="K1069" i="1"/>
  <c r="M1069" i="1"/>
  <c r="L1069" i="1"/>
  <c r="O1069" i="1"/>
  <c r="N1069" i="1"/>
  <c r="P1069" i="1"/>
  <c r="B1069" i="1"/>
  <c r="O1068" i="1"/>
  <c r="L1068" i="1"/>
  <c r="J1068" i="1"/>
  <c r="Q1068" i="1"/>
  <c r="M1068" i="1"/>
  <c r="N1068" i="1"/>
  <c r="K1068" i="1"/>
  <c r="P1068" i="1"/>
  <c r="R1068" i="1"/>
  <c r="L1067" i="1"/>
  <c r="J1067" i="1"/>
  <c r="N1067" i="1"/>
  <c r="P1067" i="1"/>
  <c r="Q1067" i="1"/>
  <c r="K1067" i="1"/>
  <c r="R1067" i="1"/>
  <c r="M1067" i="1"/>
  <c r="O1067" i="1"/>
  <c r="R1066" i="1"/>
  <c r="K1066" i="1"/>
  <c r="O1066" i="1"/>
  <c r="M1066" i="1"/>
  <c r="J1066" i="1"/>
  <c r="N1066" i="1"/>
  <c r="P1066" i="1"/>
  <c r="L1066" i="1"/>
  <c r="Q1066" i="1"/>
  <c r="L1065" i="1"/>
  <c r="J1065" i="1"/>
  <c r="K1065" i="1"/>
  <c r="M1065" i="1"/>
  <c r="Q1065" i="1"/>
  <c r="R1065" i="1"/>
  <c r="O1065" i="1"/>
  <c r="P1065" i="1"/>
  <c r="N1065" i="1"/>
  <c r="N1064" i="1"/>
  <c r="L1064" i="1"/>
  <c r="O1064" i="1"/>
  <c r="J1064" i="1"/>
  <c r="R1064" i="1"/>
  <c r="P1064" i="1"/>
  <c r="Q1064" i="1"/>
  <c r="M1064" i="1"/>
  <c r="K1064" i="1"/>
  <c r="J1063" i="1"/>
  <c r="N1063" i="1"/>
  <c r="R1063" i="1"/>
  <c r="L1063" i="1"/>
  <c r="P1063" i="1"/>
  <c r="M1063" i="1"/>
  <c r="K1063" i="1"/>
  <c r="O1063" i="1"/>
  <c r="Q1063" i="1"/>
  <c r="P1062" i="1"/>
  <c r="Q1062" i="1"/>
  <c r="K1062" i="1"/>
  <c r="M1062" i="1"/>
  <c r="O1062" i="1"/>
  <c r="R1062" i="1"/>
  <c r="N1062" i="1"/>
  <c r="J1062" i="1"/>
  <c r="L1062" i="1"/>
  <c r="R1061" i="1"/>
  <c r="N1061" i="1"/>
  <c r="O1061" i="1"/>
  <c r="P1061" i="1"/>
  <c r="L1061" i="1"/>
  <c r="K1061" i="1"/>
  <c r="Q1061" i="1"/>
  <c r="J1061" i="1"/>
  <c r="M1061" i="1"/>
  <c r="A1060" i="1"/>
  <c r="O1060" i="1"/>
  <c r="N1060" i="1"/>
  <c r="M1060" i="1"/>
  <c r="L1060" i="1"/>
  <c r="J1060" i="1"/>
  <c r="R1060" i="1"/>
  <c r="K1060" i="1"/>
  <c r="Q1060" i="1"/>
  <c r="P1060" i="1"/>
  <c r="B1060" i="1"/>
  <c r="P1059" i="1"/>
  <c r="R1059" i="1"/>
  <c r="A1059" i="1"/>
  <c r="M1059" i="1"/>
  <c r="Q1059" i="1"/>
  <c r="B1059" i="1"/>
  <c r="O1059" i="1"/>
  <c r="N1059" i="1"/>
  <c r="L1059" i="1"/>
  <c r="K1059" i="1"/>
  <c r="J1059" i="1"/>
  <c r="B1058" i="1"/>
  <c r="L1058" i="1"/>
  <c r="R1058" i="1"/>
  <c r="Q1058" i="1"/>
  <c r="P1058" i="1"/>
  <c r="O1058" i="1"/>
  <c r="N1058" i="1"/>
  <c r="M1058" i="1"/>
  <c r="K1058" i="1"/>
  <c r="J1058" i="1"/>
  <c r="B1057" i="1"/>
  <c r="N1057" i="1"/>
  <c r="M1057" i="1"/>
  <c r="L1057" i="1"/>
  <c r="K1057" i="1"/>
  <c r="O1057" i="1"/>
  <c r="J1057" i="1"/>
  <c r="R1057" i="1"/>
  <c r="Q1057" i="1"/>
  <c r="P1057" i="1"/>
  <c r="L1056" i="1"/>
  <c r="M1056" i="1"/>
  <c r="N1056" i="1"/>
  <c r="O1056" i="1"/>
  <c r="P1056" i="1"/>
  <c r="Q1056" i="1"/>
  <c r="R1056" i="1"/>
  <c r="J1056" i="1"/>
  <c r="K1056" i="1"/>
  <c r="M1055" i="1"/>
  <c r="N1055" i="1"/>
  <c r="O1055" i="1"/>
  <c r="L1055" i="1"/>
  <c r="Q1055" i="1"/>
  <c r="P1055" i="1"/>
  <c r="R1055" i="1"/>
  <c r="J1055" i="1"/>
  <c r="K1055" i="1"/>
  <c r="B1054" i="1"/>
  <c r="M1054" i="1"/>
  <c r="L1054" i="1"/>
  <c r="J1054" i="1"/>
  <c r="K1054" i="1"/>
  <c r="N1054" i="1"/>
  <c r="O1054" i="1"/>
  <c r="P1054" i="1"/>
  <c r="Q1054" i="1"/>
  <c r="R1054" i="1"/>
  <c r="B1053" i="1"/>
  <c r="R1053" i="1"/>
  <c r="N1053" i="1"/>
  <c r="O1053" i="1"/>
  <c r="A1053" i="1"/>
  <c r="P1053" i="1"/>
  <c r="Q1053" i="1"/>
  <c r="M1053" i="1"/>
  <c r="J1053" i="1"/>
  <c r="K1053" i="1"/>
  <c r="L1053" i="1"/>
  <c r="P1052" i="1"/>
  <c r="Q1052" i="1"/>
  <c r="J1052" i="1"/>
  <c r="K1052" i="1"/>
  <c r="L1052" i="1"/>
  <c r="M1052" i="1"/>
  <c r="N1052" i="1"/>
  <c r="O1052" i="1"/>
  <c r="R1052" i="1"/>
  <c r="B1051" i="1"/>
  <c r="L1051" i="1"/>
  <c r="N1051" i="1"/>
  <c r="M1051" i="1"/>
  <c r="K1051" i="1"/>
  <c r="P1051" i="1"/>
  <c r="R1051" i="1"/>
  <c r="O1051" i="1"/>
  <c r="J1051" i="1"/>
  <c r="Q1051" i="1"/>
  <c r="L1050" i="1"/>
  <c r="M1050" i="1"/>
  <c r="N1050" i="1"/>
  <c r="O1050" i="1"/>
  <c r="P1050" i="1"/>
  <c r="Q1050" i="1"/>
  <c r="R1050" i="1"/>
  <c r="J1050" i="1"/>
  <c r="K1050" i="1"/>
  <c r="R1049" i="1"/>
  <c r="J1049" i="1"/>
  <c r="K1049" i="1"/>
  <c r="L1049" i="1"/>
  <c r="M1049" i="1"/>
  <c r="N1049" i="1"/>
  <c r="O1049" i="1"/>
  <c r="Q1049" i="1"/>
  <c r="P1049" i="1"/>
  <c r="O1048" i="1"/>
  <c r="Q1048" i="1"/>
  <c r="R1048" i="1"/>
  <c r="N1048" i="1"/>
  <c r="M1048" i="1"/>
  <c r="P1048" i="1"/>
  <c r="J1048" i="1"/>
  <c r="L1048" i="1"/>
  <c r="K1048" i="1"/>
  <c r="J1047" i="1"/>
  <c r="R1047" i="1"/>
  <c r="Q1047" i="1"/>
  <c r="P1047" i="1"/>
  <c r="O1047" i="1"/>
  <c r="N1047" i="1"/>
  <c r="M1047" i="1"/>
  <c r="L1047" i="1"/>
  <c r="K1047" i="1"/>
  <c r="B1046" i="1"/>
  <c r="Q1046" i="1"/>
  <c r="P1046" i="1"/>
  <c r="O1046" i="1"/>
  <c r="N1046" i="1"/>
  <c r="M1046" i="1"/>
  <c r="L1046" i="1"/>
  <c r="K1046" i="1"/>
  <c r="J1046" i="1"/>
  <c r="R1046" i="1"/>
  <c r="B1045" i="1"/>
  <c r="R1045" i="1"/>
  <c r="Q1045" i="1"/>
  <c r="P1045" i="1"/>
  <c r="M1045" i="1"/>
  <c r="J1045" i="1"/>
  <c r="K1045" i="1"/>
  <c r="O1045" i="1"/>
  <c r="L1045" i="1"/>
  <c r="N1045" i="1"/>
  <c r="L1044" i="1"/>
  <c r="M1044" i="1"/>
  <c r="J1044" i="1"/>
  <c r="K1044" i="1"/>
  <c r="R1044" i="1"/>
  <c r="Q1044" i="1"/>
  <c r="P1044" i="1"/>
  <c r="O1044" i="1"/>
  <c r="N1044" i="1"/>
  <c r="N1043" i="1"/>
  <c r="O1043" i="1"/>
  <c r="P1043" i="1"/>
  <c r="Q1043" i="1"/>
  <c r="R1043" i="1"/>
  <c r="K1043" i="1"/>
  <c r="L1043" i="1"/>
  <c r="B1043" i="1"/>
  <c r="M1043" i="1"/>
  <c r="J1043" i="1"/>
  <c r="K1042" i="1"/>
  <c r="L1042" i="1"/>
  <c r="M1042" i="1"/>
  <c r="N1042" i="1"/>
  <c r="O1042" i="1"/>
  <c r="P1042" i="1"/>
  <c r="Q1042" i="1"/>
  <c r="R1042" i="1"/>
  <c r="J1042" i="1"/>
  <c r="L1041" i="1"/>
  <c r="M1041" i="1"/>
  <c r="J1041" i="1"/>
  <c r="Q1041" i="1"/>
  <c r="O1041" i="1"/>
  <c r="P1041" i="1"/>
  <c r="K1041" i="1"/>
  <c r="R1041" i="1"/>
  <c r="N1041" i="1"/>
  <c r="N1040" i="1"/>
  <c r="M1040" i="1"/>
  <c r="L1040" i="1"/>
  <c r="K1040" i="1"/>
  <c r="J1040" i="1"/>
  <c r="R1040" i="1"/>
  <c r="Q1040" i="1"/>
  <c r="P1040" i="1"/>
  <c r="O1040" i="1"/>
  <c r="B1039" i="1"/>
  <c r="N1039" i="1"/>
  <c r="J1039" i="1"/>
  <c r="K1039" i="1"/>
  <c r="L1039" i="1"/>
  <c r="M1039" i="1"/>
  <c r="A1039" i="1"/>
  <c r="R1039" i="1"/>
  <c r="Q1039" i="1"/>
  <c r="P1039" i="1"/>
  <c r="O1039" i="1"/>
  <c r="Q1038" i="1"/>
  <c r="O1038" i="1"/>
  <c r="P1038" i="1"/>
  <c r="R1038" i="1"/>
  <c r="M1038" i="1"/>
  <c r="J1038" i="1"/>
  <c r="K1038" i="1"/>
  <c r="L1038" i="1"/>
  <c r="N1038" i="1"/>
  <c r="B1037" i="1"/>
  <c r="P1037" i="1"/>
  <c r="O1037" i="1"/>
  <c r="N1037" i="1"/>
  <c r="M1037" i="1"/>
  <c r="L1037" i="1"/>
  <c r="J1037" i="1"/>
  <c r="Q1037" i="1"/>
  <c r="R1037" i="1"/>
  <c r="K1037" i="1"/>
  <c r="R1036" i="1"/>
  <c r="Q1036" i="1"/>
  <c r="K1036" i="1"/>
  <c r="L1036" i="1"/>
  <c r="M1036" i="1"/>
  <c r="N1036" i="1"/>
  <c r="O1036" i="1"/>
  <c r="P1036" i="1"/>
  <c r="J1036" i="1"/>
  <c r="B1035" i="1"/>
  <c r="Q1035" i="1"/>
  <c r="P1035" i="1"/>
  <c r="O1035" i="1"/>
  <c r="N1035" i="1"/>
  <c r="M1035" i="1"/>
  <c r="L1035" i="1"/>
  <c r="K1035" i="1"/>
  <c r="J1035" i="1"/>
  <c r="R1035" i="1"/>
  <c r="O1034" i="1"/>
  <c r="R1034" i="1"/>
  <c r="Q1034" i="1"/>
  <c r="P1034" i="1"/>
  <c r="K1034" i="1"/>
  <c r="J1034" i="1"/>
  <c r="L1034" i="1"/>
  <c r="M1034" i="1"/>
  <c r="N1034" i="1"/>
  <c r="L1033" i="1"/>
  <c r="R1033" i="1"/>
  <c r="K1033" i="1"/>
  <c r="J1033" i="1"/>
  <c r="O1033" i="1"/>
  <c r="N1033" i="1"/>
  <c r="P1033" i="1"/>
  <c r="M1033" i="1"/>
  <c r="Q1033" i="1"/>
  <c r="R1032" i="1"/>
  <c r="P1032" i="1"/>
  <c r="N1032" i="1"/>
  <c r="J1032" i="1"/>
  <c r="M1032" i="1"/>
  <c r="K1032" i="1"/>
  <c r="O1032" i="1"/>
  <c r="L1032" i="1"/>
  <c r="Q1032" i="1"/>
  <c r="O1031" i="1"/>
  <c r="K1031" i="1"/>
  <c r="Q1031" i="1"/>
  <c r="M1031" i="1"/>
  <c r="N1031" i="1"/>
  <c r="R1031" i="1"/>
  <c r="P1031" i="1"/>
  <c r="L1031" i="1"/>
  <c r="J1031" i="1"/>
  <c r="O1030" i="1"/>
  <c r="M1030" i="1"/>
  <c r="Q1030" i="1"/>
  <c r="K1030" i="1"/>
  <c r="P1030" i="1"/>
  <c r="L1030" i="1"/>
  <c r="R1030" i="1"/>
  <c r="J1030" i="1"/>
  <c r="N1030" i="1"/>
  <c r="B1029" i="1"/>
  <c r="L1029" i="1"/>
  <c r="K1029" i="1"/>
  <c r="O1029" i="1"/>
  <c r="R1029" i="1"/>
  <c r="N1029" i="1"/>
  <c r="M1029" i="1"/>
  <c r="P1029" i="1"/>
  <c r="Q1029" i="1"/>
  <c r="J1029" i="1"/>
  <c r="N1028" i="1"/>
  <c r="M1028" i="1"/>
  <c r="K1028" i="1"/>
  <c r="P1028" i="1"/>
  <c r="Q1028" i="1"/>
  <c r="J1028" i="1"/>
  <c r="R1028" i="1"/>
  <c r="L1028" i="1"/>
  <c r="O1028" i="1"/>
  <c r="L1027" i="1"/>
  <c r="M1027" i="1"/>
  <c r="P1027" i="1"/>
  <c r="O1027" i="1"/>
  <c r="R1027" i="1"/>
  <c r="Q1027" i="1"/>
  <c r="J1027" i="1"/>
  <c r="N1027" i="1"/>
  <c r="K1027" i="1"/>
  <c r="B1026" i="1"/>
  <c r="M1026" i="1"/>
  <c r="K1026" i="1"/>
  <c r="Q1026" i="1"/>
  <c r="R1026" i="1"/>
  <c r="L1026" i="1"/>
  <c r="J1026" i="1"/>
  <c r="P1026" i="1"/>
  <c r="O1026" i="1"/>
  <c r="N1026" i="1"/>
  <c r="M1025" i="1"/>
  <c r="Q1025" i="1"/>
  <c r="L1025" i="1"/>
  <c r="O1025" i="1"/>
  <c r="P1025" i="1"/>
  <c r="N1025" i="1"/>
  <c r="K1025" i="1"/>
  <c r="J1025" i="1"/>
  <c r="R1025" i="1"/>
  <c r="N1024" i="1"/>
  <c r="J1024" i="1"/>
  <c r="P1024" i="1"/>
  <c r="M1024" i="1"/>
  <c r="Q1024" i="1"/>
  <c r="O1024" i="1"/>
  <c r="L1024" i="1"/>
  <c r="K1024" i="1"/>
  <c r="R1024" i="1"/>
  <c r="R1023" i="1"/>
  <c r="M1023" i="1"/>
  <c r="B1023" i="1"/>
  <c r="O1023" i="1"/>
  <c r="P1023" i="1"/>
  <c r="J1023" i="1"/>
  <c r="Q1023" i="1"/>
  <c r="N1023" i="1"/>
  <c r="K1023" i="1"/>
  <c r="L1023" i="1"/>
  <c r="B1022" i="1"/>
  <c r="K1022" i="1"/>
  <c r="L1022" i="1"/>
  <c r="P1022" i="1"/>
  <c r="J1022" i="1"/>
  <c r="Q1022" i="1"/>
  <c r="M1022" i="1"/>
  <c r="O1022" i="1"/>
  <c r="R1022" i="1"/>
  <c r="N1022" i="1"/>
  <c r="B1021" i="1"/>
  <c r="M1021" i="1"/>
  <c r="Q1021" i="1"/>
  <c r="L1021" i="1"/>
  <c r="O1021" i="1"/>
  <c r="J1021" i="1"/>
  <c r="R1021" i="1"/>
  <c r="N1021" i="1"/>
  <c r="P1021" i="1"/>
  <c r="K1021" i="1"/>
  <c r="Q1020" i="1"/>
  <c r="K1020" i="1"/>
  <c r="O1020" i="1"/>
  <c r="N1020" i="1"/>
  <c r="P1020" i="1"/>
  <c r="J1020" i="1"/>
  <c r="M1020" i="1"/>
  <c r="L1020" i="1"/>
  <c r="R1020" i="1"/>
  <c r="O1019" i="1"/>
  <c r="K1019" i="1"/>
  <c r="Q1019" i="1"/>
  <c r="N1019" i="1"/>
  <c r="L1019" i="1"/>
  <c r="M1019" i="1"/>
  <c r="R1019" i="1"/>
  <c r="P1019" i="1"/>
  <c r="J1019" i="1"/>
  <c r="P1018" i="1"/>
  <c r="O1018" i="1"/>
  <c r="J1018" i="1"/>
  <c r="R1018" i="1"/>
  <c r="Q1018" i="1"/>
  <c r="L1018" i="1"/>
  <c r="K1018" i="1"/>
  <c r="N1018" i="1"/>
  <c r="M1018" i="1"/>
  <c r="P1017" i="1"/>
  <c r="O1017" i="1"/>
  <c r="J1017" i="1"/>
  <c r="M1017" i="1"/>
  <c r="R1017" i="1"/>
  <c r="N1017" i="1"/>
  <c r="K1017" i="1"/>
  <c r="L1017" i="1"/>
  <c r="Q1017" i="1"/>
  <c r="K1016" i="1"/>
  <c r="R1016" i="1"/>
  <c r="N1016" i="1"/>
  <c r="P1016" i="1"/>
  <c r="Q1016" i="1"/>
  <c r="J1016" i="1"/>
  <c r="M1016" i="1"/>
  <c r="O1016" i="1"/>
  <c r="L1016" i="1"/>
  <c r="B1015" i="1"/>
  <c r="J1015" i="1"/>
  <c r="P1015" i="1"/>
  <c r="R1015" i="1"/>
  <c r="L1015" i="1"/>
  <c r="Q1015" i="1"/>
  <c r="N1015" i="1"/>
  <c r="M1015" i="1"/>
  <c r="K1015" i="1"/>
  <c r="O1015" i="1"/>
  <c r="B1014" i="1"/>
  <c r="O1014" i="1"/>
  <c r="P1014" i="1"/>
  <c r="R1014" i="1"/>
  <c r="L1014" i="1"/>
  <c r="N1014" i="1"/>
  <c r="J1014" i="1"/>
  <c r="Q1014" i="1"/>
  <c r="K1014" i="1"/>
  <c r="M1014" i="1"/>
  <c r="B1013" i="1"/>
  <c r="K1013" i="1"/>
  <c r="P1013" i="1"/>
  <c r="N1013" i="1"/>
  <c r="O1013" i="1"/>
  <c r="R1013" i="1"/>
  <c r="M1013" i="1"/>
  <c r="L1013" i="1"/>
  <c r="J1013" i="1"/>
  <c r="Q1013" i="1"/>
  <c r="A1012" i="1"/>
  <c r="R1012" i="1"/>
  <c r="N1012" i="1"/>
  <c r="M1012" i="1"/>
  <c r="L1012" i="1"/>
  <c r="J1012" i="1"/>
  <c r="Q1012" i="1"/>
  <c r="K1012" i="1"/>
  <c r="O1012" i="1"/>
  <c r="P1012" i="1"/>
  <c r="B1011" i="1"/>
  <c r="P1011" i="1"/>
  <c r="L1011" i="1"/>
  <c r="M1011" i="1"/>
  <c r="O1011" i="1"/>
  <c r="J1011" i="1"/>
  <c r="K1011" i="1"/>
  <c r="Q1011" i="1"/>
  <c r="R1011" i="1"/>
  <c r="N1011" i="1"/>
  <c r="B1010" i="1"/>
  <c r="P1010" i="1"/>
  <c r="L1010" i="1"/>
  <c r="J1010" i="1"/>
  <c r="K1010" i="1"/>
  <c r="M1010" i="1"/>
  <c r="O1010" i="1"/>
  <c r="Q1010" i="1"/>
  <c r="N1010" i="1"/>
  <c r="R1010" i="1"/>
  <c r="N1009" i="1"/>
  <c r="K1009" i="1"/>
  <c r="P1009" i="1"/>
  <c r="L1009" i="1"/>
  <c r="M1009" i="1"/>
  <c r="J1009" i="1"/>
  <c r="R1009" i="1"/>
  <c r="Q1009" i="1"/>
  <c r="O1009" i="1"/>
  <c r="Q1008" i="1"/>
  <c r="M1008" i="1"/>
  <c r="L1008" i="1"/>
  <c r="K1008" i="1"/>
  <c r="P1008" i="1"/>
  <c r="O1008" i="1"/>
  <c r="R1008" i="1"/>
  <c r="N1008" i="1"/>
  <c r="J1008" i="1"/>
  <c r="B1007" i="1"/>
  <c r="O1007" i="1"/>
  <c r="R1007" i="1"/>
  <c r="K1007" i="1"/>
  <c r="N1007" i="1"/>
  <c r="L1007" i="1"/>
  <c r="J1007" i="1"/>
  <c r="M1007" i="1"/>
  <c r="P1007" i="1"/>
  <c r="Q1007" i="1"/>
  <c r="L1006" i="1"/>
  <c r="M1006" i="1"/>
  <c r="R1006" i="1"/>
  <c r="J1006" i="1"/>
  <c r="P1006" i="1"/>
  <c r="Q1006" i="1"/>
  <c r="N1006" i="1"/>
  <c r="K1006" i="1"/>
  <c r="O1006" i="1"/>
  <c r="L1005" i="1"/>
  <c r="J1005" i="1"/>
  <c r="M1005" i="1"/>
  <c r="N1005" i="1"/>
  <c r="K1005" i="1"/>
  <c r="P1005" i="1"/>
  <c r="Q1005" i="1"/>
  <c r="O1005" i="1"/>
  <c r="R1005" i="1"/>
  <c r="B1005" i="1"/>
  <c r="N1004" i="1"/>
  <c r="J1004" i="1"/>
  <c r="R1004" i="1"/>
  <c r="L1004" i="1"/>
  <c r="Q1004" i="1"/>
  <c r="K1004" i="1"/>
  <c r="O1004" i="1"/>
  <c r="P1004" i="1"/>
  <c r="M1004" i="1"/>
  <c r="B1003" i="1"/>
  <c r="K1003" i="1"/>
  <c r="P1003" i="1"/>
  <c r="Q1003" i="1"/>
  <c r="N1003" i="1"/>
  <c r="J1003" i="1"/>
  <c r="L1003" i="1"/>
  <c r="M1003" i="1"/>
  <c r="O1003" i="1"/>
  <c r="R1003" i="1"/>
  <c r="O1002" i="1"/>
  <c r="R1002" i="1"/>
  <c r="L1002" i="1"/>
  <c r="P1002" i="1"/>
  <c r="K1002" i="1"/>
  <c r="N1002" i="1"/>
  <c r="Q1002" i="1"/>
  <c r="M1002" i="1"/>
  <c r="J1002" i="1"/>
  <c r="J1001" i="1"/>
  <c r="N1001" i="1"/>
  <c r="Q1001" i="1"/>
  <c r="M1001" i="1"/>
  <c r="K1001" i="1"/>
  <c r="P1001" i="1"/>
  <c r="R1001" i="1"/>
  <c r="O1001" i="1"/>
  <c r="L1001" i="1"/>
  <c r="J1000" i="1"/>
  <c r="M1000" i="1"/>
  <c r="N1000" i="1"/>
  <c r="P1000" i="1"/>
  <c r="O1000" i="1"/>
  <c r="R1000" i="1"/>
  <c r="Q1000" i="1"/>
  <c r="L1000" i="1"/>
  <c r="K1000" i="1"/>
  <c r="R999" i="1"/>
  <c r="P999" i="1"/>
  <c r="O999" i="1"/>
  <c r="L999" i="1"/>
  <c r="K999" i="1"/>
  <c r="B999" i="1"/>
  <c r="Q999" i="1"/>
  <c r="N999" i="1"/>
  <c r="M999" i="1"/>
  <c r="J999" i="1"/>
  <c r="B998" i="1"/>
  <c r="L998" i="1"/>
  <c r="K998" i="1"/>
  <c r="M998" i="1"/>
  <c r="Q998" i="1"/>
  <c r="J998" i="1"/>
  <c r="P998" i="1"/>
  <c r="N998" i="1"/>
  <c r="O998" i="1"/>
  <c r="R998" i="1"/>
  <c r="N997" i="1"/>
  <c r="L997" i="1"/>
  <c r="J997" i="1"/>
  <c r="M997" i="1"/>
  <c r="P997" i="1"/>
  <c r="Q997" i="1"/>
  <c r="O997" i="1"/>
  <c r="K997" i="1"/>
  <c r="R997" i="1"/>
  <c r="Q996" i="1"/>
  <c r="N996" i="1"/>
  <c r="K996" i="1"/>
  <c r="L996" i="1"/>
  <c r="J996" i="1"/>
  <c r="P996" i="1"/>
  <c r="O996" i="1"/>
  <c r="M996" i="1"/>
  <c r="R996" i="1"/>
  <c r="M995" i="1"/>
  <c r="N995" i="1"/>
  <c r="K995" i="1"/>
  <c r="O995" i="1"/>
  <c r="P995" i="1"/>
  <c r="Q995" i="1"/>
  <c r="L995" i="1"/>
  <c r="J995" i="1"/>
  <c r="R995" i="1"/>
  <c r="B994" i="1"/>
  <c r="Q994" i="1"/>
  <c r="J994" i="1"/>
  <c r="O994" i="1"/>
  <c r="L994" i="1"/>
  <c r="N994" i="1"/>
  <c r="R994" i="1"/>
  <c r="M994" i="1"/>
  <c r="K994" i="1"/>
  <c r="P994" i="1"/>
  <c r="Q993" i="1"/>
  <c r="P993" i="1"/>
  <c r="O993" i="1"/>
  <c r="J993" i="1"/>
  <c r="K993" i="1"/>
  <c r="L993" i="1"/>
  <c r="M993" i="1"/>
  <c r="R993" i="1"/>
  <c r="N993" i="1"/>
  <c r="R992" i="1"/>
  <c r="J992" i="1"/>
  <c r="L992" i="1"/>
  <c r="M992" i="1"/>
  <c r="N992" i="1"/>
  <c r="O992" i="1"/>
  <c r="P992" i="1"/>
  <c r="Q992" i="1"/>
  <c r="K992" i="1"/>
  <c r="J991" i="1"/>
  <c r="Q991" i="1"/>
  <c r="P991" i="1"/>
  <c r="O991" i="1"/>
  <c r="N991" i="1"/>
  <c r="M991" i="1"/>
  <c r="R991" i="1"/>
  <c r="L991" i="1"/>
  <c r="K991" i="1"/>
  <c r="M990" i="1"/>
  <c r="L990" i="1"/>
  <c r="K990" i="1"/>
  <c r="J990" i="1"/>
  <c r="R990" i="1"/>
  <c r="Q990" i="1"/>
  <c r="P990" i="1"/>
  <c r="O990" i="1"/>
  <c r="N990" i="1"/>
  <c r="M989" i="1"/>
  <c r="N989" i="1"/>
  <c r="O989" i="1"/>
  <c r="P989" i="1"/>
  <c r="Q989" i="1"/>
  <c r="L989" i="1"/>
  <c r="J989" i="1"/>
  <c r="R989" i="1"/>
  <c r="K989" i="1"/>
  <c r="O988" i="1"/>
  <c r="P988" i="1"/>
  <c r="Q988" i="1"/>
  <c r="R988" i="1"/>
  <c r="M988" i="1"/>
  <c r="L988" i="1"/>
  <c r="K988" i="1"/>
  <c r="J988" i="1"/>
  <c r="N988" i="1"/>
  <c r="M987" i="1"/>
  <c r="L987" i="1"/>
  <c r="K987" i="1"/>
  <c r="J987" i="1"/>
  <c r="N987" i="1"/>
  <c r="R987" i="1"/>
  <c r="Q987" i="1"/>
  <c r="P987" i="1"/>
  <c r="O987" i="1"/>
  <c r="R986" i="1"/>
  <c r="Q986" i="1"/>
  <c r="P986" i="1"/>
  <c r="O986" i="1"/>
  <c r="N986" i="1"/>
  <c r="M986" i="1"/>
  <c r="L986" i="1"/>
  <c r="K986" i="1"/>
  <c r="J986" i="1"/>
  <c r="R985" i="1"/>
  <c r="Q985" i="1"/>
  <c r="P985" i="1"/>
  <c r="O985" i="1"/>
  <c r="N985" i="1"/>
  <c r="M985" i="1"/>
  <c r="L985" i="1"/>
  <c r="K985" i="1"/>
  <c r="J985" i="1"/>
  <c r="R984" i="1"/>
  <c r="Q984" i="1"/>
  <c r="P984" i="1"/>
  <c r="O984" i="1"/>
  <c r="N984" i="1"/>
  <c r="J984" i="1"/>
  <c r="M984" i="1"/>
  <c r="L984" i="1"/>
  <c r="K984" i="1"/>
  <c r="N983" i="1"/>
  <c r="O983" i="1"/>
  <c r="Q983" i="1"/>
  <c r="R983" i="1"/>
  <c r="P983" i="1"/>
  <c r="J983" i="1"/>
  <c r="K983" i="1"/>
  <c r="L983" i="1"/>
  <c r="M983" i="1"/>
  <c r="P982" i="1"/>
  <c r="O982" i="1"/>
  <c r="J982" i="1"/>
  <c r="R982" i="1"/>
  <c r="Q982" i="1"/>
  <c r="K982" i="1"/>
  <c r="L982" i="1"/>
  <c r="M982" i="1"/>
  <c r="N982" i="1"/>
  <c r="B981" i="1"/>
  <c r="P981" i="1"/>
  <c r="O981" i="1"/>
  <c r="N981" i="1"/>
  <c r="M981" i="1"/>
  <c r="L981" i="1"/>
  <c r="K981" i="1"/>
  <c r="J981" i="1"/>
  <c r="Q981" i="1"/>
  <c r="R981" i="1"/>
  <c r="R980" i="1"/>
  <c r="Q980" i="1"/>
  <c r="O980" i="1"/>
  <c r="N980" i="1"/>
  <c r="P980" i="1"/>
  <c r="J980" i="1"/>
  <c r="K980" i="1"/>
  <c r="L980" i="1"/>
  <c r="M980" i="1"/>
  <c r="Q979" i="1"/>
  <c r="P979" i="1"/>
  <c r="O979" i="1"/>
  <c r="N979" i="1"/>
  <c r="M979" i="1"/>
  <c r="L979" i="1"/>
  <c r="R979" i="1"/>
  <c r="J979" i="1"/>
  <c r="K979" i="1"/>
  <c r="K978" i="1"/>
  <c r="J978" i="1"/>
  <c r="R978" i="1"/>
  <c r="Q978" i="1"/>
  <c r="P978" i="1"/>
  <c r="O978" i="1"/>
  <c r="N978" i="1"/>
  <c r="M978" i="1"/>
  <c r="L978" i="1"/>
  <c r="O977" i="1"/>
  <c r="K977" i="1"/>
  <c r="Q977" i="1"/>
  <c r="P977" i="1"/>
  <c r="N977" i="1"/>
  <c r="M977" i="1"/>
  <c r="L977" i="1"/>
  <c r="R977" i="1"/>
  <c r="J977" i="1"/>
  <c r="Q976" i="1"/>
  <c r="K976" i="1"/>
  <c r="L976" i="1"/>
  <c r="M976" i="1"/>
  <c r="J976" i="1"/>
  <c r="N976" i="1"/>
  <c r="O976" i="1"/>
  <c r="R976" i="1"/>
  <c r="P976" i="1"/>
  <c r="N975" i="1"/>
  <c r="J975" i="1"/>
  <c r="K975" i="1"/>
  <c r="L975" i="1"/>
  <c r="M975" i="1"/>
  <c r="O975" i="1"/>
  <c r="P975" i="1"/>
  <c r="R975" i="1"/>
  <c r="B975" i="1"/>
  <c r="Q975" i="1"/>
  <c r="P974" i="1"/>
  <c r="Q974" i="1"/>
  <c r="L974" i="1"/>
  <c r="R974" i="1"/>
  <c r="K974" i="1"/>
  <c r="M974" i="1"/>
  <c r="N974" i="1"/>
  <c r="O974" i="1"/>
  <c r="J974" i="1"/>
  <c r="B973" i="1"/>
  <c r="A973" i="1"/>
  <c r="J973" i="1"/>
  <c r="R973" i="1"/>
  <c r="Q973" i="1"/>
  <c r="P973" i="1"/>
  <c r="O973" i="1"/>
  <c r="N973" i="1"/>
  <c r="M973" i="1"/>
  <c r="L973" i="1"/>
  <c r="K973" i="1"/>
  <c r="B972" i="1"/>
  <c r="J972" i="1"/>
  <c r="K972" i="1"/>
  <c r="L972" i="1"/>
  <c r="M972" i="1"/>
  <c r="N972" i="1"/>
  <c r="R972" i="1"/>
  <c r="P972" i="1"/>
  <c r="Q972" i="1"/>
  <c r="O972" i="1"/>
  <c r="B971" i="1"/>
  <c r="R971" i="1"/>
  <c r="Q971" i="1"/>
  <c r="J971" i="1"/>
  <c r="K971" i="1"/>
  <c r="L971" i="1"/>
  <c r="M971" i="1"/>
  <c r="N971" i="1"/>
  <c r="O971" i="1"/>
  <c r="P971" i="1"/>
  <c r="Q970" i="1"/>
  <c r="P970" i="1"/>
  <c r="O970" i="1"/>
  <c r="N970" i="1"/>
  <c r="R970" i="1"/>
  <c r="L970" i="1"/>
  <c r="K970" i="1"/>
  <c r="J970" i="1"/>
  <c r="M970" i="1"/>
  <c r="B969" i="1"/>
  <c r="R969" i="1"/>
  <c r="L969" i="1"/>
  <c r="J969" i="1"/>
  <c r="K969" i="1"/>
  <c r="M969" i="1"/>
  <c r="N969" i="1"/>
  <c r="O969" i="1"/>
  <c r="P969" i="1"/>
  <c r="Q969" i="1"/>
  <c r="J968" i="1"/>
  <c r="O968" i="1"/>
  <c r="N968" i="1"/>
  <c r="M968" i="1"/>
  <c r="L968" i="1"/>
  <c r="K968" i="1"/>
  <c r="P968" i="1"/>
  <c r="R968" i="1"/>
  <c r="B968" i="1"/>
  <c r="Q968" i="1"/>
  <c r="M967" i="1"/>
  <c r="R967" i="1"/>
  <c r="Q967" i="1"/>
  <c r="P967" i="1"/>
  <c r="O967" i="1"/>
  <c r="N967" i="1"/>
  <c r="L967" i="1"/>
  <c r="K967" i="1"/>
  <c r="J967" i="1"/>
  <c r="B966" i="1"/>
  <c r="O966" i="1"/>
  <c r="Q966" i="1"/>
  <c r="J966" i="1"/>
  <c r="K966" i="1"/>
  <c r="L966" i="1"/>
  <c r="R966" i="1"/>
  <c r="M966" i="1"/>
  <c r="N966" i="1"/>
  <c r="P966" i="1"/>
  <c r="P965" i="1"/>
  <c r="R965" i="1"/>
  <c r="L965" i="1"/>
  <c r="O965" i="1"/>
  <c r="N965" i="1"/>
  <c r="M965" i="1"/>
  <c r="Q965" i="1"/>
  <c r="K965" i="1"/>
  <c r="J965" i="1"/>
  <c r="N964" i="1"/>
  <c r="P964" i="1"/>
  <c r="R964" i="1"/>
  <c r="O964" i="1"/>
  <c r="Q964" i="1"/>
  <c r="J964" i="1"/>
  <c r="K964" i="1"/>
  <c r="L964" i="1"/>
  <c r="M964" i="1"/>
  <c r="Q963" i="1"/>
  <c r="K963" i="1"/>
  <c r="J963" i="1"/>
  <c r="P963" i="1"/>
  <c r="R963" i="1"/>
  <c r="O963" i="1"/>
  <c r="L963" i="1"/>
  <c r="M963" i="1"/>
  <c r="N963" i="1"/>
  <c r="B962" i="1"/>
  <c r="O962" i="1"/>
  <c r="P962" i="1"/>
  <c r="Q962" i="1"/>
  <c r="R962" i="1"/>
  <c r="N962" i="1"/>
  <c r="M962" i="1"/>
  <c r="L962" i="1"/>
  <c r="K962" i="1"/>
  <c r="J962" i="1"/>
  <c r="B961" i="1"/>
  <c r="J961" i="1"/>
  <c r="K961" i="1"/>
  <c r="N961" i="1"/>
  <c r="O961" i="1"/>
  <c r="P961" i="1"/>
  <c r="L961" i="1"/>
  <c r="M961" i="1"/>
  <c r="R961" i="1"/>
  <c r="Q961" i="1"/>
  <c r="M960" i="1"/>
  <c r="N960" i="1"/>
  <c r="O960" i="1"/>
  <c r="L960" i="1"/>
  <c r="K960" i="1"/>
  <c r="P960" i="1"/>
  <c r="J960" i="1"/>
  <c r="R960" i="1"/>
  <c r="Q960" i="1"/>
  <c r="R959" i="1"/>
  <c r="P959" i="1"/>
  <c r="K959" i="1"/>
  <c r="L959" i="1"/>
  <c r="M959" i="1"/>
  <c r="N959" i="1"/>
  <c r="O959" i="1"/>
  <c r="Q959" i="1"/>
  <c r="J959" i="1"/>
  <c r="B958" i="1"/>
  <c r="O958" i="1"/>
  <c r="R958" i="1"/>
  <c r="Q958" i="1"/>
  <c r="P958" i="1"/>
  <c r="N958" i="1"/>
  <c r="L958" i="1"/>
  <c r="K958" i="1"/>
  <c r="M958" i="1"/>
  <c r="J958" i="1"/>
  <c r="K957" i="1"/>
  <c r="J957" i="1"/>
  <c r="P957" i="1"/>
  <c r="O957" i="1"/>
  <c r="R957" i="1"/>
  <c r="N957" i="1"/>
  <c r="L957" i="1"/>
  <c r="Q957" i="1"/>
  <c r="M957" i="1"/>
  <c r="N956" i="1"/>
  <c r="P956" i="1"/>
  <c r="Q956" i="1"/>
  <c r="B956" i="1"/>
  <c r="R956" i="1"/>
  <c r="A956" i="1"/>
  <c r="M956" i="1"/>
  <c r="L956" i="1"/>
  <c r="K956" i="1"/>
  <c r="J956" i="1"/>
  <c r="O956" i="1"/>
  <c r="R955" i="1"/>
  <c r="K955" i="1"/>
  <c r="J955" i="1"/>
  <c r="L955" i="1"/>
  <c r="M955" i="1"/>
  <c r="N955" i="1"/>
  <c r="O955" i="1"/>
  <c r="Q955" i="1"/>
  <c r="P955" i="1"/>
  <c r="K954" i="1"/>
  <c r="J954" i="1"/>
  <c r="O954" i="1"/>
  <c r="Q954" i="1"/>
  <c r="N954" i="1"/>
  <c r="M954" i="1"/>
  <c r="L954" i="1"/>
  <c r="R954" i="1"/>
  <c r="P954" i="1"/>
  <c r="O953" i="1"/>
  <c r="L953" i="1"/>
  <c r="J953" i="1"/>
  <c r="R953" i="1"/>
  <c r="Q953" i="1"/>
  <c r="P953" i="1"/>
  <c r="N953" i="1"/>
  <c r="M953" i="1"/>
  <c r="B953" i="1"/>
  <c r="K953" i="1"/>
  <c r="M952" i="1"/>
  <c r="L952" i="1"/>
  <c r="P952" i="1"/>
  <c r="Q952" i="1"/>
  <c r="N952" i="1"/>
  <c r="J952" i="1"/>
  <c r="K952" i="1"/>
  <c r="O952" i="1"/>
  <c r="R952" i="1"/>
  <c r="N951" i="1"/>
  <c r="R951" i="1"/>
  <c r="P951" i="1"/>
  <c r="L951" i="1"/>
  <c r="K951" i="1"/>
  <c r="Q951" i="1"/>
  <c r="O951" i="1"/>
  <c r="M951" i="1"/>
  <c r="J951" i="1"/>
  <c r="N950" i="1"/>
  <c r="L950" i="1"/>
  <c r="J950" i="1"/>
  <c r="P950" i="1"/>
  <c r="R950" i="1"/>
  <c r="O950" i="1"/>
  <c r="M950" i="1"/>
  <c r="K950" i="1"/>
  <c r="Q950" i="1"/>
  <c r="Q949" i="1"/>
  <c r="O949" i="1"/>
  <c r="M949" i="1"/>
  <c r="J949" i="1"/>
  <c r="P949" i="1"/>
  <c r="N949" i="1"/>
  <c r="L949" i="1"/>
  <c r="K949" i="1"/>
  <c r="R949" i="1"/>
  <c r="L948" i="1"/>
  <c r="J948" i="1"/>
  <c r="R948" i="1"/>
  <c r="K948" i="1"/>
  <c r="P948" i="1"/>
  <c r="M948" i="1"/>
  <c r="Q948" i="1"/>
  <c r="O948" i="1"/>
  <c r="N948" i="1"/>
  <c r="O947" i="1"/>
  <c r="R947" i="1"/>
  <c r="P947" i="1"/>
  <c r="N947" i="1"/>
  <c r="M947" i="1"/>
  <c r="Q947" i="1"/>
  <c r="L947" i="1"/>
  <c r="K947" i="1"/>
  <c r="J947" i="1"/>
  <c r="B946" i="1"/>
  <c r="P946" i="1"/>
  <c r="N946" i="1"/>
  <c r="K946" i="1"/>
  <c r="Q946" i="1"/>
  <c r="O946" i="1"/>
  <c r="M946" i="1"/>
  <c r="L946" i="1"/>
  <c r="R946" i="1"/>
  <c r="J946" i="1"/>
  <c r="B945" i="1"/>
  <c r="A945" i="1"/>
  <c r="A1159" i="1"/>
  <c r="B1159" i="1"/>
  <c r="B1118" i="1"/>
  <c r="A1118" i="1"/>
  <c r="A1109" i="1"/>
  <c r="B1109" i="1"/>
  <c r="B1052" i="1"/>
  <c r="A1052" i="1"/>
  <c r="A1050" i="1"/>
  <c r="B1050" i="1"/>
  <c r="A1049" i="1"/>
  <c r="B1049" i="1"/>
  <c r="A1048" i="1"/>
  <c r="B1048" i="1"/>
  <c r="B1047" i="1"/>
  <c r="A1047" i="1"/>
  <c r="A1025" i="1"/>
  <c r="B1025" i="1"/>
  <c r="A1024" i="1"/>
  <c r="B1024" i="1"/>
  <c r="B997" i="1"/>
  <c r="A997" i="1"/>
  <c r="B996" i="1"/>
  <c r="A996" i="1"/>
  <c r="B995" i="1"/>
  <c r="A995" i="1"/>
  <c r="A992" i="1"/>
  <c r="B992" i="1"/>
  <c r="A985" i="1"/>
  <c r="B985" i="1"/>
  <c r="A978" i="1"/>
  <c r="B978" i="1"/>
  <c r="B918" i="1"/>
  <c r="A918" i="1"/>
  <c r="A927" i="1"/>
  <c r="B927" i="1"/>
  <c r="B892" i="1"/>
  <c r="A892" i="1"/>
  <c r="B889" i="1"/>
  <c r="A889" i="1"/>
  <c r="B884" i="1"/>
  <c r="A884" i="1"/>
  <c r="B913" i="1"/>
  <c r="A913" i="1"/>
  <c r="B886" i="1"/>
  <c r="A886" i="1"/>
  <c r="B915" i="1"/>
  <c r="A915" i="1"/>
  <c r="A940" i="1"/>
  <c r="B940" i="1"/>
  <c r="A914" i="1"/>
  <c r="B914" i="1"/>
  <c r="B902" i="1"/>
  <c r="A902" i="1"/>
  <c r="A941" i="1"/>
  <c r="B941" i="1"/>
  <c r="B882" i="1"/>
  <c r="A882" i="1"/>
  <c r="A904" i="1"/>
  <c r="B904" i="1"/>
  <c r="B931" i="1"/>
  <c r="A931" i="1"/>
  <c r="A885" i="1"/>
  <c r="B885" i="1"/>
  <c r="B877" i="1"/>
  <c r="A877" i="1"/>
  <c r="B934" i="1"/>
  <c r="A934" i="1"/>
  <c r="B916" i="1"/>
  <c r="A916" i="1"/>
  <c r="A936" i="1"/>
  <c r="B936" i="1"/>
  <c r="B891" i="1"/>
  <c r="A891" i="1"/>
  <c r="B917" i="1"/>
  <c r="A917" i="1"/>
  <c r="B912" i="1"/>
  <c r="A912" i="1"/>
  <c r="A911" i="1"/>
  <c r="B911" i="1"/>
  <c r="B893" i="1"/>
  <c r="A893" i="1"/>
  <c r="B890" i="1"/>
  <c r="A890" i="1"/>
  <c r="B876" i="1"/>
  <c r="A876" i="1"/>
  <c r="A888" i="1"/>
  <c r="B888" i="1"/>
  <c r="B907" i="1"/>
  <c r="A907" i="1"/>
  <c r="B881" i="1"/>
  <c r="A881" i="1"/>
  <c r="B899" i="1"/>
  <c r="A899" i="1"/>
  <c r="A896" i="1"/>
  <c r="B896" i="1"/>
  <c r="B943" i="1"/>
  <c r="A943" i="1"/>
  <c r="B935" i="1"/>
  <c r="A935" i="1"/>
  <c r="B924" i="1"/>
  <c r="A924" i="1"/>
  <c r="B894" i="1"/>
  <c r="A894" i="1"/>
  <c r="B874" i="1"/>
  <c r="A874" i="1"/>
  <c r="B926" i="1"/>
  <c r="A926" i="1"/>
  <c r="B871" i="1"/>
  <c r="A871" i="1"/>
  <c r="A910" i="1"/>
  <c r="B910" i="1"/>
  <c r="B879" i="1"/>
  <c r="A879" i="1"/>
  <c r="B906" i="1"/>
  <c r="A906" i="1"/>
  <c r="A897" i="1"/>
  <c r="B897" i="1"/>
  <c r="A933" i="1"/>
  <c r="B933" i="1"/>
  <c r="A923" i="1"/>
  <c r="B923" i="1"/>
  <c r="P890" i="1"/>
  <c r="O890" i="1"/>
  <c r="N890" i="1"/>
  <c r="P883" i="1"/>
  <c r="O883" i="1"/>
  <c r="N883" i="1"/>
  <c r="A883" i="1"/>
  <c r="B873" i="1"/>
  <c r="A873" i="1"/>
  <c r="P869" i="1"/>
  <c r="B869" i="1"/>
  <c r="Q918" i="1"/>
  <c r="R918" i="1"/>
  <c r="Q917" i="1"/>
  <c r="R917" i="1"/>
  <c r="P893" i="1"/>
  <c r="O893" i="1"/>
  <c r="N893" i="1"/>
  <c r="M893" i="1"/>
  <c r="L893" i="1"/>
  <c r="K893" i="1"/>
  <c r="J893" i="1"/>
  <c r="P892" i="1"/>
  <c r="O892" i="1"/>
  <c r="N892" i="1"/>
  <c r="M892" i="1"/>
  <c r="L892" i="1"/>
  <c r="K892" i="1"/>
  <c r="J892" i="1"/>
  <c r="P891" i="1"/>
  <c r="O891" i="1"/>
  <c r="N891" i="1"/>
  <c r="M891" i="1"/>
  <c r="L891" i="1"/>
  <c r="K891" i="1"/>
  <c r="J891" i="1"/>
  <c r="M890" i="1"/>
  <c r="L890" i="1"/>
  <c r="K890" i="1"/>
  <c r="J890" i="1"/>
  <c r="P889" i="1"/>
  <c r="O889" i="1"/>
  <c r="N889" i="1"/>
  <c r="M889" i="1"/>
  <c r="L889" i="1"/>
  <c r="K889" i="1"/>
  <c r="J889" i="1"/>
  <c r="P888" i="1"/>
  <c r="O888" i="1"/>
  <c r="N888" i="1"/>
  <c r="M888" i="1"/>
  <c r="L888" i="1"/>
  <c r="K888" i="1"/>
  <c r="J888" i="1"/>
  <c r="P887" i="1"/>
  <c r="O887" i="1"/>
  <c r="N887" i="1"/>
  <c r="M887" i="1"/>
  <c r="L887" i="1"/>
  <c r="K887" i="1"/>
  <c r="J887" i="1"/>
  <c r="A887" i="1"/>
  <c r="M886" i="1"/>
  <c r="L886" i="1"/>
  <c r="K886" i="1"/>
  <c r="J886" i="1"/>
  <c r="P886" i="1"/>
  <c r="O886" i="1"/>
  <c r="N886" i="1"/>
  <c r="P885" i="1"/>
  <c r="O885" i="1"/>
  <c r="N885" i="1"/>
  <c r="M885" i="1"/>
  <c r="L885" i="1"/>
  <c r="K885" i="1"/>
  <c r="J885" i="1"/>
  <c r="P884" i="1"/>
  <c r="N884" i="1"/>
  <c r="L884" i="1"/>
  <c r="J884" i="1"/>
  <c r="O884" i="1"/>
  <c r="M884" i="1"/>
  <c r="K884" i="1"/>
  <c r="M883" i="1"/>
  <c r="L883" i="1"/>
  <c r="K883" i="1"/>
  <c r="J883" i="1"/>
  <c r="P882" i="1"/>
  <c r="O882" i="1"/>
  <c r="N882" i="1"/>
  <c r="M882" i="1"/>
  <c r="L882" i="1"/>
  <c r="K882" i="1"/>
  <c r="J882" i="1"/>
  <c r="P881" i="1"/>
  <c r="O881" i="1"/>
  <c r="N881" i="1"/>
  <c r="M881" i="1"/>
  <c r="L881" i="1"/>
  <c r="K881" i="1"/>
  <c r="J881" i="1"/>
  <c r="P880" i="1"/>
  <c r="O880" i="1"/>
  <c r="N880" i="1"/>
  <c r="M880" i="1"/>
  <c r="L880" i="1"/>
  <c r="K880" i="1"/>
  <c r="J880" i="1"/>
  <c r="A880" i="1"/>
  <c r="B880" i="1"/>
  <c r="O879" i="1"/>
  <c r="P879" i="1"/>
  <c r="K879" i="1"/>
  <c r="N879" i="1"/>
  <c r="M879" i="1"/>
  <c r="L879" i="1"/>
  <c r="J879" i="1"/>
  <c r="O878" i="1"/>
  <c r="J878" i="1"/>
  <c r="L878" i="1"/>
  <c r="M878" i="1"/>
  <c r="N878" i="1"/>
  <c r="P878" i="1"/>
  <c r="K878" i="1"/>
  <c r="M877" i="1"/>
  <c r="N877" i="1"/>
  <c r="O877" i="1"/>
  <c r="P877" i="1"/>
  <c r="J877" i="1"/>
  <c r="K877" i="1"/>
  <c r="L877" i="1"/>
  <c r="J876" i="1"/>
  <c r="K876" i="1"/>
  <c r="L876" i="1"/>
  <c r="M876" i="1"/>
  <c r="N876" i="1"/>
  <c r="O876" i="1"/>
  <c r="P876" i="1"/>
  <c r="K875" i="1"/>
  <c r="M875" i="1"/>
  <c r="O875" i="1"/>
  <c r="P875" i="1"/>
  <c r="N875" i="1"/>
  <c r="L875" i="1"/>
  <c r="J875" i="1"/>
  <c r="B875" i="1"/>
  <c r="K874" i="1"/>
  <c r="L874" i="1"/>
  <c r="M874" i="1"/>
  <c r="N874" i="1"/>
  <c r="J874" i="1"/>
  <c r="O874" i="1"/>
  <c r="P874" i="1"/>
  <c r="J873" i="1"/>
  <c r="P873" i="1"/>
  <c r="O873" i="1"/>
  <c r="N873" i="1"/>
  <c r="M873" i="1"/>
  <c r="L873" i="1"/>
  <c r="K873" i="1"/>
  <c r="J872" i="1"/>
  <c r="O872" i="1"/>
  <c r="N872" i="1"/>
  <c r="K872" i="1"/>
  <c r="M872" i="1"/>
  <c r="P872" i="1"/>
  <c r="L872" i="1"/>
  <c r="O871" i="1"/>
  <c r="K871" i="1"/>
  <c r="N871" i="1"/>
  <c r="P871" i="1"/>
  <c r="M871" i="1"/>
  <c r="J871" i="1"/>
  <c r="L871" i="1"/>
  <c r="L870" i="1"/>
  <c r="N870" i="1"/>
  <c r="J870" i="1"/>
  <c r="P870" i="1"/>
  <c r="O870" i="1"/>
  <c r="M870" i="1"/>
  <c r="K870" i="1"/>
  <c r="B870" i="1"/>
  <c r="O869" i="1"/>
  <c r="N869" i="1"/>
  <c r="M869" i="1"/>
  <c r="L869" i="1"/>
  <c r="K869" i="1"/>
  <c r="J869" i="1"/>
  <c r="N918" i="1"/>
  <c r="O918" i="1"/>
  <c r="P918" i="1"/>
  <c r="M918" i="1"/>
  <c r="L918" i="1"/>
  <c r="K918" i="1"/>
  <c r="J918" i="1"/>
  <c r="P917" i="1"/>
  <c r="O917" i="1"/>
  <c r="N917" i="1"/>
  <c r="M917" i="1"/>
  <c r="L917" i="1"/>
  <c r="K917" i="1"/>
  <c r="J917" i="1"/>
  <c r="L916" i="1"/>
  <c r="K916" i="1"/>
  <c r="Q916" i="1"/>
  <c r="R916" i="1"/>
  <c r="P916" i="1"/>
  <c r="O916" i="1"/>
  <c r="N916" i="1"/>
  <c r="M916" i="1"/>
  <c r="J916" i="1"/>
  <c r="R915" i="1"/>
  <c r="Q915" i="1"/>
  <c r="P915" i="1"/>
  <c r="O915" i="1"/>
  <c r="N915" i="1"/>
  <c r="M915" i="1"/>
  <c r="L915" i="1"/>
  <c r="K915" i="1"/>
  <c r="J915" i="1"/>
  <c r="M914" i="1"/>
  <c r="N914" i="1"/>
  <c r="O914" i="1"/>
  <c r="L914" i="1"/>
  <c r="J914" i="1"/>
  <c r="Q914" i="1"/>
  <c r="R914" i="1"/>
  <c r="K914" i="1"/>
  <c r="P914" i="1"/>
  <c r="K913" i="1"/>
  <c r="L913" i="1"/>
  <c r="N913" i="1"/>
  <c r="O913" i="1"/>
  <c r="P913" i="1"/>
  <c r="Q913" i="1"/>
  <c r="R913" i="1"/>
  <c r="J913" i="1"/>
  <c r="M913" i="1"/>
  <c r="Q912" i="1"/>
  <c r="R912" i="1"/>
  <c r="P912" i="1"/>
  <c r="O912" i="1"/>
  <c r="N912" i="1"/>
  <c r="M912" i="1"/>
  <c r="L912" i="1"/>
  <c r="K912" i="1"/>
  <c r="J912" i="1"/>
  <c r="J911" i="1"/>
  <c r="R911" i="1"/>
  <c r="N911" i="1"/>
  <c r="L911" i="1"/>
  <c r="P911" i="1"/>
  <c r="O911" i="1"/>
  <c r="M911" i="1"/>
  <c r="K911" i="1"/>
  <c r="Q911" i="1"/>
  <c r="N910" i="1"/>
  <c r="J910" i="1"/>
  <c r="L910" i="1"/>
  <c r="M910" i="1"/>
  <c r="O910" i="1"/>
  <c r="P910" i="1"/>
  <c r="K910" i="1"/>
  <c r="B909" i="1"/>
  <c r="N909" i="1"/>
  <c r="P909" i="1"/>
  <c r="M909" i="1"/>
  <c r="L909" i="1"/>
  <c r="K909" i="1"/>
  <c r="J909" i="1"/>
  <c r="O909" i="1"/>
  <c r="P908" i="1"/>
  <c r="O908" i="1"/>
  <c r="N908" i="1"/>
  <c r="M908" i="1"/>
  <c r="L908" i="1"/>
  <c r="K908" i="1"/>
  <c r="A908" i="1"/>
  <c r="J908" i="1"/>
  <c r="B908" i="1"/>
  <c r="K907" i="1"/>
  <c r="M907" i="1"/>
  <c r="J907" i="1"/>
  <c r="N907" i="1"/>
  <c r="O907" i="1"/>
  <c r="P907" i="1"/>
  <c r="L907" i="1"/>
  <c r="P906" i="1"/>
  <c r="N906" i="1"/>
  <c r="M906" i="1"/>
  <c r="L906" i="1"/>
  <c r="K906" i="1"/>
  <c r="J906" i="1"/>
  <c r="O906" i="1"/>
  <c r="L905" i="1"/>
  <c r="K905" i="1"/>
  <c r="J905" i="1"/>
  <c r="P905" i="1"/>
  <c r="O905" i="1"/>
  <c r="N905" i="1"/>
  <c r="M905" i="1"/>
  <c r="P904" i="1"/>
  <c r="O904" i="1"/>
  <c r="N904" i="1"/>
  <c r="M904" i="1"/>
  <c r="L904" i="1"/>
  <c r="K904" i="1"/>
  <c r="J904" i="1"/>
  <c r="M903" i="1"/>
  <c r="N903" i="1"/>
  <c r="O903" i="1"/>
  <c r="P903" i="1"/>
  <c r="A903" i="1"/>
  <c r="B903" i="1"/>
  <c r="J903" i="1"/>
  <c r="K903" i="1"/>
  <c r="L903" i="1"/>
  <c r="M902" i="1"/>
  <c r="P902" i="1"/>
  <c r="O902" i="1"/>
  <c r="N902" i="1"/>
  <c r="L902" i="1"/>
  <c r="K902" i="1"/>
  <c r="J902" i="1"/>
  <c r="B901" i="1"/>
  <c r="J901" i="1"/>
  <c r="O901" i="1"/>
  <c r="K901" i="1"/>
  <c r="L901" i="1"/>
  <c r="M901" i="1"/>
  <c r="N901" i="1"/>
  <c r="P901" i="1"/>
  <c r="L900" i="1"/>
  <c r="P900" i="1"/>
  <c r="A900" i="1"/>
  <c r="B900" i="1"/>
  <c r="J900" i="1"/>
  <c r="K900" i="1"/>
  <c r="M900" i="1"/>
  <c r="N900" i="1"/>
  <c r="O900" i="1"/>
  <c r="N899" i="1"/>
  <c r="O899" i="1"/>
  <c r="J899" i="1"/>
  <c r="L899" i="1"/>
  <c r="K899" i="1"/>
  <c r="P899" i="1"/>
  <c r="M899" i="1"/>
  <c r="O898" i="1"/>
  <c r="J898" i="1"/>
  <c r="P898" i="1"/>
  <c r="M898" i="1"/>
  <c r="N898" i="1"/>
  <c r="L898" i="1"/>
  <c r="K898" i="1"/>
  <c r="O897" i="1"/>
  <c r="P897" i="1"/>
  <c r="L897" i="1"/>
  <c r="J897" i="1"/>
  <c r="K897" i="1"/>
  <c r="M897" i="1"/>
  <c r="N897" i="1"/>
  <c r="O896" i="1"/>
  <c r="N896" i="1"/>
  <c r="M896" i="1"/>
  <c r="L896" i="1"/>
  <c r="K896" i="1"/>
  <c r="J896" i="1"/>
  <c r="P896" i="1"/>
  <c r="A895" i="1"/>
  <c r="P895" i="1"/>
  <c r="B895" i="1"/>
  <c r="J895" i="1"/>
  <c r="K895" i="1"/>
  <c r="L895" i="1"/>
  <c r="M895" i="1"/>
  <c r="N895" i="1"/>
  <c r="O895" i="1"/>
  <c r="J894" i="1"/>
  <c r="K894" i="1"/>
  <c r="L894" i="1"/>
  <c r="M894" i="1"/>
  <c r="N894" i="1"/>
  <c r="O894" i="1"/>
  <c r="P894" i="1"/>
  <c r="A905" i="1"/>
  <c r="B905" i="1"/>
  <c r="R925" i="1"/>
  <c r="B925" i="1"/>
  <c r="A925" i="1"/>
  <c r="B938" i="1"/>
  <c r="A938" i="1"/>
  <c r="B920" i="1"/>
  <c r="A920" i="1"/>
  <c r="J2777" i="1"/>
  <c r="K2777" i="1"/>
  <c r="R941" i="1"/>
  <c r="Q941" i="1"/>
  <c r="P941" i="1"/>
  <c r="B939" i="1"/>
  <c r="A939" i="1"/>
  <c r="K937" i="1"/>
  <c r="J937" i="1"/>
  <c r="R937" i="1"/>
  <c r="Q937" i="1"/>
  <c r="P937" i="1"/>
  <c r="O937" i="1"/>
  <c r="N937" i="1"/>
  <c r="M937" i="1"/>
  <c r="L937" i="1"/>
  <c r="A937" i="1"/>
  <c r="R932" i="1"/>
  <c r="Q932" i="1"/>
  <c r="P932" i="1"/>
  <c r="B932" i="1"/>
  <c r="A932" i="1"/>
  <c r="Q930" i="1"/>
  <c r="N930" i="1"/>
  <c r="P930" i="1"/>
  <c r="L930" i="1"/>
  <c r="R930" i="1"/>
  <c r="O930" i="1"/>
  <c r="M930" i="1"/>
  <c r="B930" i="1"/>
  <c r="B929" i="1"/>
  <c r="A929" i="1"/>
  <c r="L2777" i="1"/>
  <c r="M2777" i="1"/>
  <c r="N2777" i="1"/>
  <c r="O2777" i="1"/>
  <c r="R943" i="1"/>
  <c r="Q943" i="1"/>
  <c r="P943" i="1"/>
  <c r="O943" i="1"/>
  <c r="N943" i="1"/>
  <c r="M943" i="1"/>
  <c r="L943" i="1"/>
  <c r="K943" i="1"/>
  <c r="J943" i="1"/>
  <c r="R942" i="1"/>
  <c r="Q942" i="1"/>
  <c r="P942" i="1"/>
  <c r="O942" i="1"/>
  <c r="N942" i="1"/>
  <c r="M942" i="1"/>
  <c r="L942" i="1"/>
  <c r="K942" i="1"/>
  <c r="J942" i="1"/>
  <c r="O941" i="1"/>
  <c r="N941" i="1"/>
  <c r="M941" i="1"/>
  <c r="L941" i="1"/>
  <c r="K941" i="1"/>
  <c r="J941" i="1"/>
  <c r="R940" i="1"/>
  <c r="Q940" i="1"/>
  <c r="P940" i="1"/>
  <c r="O940" i="1"/>
  <c r="N940" i="1"/>
  <c r="M940" i="1"/>
  <c r="L940" i="1"/>
  <c r="K940" i="1"/>
  <c r="J940" i="1"/>
  <c r="R939" i="1"/>
  <c r="Q939" i="1"/>
  <c r="P939" i="1"/>
  <c r="O939" i="1"/>
  <c r="N939" i="1"/>
  <c r="M939" i="1"/>
  <c r="L939" i="1"/>
  <c r="K939" i="1"/>
  <c r="J939" i="1"/>
  <c r="R938" i="1"/>
  <c r="Q938" i="1"/>
  <c r="P938" i="1"/>
  <c r="O938" i="1"/>
  <c r="N938" i="1"/>
  <c r="M938" i="1"/>
  <c r="L938" i="1"/>
  <c r="K938" i="1"/>
  <c r="J938" i="1"/>
  <c r="J936" i="1"/>
  <c r="R936" i="1"/>
  <c r="Q936" i="1"/>
  <c r="P936" i="1"/>
  <c r="O936" i="1"/>
  <c r="N936" i="1"/>
  <c r="M936" i="1"/>
  <c r="L936" i="1"/>
  <c r="K936" i="1"/>
  <c r="R935" i="1"/>
  <c r="Q935" i="1"/>
  <c r="P935" i="1"/>
  <c r="O935" i="1"/>
  <c r="N935" i="1"/>
  <c r="M935" i="1"/>
  <c r="L935" i="1"/>
  <c r="K935" i="1"/>
  <c r="J935" i="1"/>
  <c r="J934" i="1"/>
  <c r="R934" i="1"/>
  <c r="Q934" i="1"/>
  <c r="P934" i="1"/>
  <c r="O934" i="1"/>
  <c r="N934" i="1"/>
  <c r="M934" i="1"/>
  <c r="L934" i="1"/>
  <c r="K934" i="1"/>
  <c r="J933" i="1"/>
  <c r="R933" i="1"/>
  <c r="Q933" i="1"/>
  <c r="P933" i="1"/>
  <c r="O933" i="1"/>
  <c r="N933" i="1"/>
  <c r="M933" i="1"/>
  <c r="L933" i="1"/>
  <c r="K933" i="1"/>
  <c r="M932" i="1"/>
  <c r="O932" i="1"/>
  <c r="N932" i="1"/>
  <c r="L932" i="1"/>
  <c r="K932" i="1"/>
  <c r="J932" i="1"/>
  <c r="Q931" i="1"/>
  <c r="P931" i="1"/>
  <c r="O931" i="1"/>
  <c r="N931" i="1"/>
  <c r="M931" i="1"/>
  <c r="R931" i="1"/>
  <c r="L931" i="1"/>
  <c r="K931" i="1"/>
  <c r="J931" i="1"/>
  <c r="K930" i="1"/>
  <c r="J930" i="1"/>
  <c r="Q929" i="1"/>
  <c r="J929" i="1"/>
  <c r="K929" i="1"/>
  <c r="L929" i="1"/>
  <c r="M929" i="1"/>
  <c r="N929" i="1"/>
  <c r="O929" i="1"/>
  <c r="P929" i="1"/>
  <c r="R929" i="1"/>
  <c r="Q928" i="1"/>
  <c r="R928" i="1"/>
  <c r="N928" i="1"/>
  <c r="O928" i="1"/>
  <c r="P928" i="1"/>
  <c r="M928" i="1"/>
  <c r="L928" i="1"/>
  <c r="K928" i="1"/>
  <c r="J928" i="1"/>
  <c r="B928" i="1"/>
  <c r="A928" i="1"/>
  <c r="N927" i="1"/>
  <c r="R927" i="1"/>
  <c r="Q927" i="1"/>
  <c r="P927" i="1"/>
  <c r="O927" i="1"/>
  <c r="M927" i="1"/>
  <c r="L927" i="1"/>
  <c r="K927" i="1"/>
  <c r="J927" i="1"/>
  <c r="R926" i="1"/>
  <c r="Q926" i="1"/>
  <c r="P926" i="1"/>
  <c r="O926" i="1"/>
  <c r="N926" i="1"/>
  <c r="M926" i="1"/>
  <c r="L926" i="1"/>
  <c r="K926" i="1"/>
  <c r="J926" i="1"/>
  <c r="Q925" i="1"/>
  <c r="P925" i="1"/>
  <c r="O925" i="1"/>
  <c r="N925" i="1"/>
  <c r="M925" i="1"/>
  <c r="L925" i="1"/>
  <c r="K925" i="1"/>
  <c r="J925" i="1"/>
  <c r="R924" i="1"/>
  <c r="M924" i="1"/>
  <c r="K924" i="1"/>
  <c r="O924" i="1"/>
  <c r="Q924" i="1"/>
  <c r="N924" i="1"/>
  <c r="J924" i="1"/>
  <c r="P924" i="1"/>
  <c r="L924" i="1"/>
  <c r="M923" i="1"/>
  <c r="L923" i="1"/>
  <c r="K923" i="1"/>
  <c r="J923" i="1"/>
  <c r="R923" i="1"/>
  <c r="Q923" i="1"/>
  <c r="P923" i="1"/>
  <c r="O923" i="1"/>
  <c r="N923" i="1"/>
  <c r="Q922" i="1"/>
  <c r="N922" i="1"/>
  <c r="M922" i="1"/>
  <c r="A922" i="1"/>
  <c r="J922" i="1"/>
  <c r="R922" i="1"/>
  <c r="P922" i="1"/>
  <c r="O922" i="1"/>
  <c r="L922" i="1"/>
  <c r="K922" i="1"/>
  <c r="B922" i="1"/>
  <c r="N921" i="1"/>
  <c r="J921" i="1"/>
  <c r="K921" i="1"/>
  <c r="O921" i="1"/>
  <c r="Q921" i="1"/>
  <c r="M921" i="1"/>
  <c r="P921" i="1"/>
  <c r="L921" i="1"/>
  <c r="R921" i="1"/>
  <c r="J920" i="1"/>
  <c r="Q920" i="1"/>
  <c r="N920" i="1"/>
  <c r="L920" i="1"/>
  <c r="M920" i="1"/>
  <c r="P920" i="1"/>
  <c r="R920" i="1"/>
  <c r="O920" i="1"/>
  <c r="K920" i="1"/>
  <c r="M919" i="1"/>
  <c r="K919" i="1"/>
  <c r="B919" i="1"/>
  <c r="J919" i="1"/>
  <c r="L919" i="1"/>
  <c r="R919" i="1"/>
  <c r="Q919" i="1"/>
  <c r="P919" i="1"/>
  <c r="O919" i="1"/>
  <c r="N919" i="1"/>
  <c r="O2780" i="1"/>
  <c r="J2780" i="1"/>
  <c r="K2780" i="1"/>
  <c r="L2780" i="1"/>
  <c r="M2780" i="1"/>
  <c r="N2780" i="1"/>
  <c r="J2779" i="1"/>
  <c r="K2779" i="1"/>
  <c r="L2779" i="1"/>
  <c r="M2779" i="1"/>
  <c r="N2779" i="1"/>
  <c r="O2779" i="1"/>
  <c r="P2779" i="1"/>
  <c r="Q2779" i="1"/>
  <c r="R2779" i="1"/>
  <c r="J2778" i="1"/>
  <c r="K2778" i="1"/>
  <c r="L2778" i="1"/>
  <c r="M2778" i="1"/>
  <c r="N2778" i="1"/>
  <c r="O2778" i="1"/>
  <c r="P2778" i="1"/>
  <c r="R2778" i="1"/>
  <c r="Q2778" i="1"/>
  <c r="P2777" i="1"/>
  <c r="Q2777" i="1"/>
  <c r="R2777" i="1"/>
  <c r="J1700" i="1"/>
  <c r="K1700" i="1"/>
  <c r="K2782" i="1"/>
  <c r="N2782" i="1"/>
  <c r="J2782" i="1"/>
  <c r="L2782" i="1"/>
  <c r="M2782" i="1"/>
  <c r="O2782" i="1"/>
  <c r="P2782" i="1"/>
  <c r="Q2782" i="1"/>
  <c r="R2782" i="1"/>
  <c r="A2782" i="1"/>
  <c r="B2782" i="1"/>
  <c r="J2781" i="1"/>
  <c r="K2781" i="1"/>
  <c r="L2781" i="1"/>
  <c r="M2781" i="1"/>
  <c r="N2781" i="1"/>
  <c r="P2781" i="1"/>
  <c r="Q2781" i="1"/>
  <c r="R2781" i="1"/>
  <c r="O2781" i="1"/>
  <c r="A2781" i="1"/>
  <c r="B2781" i="1"/>
  <c r="Q2780" i="1"/>
  <c r="R2780" i="1"/>
  <c r="P2780" i="1"/>
  <c r="A2780" i="1"/>
  <c r="B2780" i="1"/>
  <c r="A2779" i="1"/>
  <c r="B2779" i="1"/>
  <c r="A2778" i="1"/>
  <c r="B2778" i="1"/>
  <c r="A2777" i="1"/>
  <c r="B2777" i="1"/>
  <c r="M1898" i="1"/>
  <c r="K1898" i="1"/>
  <c r="L1898" i="1"/>
  <c r="N1898" i="1"/>
  <c r="O1898" i="1"/>
  <c r="Q1898" i="1"/>
  <c r="R1898" i="1"/>
  <c r="P1898" i="1"/>
  <c r="J1898" i="1"/>
  <c r="K1897" i="1"/>
  <c r="R1897" i="1"/>
  <c r="Q1897" i="1"/>
  <c r="P1897" i="1"/>
  <c r="O1897" i="1"/>
  <c r="L1897" i="1"/>
  <c r="J1897" i="1"/>
  <c r="A1897" i="1"/>
  <c r="B1897" i="1"/>
  <c r="O1896" i="1"/>
  <c r="N1896" i="1"/>
  <c r="M1896" i="1"/>
  <c r="L1896" i="1"/>
  <c r="J1896" i="1"/>
  <c r="K1896" i="1"/>
  <c r="P1895" i="1"/>
  <c r="R1895" i="1"/>
  <c r="Q1895" i="1"/>
  <c r="O1895" i="1"/>
  <c r="N1895" i="1"/>
  <c r="B1895" i="1"/>
  <c r="L1895" i="1"/>
  <c r="K1895" i="1"/>
  <c r="J1895" i="1"/>
  <c r="M1895" i="1"/>
  <c r="A1895" i="1"/>
  <c r="Q1894" i="1"/>
  <c r="B1894" i="1"/>
  <c r="R1894" i="1"/>
  <c r="J1894" i="1"/>
  <c r="L1894" i="1"/>
  <c r="A1894" i="1"/>
  <c r="L1893" i="1"/>
  <c r="K1893" i="1"/>
  <c r="B1893" i="1"/>
  <c r="A1893" i="1"/>
  <c r="J1892" i="1"/>
  <c r="K1892" i="1"/>
  <c r="M1892" i="1"/>
  <c r="N1892" i="1"/>
  <c r="R1892" i="1"/>
  <c r="Q1892" i="1"/>
  <c r="L1892" i="1"/>
  <c r="B1892" i="1"/>
  <c r="A1892" i="1"/>
  <c r="P1892" i="1"/>
  <c r="O1892" i="1"/>
  <c r="N1891" i="1"/>
  <c r="Q1891" i="1"/>
  <c r="B1891" i="1"/>
  <c r="A1891" i="1"/>
  <c r="J1889" i="1"/>
  <c r="L1889" i="1"/>
  <c r="M1889" i="1"/>
  <c r="K1889" i="1"/>
  <c r="P1889" i="1"/>
  <c r="O1887" i="1"/>
  <c r="Q1887" i="1"/>
  <c r="O1885" i="1"/>
  <c r="M1885" i="1"/>
  <c r="K1885" i="1"/>
  <c r="Q1884" i="1"/>
  <c r="K1884" i="1"/>
  <c r="R1884" i="1"/>
  <c r="L1884" i="1"/>
  <c r="M1884" i="1"/>
  <c r="N1884" i="1"/>
  <c r="Q1883" i="1"/>
  <c r="M1883" i="1"/>
  <c r="O1883" i="1"/>
  <c r="B1883" i="1"/>
  <c r="L1883" i="1"/>
  <c r="N1883" i="1"/>
  <c r="R1883" i="1"/>
  <c r="R1882" i="1"/>
  <c r="P1882" i="1"/>
  <c r="J1882" i="1"/>
  <c r="A1882" i="1"/>
  <c r="B1882" i="1"/>
  <c r="P1881" i="1"/>
  <c r="B1881" i="1"/>
  <c r="M1881" i="1"/>
  <c r="N1881" i="1"/>
  <c r="O1881" i="1"/>
  <c r="Q1881" i="1"/>
  <c r="R1881" i="1"/>
  <c r="A1881" i="1"/>
  <c r="J1881" i="1"/>
  <c r="K1881" i="1"/>
  <c r="L1881" i="1"/>
  <c r="A1880" i="1"/>
  <c r="B1880" i="1"/>
  <c r="J1880" i="1"/>
  <c r="O1880" i="1"/>
  <c r="P1880" i="1"/>
  <c r="Q1880" i="1"/>
  <c r="R1880" i="1"/>
  <c r="B1879" i="1"/>
  <c r="J1879" i="1"/>
  <c r="K1879" i="1"/>
  <c r="M1879" i="1"/>
  <c r="B1878" i="1"/>
  <c r="O1878" i="1"/>
  <c r="R1878" i="1"/>
  <c r="Q1878" i="1"/>
  <c r="A1878" i="1"/>
  <c r="P1878" i="1"/>
  <c r="J1878" i="1"/>
  <c r="R1877" i="1"/>
  <c r="N1877" i="1"/>
  <c r="A1877" i="1"/>
  <c r="O1877" i="1"/>
  <c r="Q1877" i="1"/>
  <c r="P1877" i="1"/>
  <c r="N1876" i="1"/>
  <c r="A1876" i="1"/>
  <c r="J1876" i="1"/>
  <c r="B1876" i="1"/>
  <c r="P1876" i="1"/>
  <c r="B1875" i="1"/>
  <c r="A1875" i="1"/>
  <c r="L1875" i="1"/>
  <c r="Q1875" i="1"/>
  <c r="N1875" i="1"/>
  <c r="P1875" i="1"/>
  <c r="M1875" i="1"/>
  <c r="R1875" i="1"/>
  <c r="J1875" i="1"/>
  <c r="O1875" i="1"/>
  <c r="K1875" i="1"/>
  <c r="A1874" i="1"/>
  <c r="B1874" i="1"/>
  <c r="Q1873" i="1"/>
  <c r="M1873" i="1"/>
  <c r="L1873" i="1"/>
  <c r="O1873" i="1"/>
  <c r="K1873" i="1"/>
  <c r="J1873" i="1"/>
  <c r="B1872" i="1"/>
  <c r="A1872" i="1"/>
  <c r="Q1872" i="1"/>
  <c r="P1872" i="1"/>
  <c r="J1872" i="1"/>
  <c r="O1872" i="1"/>
  <c r="R1872" i="1"/>
  <c r="L1872" i="1"/>
  <c r="K1872" i="1"/>
  <c r="K1869" i="1"/>
  <c r="O1869" i="1"/>
  <c r="Q1869" i="1"/>
  <c r="N1869" i="1"/>
  <c r="P1869" i="1"/>
  <c r="B1868" i="1"/>
  <c r="J1868" i="1"/>
  <c r="O1868" i="1"/>
  <c r="R1868" i="1"/>
  <c r="P1868" i="1"/>
  <c r="M1868" i="1"/>
  <c r="N1868" i="1"/>
  <c r="N1864" i="1"/>
  <c r="J1864" i="1"/>
  <c r="K1864" i="1"/>
  <c r="L1864" i="1"/>
  <c r="M1864" i="1"/>
  <c r="B1862" i="1"/>
  <c r="A1862" i="1"/>
  <c r="M1862" i="1"/>
  <c r="A1861" i="1"/>
  <c r="N1861" i="1"/>
  <c r="L1861" i="1"/>
  <c r="O1861" i="1"/>
  <c r="B1861" i="1"/>
  <c r="M1861" i="1"/>
  <c r="K1861" i="1"/>
  <c r="P1860" i="1"/>
  <c r="J1860" i="1"/>
  <c r="A1860" i="1"/>
  <c r="B1860" i="1"/>
  <c r="N1860" i="1"/>
  <c r="M1860" i="1"/>
  <c r="R1860" i="1"/>
  <c r="O1860" i="1"/>
  <c r="B1859" i="1"/>
  <c r="Q1859" i="1"/>
  <c r="P1859" i="1"/>
  <c r="R1859" i="1"/>
  <c r="N1859" i="1"/>
  <c r="K1859" i="1"/>
  <c r="A1859" i="1"/>
  <c r="O1859" i="1"/>
  <c r="R1858" i="1"/>
  <c r="J1858" i="1"/>
  <c r="J1857" i="1"/>
  <c r="L1857" i="1"/>
  <c r="K1857" i="1"/>
  <c r="R1857" i="1"/>
  <c r="N1857" i="1"/>
  <c r="O1857" i="1"/>
  <c r="M1857" i="1"/>
  <c r="B1857" i="1"/>
  <c r="R1856" i="1"/>
  <c r="Q1856" i="1"/>
  <c r="O1856" i="1"/>
  <c r="L1856" i="1"/>
  <c r="P1856" i="1"/>
  <c r="J1856" i="1"/>
  <c r="O1855" i="1"/>
  <c r="K1855" i="1"/>
  <c r="Q1855" i="1"/>
  <c r="L1854" i="1"/>
  <c r="J1854" i="1"/>
  <c r="K1854" i="1"/>
  <c r="J1853" i="1"/>
  <c r="R1853" i="1"/>
  <c r="M1853" i="1"/>
  <c r="K1853" i="1"/>
  <c r="Q1853" i="1"/>
  <c r="B1853" i="1"/>
  <c r="P1853" i="1"/>
  <c r="A1853" i="1"/>
  <c r="L1852" i="1"/>
  <c r="N1852" i="1"/>
  <c r="A1852" i="1"/>
  <c r="B1852" i="1"/>
  <c r="J1852" i="1"/>
  <c r="M1852" i="1"/>
  <c r="K1852" i="1"/>
  <c r="O1851" i="1"/>
  <c r="A1851" i="1"/>
  <c r="B1851" i="1"/>
  <c r="B1850" i="1"/>
  <c r="A1850" i="1"/>
  <c r="B1849" i="1"/>
  <c r="A1849" i="1"/>
  <c r="J1849" i="1"/>
  <c r="N1849" i="1"/>
  <c r="L1849" i="1"/>
  <c r="Q1849" i="1"/>
  <c r="M1849" i="1"/>
  <c r="O1849" i="1"/>
  <c r="K1849" i="1"/>
  <c r="P1848" i="1"/>
  <c r="R1848" i="1"/>
  <c r="Q1848" i="1"/>
  <c r="R1845" i="1"/>
  <c r="K1845" i="1"/>
  <c r="P1845" i="1"/>
  <c r="L1845" i="1"/>
  <c r="J1845" i="1"/>
  <c r="M1845" i="1"/>
  <c r="Q1845" i="1"/>
  <c r="R1844" i="1"/>
  <c r="L1844" i="1"/>
  <c r="P1844" i="1"/>
  <c r="M1842" i="1"/>
  <c r="L1842" i="1"/>
  <c r="B1839" i="1"/>
  <c r="A1839" i="1"/>
  <c r="P1839" i="1"/>
  <c r="Q1839" i="1"/>
  <c r="J1839" i="1"/>
  <c r="O1839" i="1"/>
  <c r="M1839" i="1"/>
  <c r="K1839" i="1"/>
  <c r="R1839" i="1"/>
  <c r="B1838" i="1"/>
  <c r="A1838" i="1"/>
  <c r="Q1838" i="1"/>
  <c r="N1838" i="1"/>
  <c r="J1838" i="1"/>
  <c r="R1838" i="1"/>
  <c r="R1837" i="1"/>
  <c r="K1837" i="1"/>
  <c r="Q1837" i="1"/>
  <c r="J1837" i="1"/>
  <c r="P1837" i="1"/>
  <c r="L1837" i="1"/>
  <c r="N1837" i="1"/>
  <c r="O1837" i="1"/>
  <c r="M1837" i="1"/>
  <c r="A1837" i="1"/>
  <c r="B1837" i="1"/>
  <c r="L1836" i="1"/>
  <c r="N1836" i="1"/>
  <c r="M1836" i="1"/>
  <c r="A1836" i="1"/>
  <c r="B1836" i="1"/>
  <c r="J1836" i="1"/>
  <c r="K1836" i="1"/>
  <c r="M1835" i="1"/>
  <c r="B1835" i="1"/>
  <c r="K1835" i="1"/>
  <c r="R1835" i="1"/>
  <c r="A1834" i="1"/>
  <c r="L1834" i="1"/>
  <c r="M1834" i="1"/>
  <c r="J1834" i="1"/>
  <c r="N1834" i="1"/>
  <c r="P1833" i="1"/>
  <c r="N1833" i="1"/>
  <c r="O1833" i="1"/>
  <c r="Q1833" i="1"/>
  <c r="A1833" i="1"/>
  <c r="J1832" i="1"/>
  <c r="N1832" i="1"/>
  <c r="R1832" i="1"/>
  <c r="B1832" i="1"/>
  <c r="Q1832" i="1"/>
  <c r="L1832" i="1"/>
  <c r="O1831" i="1"/>
  <c r="Q1831" i="1"/>
  <c r="A1831" i="1"/>
  <c r="R1831" i="1"/>
  <c r="L1830" i="1"/>
  <c r="J1830" i="1"/>
  <c r="K1830" i="1"/>
  <c r="M1830" i="1"/>
  <c r="J1829" i="1"/>
  <c r="R1829" i="1"/>
  <c r="K1829" i="1"/>
  <c r="R1828" i="1"/>
  <c r="L1828" i="1"/>
  <c r="P1828" i="1"/>
  <c r="J1828" i="1"/>
  <c r="K1828" i="1"/>
  <c r="N1826" i="1"/>
  <c r="B1826" i="1"/>
  <c r="A1826" i="1"/>
  <c r="L1826" i="1"/>
  <c r="B1825" i="1"/>
  <c r="A1825" i="1"/>
  <c r="M1825" i="1"/>
  <c r="J1825" i="1"/>
  <c r="L1825" i="1"/>
  <c r="Q1825" i="1"/>
  <c r="K1825" i="1"/>
  <c r="M1822" i="1"/>
  <c r="J1822" i="1"/>
  <c r="R1821" i="1"/>
  <c r="N1821" i="1"/>
  <c r="L1821" i="1"/>
  <c r="M1821" i="1"/>
  <c r="O1821" i="1"/>
  <c r="Q1821" i="1"/>
  <c r="P1821" i="1"/>
  <c r="A1820" i="1"/>
  <c r="B1820" i="1"/>
  <c r="J1820" i="1"/>
  <c r="P1820" i="1"/>
  <c r="L1820" i="1"/>
  <c r="K1818" i="1"/>
  <c r="A1818" i="1"/>
  <c r="B1817" i="1"/>
  <c r="A1817" i="1"/>
  <c r="K1817" i="1"/>
  <c r="M1817" i="1"/>
  <c r="J1817" i="1"/>
  <c r="O1817" i="1"/>
  <c r="B1816" i="1"/>
  <c r="R1816" i="1"/>
  <c r="M1816" i="1"/>
  <c r="P1816" i="1"/>
  <c r="N1816" i="1"/>
  <c r="A1816" i="1"/>
  <c r="J1816" i="1"/>
  <c r="O1816" i="1"/>
  <c r="Q1816" i="1"/>
  <c r="N1815" i="1"/>
  <c r="B1815" i="1"/>
  <c r="A1815" i="1"/>
  <c r="R1815" i="1"/>
  <c r="P1815" i="1"/>
  <c r="Q1815" i="1"/>
  <c r="O1815" i="1"/>
  <c r="B1814" i="1"/>
  <c r="K1814" i="1"/>
  <c r="J1814" i="1"/>
  <c r="L1814" i="1"/>
  <c r="O1813" i="1"/>
  <c r="R1813" i="1"/>
  <c r="A1813" i="1"/>
  <c r="N1813" i="1"/>
  <c r="L1813" i="1"/>
  <c r="M1813" i="1"/>
  <c r="K1813" i="1"/>
  <c r="J1813" i="1"/>
  <c r="Q1812" i="1"/>
  <c r="K1812" i="1"/>
  <c r="N1812" i="1"/>
  <c r="L1812" i="1"/>
  <c r="R1812" i="1"/>
  <c r="P1812" i="1"/>
  <c r="O1811" i="1"/>
  <c r="B1811" i="1"/>
  <c r="Q1811" i="1"/>
  <c r="B1810" i="1"/>
  <c r="J1810" i="1"/>
  <c r="M1810" i="1"/>
  <c r="A1810" i="1"/>
  <c r="L1810" i="1"/>
  <c r="K1810" i="1"/>
  <c r="L1809" i="1"/>
  <c r="B1809" i="1"/>
  <c r="A1809" i="1"/>
  <c r="M1809" i="1"/>
  <c r="N1809" i="1"/>
  <c r="O1809" i="1"/>
  <c r="Q1809" i="1"/>
  <c r="N1808" i="1"/>
  <c r="K1808" i="1"/>
  <c r="A1808" i="1"/>
  <c r="B1808" i="1"/>
  <c r="L1808" i="1"/>
  <c r="P1808" i="1"/>
  <c r="K1806" i="1"/>
  <c r="B1806" i="1"/>
  <c r="O1806" i="1"/>
  <c r="Q1805" i="1"/>
  <c r="J1805" i="1"/>
  <c r="K1805" i="1"/>
  <c r="M1805" i="1"/>
  <c r="L1805" i="1"/>
  <c r="A1804" i="1"/>
  <c r="R1804" i="1"/>
  <c r="Q1804" i="1"/>
  <c r="L1802" i="1"/>
  <c r="J1802" i="1"/>
  <c r="K1802" i="1"/>
  <c r="M1802" i="1"/>
  <c r="J1801" i="1"/>
  <c r="K1801" i="1"/>
  <c r="M1801" i="1"/>
  <c r="Q1801" i="1"/>
  <c r="L1801" i="1"/>
  <c r="P1797" i="1"/>
  <c r="N1797" i="1"/>
  <c r="O1797" i="1"/>
  <c r="B1796" i="1"/>
  <c r="A1796" i="1"/>
  <c r="N1796" i="1"/>
  <c r="L1796" i="1"/>
  <c r="B1795" i="1"/>
  <c r="A1795" i="1"/>
  <c r="K1795" i="1"/>
  <c r="O1795" i="1"/>
  <c r="Q1795" i="1"/>
  <c r="M1795" i="1"/>
  <c r="J1795" i="1"/>
  <c r="L1795" i="1"/>
  <c r="N1795" i="1"/>
  <c r="P1795" i="1"/>
  <c r="R1795" i="1"/>
  <c r="B1794" i="1"/>
  <c r="A1794" i="1"/>
  <c r="J1794" i="1"/>
  <c r="P1794" i="1"/>
  <c r="O1794" i="1"/>
  <c r="Q1794" i="1"/>
  <c r="R1794" i="1"/>
  <c r="Q1793" i="1"/>
  <c r="L1793" i="1"/>
  <c r="B1793" i="1"/>
  <c r="M1793" i="1"/>
  <c r="B1792" i="1"/>
  <c r="A1792" i="1"/>
  <c r="Q1792" i="1"/>
  <c r="J1792" i="1"/>
  <c r="K1792" i="1"/>
  <c r="L1792" i="1"/>
  <c r="P1792" i="1"/>
  <c r="M1792" i="1"/>
  <c r="R1792" i="1"/>
  <c r="O1792" i="1"/>
  <c r="N1792" i="1"/>
  <c r="R1791" i="1"/>
  <c r="O1791" i="1"/>
  <c r="A1791" i="1"/>
  <c r="B1791" i="1"/>
  <c r="K1791" i="1"/>
  <c r="N1790" i="1"/>
  <c r="B1790" i="1"/>
  <c r="K1790" i="1"/>
  <c r="M1790" i="1"/>
  <c r="A1790" i="1"/>
  <c r="J1790" i="1"/>
  <c r="L1790" i="1"/>
  <c r="J1789" i="1"/>
  <c r="K1789" i="1"/>
  <c r="O1789" i="1"/>
  <c r="N1789" i="1"/>
  <c r="Q1788" i="1"/>
  <c r="R1788" i="1"/>
  <c r="P1788" i="1"/>
  <c r="A1788" i="1"/>
  <c r="J1788" i="1"/>
  <c r="O1788" i="1"/>
  <c r="O1787" i="1"/>
  <c r="A1787" i="1"/>
  <c r="Q1787" i="1"/>
  <c r="J1786" i="1"/>
  <c r="N1786" i="1"/>
  <c r="K1785" i="1"/>
  <c r="O1785" i="1"/>
  <c r="R1785" i="1"/>
  <c r="Q1785" i="1"/>
  <c r="R1784" i="1"/>
  <c r="O1784" i="1"/>
  <c r="K1784" i="1"/>
  <c r="P1784" i="1"/>
  <c r="L1784" i="1"/>
  <c r="A1782" i="1"/>
  <c r="B1782" i="1"/>
  <c r="B1781" i="1"/>
  <c r="N1781" i="1"/>
  <c r="O1781" i="1"/>
  <c r="Q1780" i="1"/>
  <c r="N1780" i="1"/>
  <c r="O1780" i="1"/>
  <c r="P1780" i="1"/>
  <c r="M1777" i="1"/>
  <c r="O1777" i="1"/>
  <c r="Q1777" i="1"/>
  <c r="R1777" i="1"/>
  <c r="L1777" i="1"/>
  <c r="J1776" i="1"/>
  <c r="Q1776" i="1"/>
  <c r="B1776" i="1"/>
  <c r="P1776" i="1"/>
  <c r="R1776" i="1"/>
  <c r="B1775" i="1"/>
  <c r="A1775" i="1"/>
  <c r="B1774" i="1"/>
  <c r="A1774" i="1"/>
  <c r="A1773" i="1"/>
  <c r="B1773" i="1"/>
  <c r="K1773" i="1"/>
  <c r="M1773" i="1"/>
  <c r="Q1773" i="1"/>
  <c r="R1773" i="1"/>
  <c r="P1773" i="1"/>
  <c r="R1772" i="1"/>
  <c r="Q1772" i="1"/>
  <c r="P1772" i="1"/>
  <c r="O1772" i="1"/>
  <c r="N1772" i="1"/>
  <c r="J1772" i="1"/>
  <c r="B1772" i="1"/>
  <c r="A1772" i="1"/>
  <c r="Q1771" i="1"/>
  <c r="J1771" i="1"/>
  <c r="K1771" i="1"/>
  <c r="L1771" i="1"/>
  <c r="M1771" i="1"/>
  <c r="A1771" i="1"/>
  <c r="B1771" i="1"/>
  <c r="L1770" i="1"/>
  <c r="Q1770" i="1"/>
  <c r="R1770" i="1"/>
  <c r="J1769" i="1"/>
  <c r="O1769" i="1"/>
  <c r="M1769" i="1"/>
  <c r="K1769" i="1"/>
  <c r="A1769" i="1"/>
  <c r="A1768" i="1"/>
  <c r="N1768" i="1"/>
  <c r="B1768" i="1"/>
  <c r="R1768" i="1"/>
  <c r="J1768" i="1"/>
  <c r="O1768" i="1"/>
  <c r="P1768" i="1"/>
  <c r="Q1768" i="1"/>
  <c r="K1767" i="1"/>
  <c r="B1767" i="1"/>
  <c r="R1767" i="1"/>
  <c r="O1767" i="1"/>
  <c r="N1766" i="1"/>
  <c r="P1766" i="1"/>
  <c r="R1766" i="1"/>
  <c r="P1765" i="1"/>
  <c r="K1765" i="1"/>
  <c r="M1765" i="1"/>
  <c r="N1765" i="1"/>
  <c r="O1765" i="1"/>
  <c r="L1765" i="1"/>
  <c r="R1763" i="1"/>
  <c r="Q1763" i="1"/>
  <c r="P1763" i="1"/>
  <c r="O1763" i="1"/>
  <c r="N1763" i="1"/>
  <c r="M1763" i="1"/>
  <c r="L1763" i="1"/>
  <c r="K1763" i="1"/>
  <c r="A1763" i="1"/>
  <c r="B1763" i="1"/>
  <c r="A1762" i="1"/>
  <c r="B1762" i="1"/>
  <c r="R1760" i="1"/>
  <c r="B1760" i="1"/>
  <c r="A1760" i="1"/>
  <c r="K1760" i="1"/>
  <c r="L1760" i="1"/>
  <c r="P1759" i="1"/>
  <c r="Q1759" i="1"/>
  <c r="O1759" i="1"/>
  <c r="N1759" i="1"/>
  <c r="M1759" i="1"/>
  <c r="N1756" i="1"/>
  <c r="J1756" i="1"/>
  <c r="L1756" i="1"/>
  <c r="M1756" i="1"/>
  <c r="Q1756" i="1"/>
  <c r="P1756" i="1"/>
  <c r="O1756" i="1"/>
  <c r="B1751" i="1"/>
  <c r="O1751" i="1"/>
  <c r="Q1751" i="1"/>
  <c r="R1751" i="1"/>
  <c r="P1751" i="1"/>
  <c r="N1751" i="1"/>
  <c r="L1751" i="1"/>
  <c r="A1751" i="1"/>
  <c r="J1751" i="1"/>
  <c r="K1751" i="1"/>
  <c r="M1751" i="1"/>
  <c r="N1750" i="1"/>
  <c r="R1750" i="1"/>
  <c r="M1750" i="1"/>
  <c r="P1750" i="1"/>
  <c r="B1750" i="1"/>
  <c r="A1750" i="1"/>
  <c r="K1749" i="1"/>
  <c r="O1749" i="1"/>
  <c r="M1749" i="1"/>
  <c r="A1749" i="1"/>
  <c r="B1749" i="1"/>
  <c r="J1749" i="1"/>
  <c r="K1748" i="1"/>
  <c r="O1748" i="1"/>
  <c r="P1748" i="1"/>
  <c r="M1748" i="1"/>
  <c r="A1748" i="1"/>
  <c r="J1748" i="1"/>
  <c r="B1748" i="1"/>
  <c r="N1748" i="1"/>
  <c r="L1748" i="1"/>
  <c r="Q1748" i="1"/>
  <c r="K1747" i="1"/>
  <c r="J1747" i="1"/>
  <c r="O1747" i="1"/>
  <c r="N1747" i="1"/>
  <c r="M1747" i="1"/>
  <c r="A1747" i="1"/>
  <c r="B1747" i="1"/>
  <c r="L1747" i="1"/>
  <c r="P1746" i="1"/>
  <c r="J1746" i="1"/>
  <c r="B1746" i="1"/>
  <c r="A1746" i="1"/>
  <c r="K1745" i="1"/>
  <c r="R1745" i="1"/>
  <c r="Q1745" i="1"/>
  <c r="B1745" i="1"/>
  <c r="J1744" i="1"/>
  <c r="A1744" i="1"/>
  <c r="B1744" i="1"/>
  <c r="K1744" i="1"/>
  <c r="L1744" i="1"/>
  <c r="M1744" i="1"/>
  <c r="N1744" i="1"/>
  <c r="O1744" i="1"/>
  <c r="B1743" i="1"/>
  <c r="M1743" i="1"/>
  <c r="Q1743" i="1"/>
  <c r="K1743" i="1"/>
  <c r="L1743" i="1"/>
  <c r="O1743" i="1"/>
  <c r="L1742" i="1"/>
  <c r="K1742" i="1"/>
  <c r="J1742" i="1"/>
  <c r="L1740" i="1"/>
  <c r="K1740" i="1"/>
  <c r="J1740" i="1"/>
  <c r="N1739" i="1"/>
  <c r="Q1739" i="1"/>
  <c r="O1739" i="1"/>
  <c r="M1739" i="1"/>
  <c r="P1738" i="1"/>
  <c r="O1738" i="1"/>
  <c r="R1738" i="1"/>
  <c r="Q1738" i="1"/>
  <c r="J1736" i="1"/>
  <c r="M1736" i="1"/>
  <c r="L1736" i="1"/>
  <c r="L1735" i="1"/>
  <c r="A1735" i="1"/>
  <c r="N1732" i="1"/>
  <c r="B1732" i="1"/>
  <c r="A1732" i="1"/>
  <c r="L1731" i="1"/>
  <c r="A1731" i="1"/>
  <c r="B1731" i="1"/>
  <c r="M1731" i="1"/>
  <c r="K1731" i="1"/>
  <c r="J1731" i="1"/>
  <c r="R1730" i="1"/>
  <c r="N1730" i="1"/>
  <c r="M1730" i="1"/>
  <c r="L1730" i="1"/>
  <c r="Q1730" i="1"/>
  <c r="N1729" i="1"/>
  <c r="O1729" i="1"/>
  <c r="B1729" i="1"/>
  <c r="P1729" i="1"/>
  <c r="R1729" i="1"/>
  <c r="Q1729" i="1"/>
  <c r="J1728" i="1"/>
  <c r="R1728" i="1"/>
  <c r="P1728" i="1"/>
  <c r="B1728" i="1"/>
  <c r="A1728" i="1"/>
  <c r="N1728" i="1"/>
  <c r="M1728" i="1"/>
  <c r="R1727" i="1"/>
  <c r="N1727" i="1"/>
  <c r="M1727" i="1"/>
  <c r="K1727" i="1"/>
  <c r="L1727" i="1"/>
  <c r="B1727" i="1"/>
  <c r="A1727" i="1"/>
  <c r="Q1727" i="1"/>
  <c r="P1727" i="1"/>
  <c r="O1727" i="1"/>
  <c r="J1727" i="1"/>
  <c r="A1726" i="1"/>
  <c r="N1726" i="1"/>
  <c r="R1726" i="1"/>
  <c r="B1726" i="1"/>
  <c r="J1726" i="1"/>
  <c r="Q1726" i="1"/>
  <c r="P1726" i="1"/>
  <c r="M1725" i="1"/>
  <c r="L1725" i="1"/>
  <c r="K1725" i="1"/>
  <c r="O1725" i="1"/>
  <c r="J1724" i="1"/>
  <c r="R1724" i="1"/>
  <c r="Q1723" i="1"/>
  <c r="O1723" i="1"/>
  <c r="N1723" i="1"/>
  <c r="A1722" i="1"/>
  <c r="P1722" i="1"/>
  <c r="N1722" i="1"/>
  <c r="M1722" i="1"/>
  <c r="R1722" i="1"/>
  <c r="L1722" i="1"/>
  <c r="K1722" i="1"/>
  <c r="J1722" i="1"/>
  <c r="R1721" i="1"/>
  <c r="Q1721" i="1"/>
  <c r="O1721" i="1"/>
  <c r="B1721" i="1"/>
  <c r="A1720" i="1"/>
  <c r="B1720" i="1"/>
  <c r="Q1719" i="1"/>
  <c r="J1719" i="1"/>
  <c r="L1719" i="1"/>
  <c r="K1719" i="1"/>
  <c r="A1719" i="1"/>
  <c r="B1719" i="1"/>
  <c r="B1718" i="1"/>
  <c r="Q1718" i="1"/>
  <c r="R1718" i="1"/>
  <c r="L1718" i="1"/>
  <c r="P1718" i="1"/>
  <c r="Q1717" i="1"/>
  <c r="K1717" i="1"/>
  <c r="A1717" i="1"/>
  <c r="R1714" i="1"/>
  <c r="A1714" i="1"/>
  <c r="B1714" i="1"/>
  <c r="L1713" i="1"/>
  <c r="M1713" i="1"/>
  <c r="K1713" i="1"/>
  <c r="P1712" i="1"/>
  <c r="O1712" i="1"/>
  <c r="R1712" i="1"/>
  <c r="O1709" i="1"/>
  <c r="P1709" i="1"/>
  <c r="Q1709" i="1"/>
  <c r="B1707" i="1"/>
  <c r="A1707" i="1"/>
  <c r="R1707" i="1"/>
  <c r="P1707" i="1"/>
  <c r="N1707" i="1"/>
  <c r="L1707" i="1"/>
  <c r="K1707" i="1"/>
  <c r="J1707" i="1"/>
  <c r="O1706" i="1"/>
  <c r="M1706" i="1"/>
  <c r="P1706" i="1"/>
  <c r="Q1706" i="1"/>
  <c r="R1706" i="1"/>
  <c r="B1706" i="1"/>
  <c r="A1706" i="1"/>
  <c r="Q1705" i="1"/>
  <c r="R1705" i="1"/>
  <c r="K1705" i="1"/>
  <c r="N1705" i="1"/>
  <c r="O1705" i="1"/>
  <c r="P1705" i="1"/>
  <c r="B1704" i="1"/>
  <c r="J1704" i="1"/>
  <c r="K1704" i="1"/>
  <c r="L1704" i="1"/>
  <c r="M1704" i="1"/>
  <c r="N1704" i="1"/>
  <c r="R1704" i="1"/>
  <c r="B1703" i="1"/>
  <c r="J1703" i="1"/>
  <c r="L1703" i="1"/>
  <c r="M1703" i="1"/>
  <c r="N1703" i="1"/>
  <c r="R1703" i="1"/>
  <c r="B1702" i="1"/>
  <c r="A1702" i="1"/>
  <c r="N1701" i="1"/>
  <c r="J1701" i="1"/>
  <c r="M1700" i="1"/>
  <c r="N1700" i="1"/>
  <c r="O1700" i="1"/>
  <c r="L1700" i="1"/>
  <c r="Q1700" i="1"/>
  <c r="R1700" i="1"/>
  <c r="A1700" i="1"/>
  <c r="B1700" i="1"/>
  <c r="P1700" i="1"/>
  <c r="F94" i="8"/>
  <c r="F100" i="8"/>
  <c r="F92" i="8"/>
  <c r="F91" i="8"/>
  <c r="F89" i="8"/>
  <c r="F87" i="8"/>
  <c r="F85" i="8"/>
  <c r="F83" i="8"/>
  <c r="J1807" i="1"/>
  <c r="L1807" i="1"/>
  <c r="P1807" i="1"/>
  <c r="Q1807" i="1"/>
  <c r="N1807" i="1"/>
  <c r="K1807" i="1"/>
  <c r="M1807" i="1"/>
  <c r="O1807" i="1"/>
  <c r="R1807" i="1"/>
  <c r="L1714" i="1"/>
  <c r="O1730" i="1"/>
  <c r="P1730" i="1"/>
  <c r="A1730" i="1"/>
  <c r="B1730" i="1"/>
  <c r="J1730" i="1"/>
  <c r="O1840" i="1"/>
  <c r="P1840" i="1"/>
  <c r="K1840" i="1"/>
  <c r="L1840" i="1"/>
  <c r="B1840" i="1"/>
  <c r="O1884" i="1"/>
  <c r="P1884" i="1"/>
  <c r="A1884" i="1"/>
  <c r="B1884" i="1"/>
  <c r="A1709" i="1"/>
  <c r="R1709" i="1"/>
  <c r="B1709" i="1"/>
  <c r="J1775" i="1"/>
  <c r="R1775" i="1"/>
  <c r="L1775" i="1"/>
  <c r="N1775" i="1"/>
  <c r="M1775" i="1"/>
  <c r="P1775" i="1"/>
  <c r="O1775" i="1"/>
  <c r="K1775" i="1"/>
  <c r="Q1775" i="1"/>
  <c r="A1819" i="1"/>
  <c r="J1819" i="1"/>
  <c r="K1819" i="1"/>
  <c r="Q1819" i="1"/>
  <c r="R1819" i="1"/>
  <c r="N1819" i="1"/>
  <c r="O1819" i="1"/>
  <c r="L1819" i="1"/>
  <c r="M1819" i="1"/>
  <c r="P1819" i="1"/>
  <c r="N1863" i="1"/>
  <c r="P1863" i="1"/>
  <c r="K1863" i="1"/>
  <c r="J1863" i="1"/>
  <c r="L1863" i="1"/>
  <c r="M1863" i="1"/>
  <c r="O1863" i="1"/>
  <c r="Q1863" i="1"/>
  <c r="R1863" i="1"/>
  <c r="N1709" i="1"/>
  <c r="O1864" i="1"/>
  <c r="Q1864" i="1"/>
  <c r="Q1841" i="1"/>
  <c r="L1818" i="1"/>
  <c r="L1776" i="1"/>
  <c r="O1755" i="1"/>
  <c r="K1736" i="1"/>
  <c r="L1709" i="1"/>
  <c r="A1756" i="1"/>
  <c r="K1756" i="1"/>
  <c r="B1756" i="1"/>
  <c r="R1756" i="1"/>
  <c r="J1718" i="1"/>
  <c r="K1709" i="1"/>
  <c r="O1752" i="1"/>
  <c r="P1752" i="1"/>
  <c r="K1752" i="1"/>
  <c r="M1752" i="1"/>
  <c r="Q1752" i="1"/>
  <c r="R1752" i="1"/>
  <c r="A1752" i="1"/>
  <c r="K1730" i="1"/>
  <c r="P1731" i="1"/>
  <c r="R1731" i="1"/>
  <c r="N1731" i="1"/>
  <c r="Q1731" i="1"/>
  <c r="O1731" i="1"/>
  <c r="L1753" i="1"/>
  <c r="N1753" i="1"/>
  <c r="A1753" i="1"/>
  <c r="P1753" i="1"/>
  <c r="R1753" i="1"/>
  <c r="Q1753" i="1"/>
  <c r="K1753" i="1"/>
  <c r="M1753" i="1"/>
  <c r="O1753" i="1"/>
  <c r="J1753" i="1"/>
  <c r="B1753" i="1"/>
  <c r="J1797" i="1"/>
  <c r="L1797" i="1"/>
  <c r="M1797" i="1"/>
  <c r="K1797" i="1"/>
  <c r="B1797" i="1"/>
  <c r="A1797" i="1"/>
  <c r="R1841" i="1"/>
  <c r="J1841" i="1"/>
  <c r="L1841" i="1"/>
  <c r="N1841" i="1"/>
  <c r="O1841" i="1"/>
  <c r="A1841" i="1"/>
  <c r="B1841" i="1"/>
  <c r="J1885" i="1"/>
  <c r="L1885" i="1"/>
  <c r="N1885" i="1"/>
  <c r="P1885" i="1"/>
  <c r="R1885" i="1"/>
  <c r="A1885" i="1"/>
  <c r="B1885" i="1"/>
  <c r="Q1885" i="1"/>
  <c r="K1710" i="1"/>
  <c r="M1710" i="1"/>
  <c r="Q1710" i="1"/>
  <c r="J1710" i="1"/>
  <c r="A1710" i="1"/>
  <c r="L1710" i="1"/>
  <c r="O1710" i="1"/>
  <c r="R1710" i="1"/>
  <c r="B1710" i="1"/>
  <c r="P1710" i="1"/>
  <c r="A1754" i="1"/>
  <c r="B1754" i="1"/>
  <c r="K1754" i="1"/>
  <c r="L1754" i="1"/>
  <c r="N1754" i="1"/>
  <c r="J1754" i="1"/>
  <c r="P1754" i="1"/>
  <c r="M1754" i="1"/>
  <c r="O1754" i="1"/>
  <c r="Q1798" i="1"/>
  <c r="O1798" i="1"/>
  <c r="P1798" i="1"/>
  <c r="A1798" i="1"/>
  <c r="R1798" i="1"/>
  <c r="B1798" i="1"/>
  <c r="N1798" i="1"/>
  <c r="K1842" i="1"/>
  <c r="O1842" i="1"/>
  <c r="P1842" i="1"/>
  <c r="R1842" i="1"/>
  <c r="B1842" i="1"/>
  <c r="Q1842" i="1"/>
  <c r="A1842" i="1"/>
  <c r="N1842" i="1"/>
  <c r="J1711" i="1"/>
  <c r="K1711" i="1"/>
  <c r="L1711" i="1"/>
  <c r="N1711" i="1"/>
  <c r="O1711" i="1"/>
  <c r="M1711" i="1"/>
  <c r="A1711" i="1"/>
  <c r="P1711" i="1"/>
  <c r="Q1711" i="1"/>
  <c r="R1711" i="1"/>
  <c r="B1711" i="1"/>
  <c r="J1777" i="1"/>
  <c r="K1777" i="1"/>
  <c r="N1777" i="1"/>
  <c r="P1777" i="1"/>
  <c r="A1777" i="1"/>
  <c r="B1777" i="1"/>
  <c r="J1821" i="1"/>
  <c r="K1821" i="1"/>
  <c r="A1800" i="1"/>
  <c r="K1800" i="1"/>
  <c r="B1800" i="1"/>
  <c r="L1800" i="1"/>
  <c r="O1800" i="1"/>
  <c r="P1800" i="1"/>
  <c r="N1800" i="1"/>
  <c r="M1800" i="1"/>
  <c r="J1800" i="1"/>
  <c r="N1713" i="1"/>
  <c r="O1713" i="1"/>
  <c r="J1713" i="1"/>
  <c r="R1713" i="1"/>
  <c r="P1713" i="1"/>
  <c r="Q1713" i="1"/>
  <c r="A1713" i="1"/>
  <c r="B1713" i="1"/>
  <c r="N1779" i="1"/>
  <c r="O1779" i="1"/>
  <c r="J1779" i="1"/>
  <c r="L1779" i="1"/>
  <c r="M1779" i="1"/>
  <c r="B1779" i="1"/>
  <c r="K1779" i="1"/>
  <c r="R1779" i="1"/>
  <c r="P1779" i="1"/>
  <c r="Q1779" i="1"/>
  <c r="A1866" i="1"/>
  <c r="R1754" i="1"/>
  <c r="M1735" i="1"/>
  <c r="O1736" i="1"/>
  <c r="P1736" i="1"/>
  <c r="Q1736" i="1"/>
  <c r="R1736" i="1"/>
  <c r="N1736" i="1"/>
  <c r="K1780" i="1"/>
  <c r="M1780" i="1"/>
  <c r="A1780" i="1"/>
  <c r="J1780" i="1"/>
  <c r="L1780" i="1"/>
  <c r="J1824" i="1"/>
  <c r="A1824" i="1"/>
  <c r="M1824" i="1"/>
  <c r="L1824" i="1"/>
  <c r="K1824" i="1"/>
  <c r="Q1868" i="1"/>
  <c r="K1868" i="1"/>
  <c r="L1868" i="1"/>
  <c r="A1868" i="1"/>
  <c r="M1890" i="1"/>
  <c r="A1890" i="1"/>
  <c r="P1890" i="1"/>
  <c r="Q1890" i="1"/>
  <c r="J1890" i="1"/>
  <c r="L1890" i="1"/>
  <c r="K1890" i="1"/>
  <c r="N1890" i="1"/>
  <c r="O1890" i="1"/>
  <c r="R1890" i="1"/>
  <c r="B1865" i="1"/>
  <c r="B1807" i="1"/>
  <c r="Q1754" i="1"/>
  <c r="R1708" i="1"/>
  <c r="R1715" i="1"/>
  <c r="N1715" i="1"/>
  <c r="P1715" i="1"/>
  <c r="L1715" i="1"/>
  <c r="M1715" i="1"/>
  <c r="O1715" i="1"/>
  <c r="Q1715" i="1"/>
  <c r="K1715" i="1"/>
  <c r="R1737" i="1"/>
  <c r="J1737" i="1"/>
  <c r="L1737" i="1"/>
  <c r="N1737" i="1"/>
  <c r="P1737" i="1"/>
  <c r="K1737" i="1"/>
  <c r="M1737" i="1"/>
  <c r="O1737" i="1"/>
  <c r="Q1737" i="1"/>
  <c r="R1759" i="1"/>
  <c r="J1759" i="1"/>
  <c r="K1759" i="1"/>
  <c r="L1759" i="1"/>
  <c r="A1759" i="1"/>
  <c r="B1759" i="1"/>
  <c r="R1781" i="1"/>
  <c r="P1781" i="1"/>
  <c r="Q1781" i="1"/>
  <c r="R1803" i="1"/>
  <c r="J1803" i="1"/>
  <c r="K1803" i="1"/>
  <c r="Q1803" i="1"/>
  <c r="P1803" i="1"/>
  <c r="L1803" i="1"/>
  <c r="M1803" i="1"/>
  <c r="O1803" i="1"/>
  <c r="B1803" i="1"/>
  <c r="N1803" i="1"/>
  <c r="A1803" i="1"/>
  <c r="R1825" i="1"/>
  <c r="P1825" i="1"/>
  <c r="N1825" i="1"/>
  <c r="O1825" i="1"/>
  <c r="R1847" i="1"/>
  <c r="L1847" i="1"/>
  <c r="N1847" i="1"/>
  <c r="J1847" i="1"/>
  <c r="M1847" i="1"/>
  <c r="O1847" i="1"/>
  <c r="P1847" i="1"/>
  <c r="Q1847" i="1"/>
  <c r="B1847" i="1"/>
  <c r="K1847" i="1"/>
  <c r="A1847" i="1"/>
  <c r="R1869" i="1"/>
  <c r="J1869" i="1"/>
  <c r="L1869" i="1"/>
  <c r="M1869" i="1"/>
  <c r="B1869" i="1"/>
  <c r="A1869" i="1"/>
  <c r="R1891" i="1"/>
  <c r="K1891" i="1"/>
  <c r="M1891" i="1"/>
  <c r="O1891" i="1"/>
  <c r="P1891" i="1"/>
  <c r="J1891" i="1"/>
  <c r="L1891" i="1"/>
  <c r="A1888" i="1"/>
  <c r="A1865" i="1"/>
  <c r="B1824" i="1"/>
  <c r="A1807" i="1"/>
  <c r="A1781" i="1"/>
  <c r="A1737" i="1"/>
  <c r="N1888" i="1"/>
  <c r="R1865" i="1"/>
  <c r="R1840" i="1"/>
  <c r="R1824" i="1"/>
  <c r="L1806" i="1"/>
  <c r="L1798" i="1"/>
  <c r="M1781" i="1"/>
  <c r="K1761" i="1"/>
  <c r="N1752" i="1"/>
  <c r="R1734" i="1"/>
  <c r="O1708" i="1"/>
  <c r="P1708" i="1"/>
  <c r="N1708" i="1"/>
  <c r="J1708" i="1"/>
  <c r="L1708" i="1"/>
  <c r="M1708" i="1"/>
  <c r="B1708" i="1"/>
  <c r="A1708" i="1"/>
  <c r="K1708" i="1"/>
  <c r="O1774" i="1"/>
  <c r="P1774" i="1"/>
  <c r="Q1774" i="1"/>
  <c r="J1774" i="1"/>
  <c r="K1774" i="1"/>
  <c r="N1774" i="1"/>
  <c r="R1774" i="1"/>
  <c r="L1774" i="1"/>
  <c r="M1774" i="1"/>
  <c r="O1818" i="1"/>
  <c r="P1818" i="1"/>
  <c r="J1818" i="1"/>
  <c r="Q1818" i="1"/>
  <c r="B1818" i="1"/>
  <c r="R1818" i="1"/>
  <c r="N1818" i="1"/>
  <c r="O1862" i="1"/>
  <c r="P1862" i="1"/>
  <c r="K1862" i="1"/>
  <c r="L1862" i="1"/>
  <c r="J1862" i="1"/>
  <c r="Q1862" i="1"/>
  <c r="R1862" i="1"/>
  <c r="N1862" i="1"/>
  <c r="J1884" i="1"/>
  <c r="K1776" i="1"/>
  <c r="A1776" i="1"/>
  <c r="M1776" i="1"/>
  <c r="N1776" i="1"/>
  <c r="M1818" i="1"/>
  <c r="J1733" i="1"/>
  <c r="K1733" i="1"/>
  <c r="A1733" i="1"/>
  <c r="P1733" i="1"/>
  <c r="Q1733" i="1"/>
  <c r="R1733" i="1"/>
  <c r="O1733" i="1"/>
  <c r="L1733" i="1"/>
  <c r="M1733" i="1"/>
  <c r="N1733" i="1"/>
  <c r="J1799" i="1"/>
  <c r="K1799" i="1"/>
  <c r="L1799" i="1"/>
  <c r="P1799" i="1"/>
  <c r="R1799" i="1"/>
  <c r="A1799" i="1"/>
  <c r="Q1799" i="1"/>
  <c r="M1799" i="1"/>
  <c r="B1799" i="1"/>
  <c r="N1799" i="1"/>
  <c r="O1799" i="1"/>
  <c r="J1843" i="1"/>
  <c r="K1843" i="1"/>
  <c r="R1843" i="1"/>
  <c r="P1843" i="1"/>
  <c r="Q1843" i="1"/>
  <c r="A1843" i="1"/>
  <c r="N1843" i="1"/>
  <c r="O1843" i="1"/>
  <c r="B1843" i="1"/>
  <c r="L1843" i="1"/>
  <c r="M1843" i="1"/>
  <c r="J1887" i="1"/>
  <c r="K1887" i="1"/>
  <c r="P1887" i="1"/>
  <c r="R1887" i="1"/>
  <c r="L1887" i="1"/>
  <c r="M1887" i="1"/>
  <c r="B1887" i="1"/>
  <c r="N1887" i="1"/>
  <c r="A1887" i="1"/>
  <c r="N1757" i="1"/>
  <c r="O1757" i="1"/>
  <c r="J1757" i="1"/>
  <c r="L1757" i="1"/>
  <c r="K1757" i="1"/>
  <c r="M1757" i="1"/>
  <c r="P1757" i="1"/>
  <c r="A1757" i="1"/>
  <c r="B1757" i="1"/>
  <c r="Q1757" i="1"/>
  <c r="R1757" i="1"/>
  <c r="N1845" i="1"/>
  <c r="O1845" i="1"/>
  <c r="B1845" i="1"/>
  <c r="A1845" i="1"/>
  <c r="O1758" i="1"/>
  <c r="Q1758" i="1"/>
  <c r="K1758" i="1"/>
  <c r="M1758" i="1"/>
  <c r="P1758" i="1"/>
  <c r="R1758" i="1"/>
  <c r="J1758" i="1"/>
  <c r="L1758" i="1"/>
  <c r="A1758" i="1"/>
  <c r="B1758" i="1"/>
  <c r="N1758" i="1"/>
  <c r="K1841" i="1"/>
  <c r="J1716" i="1"/>
  <c r="Q1716" i="1"/>
  <c r="B1716" i="1"/>
  <c r="M1716" i="1"/>
  <c r="O1716" i="1"/>
  <c r="K1716" i="1"/>
  <c r="L1716" i="1"/>
  <c r="N1716" i="1"/>
  <c r="P1716" i="1"/>
  <c r="J1848" i="1"/>
  <c r="L1848" i="1"/>
  <c r="K1848" i="1"/>
  <c r="M1848" i="1"/>
  <c r="B1736" i="1"/>
  <c r="Q1840" i="1"/>
  <c r="Q1824" i="1"/>
  <c r="K1798" i="1"/>
  <c r="L1781" i="1"/>
  <c r="L1752" i="1"/>
  <c r="J1715" i="1"/>
  <c r="O1796" i="1"/>
  <c r="P1796" i="1"/>
  <c r="K1796" i="1"/>
  <c r="M1796" i="1"/>
  <c r="Q1796" i="1"/>
  <c r="R1796" i="1"/>
  <c r="J1796" i="1"/>
  <c r="K1732" i="1"/>
  <c r="L1732" i="1"/>
  <c r="J1732" i="1"/>
  <c r="M1732" i="1"/>
  <c r="P1732" i="1"/>
  <c r="Q1732" i="1"/>
  <c r="R1732" i="1"/>
  <c r="O1732" i="1"/>
  <c r="M1820" i="1"/>
  <c r="O1820" i="1"/>
  <c r="K1820" i="1"/>
  <c r="N1820" i="1"/>
  <c r="Q1820" i="1"/>
  <c r="R1820" i="1"/>
  <c r="J1886" i="1"/>
  <c r="K1886" i="1"/>
  <c r="L1886" i="1"/>
  <c r="N1886" i="1"/>
  <c r="R1886" i="1"/>
  <c r="M1886" i="1"/>
  <c r="Q1886" i="1"/>
  <c r="B1886" i="1"/>
  <c r="O1886" i="1"/>
  <c r="A1886" i="1"/>
  <c r="P1886" i="1"/>
  <c r="J1842" i="1"/>
  <c r="O1776" i="1"/>
  <c r="M1709" i="1"/>
  <c r="J1755" i="1"/>
  <c r="K1755" i="1"/>
  <c r="R1755" i="1"/>
  <c r="L1755" i="1"/>
  <c r="N1755" i="1"/>
  <c r="P1755" i="1"/>
  <c r="Q1755" i="1"/>
  <c r="A1755" i="1"/>
  <c r="B1755" i="1"/>
  <c r="J1865" i="1"/>
  <c r="K1865" i="1"/>
  <c r="L1865" i="1"/>
  <c r="M1865" i="1"/>
  <c r="P1865" i="1"/>
  <c r="Q1865" i="1"/>
  <c r="A1712" i="1"/>
  <c r="B1712" i="1"/>
  <c r="Q1712" i="1"/>
  <c r="L1712" i="1"/>
  <c r="K1712" i="1"/>
  <c r="M1712" i="1"/>
  <c r="J1712" i="1"/>
  <c r="N1712" i="1"/>
  <c r="A1734" i="1"/>
  <c r="B1734" i="1"/>
  <c r="M1734" i="1"/>
  <c r="O1734" i="1"/>
  <c r="N1734" i="1"/>
  <c r="Q1734" i="1"/>
  <c r="A1778" i="1"/>
  <c r="Q1778" i="1"/>
  <c r="O1778" i="1"/>
  <c r="R1778" i="1"/>
  <c r="P1778" i="1"/>
  <c r="K1778" i="1"/>
  <c r="L1778" i="1"/>
  <c r="M1778" i="1"/>
  <c r="N1778" i="1"/>
  <c r="J1778" i="1"/>
  <c r="A1822" i="1"/>
  <c r="B1822" i="1"/>
  <c r="K1822" i="1"/>
  <c r="L1822" i="1"/>
  <c r="O1822" i="1"/>
  <c r="P1822" i="1"/>
  <c r="Q1822" i="1"/>
  <c r="R1822" i="1"/>
  <c r="N1822" i="1"/>
  <c r="O1844" i="1"/>
  <c r="Q1844" i="1"/>
  <c r="K1844" i="1"/>
  <c r="B1844" i="1"/>
  <c r="M1844" i="1"/>
  <c r="N1844" i="1"/>
  <c r="A1844" i="1"/>
  <c r="J1844" i="1"/>
  <c r="K1866" i="1"/>
  <c r="M1866" i="1"/>
  <c r="B1866" i="1"/>
  <c r="O1866" i="1"/>
  <c r="P1866" i="1"/>
  <c r="Q1866" i="1"/>
  <c r="R1866" i="1"/>
  <c r="N1866" i="1"/>
  <c r="M1888" i="1"/>
  <c r="O1888" i="1"/>
  <c r="B1888" i="1"/>
  <c r="Q1888" i="1"/>
  <c r="R1888" i="1"/>
  <c r="N1735" i="1"/>
  <c r="O1735" i="1"/>
  <c r="J1735" i="1"/>
  <c r="K1735" i="1"/>
  <c r="P1735" i="1"/>
  <c r="R1735" i="1"/>
  <c r="Q1735" i="1"/>
  <c r="N1801" i="1"/>
  <c r="O1801" i="1"/>
  <c r="P1801" i="1"/>
  <c r="R1801" i="1"/>
  <c r="A1801" i="1"/>
  <c r="B1801" i="1"/>
  <c r="N1867" i="1"/>
  <c r="O1867" i="1"/>
  <c r="P1867" i="1"/>
  <c r="R1867" i="1"/>
  <c r="B1867" i="1"/>
  <c r="Q1867" i="1"/>
  <c r="J1867" i="1"/>
  <c r="K1867" i="1"/>
  <c r="L1867" i="1"/>
  <c r="M1867" i="1"/>
  <c r="J1709" i="1"/>
  <c r="Q1846" i="1"/>
  <c r="A1846" i="1"/>
  <c r="M1846" i="1"/>
  <c r="N1846" i="1"/>
  <c r="P1846" i="1"/>
  <c r="O1846" i="1"/>
  <c r="R1846" i="1"/>
  <c r="B1846" i="1"/>
  <c r="L1846" i="1"/>
  <c r="M1798" i="1"/>
  <c r="J1760" i="1"/>
  <c r="O1760" i="1"/>
  <c r="Q1760" i="1"/>
  <c r="P1760" i="1"/>
  <c r="B1864" i="1"/>
  <c r="B1780" i="1"/>
  <c r="P1739" i="1"/>
  <c r="R1739" i="1"/>
  <c r="J1739" i="1"/>
  <c r="K1739" i="1"/>
  <c r="A1739" i="1"/>
  <c r="L1739" i="1"/>
  <c r="B1739" i="1"/>
  <c r="J1827" i="1"/>
  <c r="B1827" i="1"/>
  <c r="K1827" i="1"/>
  <c r="Q1827" i="1"/>
  <c r="R1827" i="1"/>
  <c r="N1827" i="1"/>
  <c r="O1827" i="1"/>
  <c r="L1827" i="1"/>
  <c r="M1827" i="1"/>
  <c r="A1827" i="1"/>
  <c r="P1827" i="1"/>
  <c r="J1893" i="1"/>
  <c r="R1893" i="1"/>
  <c r="N1893" i="1"/>
  <c r="O1893" i="1"/>
  <c r="Q1893" i="1"/>
  <c r="P1893" i="1"/>
  <c r="M1893" i="1"/>
  <c r="A1864" i="1"/>
  <c r="B1848" i="1"/>
  <c r="B1821" i="1"/>
  <c r="A1805" i="1"/>
  <c r="A1779" i="1"/>
  <c r="A1736" i="1"/>
  <c r="A1716" i="1"/>
  <c r="K1888" i="1"/>
  <c r="N1865" i="1"/>
  <c r="N1848" i="1"/>
  <c r="N1840" i="1"/>
  <c r="P1824" i="1"/>
  <c r="J1798" i="1"/>
  <c r="K1781" i="1"/>
  <c r="N1760" i="1"/>
  <c r="J1752" i="1"/>
  <c r="L1734" i="1"/>
  <c r="N1823" i="1"/>
  <c r="O1823" i="1"/>
  <c r="J1823" i="1"/>
  <c r="L1823" i="1"/>
  <c r="K1823" i="1"/>
  <c r="P1823" i="1"/>
  <c r="R1823" i="1"/>
  <c r="B1823" i="1"/>
  <c r="M1823" i="1"/>
  <c r="Q1823" i="1"/>
  <c r="N1889" i="1"/>
  <c r="O1889" i="1"/>
  <c r="B1889" i="1"/>
  <c r="R1889" i="1"/>
  <c r="Q1889" i="1"/>
  <c r="M1841" i="1"/>
  <c r="Q1800" i="1"/>
  <c r="K1714" i="1"/>
  <c r="M1714" i="1"/>
  <c r="N1714" i="1"/>
  <c r="J1714" i="1"/>
  <c r="O1714" i="1"/>
  <c r="O1802" i="1"/>
  <c r="Q1802" i="1"/>
  <c r="P1802" i="1"/>
  <c r="R1802" i="1"/>
  <c r="B1802" i="1"/>
  <c r="A1802" i="1"/>
  <c r="N1802" i="1"/>
  <c r="A1889" i="1"/>
  <c r="J1866" i="1"/>
  <c r="J1738" i="1"/>
  <c r="K1738" i="1"/>
  <c r="L1738" i="1"/>
  <c r="B1738" i="1"/>
  <c r="M1738" i="1"/>
  <c r="N1738" i="1"/>
  <c r="A1738" i="1"/>
  <c r="J1782" i="1"/>
  <c r="Q1782" i="1"/>
  <c r="K1782" i="1"/>
  <c r="M1782" i="1"/>
  <c r="N1782" i="1"/>
  <c r="O1782" i="1"/>
  <c r="R1782" i="1"/>
  <c r="P1782" i="1"/>
  <c r="L1782" i="1"/>
  <c r="J1804" i="1"/>
  <c r="M1804" i="1"/>
  <c r="O1804" i="1"/>
  <c r="K1804" i="1"/>
  <c r="L1804" i="1"/>
  <c r="P1804" i="1"/>
  <c r="N1804" i="1"/>
  <c r="J1826" i="1"/>
  <c r="K1826" i="1"/>
  <c r="M1826" i="1"/>
  <c r="O1826" i="1"/>
  <c r="Q1826" i="1"/>
  <c r="R1826" i="1"/>
  <c r="P1826" i="1"/>
  <c r="J1870" i="1"/>
  <c r="O1870" i="1"/>
  <c r="Q1870" i="1"/>
  <c r="B1870" i="1"/>
  <c r="M1870" i="1"/>
  <c r="N1870" i="1"/>
  <c r="A1870" i="1"/>
  <c r="R1870" i="1"/>
  <c r="P1870" i="1"/>
  <c r="L1870" i="1"/>
  <c r="L1888" i="1"/>
  <c r="O1848" i="1"/>
  <c r="J1717" i="1"/>
  <c r="L1717" i="1"/>
  <c r="B1717" i="1"/>
  <c r="M1717" i="1"/>
  <c r="N1717" i="1"/>
  <c r="O1717" i="1"/>
  <c r="P1717" i="1"/>
  <c r="R1717" i="1"/>
  <c r="L1761" i="1"/>
  <c r="N1761" i="1"/>
  <c r="J1761" i="1"/>
  <c r="M1761" i="1"/>
  <c r="P1761" i="1"/>
  <c r="Q1761" i="1"/>
  <c r="R1761" i="1"/>
  <c r="O1761" i="1"/>
  <c r="J1783" i="1"/>
  <c r="B1783" i="1"/>
  <c r="K1783" i="1"/>
  <c r="N1783" i="1"/>
  <c r="R1783" i="1"/>
  <c r="O1783" i="1"/>
  <c r="P1783" i="1"/>
  <c r="L1783" i="1"/>
  <c r="M1783" i="1"/>
  <c r="Q1783" i="1"/>
  <c r="A1783" i="1"/>
  <c r="N1805" i="1"/>
  <c r="P1805" i="1"/>
  <c r="R1805" i="1"/>
  <c r="B1805" i="1"/>
  <c r="R1849" i="1"/>
  <c r="P1849" i="1"/>
  <c r="N1871" i="1"/>
  <c r="P1871" i="1"/>
  <c r="J1871" i="1"/>
  <c r="K1871" i="1"/>
  <c r="A1871" i="1"/>
  <c r="L1871" i="1"/>
  <c r="B1871" i="1"/>
  <c r="M1871" i="1"/>
  <c r="O1871" i="1"/>
  <c r="R1871" i="1"/>
  <c r="Q1871" i="1"/>
  <c r="M1718" i="1"/>
  <c r="N1718" i="1"/>
  <c r="K1718" i="1"/>
  <c r="O1718" i="1"/>
  <c r="A1718" i="1"/>
  <c r="M1740" i="1"/>
  <c r="N1740" i="1"/>
  <c r="O1740" i="1"/>
  <c r="Q1740" i="1"/>
  <c r="R1740" i="1"/>
  <c r="A1740" i="1"/>
  <c r="B1740" i="1"/>
  <c r="P1740" i="1"/>
  <c r="M1762" i="1"/>
  <c r="N1762" i="1"/>
  <c r="J1762" i="1"/>
  <c r="O1762" i="1"/>
  <c r="P1762" i="1"/>
  <c r="R1762" i="1"/>
  <c r="K1762" i="1"/>
  <c r="L1762" i="1"/>
  <c r="Q1762" i="1"/>
  <c r="M1784" i="1"/>
  <c r="N1784" i="1"/>
  <c r="Q1784" i="1"/>
  <c r="A1784" i="1"/>
  <c r="B1784" i="1"/>
  <c r="J1784" i="1"/>
  <c r="M1806" i="1"/>
  <c r="N1806" i="1"/>
  <c r="J1806" i="1"/>
  <c r="A1806" i="1"/>
  <c r="Q1806" i="1"/>
  <c r="R1806" i="1"/>
  <c r="P1806" i="1"/>
  <c r="M1828" i="1"/>
  <c r="N1828" i="1"/>
  <c r="O1828" i="1"/>
  <c r="Q1828" i="1"/>
  <c r="A1828" i="1"/>
  <c r="B1828" i="1"/>
  <c r="M1850" i="1"/>
  <c r="N1850" i="1"/>
  <c r="K1850" i="1"/>
  <c r="J1850" i="1"/>
  <c r="O1850" i="1"/>
  <c r="P1850" i="1"/>
  <c r="Q1850" i="1"/>
  <c r="R1850" i="1"/>
  <c r="L1850" i="1"/>
  <c r="B1863" i="1"/>
  <c r="A1848" i="1"/>
  <c r="A1821" i="1"/>
  <c r="B1804" i="1"/>
  <c r="B1778" i="1"/>
  <c r="A1761" i="1"/>
  <c r="B1735" i="1"/>
  <c r="B1715" i="1"/>
  <c r="J1888" i="1"/>
  <c r="R1864" i="1"/>
  <c r="K1846" i="1"/>
  <c r="M1840" i="1"/>
  <c r="O1824" i="1"/>
  <c r="O1805" i="1"/>
  <c r="R1797" i="1"/>
  <c r="J1781" i="1"/>
  <c r="M1760" i="1"/>
  <c r="K1734" i="1"/>
  <c r="Q1714" i="1"/>
  <c r="A1840" i="1"/>
  <c r="P1864" i="1"/>
  <c r="J1840" i="1"/>
  <c r="Q1797" i="1"/>
  <c r="R1780" i="1"/>
  <c r="J1734" i="1"/>
  <c r="P1714" i="1"/>
  <c r="B1741" i="1"/>
  <c r="J1741" i="1"/>
  <c r="K1741" i="1"/>
  <c r="J1763" i="1"/>
  <c r="Q1786" i="1"/>
  <c r="R1786" i="1"/>
  <c r="K1786" i="1"/>
  <c r="M1786" i="1"/>
  <c r="L1786" i="1"/>
  <c r="Q1830" i="1"/>
  <c r="R1830" i="1"/>
  <c r="B1873" i="1"/>
  <c r="B1830" i="1"/>
  <c r="P1831" i="1"/>
  <c r="Q1876" i="1"/>
  <c r="M1876" i="1"/>
  <c r="O1876" i="1"/>
  <c r="R1876" i="1"/>
  <c r="K1876" i="1"/>
  <c r="L1876" i="1"/>
  <c r="A1873" i="1"/>
  <c r="A1854" i="1"/>
  <c r="N1830" i="1"/>
  <c r="N1810" i="1"/>
  <c r="O1786" i="1"/>
  <c r="P1744" i="1"/>
  <c r="M1719" i="1"/>
  <c r="Q1720" i="1"/>
  <c r="R1720" i="1"/>
  <c r="K1720" i="1"/>
  <c r="L1720" i="1"/>
  <c r="Q1808" i="1"/>
  <c r="R1808" i="1"/>
  <c r="M1808" i="1"/>
  <c r="O1808" i="1"/>
  <c r="Q1896" i="1"/>
  <c r="R1896" i="1"/>
  <c r="P1896" i="1"/>
  <c r="A1896" i="1"/>
  <c r="J1808" i="1"/>
  <c r="P1720" i="1"/>
  <c r="N1785" i="1"/>
  <c r="P1785" i="1"/>
  <c r="J1785" i="1"/>
  <c r="L1785" i="1"/>
  <c r="M1785" i="1"/>
  <c r="L1851" i="1"/>
  <c r="M1851" i="1"/>
  <c r="N1873" i="1"/>
  <c r="P1873" i="1"/>
  <c r="R1873" i="1"/>
  <c r="R1851" i="1"/>
  <c r="Q1742" i="1"/>
  <c r="R1742" i="1"/>
  <c r="M1742" i="1"/>
  <c r="O1742" i="1"/>
  <c r="B1742" i="1"/>
  <c r="N1742" i="1"/>
  <c r="P1742" i="1"/>
  <c r="Q1874" i="1"/>
  <c r="R1874" i="1"/>
  <c r="K1874" i="1"/>
  <c r="M1874" i="1"/>
  <c r="J1874" i="1"/>
  <c r="P1809" i="1"/>
  <c r="R1809" i="1"/>
  <c r="J1809" i="1"/>
  <c r="K1809" i="1"/>
  <c r="O1720" i="1"/>
  <c r="O1722" i="1"/>
  <c r="Q1722" i="1"/>
  <c r="O1766" i="1"/>
  <c r="Q1766" i="1"/>
  <c r="A1766" i="1"/>
  <c r="B1766" i="1"/>
  <c r="K1788" i="1"/>
  <c r="M1788" i="1"/>
  <c r="L1788" i="1"/>
  <c r="B1788" i="1"/>
  <c r="N1788" i="1"/>
  <c r="O1854" i="1"/>
  <c r="P1854" i="1"/>
  <c r="N1720" i="1"/>
  <c r="L1789" i="1"/>
  <c r="M1789" i="1"/>
  <c r="A1789" i="1"/>
  <c r="B1789" i="1"/>
  <c r="P1789" i="1"/>
  <c r="R1789" i="1"/>
  <c r="Q1789" i="1"/>
  <c r="A1742" i="1"/>
  <c r="P1745" i="1"/>
  <c r="M1720" i="1"/>
  <c r="M1746" i="1"/>
  <c r="O1746" i="1"/>
  <c r="Q1746" i="1"/>
  <c r="R1746" i="1"/>
  <c r="K1746" i="1"/>
  <c r="L1746" i="1"/>
  <c r="N1746" i="1"/>
  <c r="L1829" i="1"/>
  <c r="N1829" i="1"/>
  <c r="P1829" i="1"/>
  <c r="Q1829" i="1"/>
  <c r="M1829" i="1"/>
  <c r="O1829" i="1"/>
  <c r="B1765" i="1"/>
  <c r="A1765" i="1"/>
  <c r="J1765" i="1"/>
  <c r="P1787" i="1"/>
  <c r="R1787" i="1"/>
  <c r="B1787" i="1"/>
  <c r="L1831" i="1"/>
  <c r="N1831" i="1"/>
  <c r="B1831" i="1"/>
  <c r="B1786" i="1"/>
  <c r="L1767" i="1"/>
  <c r="M1767" i="1"/>
  <c r="A1767" i="1"/>
  <c r="J1767" i="1"/>
  <c r="N1767" i="1"/>
  <c r="P1767" i="1"/>
  <c r="Q1767" i="1"/>
  <c r="L1855" i="1"/>
  <c r="M1855" i="1"/>
  <c r="N1855" i="1"/>
  <c r="P1855" i="1"/>
  <c r="R1855" i="1"/>
  <c r="B1855" i="1"/>
  <c r="J1855" i="1"/>
  <c r="N1851" i="1"/>
  <c r="L1766" i="1"/>
  <c r="J1702" i="1"/>
  <c r="L1702" i="1"/>
  <c r="M1702" i="1"/>
  <c r="P1702" i="1"/>
  <c r="Q1702" i="1"/>
  <c r="R1702" i="1"/>
  <c r="O1724" i="1"/>
  <c r="B1724" i="1"/>
  <c r="P1724" i="1"/>
  <c r="Q1724" i="1"/>
  <c r="Q1790" i="1"/>
  <c r="O1790" i="1"/>
  <c r="R1790" i="1"/>
  <c r="K1834" i="1"/>
  <c r="B1834" i="1"/>
  <c r="K1856" i="1"/>
  <c r="M1856" i="1"/>
  <c r="B1856" i="1"/>
  <c r="N1856" i="1"/>
  <c r="A1785" i="1"/>
  <c r="A1741" i="1"/>
  <c r="P1874" i="1"/>
  <c r="R1854" i="1"/>
  <c r="K1851" i="1"/>
  <c r="R1834" i="1"/>
  <c r="K1831" i="1"/>
  <c r="R1810" i="1"/>
  <c r="L1787" i="1"/>
  <c r="N1770" i="1"/>
  <c r="K1766" i="1"/>
  <c r="O1745" i="1"/>
  <c r="N1741" i="1"/>
  <c r="N1724" i="1"/>
  <c r="J1720" i="1"/>
  <c r="O1702" i="1"/>
  <c r="P1703" i="1"/>
  <c r="Q1703" i="1"/>
  <c r="O1703" i="1"/>
  <c r="A1703" i="1"/>
  <c r="K1703" i="1"/>
  <c r="P1725" i="1"/>
  <c r="Q1725" i="1"/>
  <c r="N1725" i="1"/>
  <c r="R1725" i="1"/>
  <c r="A1725" i="1"/>
  <c r="J1725" i="1"/>
  <c r="P1747" i="1"/>
  <c r="Q1747" i="1"/>
  <c r="R1747" i="1"/>
  <c r="P1769" i="1"/>
  <c r="Q1769" i="1"/>
  <c r="L1769" i="1"/>
  <c r="N1769" i="1"/>
  <c r="P1791" i="1"/>
  <c r="Q1791" i="1"/>
  <c r="J1791" i="1"/>
  <c r="L1791" i="1"/>
  <c r="M1791" i="1"/>
  <c r="P1813" i="1"/>
  <c r="Q1813" i="1"/>
  <c r="P1835" i="1"/>
  <c r="Q1835" i="1"/>
  <c r="J1835" i="1"/>
  <c r="L1835" i="1"/>
  <c r="N1835" i="1"/>
  <c r="O1835" i="1"/>
  <c r="A1835" i="1"/>
  <c r="P1857" i="1"/>
  <c r="Q1857" i="1"/>
  <c r="A1857" i="1"/>
  <c r="P1879" i="1"/>
  <c r="Q1879" i="1"/>
  <c r="N1879" i="1"/>
  <c r="R1879" i="1"/>
  <c r="L1879" i="1"/>
  <c r="O1879" i="1"/>
  <c r="A1879" i="1"/>
  <c r="A1856" i="1"/>
  <c r="B1770" i="1"/>
  <c r="B1725" i="1"/>
  <c r="M1878" i="1"/>
  <c r="O1874" i="1"/>
  <c r="Q1854" i="1"/>
  <c r="J1851" i="1"/>
  <c r="Q1834" i="1"/>
  <c r="J1831" i="1"/>
  <c r="Q1810" i="1"/>
  <c r="N1791" i="1"/>
  <c r="K1787" i="1"/>
  <c r="J1766" i="1"/>
  <c r="M1741" i="1"/>
  <c r="M1724" i="1"/>
  <c r="N1702" i="1"/>
  <c r="N1743" i="1"/>
  <c r="P1743" i="1"/>
  <c r="R1743" i="1"/>
  <c r="A1743" i="1"/>
  <c r="J1743" i="1"/>
  <c r="Q1741" i="1"/>
  <c r="A1830" i="1"/>
  <c r="N1787" i="1"/>
  <c r="M1766" i="1"/>
  <c r="L1723" i="1"/>
  <c r="A1723" i="1"/>
  <c r="M1723" i="1"/>
  <c r="B1723" i="1"/>
  <c r="P1723" i="1"/>
  <c r="R1723" i="1"/>
  <c r="J1723" i="1"/>
  <c r="K1723" i="1"/>
  <c r="L1745" i="1"/>
  <c r="M1745" i="1"/>
  <c r="J1745" i="1"/>
  <c r="A1745" i="1"/>
  <c r="N1745" i="1"/>
  <c r="L1833" i="1"/>
  <c r="M1833" i="1"/>
  <c r="R1833" i="1"/>
  <c r="B1833" i="1"/>
  <c r="J1833" i="1"/>
  <c r="K1833" i="1"/>
  <c r="L1877" i="1"/>
  <c r="M1877" i="1"/>
  <c r="J1877" i="1"/>
  <c r="B1877" i="1"/>
  <c r="K1877" i="1"/>
  <c r="B1898" i="1"/>
  <c r="M1831" i="1"/>
  <c r="M1812" i="1"/>
  <c r="O1812" i="1"/>
  <c r="A1812" i="1"/>
  <c r="J1812" i="1"/>
  <c r="B1812" i="1"/>
  <c r="A1829" i="1"/>
  <c r="M1726" i="1"/>
  <c r="O1726" i="1"/>
  <c r="K1726" i="1"/>
  <c r="L1726" i="1"/>
  <c r="P1719" i="1"/>
  <c r="R1719" i="1"/>
  <c r="Q1764" i="1"/>
  <c r="R1764" i="1"/>
  <c r="K1764" i="1"/>
  <c r="J1764" i="1"/>
  <c r="M1764" i="1"/>
  <c r="B1764" i="1"/>
  <c r="O1764" i="1"/>
  <c r="P1764" i="1"/>
  <c r="L1764" i="1"/>
  <c r="N1764" i="1"/>
  <c r="Q1852" i="1"/>
  <c r="R1852" i="1"/>
  <c r="O1852" i="1"/>
  <c r="P1852" i="1"/>
  <c r="Q1851" i="1"/>
  <c r="R1741" i="1"/>
  <c r="J1721" i="1"/>
  <c r="A1721" i="1"/>
  <c r="L1721" i="1"/>
  <c r="K1721" i="1"/>
  <c r="M1721" i="1"/>
  <c r="N1721" i="1"/>
  <c r="P1721" i="1"/>
  <c r="P1851" i="1"/>
  <c r="K1832" i="1"/>
  <c r="M1832" i="1"/>
  <c r="O1832" i="1"/>
  <c r="P1832" i="1"/>
  <c r="A1832" i="1"/>
  <c r="A1786" i="1"/>
  <c r="P1741" i="1"/>
  <c r="L1701" i="1"/>
  <c r="A1701" i="1"/>
  <c r="M1701" i="1"/>
  <c r="B1701" i="1"/>
  <c r="K1701" i="1"/>
  <c r="Q1701" i="1"/>
  <c r="O1701" i="1"/>
  <c r="R1701" i="1"/>
  <c r="L1811" i="1"/>
  <c r="M1811" i="1"/>
  <c r="A1811" i="1"/>
  <c r="N1811" i="1"/>
  <c r="P1811" i="1"/>
  <c r="R1811" i="1"/>
  <c r="J1811" i="1"/>
  <c r="K1811" i="1"/>
  <c r="B1829" i="1"/>
  <c r="B1785" i="1"/>
  <c r="M1787" i="1"/>
  <c r="O1741" i="1"/>
  <c r="K1768" i="1"/>
  <c r="M1768" i="1"/>
  <c r="L1768" i="1"/>
  <c r="A1898" i="1"/>
  <c r="N1878" i="1"/>
  <c r="O1704" i="1"/>
  <c r="Q1704" i="1"/>
  <c r="P1704" i="1"/>
  <c r="A1704" i="1"/>
  <c r="K1770" i="1"/>
  <c r="M1770" i="1"/>
  <c r="O1770" i="1"/>
  <c r="P1770" i="1"/>
  <c r="M1814" i="1"/>
  <c r="O1814" i="1"/>
  <c r="Q1814" i="1"/>
  <c r="R1814" i="1"/>
  <c r="O1836" i="1"/>
  <c r="Q1836" i="1"/>
  <c r="P1836" i="1"/>
  <c r="R1836" i="1"/>
  <c r="K1858" i="1"/>
  <c r="M1858" i="1"/>
  <c r="Q1858" i="1"/>
  <c r="L1858" i="1"/>
  <c r="A1858" i="1"/>
  <c r="B1858" i="1"/>
  <c r="N1858" i="1"/>
  <c r="K1880" i="1"/>
  <c r="L1880" i="1"/>
  <c r="M1880" i="1"/>
  <c r="N1880" i="1"/>
  <c r="A1855" i="1"/>
  <c r="A1814" i="1"/>
  <c r="A1770" i="1"/>
  <c r="A1724" i="1"/>
  <c r="L1878" i="1"/>
  <c r="N1874" i="1"/>
  <c r="P1858" i="1"/>
  <c r="N1854" i="1"/>
  <c r="P1834" i="1"/>
  <c r="P1830" i="1"/>
  <c r="P1814" i="1"/>
  <c r="P1810" i="1"/>
  <c r="J1787" i="1"/>
  <c r="J1770" i="1"/>
  <c r="R1765" i="1"/>
  <c r="R1744" i="1"/>
  <c r="L1741" i="1"/>
  <c r="L1724" i="1"/>
  <c r="O1719" i="1"/>
  <c r="K1702" i="1"/>
  <c r="J1705" i="1"/>
  <c r="L1705" i="1"/>
  <c r="A1705" i="1"/>
  <c r="M1705" i="1"/>
  <c r="B1705" i="1"/>
  <c r="L1749" i="1"/>
  <c r="N1749" i="1"/>
  <c r="P1749" i="1"/>
  <c r="Q1749" i="1"/>
  <c r="R1749" i="1"/>
  <c r="R1771" i="1"/>
  <c r="N1771" i="1"/>
  <c r="P1771" i="1"/>
  <c r="O1771" i="1"/>
  <c r="N1793" i="1"/>
  <c r="P1793" i="1"/>
  <c r="O1793" i="1"/>
  <c r="R1793" i="1"/>
  <c r="J1793" i="1"/>
  <c r="K1793" i="1"/>
  <c r="A1793" i="1"/>
  <c r="J1815" i="1"/>
  <c r="L1815" i="1"/>
  <c r="K1815" i="1"/>
  <c r="M1815" i="1"/>
  <c r="J1859" i="1"/>
  <c r="L1859" i="1"/>
  <c r="M1859" i="1"/>
  <c r="B1896" i="1"/>
  <c r="B1854" i="1"/>
  <c r="B1813" i="1"/>
  <c r="B1769" i="1"/>
  <c r="B1722" i="1"/>
  <c r="K1878" i="1"/>
  <c r="L1874" i="1"/>
  <c r="O1858" i="1"/>
  <c r="M1854" i="1"/>
  <c r="O1834" i="1"/>
  <c r="O1830" i="1"/>
  <c r="N1814" i="1"/>
  <c r="O1810" i="1"/>
  <c r="P1790" i="1"/>
  <c r="P1786" i="1"/>
  <c r="R1769" i="1"/>
  <c r="Q1765" i="1"/>
  <c r="R1748" i="1"/>
  <c r="Q1744" i="1"/>
  <c r="K1724" i="1"/>
  <c r="N1719" i="1"/>
  <c r="P1701" i="1"/>
  <c r="K1750" i="1"/>
  <c r="L1750" i="1"/>
  <c r="O1750" i="1"/>
  <c r="Q1750" i="1"/>
  <c r="K1794" i="1"/>
  <c r="L1794" i="1"/>
  <c r="M1794" i="1"/>
  <c r="N1794" i="1"/>
  <c r="K1838" i="1"/>
  <c r="L1838" i="1"/>
  <c r="M1838" i="1"/>
  <c r="O1838" i="1"/>
  <c r="P1838" i="1"/>
  <c r="K1860" i="1"/>
  <c r="L1860" i="1"/>
  <c r="Q1860" i="1"/>
  <c r="K1882" i="1"/>
  <c r="L1882" i="1"/>
  <c r="M1882" i="1"/>
  <c r="O1882" i="1"/>
  <c r="N1882" i="1"/>
  <c r="Q1882" i="1"/>
  <c r="J1750" i="1"/>
  <c r="K1706" i="1"/>
  <c r="L1706" i="1"/>
  <c r="J1706" i="1"/>
  <c r="K1728" i="1"/>
  <c r="L1728" i="1"/>
  <c r="O1728" i="1"/>
  <c r="Q1728" i="1"/>
  <c r="K1772" i="1"/>
  <c r="L1772" i="1"/>
  <c r="M1772" i="1"/>
  <c r="K1816" i="1"/>
  <c r="L1816" i="1"/>
  <c r="M1707" i="1"/>
  <c r="O1707" i="1"/>
  <c r="Q1707" i="1"/>
  <c r="J1729" i="1"/>
  <c r="L1729" i="1"/>
  <c r="A1729" i="1"/>
  <c r="K1729" i="1"/>
  <c r="M1729" i="1"/>
  <c r="J1773" i="1"/>
  <c r="L1773" i="1"/>
  <c r="N1773" i="1"/>
  <c r="O1773" i="1"/>
  <c r="P1817" i="1"/>
  <c r="R1817" i="1"/>
  <c r="L1817" i="1"/>
  <c r="N1817" i="1"/>
  <c r="Q1817" i="1"/>
  <c r="L1839" i="1"/>
  <c r="N1839" i="1"/>
  <c r="J1861" i="1"/>
  <c r="P1861" i="1"/>
  <c r="R1861" i="1"/>
  <c r="J1883" i="1"/>
  <c r="K1883" i="1"/>
  <c r="A1883" i="1"/>
  <c r="P1883" i="1"/>
  <c r="Q1861" i="1"/>
  <c r="N1706" i="1"/>
  <c r="M1872" i="1"/>
  <c r="N1872" i="1"/>
  <c r="M1894" i="1"/>
  <c r="N1894" i="1"/>
  <c r="N1897" i="1"/>
  <c r="P1894" i="1"/>
  <c r="O1853" i="1"/>
  <c r="M1897" i="1"/>
  <c r="O1894" i="1"/>
  <c r="N1853" i="1"/>
  <c r="K1894" i="1"/>
  <c r="L1853" i="1"/>
  <c r="J2449" i="1"/>
  <c r="K2449" i="1"/>
  <c r="L2449" i="1"/>
  <c r="M2449" i="1"/>
  <c r="N2449" i="1"/>
  <c r="O2449" i="1"/>
  <c r="P2449" i="1"/>
  <c r="Q2449" i="1"/>
  <c r="R2449" i="1"/>
  <c r="A2449" i="1"/>
  <c r="B2449" i="1"/>
  <c r="C2473" i="1"/>
  <c r="C2472" i="1"/>
  <c r="A2472" i="1" s="1"/>
  <c r="C2471" i="1"/>
  <c r="J2471" i="1" s="1"/>
  <c r="C2470" i="1"/>
  <c r="C2469" i="1"/>
  <c r="A2469" i="1" s="1"/>
  <c r="C2468" i="1"/>
  <c r="O2468" i="1" s="1"/>
  <c r="C2467" i="1"/>
  <c r="M2467" i="1" s="1"/>
  <c r="C2466" i="1"/>
  <c r="K2466" i="1" s="1"/>
  <c r="C2465" i="1"/>
  <c r="M2465" i="1" s="1"/>
  <c r="C2464" i="1"/>
  <c r="B2464" i="1" s="1"/>
  <c r="C2463" i="1"/>
  <c r="P2463" i="1" s="1"/>
  <c r="C2462" i="1"/>
  <c r="J2462" i="1" s="1"/>
  <c r="C2461" i="1"/>
  <c r="L2461" i="1" s="1"/>
  <c r="C2460" i="1"/>
  <c r="L2460" i="1" s="1"/>
  <c r="C2459" i="1"/>
  <c r="C2458" i="1"/>
  <c r="C2457" i="1"/>
  <c r="C2456" i="1"/>
  <c r="C2455" i="1"/>
  <c r="C2454" i="1"/>
  <c r="C2453" i="1"/>
  <c r="C2452" i="1"/>
  <c r="C2451" i="1"/>
  <c r="C2450" i="1"/>
  <c r="C2398" i="1"/>
  <c r="C2397" i="1"/>
  <c r="C2396" i="1"/>
  <c r="Q2396" i="1" s="1"/>
  <c r="C2395" i="1"/>
  <c r="C2394" i="1"/>
  <c r="M2394" i="1" s="1"/>
  <c r="C2393" i="1"/>
  <c r="Q2393" i="1" s="1"/>
  <c r="C2392" i="1"/>
  <c r="P2392" i="1" s="1"/>
  <c r="C2391" i="1"/>
  <c r="N2391" i="1" s="1"/>
  <c r="C2390" i="1"/>
  <c r="A2390" i="1" s="1"/>
  <c r="C2389" i="1"/>
  <c r="K2389" i="1" s="1"/>
  <c r="C2388" i="1"/>
  <c r="Q2388" i="1" s="1"/>
  <c r="C2387" i="1"/>
  <c r="C2386" i="1"/>
  <c r="C2385" i="1"/>
  <c r="B2385" i="1" s="1"/>
  <c r="C2384" i="1"/>
  <c r="Q2384" i="1" s="1"/>
  <c r="C2383" i="1"/>
  <c r="C2382" i="1"/>
  <c r="A2382" i="1" s="1"/>
  <c r="C2381" i="1"/>
  <c r="J2381" i="1" s="1"/>
  <c r="C2380" i="1"/>
  <c r="K2380" i="1" s="1"/>
  <c r="C2379" i="1"/>
  <c r="C2378" i="1"/>
  <c r="C2377" i="1"/>
  <c r="N2377" i="1" s="1"/>
  <c r="C2376" i="1"/>
  <c r="C2375" i="1"/>
  <c r="O2375" i="1" s="1"/>
  <c r="C2374" i="1"/>
  <c r="C2373" i="1"/>
  <c r="A2373" i="1" s="1"/>
  <c r="C2372" i="1"/>
  <c r="Q2372" i="1" s="1"/>
  <c r="C2371" i="1"/>
  <c r="A2371" i="1" s="1"/>
  <c r="C2370" i="1"/>
  <c r="P2370" i="1" s="1"/>
  <c r="C2369" i="1"/>
  <c r="Q2369" i="1" s="1"/>
  <c r="C2368" i="1"/>
  <c r="O2368" i="1" s="1"/>
  <c r="C2367" i="1"/>
  <c r="A2367" i="1" s="1"/>
  <c r="C2366" i="1"/>
  <c r="P2366" i="1" s="1"/>
  <c r="C2365" i="1"/>
  <c r="O2365" i="1" s="1"/>
  <c r="C2364" i="1"/>
  <c r="C2363" i="1"/>
  <c r="N2363" i="1" s="1"/>
  <c r="C2362" i="1"/>
  <c r="O2362" i="1" s="1"/>
  <c r="C2361" i="1"/>
  <c r="Q2361" i="1" s="1"/>
  <c r="C2360" i="1"/>
  <c r="N2360" i="1" s="1"/>
  <c r="C2359" i="1"/>
  <c r="C2358" i="1"/>
  <c r="R2358" i="1" s="1"/>
  <c r="C2357" i="1"/>
  <c r="Q2357" i="1" s="1"/>
  <c r="C2356" i="1"/>
  <c r="R2356" i="1" s="1"/>
  <c r="C2355" i="1"/>
  <c r="A2355" i="1" s="1"/>
  <c r="C2354" i="1"/>
  <c r="B2354" i="1" s="1"/>
  <c r="C2353" i="1"/>
  <c r="M2353" i="1" s="1"/>
  <c r="C2352" i="1"/>
  <c r="Q2352" i="1" s="1"/>
  <c r="C2351" i="1"/>
  <c r="K2351" i="1" s="1"/>
  <c r="C2350" i="1"/>
  <c r="L2350" i="1" s="1"/>
  <c r="C2349" i="1"/>
  <c r="R2349" i="1" s="1"/>
  <c r="C2348" i="1"/>
  <c r="L2348" i="1" s="1"/>
  <c r="C2347" i="1"/>
  <c r="B2347" i="1" s="1"/>
  <c r="C2346" i="1"/>
  <c r="A2346" i="1" s="1"/>
  <c r="C2345" i="1"/>
  <c r="B2345" i="1" s="1"/>
  <c r="C2344" i="1"/>
  <c r="R2344" i="1" s="1"/>
  <c r="C2343" i="1"/>
  <c r="C2342" i="1"/>
  <c r="C2341" i="1"/>
  <c r="C2340" i="1"/>
  <c r="K2340" i="1" s="1"/>
  <c r="C2339" i="1"/>
  <c r="A2339" i="1" s="1"/>
  <c r="C2338" i="1"/>
  <c r="R2338" i="1" s="1"/>
  <c r="C2337" i="1"/>
  <c r="B2337" i="1" s="1"/>
  <c r="C2336" i="1"/>
  <c r="B2336" i="1" s="1"/>
  <c r="C2335" i="1"/>
  <c r="Q2335" i="1" s="1"/>
  <c r="C2334" i="1"/>
  <c r="Q2334" i="1" s="1"/>
  <c r="C2333" i="1"/>
  <c r="N2333" i="1" s="1"/>
  <c r="C2332" i="1"/>
  <c r="J2332" i="1" s="1"/>
  <c r="C2331" i="1"/>
  <c r="K2331" i="1" s="1"/>
  <c r="C2330" i="1"/>
  <c r="B2330" i="1" s="1"/>
  <c r="C2329" i="1"/>
  <c r="A2329" i="1" s="1"/>
  <c r="C2328" i="1"/>
  <c r="Q2328" i="1" s="1"/>
  <c r="C2327" i="1"/>
  <c r="C2326" i="1"/>
  <c r="O2326" i="1" s="1"/>
  <c r="C2325" i="1"/>
  <c r="O2325" i="1" s="1"/>
  <c r="C2324" i="1"/>
  <c r="R2324" i="1" s="1"/>
  <c r="C2323" i="1"/>
  <c r="M2323" i="1" s="1"/>
  <c r="C2322" i="1"/>
  <c r="O2322" i="1" s="1"/>
  <c r="C2321" i="1"/>
  <c r="C2320" i="1"/>
  <c r="C2319" i="1"/>
  <c r="O2319" i="1" s="1"/>
  <c r="C2318" i="1"/>
  <c r="K2318" i="1" s="1"/>
  <c r="C2317" i="1"/>
  <c r="A2317" i="1" s="1"/>
  <c r="C2316" i="1"/>
  <c r="A2316" i="1" s="1"/>
  <c r="C2315" i="1"/>
  <c r="J2315" i="1" s="1"/>
  <c r="C2314" i="1"/>
  <c r="O2314" i="1" s="1"/>
  <c r="C2313" i="1"/>
  <c r="C2312" i="1"/>
  <c r="C2311" i="1"/>
  <c r="K2311" i="1" s="1"/>
  <c r="C2310" i="1"/>
  <c r="B2310" i="1" s="1"/>
  <c r="C2309" i="1"/>
  <c r="K2309" i="1" s="1"/>
  <c r="C2308" i="1"/>
  <c r="A2308" i="1" s="1"/>
  <c r="C2307" i="1"/>
  <c r="O2307" i="1" s="1"/>
  <c r="C2306" i="1"/>
  <c r="P2306" i="1" s="1"/>
  <c r="C2305" i="1"/>
  <c r="O2305" i="1" s="1"/>
  <c r="C2304" i="1"/>
  <c r="Q2304" i="1" s="1"/>
  <c r="C2303" i="1"/>
  <c r="B2303" i="1" s="1"/>
  <c r="C2302" i="1"/>
  <c r="R2302" i="1" s="1"/>
  <c r="C2301" i="1"/>
  <c r="P2301" i="1" s="1"/>
  <c r="C2300" i="1"/>
  <c r="P2300" i="1" s="1"/>
  <c r="C2299" i="1"/>
  <c r="B2299" i="1" s="1"/>
  <c r="C2298" i="1"/>
  <c r="R2298" i="1" s="1"/>
  <c r="C2297" i="1"/>
  <c r="A2297" i="1" s="1"/>
  <c r="C2296" i="1"/>
  <c r="C2295" i="1"/>
  <c r="A2295" i="1" s="1"/>
  <c r="C2294" i="1"/>
  <c r="C2293" i="1"/>
  <c r="C2292" i="1"/>
  <c r="K2292" i="1" s="1"/>
  <c r="C2291" i="1"/>
  <c r="C2290" i="1"/>
  <c r="C2289" i="1"/>
  <c r="R2289" i="1" s="1"/>
  <c r="C2288" i="1"/>
  <c r="O2288" i="1" s="1"/>
  <c r="C2287" i="1"/>
  <c r="C2286" i="1"/>
  <c r="N2286" i="1" s="1"/>
  <c r="C2285" i="1"/>
  <c r="N2285" i="1" s="1"/>
  <c r="C2284" i="1"/>
  <c r="C2283" i="1"/>
  <c r="A2283" i="1" s="1"/>
  <c r="C2282" i="1"/>
  <c r="C2281" i="1"/>
  <c r="A2281" i="1" s="1"/>
  <c r="C2280" i="1"/>
  <c r="R2280" i="1" s="1"/>
  <c r="C2279" i="1"/>
  <c r="A2279" i="1" s="1"/>
  <c r="C2278" i="1"/>
  <c r="O2278" i="1" s="1"/>
  <c r="C2277" i="1"/>
  <c r="A2277" i="1" s="1"/>
  <c r="C2276" i="1"/>
  <c r="N2276" i="1" s="1"/>
  <c r="C2275" i="1"/>
  <c r="Q2275" i="1" s="1"/>
  <c r="C2274" i="1"/>
  <c r="C2273" i="1"/>
  <c r="C2272" i="1"/>
  <c r="A2272" i="1" s="1"/>
  <c r="C2271" i="1"/>
  <c r="M2271" i="1" s="1"/>
  <c r="C2270" i="1"/>
  <c r="O2270" i="1" s="1"/>
  <c r="C2269" i="1"/>
  <c r="B2269" i="1" s="1"/>
  <c r="C2268" i="1"/>
  <c r="B2268" i="1" s="1"/>
  <c r="C2267" i="1"/>
  <c r="J2267" i="1" s="1"/>
  <c r="C2266" i="1"/>
  <c r="M2266" i="1" s="1"/>
  <c r="C2265" i="1"/>
  <c r="C2264" i="1"/>
  <c r="O2264" i="1" s="1"/>
  <c r="C2263" i="1"/>
  <c r="K2263" i="1" s="1"/>
  <c r="C2262" i="1"/>
  <c r="N2262" i="1" s="1"/>
  <c r="C2261" i="1"/>
  <c r="C2260" i="1"/>
  <c r="M2260" i="1" s="1"/>
  <c r="C2259" i="1"/>
  <c r="A2259" i="1" s="1"/>
  <c r="C2258" i="1"/>
  <c r="R2258" i="1" s="1"/>
  <c r="C2257" i="1"/>
  <c r="B2257" i="1" s="1"/>
  <c r="C2256" i="1"/>
  <c r="P2256" i="1" s="1"/>
  <c r="C2255" i="1"/>
  <c r="L2255" i="1" s="1"/>
  <c r="C2254" i="1"/>
  <c r="K2254" i="1" s="1"/>
  <c r="C2253" i="1"/>
  <c r="Q2253" i="1" s="1"/>
  <c r="C2252" i="1"/>
  <c r="C2251" i="1"/>
  <c r="O2251" i="1" s="1"/>
  <c r="C2250" i="1"/>
  <c r="N2250" i="1" s="1"/>
  <c r="C2249" i="1"/>
  <c r="A2249" i="1" s="1"/>
  <c r="C2248" i="1"/>
  <c r="K2248" i="1" s="1"/>
  <c r="C2247" i="1"/>
  <c r="P2247" i="1" s="1"/>
  <c r="C2246" i="1"/>
  <c r="R2246" i="1" s="1"/>
  <c r="C2245" i="1"/>
  <c r="N2245" i="1" s="1"/>
  <c r="C2244" i="1"/>
  <c r="B2244" i="1" s="1"/>
  <c r="C2243" i="1"/>
  <c r="M2243" i="1" s="1"/>
  <c r="C2242" i="1"/>
  <c r="R2242" i="1" s="1"/>
  <c r="C2241" i="1"/>
  <c r="L2241" i="1" s="1"/>
  <c r="C2240" i="1"/>
  <c r="Q2240" i="1" s="1"/>
  <c r="C2239" i="1"/>
  <c r="A2239" i="1" s="1"/>
  <c r="C2238" i="1"/>
  <c r="K2238" i="1" s="1"/>
  <c r="C2237" i="1"/>
  <c r="Q2237" i="1" s="1"/>
  <c r="C2236" i="1"/>
  <c r="A2236" i="1" s="1"/>
  <c r="C2235" i="1"/>
  <c r="A2235" i="1" s="1"/>
  <c r="C2234" i="1"/>
  <c r="B2234" i="1" s="1"/>
  <c r="C2233" i="1"/>
  <c r="P2233" i="1" s="1"/>
  <c r="C2232" i="1"/>
  <c r="C2231" i="1"/>
  <c r="B2231" i="1" s="1"/>
  <c r="C2230" i="1"/>
  <c r="J2230" i="1" s="1"/>
  <c r="C2229" i="1"/>
  <c r="C2228" i="1"/>
  <c r="B2228" i="1" s="1"/>
  <c r="C2227" i="1"/>
  <c r="K2227" i="1" s="1"/>
  <c r="C2226" i="1"/>
  <c r="P2226" i="1" s="1"/>
  <c r="C2225" i="1"/>
  <c r="K2225" i="1" s="1"/>
  <c r="C2224" i="1"/>
  <c r="Q2224" i="1" s="1"/>
  <c r="C2223" i="1"/>
  <c r="B2223" i="1" s="1"/>
  <c r="C2222" i="1"/>
  <c r="C2221" i="1"/>
  <c r="C2220" i="1"/>
  <c r="O2220" i="1" s="1"/>
  <c r="C2219" i="1"/>
  <c r="B2219" i="1" s="1"/>
  <c r="C2218" i="1"/>
  <c r="A2218" i="1" s="1"/>
  <c r="C2217" i="1"/>
  <c r="A2217" i="1" s="1"/>
  <c r="C2216" i="1"/>
  <c r="R2216" i="1" s="1"/>
  <c r="C2215" i="1"/>
  <c r="R2215" i="1" s="1"/>
  <c r="C2214" i="1"/>
  <c r="B2214" i="1" s="1"/>
  <c r="C2213" i="1"/>
  <c r="Q2213" i="1" s="1"/>
  <c r="C2212" i="1"/>
  <c r="B2212" i="1" s="1"/>
  <c r="C2211" i="1"/>
  <c r="N2211" i="1" s="1"/>
  <c r="C2210" i="1"/>
  <c r="C2209" i="1"/>
  <c r="C2208" i="1"/>
  <c r="C2207" i="1"/>
  <c r="A2207" i="1" s="1"/>
  <c r="C2206" i="1"/>
  <c r="C2205" i="1"/>
  <c r="R2205" i="1" s="1"/>
  <c r="C2204" i="1"/>
  <c r="A2204" i="1" s="1"/>
  <c r="C2203" i="1"/>
  <c r="A2203" i="1" s="1"/>
  <c r="C2202" i="1"/>
  <c r="O2202" i="1" s="1"/>
  <c r="C2201" i="1"/>
  <c r="P2201" i="1" s="1"/>
  <c r="C2200" i="1"/>
  <c r="R2199" i="1"/>
  <c r="Q2199" i="1"/>
  <c r="P2199" i="1"/>
  <c r="O2199" i="1"/>
  <c r="N2199" i="1"/>
  <c r="M2199" i="1"/>
  <c r="L2199" i="1"/>
  <c r="K2199" i="1"/>
  <c r="J2199" i="1"/>
  <c r="B2199" i="1"/>
  <c r="A2199" i="1"/>
  <c r="C701" i="1"/>
  <c r="C649" i="1"/>
  <c r="C659" i="1"/>
  <c r="C3119" i="1"/>
  <c r="C3118" i="1"/>
  <c r="C3117" i="1"/>
  <c r="C3116" i="1"/>
  <c r="C3115" i="1"/>
  <c r="C3114" i="1"/>
  <c r="C3113" i="1"/>
  <c r="C3112" i="1"/>
  <c r="K3112" i="1" s="1"/>
  <c r="C3111" i="1"/>
  <c r="C3110" i="1"/>
  <c r="C3109" i="1"/>
  <c r="C3108" i="1"/>
  <c r="C3107" i="1"/>
  <c r="C3106" i="1"/>
  <c r="C3105" i="1"/>
  <c r="C3104" i="1"/>
  <c r="K3104" i="1" s="1"/>
  <c r="C3103" i="1"/>
  <c r="C3102" i="1"/>
  <c r="C3101" i="1"/>
  <c r="C3100" i="1"/>
  <c r="K3100" i="1" s="1"/>
  <c r="C3099" i="1"/>
  <c r="C3098" i="1"/>
  <c r="C3097" i="1"/>
  <c r="C3096" i="1"/>
  <c r="C3095" i="1"/>
  <c r="C3094" i="1"/>
  <c r="C3093" i="1"/>
  <c r="C3092" i="1"/>
  <c r="C3091" i="1"/>
  <c r="C3090" i="1"/>
  <c r="C3089" i="1"/>
  <c r="C3088" i="1"/>
  <c r="C3087" i="1"/>
  <c r="C3086" i="1"/>
  <c r="C3085" i="1"/>
  <c r="C3084" i="1"/>
  <c r="C3083" i="1"/>
  <c r="C3082" i="1"/>
  <c r="K3082" i="1" s="1"/>
  <c r="C3081" i="1"/>
  <c r="C3080" i="1"/>
  <c r="C3079" i="1"/>
  <c r="C3078" i="1"/>
  <c r="C3077" i="1"/>
  <c r="K3077" i="1" s="1"/>
  <c r="C3076" i="1"/>
  <c r="C3075" i="1"/>
  <c r="C3074" i="1"/>
  <c r="C3073" i="1"/>
  <c r="C3072" i="1"/>
  <c r="C3071" i="1"/>
  <c r="R3284" i="1"/>
  <c r="O3284" i="1"/>
  <c r="N3284" i="1"/>
  <c r="M3284" i="1"/>
  <c r="L3284" i="1"/>
  <c r="K3284" i="1"/>
  <c r="J3284" i="1"/>
  <c r="R3279" i="1"/>
  <c r="O3279" i="1"/>
  <c r="N3279" i="1"/>
  <c r="M3279" i="1"/>
  <c r="L3279" i="1"/>
  <c r="K3279" i="1"/>
  <c r="J3279" i="1"/>
  <c r="I3288" i="1"/>
  <c r="I3287" i="1"/>
  <c r="I3286" i="1"/>
  <c r="I3285" i="1"/>
  <c r="I3283" i="1"/>
  <c r="I3282" i="1"/>
  <c r="I3281" i="1"/>
  <c r="I3280" i="1"/>
  <c r="A3279" i="1"/>
  <c r="B3279" i="1"/>
  <c r="A3284" i="1"/>
  <c r="B3284" i="1"/>
  <c r="C3288" i="1"/>
  <c r="R3288" i="1" s="1"/>
  <c r="C3287" i="1"/>
  <c r="B3287" i="1" s="1"/>
  <c r="C3286" i="1"/>
  <c r="N3286" i="1" s="1"/>
  <c r="C3285" i="1"/>
  <c r="A3285" i="1" s="1"/>
  <c r="C3283" i="1"/>
  <c r="R3283" i="1" s="1"/>
  <c r="C3282" i="1"/>
  <c r="R3282" i="1" s="1"/>
  <c r="C3281" i="1"/>
  <c r="O3281" i="1" s="1"/>
  <c r="C3280" i="1"/>
  <c r="R3280" i="1" s="1"/>
  <c r="K151" i="19"/>
  <c r="Q3284" i="1" s="1"/>
  <c r="K150" i="19"/>
  <c r="Q3279" i="1" s="1"/>
  <c r="J151" i="19"/>
  <c r="P3284" i="1" s="1"/>
  <c r="J150" i="19"/>
  <c r="P3279" i="1" s="1"/>
  <c r="B174" i="1"/>
  <c r="B186" i="1"/>
  <c r="B187" i="1"/>
  <c r="B188" i="1"/>
  <c r="B200" i="1"/>
  <c r="B215" i="1"/>
  <c r="B233" i="1"/>
  <c r="B234" i="1"/>
  <c r="B235" i="1"/>
  <c r="B238" i="1"/>
  <c r="B241" i="1"/>
  <c r="B244" i="1"/>
  <c r="B245" i="1"/>
  <c r="B248" i="1"/>
  <c r="B254" i="1"/>
  <c r="B278" i="1"/>
  <c r="B302" i="1"/>
  <c r="B304" i="1"/>
  <c r="B305" i="1"/>
  <c r="B306" i="1"/>
  <c r="B307" i="1"/>
  <c r="B331" i="1"/>
  <c r="B332" i="1"/>
  <c r="B356" i="1"/>
  <c r="B357" i="1"/>
  <c r="B358" i="1"/>
  <c r="B381" i="1"/>
  <c r="B382" i="1"/>
  <c r="B406" i="1"/>
  <c r="B430" i="1"/>
  <c r="B454" i="1"/>
  <c r="B478" i="1"/>
  <c r="B481" i="1"/>
  <c r="B482" i="1"/>
  <c r="B506" i="1"/>
  <c r="B530" i="1"/>
  <c r="B531" i="1"/>
  <c r="B532" i="1"/>
  <c r="B533" i="1"/>
  <c r="B557" i="1"/>
  <c r="B558" i="1"/>
  <c r="B559" i="1"/>
  <c r="B584" i="1"/>
  <c r="B634" i="1"/>
  <c r="B635" i="1"/>
  <c r="B660" i="1"/>
  <c r="B686" i="1"/>
  <c r="B690" i="1"/>
  <c r="B694" i="1"/>
  <c r="B944" i="1"/>
  <c r="B1194" i="1"/>
  <c r="B1195" i="1"/>
  <c r="B1196" i="1"/>
  <c r="B1197" i="1"/>
  <c r="B1198" i="1"/>
  <c r="B1199" i="1"/>
  <c r="B1449" i="1"/>
  <c r="B1949" i="1"/>
  <c r="B2474" i="1"/>
  <c r="B2724" i="1"/>
  <c r="B2727" i="1"/>
  <c r="B2731" i="1"/>
  <c r="B2735" i="1"/>
  <c r="B2736" i="1"/>
  <c r="B2754" i="1"/>
  <c r="B2763" i="1"/>
  <c r="B2764" i="1"/>
  <c r="B2765" i="1"/>
  <c r="B2766" i="1"/>
  <c r="B2767" i="1"/>
  <c r="B2768" i="1"/>
  <c r="B2769" i="1"/>
  <c r="B2770" i="1"/>
  <c r="B2771" i="1"/>
  <c r="B2772" i="1"/>
  <c r="B2773" i="1"/>
  <c r="B2774" i="1"/>
  <c r="B2775" i="1"/>
  <c r="B2797" i="1"/>
  <c r="B2803" i="1"/>
  <c r="B2824" i="1"/>
  <c r="B2849" i="1"/>
  <c r="B2850" i="1"/>
  <c r="B2853" i="1"/>
  <c r="B2865" i="1"/>
  <c r="B2880" i="1"/>
  <c r="B3016" i="1"/>
  <c r="B3017" i="1"/>
  <c r="B3018" i="1"/>
  <c r="B3019" i="1"/>
  <c r="B3169" i="1"/>
  <c r="B3170" i="1"/>
  <c r="B3171" i="1"/>
  <c r="B3234" i="1"/>
  <c r="B3239" i="1"/>
  <c r="B3244" i="1"/>
  <c r="B3249" i="1"/>
  <c r="B3254" i="1"/>
  <c r="B3259" i="1"/>
  <c r="B3264" i="1"/>
  <c r="B3269" i="1"/>
  <c r="B3274" i="1"/>
  <c r="B3294" i="1"/>
  <c r="B3299" i="1"/>
  <c r="B3304" i="1"/>
  <c r="B3305" i="1"/>
  <c r="H661" i="1" l="1"/>
  <c r="H662" i="1" s="1"/>
  <c r="M2296" i="1"/>
  <c r="N2296" i="1"/>
  <c r="J2296" i="1"/>
  <c r="Q2294" i="1"/>
  <c r="A2294" i="1"/>
  <c r="M2293" i="1"/>
  <c r="R2293" i="1"/>
  <c r="J2287" i="1"/>
  <c r="M2287" i="1"/>
  <c r="L2287" i="1"/>
  <c r="K2287" i="1"/>
  <c r="N2284" i="1"/>
  <c r="O2284" i="1"/>
  <c r="J2284" i="1"/>
  <c r="R2284" i="1"/>
  <c r="L2282" i="1"/>
  <c r="N2282" i="1"/>
  <c r="M2282" i="1"/>
  <c r="N2222" i="1"/>
  <c r="J2222" i="1"/>
  <c r="K2222" i="1"/>
  <c r="B2221" i="1"/>
  <c r="Q2221" i="1"/>
  <c r="O2221" i="1"/>
  <c r="Q2209" i="1"/>
  <c r="P2209" i="1"/>
  <c r="J2206" i="1"/>
  <c r="P2206" i="1"/>
  <c r="O2206" i="1"/>
  <c r="N2473" i="1"/>
  <c r="M2473" i="1"/>
  <c r="L2473" i="1"/>
  <c r="K2473" i="1"/>
  <c r="A2470" i="1"/>
  <c r="O2470" i="1"/>
  <c r="Q2470" i="1"/>
  <c r="P2470" i="1"/>
  <c r="J2459" i="1"/>
  <c r="R2459" i="1"/>
  <c r="Q2458" i="1"/>
  <c r="O2458" i="1"/>
  <c r="L2458" i="1"/>
  <c r="R2458" i="1"/>
  <c r="M2458" i="1"/>
  <c r="J2458" i="1"/>
  <c r="N2458" i="1"/>
  <c r="K2458" i="1"/>
  <c r="P2458" i="1"/>
  <c r="B2457" i="1"/>
  <c r="N2457" i="1"/>
  <c r="M2456" i="1"/>
  <c r="J2456" i="1"/>
  <c r="K2456" i="1"/>
  <c r="L2455" i="1"/>
  <c r="Q2455" i="1"/>
  <c r="J2455" i="1"/>
  <c r="K2455" i="1"/>
  <c r="R2455" i="1"/>
  <c r="J2454" i="1"/>
  <c r="A2454" i="1"/>
  <c r="B2454" i="1"/>
  <c r="J2453" i="1"/>
  <c r="R2453" i="1"/>
  <c r="A2453" i="1"/>
  <c r="B2453" i="1"/>
  <c r="P2453" i="1"/>
  <c r="O2452" i="1"/>
  <c r="A2452" i="1"/>
  <c r="R2452" i="1"/>
  <c r="P2452" i="1"/>
  <c r="N2451" i="1"/>
  <c r="L2451" i="1"/>
  <c r="M2451" i="1"/>
  <c r="K2451" i="1"/>
  <c r="J2451" i="1"/>
  <c r="A2450" i="1"/>
  <c r="Q2450" i="1"/>
  <c r="R2450" i="1"/>
  <c r="N2450" i="1"/>
  <c r="A2398" i="1"/>
  <c r="B2398" i="1"/>
  <c r="K2397" i="1"/>
  <c r="J2397" i="1"/>
  <c r="Q2395" i="1"/>
  <c r="R2395" i="1"/>
  <c r="N2395" i="1"/>
  <c r="L2395" i="1"/>
  <c r="P2395" i="1"/>
  <c r="M2395" i="1"/>
  <c r="B2376" i="1"/>
  <c r="M2376" i="1"/>
  <c r="J2376" i="1"/>
  <c r="L2359" i="1"/>
  <c r="A2359" i="1"/>
  <c r="N2342" i="1"/>
  <c r="Q2342" i="1"/>
  <c r="K2460" i="1"/>
  <c r="Q2211" i="1"/>
  <c r="N2470" i="1"/>
  <c r="K2296" i="1"/>
  <c r="M2470" i="1"/>
  <c r="L2456" i="1"/>
  <c r="P2450" i="1"/>
  <c r="O2233" i="1"/>
  <c r="L2470" i="1"/>
  <c r="O2450" i="1"/>
  <c r="J2460" i="1"/>
  <c r="M2211" i="1"/>
  <c r="Q2233" i="1"/>
  <c r="N2468" i="1"/>
  <c r="R2211" i="1"/>
  <c r="A2460" i="1"/>
  <c r="Q2460" i="1"/>
  <c r="J2255" i="1"/>
  <c r="N2329" i="1"/>
  <c r="A2456" i="1"/>
  <c r="P2460" i="1"/>
  <c r="P2455" i="1"/>
  <c r="K2298" i="1"/>
  <c r="M2255" i="1"/>
  <c r="Q2329" i="1"/>
  <c r="A2455" i="1"/>
  <c r="N2460" i="1"/>
  <c r="N2455" i="1"/>
  <c r="B2460" i="1"/>
  <c r="R2460" i="1"/>
  <c r="A2299" i="1"/>
  <c r="P2329" i="1"/>
  <c r="O2460" i="1"/>
  <c r="O2342" i="1"/>
  <c r="M2460" i="1"/>
  <c r="M2455" i="1"/>
  <c r="J2211" i="1"/>
  <c r="L2211" i="1"/>
  <c r="B2455" i="1"/>
  <c r="O2455" i="1"/>
  <c r="M2278" i="1"/>
  <c r="P2342" i="1"/>
  <c r="B2235" i="1"/>
  <c r="M2301" i="1"/>
  <c r="Q2301" i="1"/>
  <c r="L2450" i="1"/>
  <c r="K2450" i="1"/>
  <c r="R2219" i="1"/>
  <c r="M2242" i="1"/>
  <c r="Q2264" i="1"/>
  <c r="B2288" i="1"/>
  <c r="A2310" i="1"/>
  <c r="B2369" i="1"/>
  <c r="B2467" i="1"/>
  <c r="R2472" i="1"/>
  <c r="Q2462" i="1"/>
  <c r="Q2453" i="1"/>
  <c r="M2257" i="1"/>
  <c r="R2345" i="1"/>
  <c r="R2213" i="1"/>
  <c r="B2264" i="1"/>
  <c r="J2309" i="1"/>
  <c r="B2367" i="1"/>
  <c r="A2467" i="1"/>
  <c r="P2462" i="1"/>
  <c r="K2219" i="1"/>
  <c r="N2242" i="1"/>
  <c r="B2266" i="1"/>
  <c r="K2323" i="1"/>
  <c r="M2375" i="1"/>
  <c r="B2462" i="1"/>
  <c r="P2472" i="1"/>
  <c r="O2462" i="1"/>
  <c r="O2453" i="1"/>
  <c r="J2257" i="1"/>
  <c r="J2235" i="1"/>
  <c r="M2468" i="1"/>
  <c r="K2235" i="1"/>
  <c r="R2301" i="1"/>
  <c r="L2468" i="1"/>
  <c r="A2213" i="1"/>
  <c r="L2235" i="1"/>
  <c r="R2263" i="1"/>
  <c r="Q2308" i="1"/>
  <c r="N2287" i="1"/>
  <c r="K2264" i="1"/>
  <c r="N2309" i="1"/>
  <c r="R2218" i="1"/>
  <c r="P2235" i="1"/>
  <c r="M2264" i="1"/>
  <c r="R2287" i="1"/>
  <c r="R2309" i="1"/>
  <c r="J2473" i="1"/>
  <c r="O2310" i="1"/>
  <c r="L2375" i="1"/>
  <c r="J2221" i="1"/>
  <c r="O2242" i="1"/>
  <c r="J2266" i="1"/>
  <c r="Q2323" i="1"/>
  <c r="N2375" i="1"/>
  <c r="O2472" i="1"/>
  <c r="N2462" i="1"/>
  <c r="N2453" i="1"/>
  <c r="B2300" i="1"/>
  <c r="L2212" i="1"/>
  <c r="R2257" i="1"/>
  <c r="K2468" i="1"/>
  <c r="J2468" i="1"/>
  <c r="N2235" i="1"/>
  <c r="J2466" i="1"/>
  <c r="L2264" i="1"/>
  <c r="P2367" i="1"/>
  <c r="R2465" i="1"/>
  <c r="L2242" i="1"/>
  <c r="Q2472" i="1"/>
  <c r="K2221" i="1"/>
  <c r="A2243" i="1"/>
  <c r="N2271" i="1"/>
  <c r="R2323" i="1"/>
  <c r="P2375" i="1"/>
  <c r="N2472" i="1"/>
  <c r="M2462" i="1"/>
  <c r="R2457" i="1"/>
  <c r="M2453" i="1"/>
  <c r="P2218" i="1"/>
  <c r="O2235" i="1"/>
  <c r="Q2309" i="1"/>
  <c r="Q2368" i="1"/>
  <c r="L2221" i="1"/>
  <c r="B2243" i="1"/>
  <c r="K2329" i="1"/>
  <c r="Q2375" i="1"/>
  <c r="A2458" i="1"/>
  <c r="L2472" i="1"/>
  <c r="K2462" i="1"/>
  <c r="Q2457" i="1"/>
  <c r="L2453" i="1"/>
  <c r="A2348" i="1"/>
  <c r="O2287" i="1"/>
  <c r="A2219" i="1"/>
  <c r="A2468" i="1"/>
  <c r="R2462" i="1"/>
  <c r="J2219" i="1"/>
  <c r="A2266" i="1"/>
  <c r="M2221" i="1"/>
  <c r="K2243" i="1"/>
  <c r="A2278" i="1"/>
  <c r="L2296" i="1"/>
  <c r="L2329" i="1"/>
  <c r="R2375" i="1"/>
  <c r="A2457" i="1"/>
  <c r="K2472" i="1"/>
  <c r="K2461" i="1"/>
  <c r="P2457" i="1"/>
  <c r="K2453" i="1"/>
  <c r="A2300" i="1"/>
  <c r="K2257" i="1"/>
  <c r="Q2345" i="1"/>
  <c r="M2235" i="1"/>
  <c r="P2287" i="1"/>
  <c r="N2206" i="1"/>
  <c r="N2221" i="1"/>
  <c r="L2243" i="1"/>
  <c r="R2278" i="1"/>
  <c r="M2329" i="1"/>
  <c r="A2376" i="1"/>
  <c r="B2456" i="1"/>
  <c r="R2470" i="1"/>
  <c r="J2461" i="1"/>
  <c r="O2457" i="1"/>
  <c r="A2302" i="1"/>
  <c r="Q2258" i="1"/>
  <c r="Q2284" i="1"/>
  <c r="P2303" i="1"/>
  <c r="B2370" i="1"/>
  <c r="O2370" i="1"/>
  <c r="A2464" i="1"/>
  <c r="O2467" i="1"/>
  <c r="O2219" i="1"/>
  <c r="L2222" i="1"/>
  <c r="P2237" i="1"/>
  <c r="N2243" i="1"/>
  <c r="L2260" i="1"/>
  <c r="K2266" i="1"/>
  <c r="L2285" i="1"/>
  <c r="J2304" i="1"/>
  <c r="J2330" i="1"/>
  <c r="M2351" i="1"/>
  <c r="R2370" i="1"/>
  <c r="O2376" i="1"/>
  <c r="B2463" i="1"/>
  <c r="B2452" i="1"/>
  <c r="M2472" i="1"/>
  <c r="R2469" i="1"/>
  <c r="N2467" i="1"/>
  <c r="J2465" i="1"/>
  <c r="Q2452" i="1"/>
  <c r="M2450" i="1"/>
  <c r="B2236" i="1"/>
  <c r="B2465" i="1"/>
  <c r="R2329" i="1"/>
  <c r="N2370" i="1"/>
  <c r="Q2467" i="1"/>
  <c r="M2219" i="1"/>
  <c r="L2237" i="1"/>
  <c r="B2304" i="1"/>
  <c r="L2465" i="1"/>
  <c r="O2237" i="1"/>
  <c r="J2470" i="1"/>
  <c r="R2237" i="1"/>
  <c r="O2266" i="1"/>
  <c r="O2351" i="1"/>
  <c r="M2214" i="1"/>
  <c r="B2220" i="1"/>
  <c r="O2222" i="1"/>
  <c r="L2244" i="1"/>
  <c r="O2260" i="1"/>
  <c r="P2285" i="1"/>
  <c r="A2307" i="1"/>
  <c r="K2325" i="1"/>
  <c r="O2330" i="1"/>
  <c r="R2351" i="1"/>
  <c r="K2372" i="1"/>
  <c r="K2391" i="1"/>
  <c r="A2473" i="1"/>
  <c r="A2462" i="1"/>
  <c r="A2451" i="1"/>
  <c r="J2472" i="1"/>
  <c r="O2469" i="1"/>
  <c r="K2467" i="1"/>
  <c r="P2464" i="1"/>
  <c r="L2462" i="1"/>
  <c r="Q2459" i="1"/>
  <c r="M2457" i="1"/>
  <c r="R2454" i="1"/>
  <c r="N2452" i="1"/>
  <c r="J2450" i="1"/>
  <c r="P2369" i="1"/>
  <c r="A2304" i="1"/>
  <c r="J2285" i="1"/>
  <c r="K2470" i="1"/>
  <c r="K2285" i="1"/>
  <c r="N2260" i="1"/>
  <c r="L2330" i="1"/>
  <c r="P2469" i="1"/>
  <c r="A2215" i="1"/>
  <c r="M2220" i="1"/>
  <c r="P2222" i="1"/>
  <c r="M2244" i="1"/>
  <c r="R2262" i="1"/>
  <c r="Q2285" i="1"/>
  <c r="J2307" i="1"/>
  <c r="K2326" i="1"/>
  <c r="Q2330" i="1"/>
  <c r="N2352" i="1"/>
  <c r="J2373" i="1"/>
  <c r="O2391" i="1"/>
  <c r="B2472" i="1"/>
  <c r="B2461" i="1"/>
  <c r="B2450" i="1"/>
  <c r="R2471" i="1"/>
  <c r="N2469" i="1"/>
  <c r="J2467" i="1"/>
  <c r="O2464" i="1"/>
  <c r="P2459" i="1"/>
  <c r="L2457" i="1"/>
  <c r="Q2454" i="1"/>
  <c r="M2452" i="1"/>
  <c r="M2463" i="1"/>
  <c r="J2236" i="1"/>
  <c r="A2330" i="1"/>
  <c r="P2215" i="1"/>
  <c r="J2220" i="1"/>
  <c r="Q2222" i="1"/>
  <c r="A2241" i="1"/>
  <c r="O2244" i="1"/>
  <c r="P2262" i="1"/>
  <c r="R2285" i="1"/>
  <c r="K2307" i="1"/>
  <c r="L2326" i="1"/>
  <c r="J2353" i="1"/>
  <c r="K2373" i="1"/>
  <c r="P2391" i="1"/>
  <c r="A2461" i="1"/>
  <c r="Q2471" i="1"/>
  <c r="M2469" i="1"/>
  <c r="R2466" i="1"/>
  <c r="N2464" i="1"/>
  <c r="O2459" i="1"/>
  <c r="K2457" i="1"/>
  <c r="P2454" i="1"/>
  <c r="L2452" i="1"/>
  <c r="N2463" i="1"/>
  <c r="J2463" i="1"/>
  <c r="N2219" i="1"/>
  <c r="A2214" i="1"/>
  <c r="M2285" i="1"/>
  <c r="J2244" i="1"/>
  <c r="P2305" i="1"/>
  <c r="B2372" i="1"/>
  <c r="Q2215" i="1"/>
  <c r="K2220" i="1"/>
  <c r="R2222" i="1"/>
  <c r="B2241" i="1"/>
  <c r="Q2244" i="1"/>
  <c r="A2263" i="1"/>
  <c r="A2286" i="1"/>
  <c r="M2307" i="1"/>
  <c r="M2326" i="1"/>
  <c r="A2332" i="1"/>
  <c r="L2353" i="1"/>
  <c r="L2373" i="1"/>
  <c r="Q2391" i="1"/>
  <c r="B2471" i="1"/>
  <c r="P2471" i="1"/>
  <c r="L2469" i="1"/>
  <c r="Q2466" i="1"/>
  <c r="M2464" i="1"/>
  <c r="R2461" i="1"/>
  <c r="N2459" i="1"/>
  <c r="J2457" i="1"/>
  <c r="O2454" i="1"/>
  <c r="K2452" i="1"/>
  <c r="O2463" i="1"/>
  <c r="K2369" i="1"/>
  <c r="B2466" i="1"/>
  <c r="L2463" i="1"/>
  <c r="P2258" i="1"/>
  <c r="A2466" i="1"/>
  <c r="O2465" i="1"/>
  <c r="R2467" i="1"/>
  <c r="A2465" i="1"/>
  <c r="Q2469" i="1"/>
  <c r="A2220" i="1"/>
  <c r="L2467" i="1"/>
  <c r="L2220" i="1"/>
  <c r="R2241" i="1"/>
  <c r="J2263" i="1"/>
  <c r="B2286" i="1"/>
  <c r="N2307" i="1"/>
  <c r="N2326" i="1"/>
  <c r="B2332" i="1"/>
  <c r="M2373" i="1"/>
  <c r="R2391" i="1"/>
  <c r="A2471" i="1"/>
  <c r="O2471" i="1"/>
  <c r="K2469" i="1"/>
  <c r="P2466" i="1"/>
  <c r="L2464" i="1"/>
  <c r="Q2461" i="1"/>
  <c r="M2459" i="1"/>
  <c r="R2456" i="1"/>
  <c r="N2454" i="1"/>
  <c r="J2452" i="1"/>
  <c r="O2258" i="1"/>
  <c r="P2465" i="1"/>
  <c r="B2350" i="1"/>
  <c r="K2465" i="1"/>
  <c r="K2330" i="1"/>
  <c r="N2351" i="1"/>
  <c r="B2391" i="1"/>
  <c r="A2216" i="1"/>
  <c r="P2220" i="1"/>
  <c r="K2241" i="1"/>
  <c r="L2263" i="1"/>
  <c r="P2278" i="1"/>
  <c r="J2286" i="1"/>
  <c r="P2307" i="1"/>
  <c r="L2332" i="1"/>
  <c r="P2373" i="1"/>
  <c r="B2470" i="1"/>
  <c r="B2459" i="1"/>
  <c r="R2473" i="1"/>
  <c r="N2471" i="1"/>
  <c r="J2469" i="1"/>
  <c r="O2466" i="1"/>
  <c r="K2464" i="1"/>
  <c r="P2461" i="1"/>
  <c r="L2459" i="1"/>
  <c r="Q2456" i="1"/>
  <c r="M2454" i="1"/>
  <c r="R2451" i="1"/>
  <c r="K2260" i="1"/>
  <c r="M2222" i="1"/>
  <c r="A2463" i="1"/>
  <c r="Q2464" i="1"/>
  <c r="B2216" i="1"/>
  <c r="Q2220" i="1"/>
  <c r="M2241" i="1"/>
  <c r="M2263" i="1"/>
  <c r="K2286" i="1"/>
  <c r="Q2307" i="1"/>
  <c r="B2328" i="1"/>
  <c r="Q2373" i="1"/>
  <c r="A2459" i="1"/>
  <c r="Q2473" i="1"/>
  <c r="M2471" i="1"/>
  <c r="R2468" i="1"/>
  <c r="N2466" i="1"/>
  <c r="J2464" i="1"/>
  <c r="O2461" i="1"/>
  <c r="K2459" i="1"/>
  <c r="P2456" i="1"/>
  <c r="L2454" i="1"/>
  <c r="Q2451" i="1"/>
  <c r="B2348" i="1"/>
  <c r="K2463" i="1"/>
  <c r="L2219" i="1"/>
  <c r="B2473" i="1"/>
  <c r="B2451" i="1"/>
  <c r="K2216" i="1"/>
  <c r="R2220" i="1"/>
  <c r="N2241" i="1"/>
  <c r="N2263" i="1"/>
  <c r="O2286" i="1"/>
  <c r="R2307" i="1"/>
  <c r="L2328" i="1"/>
  <c r="R2373" i="1"/>
  <c r="A2395" i="1"/>
  <c r="B2469" i="1"/>
  <c r="B2458" i="1"/>
  <c r="P2473" i="1"/>
  <c r="L2471" i="1"/>
  <c r="Q2468" i="1"/>
  <c r="M2466" i="1"/>
  <c r="R2463" i="1"/>
  <c r="N2461" i="1"/>
  <c r="O2456" i="1"/>
  <c r="K2454" i="1"/>
  <c r="P2451" i="1"/>
  <c r="N2348" i="1"/>
  <c r="Q2349" i="1"/>
  <c r="N2465" i="1"/>
  <c r="M2236" i="1"/>
  <c r="A2285" i="1"/>
  <c r="P2467" i="1"/>
  <c r="R2464" i="1"/>
  <c r="B2325" i="1"/>
  <c r="A2221" i="1"/>
  <c r="A2242" i="1"/>
  <c r="O2263" i="1"/>
  <c r="Q2286" i="1"/>
  <c r="B2308" i="1"/>
  <c r="M2328" i="1"/>
  <c r="J2375" i="1"/>
  <c r="J2395" i="1"/>
  <c r="O2473" i="1"/>
  <c r="K2471" i="1"/>
  <c r="P2468" i="1"/>
  <c r="L2466" i="1"/>
  <c r="Q2463" i="1"/>
  <c r="M2461" i="1"/>
  <c r="N2456" i="1"/>
  <c r="O2451" i="1"/>
  <c r="Q2465" i="1"/>
  <c r="L2351" i="1"/>
  <c r="P2219" i="1"/>
  <c r="O2285" i="1"/>
  <c r="B2242" i="1"/>
  <c r="P2263" i="1"/>
  <c r="N2308" i="1"/>
  <c r="J2329" i="1"/>
  <c r="N2368" i="1"/>
  <c r="K2375" i="1"/>
  <c r="K2395" i="1"/>
  <c r="B2468" i="1"/>
  <c r="N2359" i="1"/>
  <c r="Q2235" i="1"/>
  <c r="O2359" i="1"/>
  <c r="A2212" i="1"/>
  <c r="N2220" i="1"/>
  <c r="R2235" i="1"/>
  <c r="J2242" i="1"/>
  <c r="N2264" i="1"/>
  <c r="M2286" i="1"/>
  <c r="M2315" i="1"/>
  <c r="A2366" i="1"/>
  <c r="O2380" i="1"/>
  <c r="M2359" i="1"/>
  <c r="R2251" i="1"/>
  <c r="K2226" i="1"/>
  <c r="K2242" i="1"/>
  <c r="N2315" i="1"/>
  <c r="B2366" i="1"/>
  <c r="J2372" i="1"/>
  <c r="P2380" i="1"/>
  <c r="B2359" i="1"/>
  <c r="L2226" i="1"/>
  <c r="Q2380" i="1"/>
  <c r="B2213" i="1"/>
  <c r="J2367" i="1"/>
  <c r="A2381" i="1"/>
  <c r="J2213" i="1"/>
  <c r="Q2218" i="1"/>
  <c r="B2227" i="1"/>
  <c r="P2242" i="1"/>
  <c r="R2256" i="1"/>
  <c r="B2262" i="1"/>
  <c r="L2284" i="1"/>
  <c r="J2300" i="1"/>
  <c r="A2322" i="1"/>
  <c r="A2344" i="1"/>
  <c r="A2352" i="1"/>
  <c r="K2367" i="1"/>
  <c r="A2389" i="1"/>
  <c r="P2315" i="1"/>
  <c r="B2256" i="1"/>
  <c r="Q2242" i="1"/>
  <c r="J2256" i="1"/>
  <c r="K2300" i="1"/>
  <c r="B2322" i="1"/>
  <c r="Q2344" i="1"/>
  <c r="B2352" i="1"/>
  <c r="M2367" i="1"/>
  <c r="B2389" i="1"/>
  <c r="A2227" i="1"/>
  <c r="M2300" i="1"/>
  <c r="R2316" i="1"/>
  <c r="K2213" i="1"/>
  <c r="R2230" i="1"/>
  <c r="L2213" i="1"/>
  <c r="K2256" i="1"/>
  <c r="J2262" i="1"/>
  <c r="P2284" i="1"/>
  <c r="L2300" i="1"/>
  <c r="K2322" i="1"/>
  <c r="J2352" i="1"/>
  <c r="R2367" i="1"/>
  <c r="P2389" i="1"/>
  <c r="L2256" i="1"/>
  <c r="L2322" i="1"/>
  <c r="A2345" i="1"/>
  <c r="K2352" i="1"/>
  <c r="J2389" i="1"/>
  <c r="M2213" i="1"/>
  <c r="R2300" i="1"/>
  <c r="N2213" i="1"/>
  <c r="J2234" i="1"/>
  <c r="M2256" i="1"/>
  <c r="Q2262" i="1"/>
  <c r="B2271" i="1"/>
  <c r="A2301" i="1"/>
  <c r="M2322" i="1"/>
  <c r="P2345" i="1"/>
  <c r="L2352" i="1"/>
  <c r="P2368" i="1"/>
  <c r="M2389" i="1"/>
  <c r="M2226" i="1"/>
  <c r="R2380" i="1"/>
  <c r="K2206" i="1"/>
  <c r="O2213" i="1"/>
  <c r="K2234" i="1"/>
  <c r="J2271" i="1"/>
  <c r="B2301" i="1"/>
  <c r="J2345" i="1"/>
  <c r="Q2389" i="1"/>
  <c r="M2234" i="1"/>
  <c r="A2257" i="1"/>
  <c r="K2271" i="1"/>
  <c r="J2301" i="1"/>
  <c r="P2323" i="1"/>
  <c r="K2345" i="1"/>
  <c r="O2352" i="1"/>
  <c r="R2368" i="1"/>
  <c r="B2390" i="1"/>
  <c r="Q2256" i="1"/>
  <c r="B2323" i="1"/>
  <c r="L2206" i="1"/>
  <c r="P2213" i="1"/>
  <c r="M2206" i="1"/>
  <c r="R2240" i="1"/>
  <c r="L2271" i="1"/>
  <c r="K2301" i="1"/>
  <c r="J2323" i="1"/>
  <c r="M2345" i="1"/>
  <c r="P2271" i="1"/>
  <c r="M2360" i="1"/>
  <c r="B2201" i="1"/>
  <c r="O2333" i="1"/>
  <c r="L2363" i="1"/>
  <c r="K2384" i="1"/>
  <c r="M2272" i="1"/>
  <c r="P2333" i="1"/>
  <c r="L2384" i="1"/>
  <c r="A2333" i="1"/>
  <c r="K2201" i="1"/>
  <c r="P2230" i="1"/>
  <c r="M2245" i="1"/>
  <c r="L2201" i="1"/>
  <c r="Q2230" i="1"/>
  <c r="O2245" i="1"/>
  <c r="J2275" i="1"/>
  <c r="Q2333" i="1"/>
  <c r="P2384" i="1"/>
  <c r="Q2381" i="1"/>
  <c r="Q2382" i="1"/>
  <c r="L2230" i="1"/>
  <c r="A2231" i="1"/>
  <c r="P2245" i="1"/>
  <c r="A2267" i="1"/>
  <c r="R2333" i="1"/>
  <c r="J2333" i="1"/>
  <c r="K2333" i="1"/>
  <c r="R2206" i="1"/>
  <c r="A2201" i="1"/>
  <c r="M2201" i="1"/>
  <c r="O2201" i="1"/>
  <c r="R2245" i="1"/>
  <c r="K2267" i="1"/>
  <c r="A2311" i="1"/>
  <c r="Q2337" i="1"/>
  <c r="B2377" i="1"/>
  <c r="O2271" i="1"/>
  <c r="L2267" i="1"/>
  <c r="B2311" i="1"/>
  <c r="P2337" i="1"/>
  <c r="K2377" i="1"/>
  <c r="A2360" i="1"/>
  <c r="A2205" i="1"/>
  <c r="O2247" i="1"/>
  <c r="M2267" i="1"/>
  <c r="A2293" i="1"/>
  <c r="R2337" i="1"/>
  <c r="B2355" i="1"/>
  <c r="L2377" i="1"/>
  <c r="B2333" i="1"/>
  <c r="B2205" i="1"/>
  <c r="N2267" i="1"/>
  <c r="Q2293" i="1"/>
  <c r="P2314" i="1"/>
  <c r="A2338" i="1"/>
  <c r="M2377" i="1"/>
  <c r="P2359" i="1"/>
  <c r="A2245" i="1"/>
  <c r="Q2245" i="1"/>
  <c r="K2245" i="1"/>
  <c r="M2333" i="1"/>
  <c r="L2245" i="1"/>
  <c r="K2205" i="1"/>
  <c r="A2223" i="1"/>
  <c r="B2248" i="1"/>
  <c r="O2267" i="1"/>
  <c r="J2293" i="1"/>
  <c r="Q2314" i="1"/>
  <c r="M2338" i="1"/>
  <c r="B2357" i="1"/>
  <c r="O2377" i="1"/>
  <c r="K2381" i="1"/>
  <c r="P2267" i="1"/>
  <c r="P2377" i="1"/>
  <c r="R2271" i="1"/>
  <c r="L2223" i="1"/>
  <c r="K2293" i="1"/>
  <c r="R2314" i="1"/>
  <c r="Q2338" i="1"/>
  <c r="A2206" i="1"/>
  <c r="B2226" i="1"/>
  <c r="Q2263" i="1"/>
  <c r="Q2267" i="1"/>
  <c r="Q2278" i="1"/>
  <c r="N2293" i="1"/>
  <c r="Q2300" i="1"/>
  <c r="L2307" i="1"/>
  <c r="B2315" i="1"/>
  <c r="B2358" i="1"/>
  <c r="Q2367" i="1"/>
  <c r="Q2377" i="1"/>
  <c r="R2389" i="1"/>
  <c r="Q2206" i="1"/>
  <c r="L2333" i="1"/>
  <c r="B2206" i="1"/>
  <c r="A2226" i="1"/>
  <c r="A2250" i="1"/>
  <c r="R2267" i="1"/>
  <c r="O2293" i="1"/>
  <c r="K2315" i="1"/>
  <c r="M2342" i="1"/>
  <c r="Q2358" i="1"/>
  <c r="R2377" i="1"/>
  <c r="Q2271" i="1"/>
  <c r="J2226" i="1"/>
  <c r="A2269" i="1"/>
  <c r="P2293" i="1"/>
  <c r="L2315" i="1"/>
  <c r="M2290" i="1"/>
  <c r="K2290" i="1"/>
  <c r="B2290" i="1"/>
  <c r="J2290" i="1"/>
  <c r="P2290" i="1"/>
  <c r="Q2290" i="1"/>
  <c r="A2290" i="1"/>
  <c r="B2313" i="1"/>
  <c r="K2313" i="1"/>
  <c r="P2298" i="1"/>
  <c r="O2298" i="1"/>
  <c r="L2298" i="1"/>
  <c r="N2298" i="1"/>
  <c r="M2298" i="1"/>
  <c r="Q2298" i="1"/>
  <c r="J2343" i="1"/>
  <c r="B2343" i="1"/>
  <c r="A2343" i="1"/>
  <c r="J2312" i="1"/>
  <c r="P2312" i="1"/>
  <c r="R2378" i="1"/>
  <c r="K2378" i="1"/>
  <c r="J2378" i="1"/>
  <c r="P2378" i="1"/>
  <c r="B2378" i="1"/>
  <c r="R2247" i="1"/>
  <c r="Q2247" i="1"/>
  <c r="Q2291" i="1"/>
  <c r="R2291" i="1"/>
  <c r="K2291" i="1"/>
  <c r="J2291" i="1"/>
  <c r="J2379" i="1"/>
  <c r="M2379" i="1"/>
  <c r="B2379" i="1"/>
  <c r="A2379" i="1"/>
  <c r="R2379" i="1"/>
  <c r="P2379" i="1"/>
  <c r="Q2379" i="1"/>
  <c r="K2379" i="1"/>
  <c r="B2291" i="1"/>
  <c r="M2334" i="1"/>
  <c r="R2229" i="1"/>
  <c r="A2229" i="1"/>
  <c r="Q2251" i="1"/>
  <c r="P2251" i="1"/>
  <c r="L2251" i="1"/>
  <c r="K2251" i="1"/>
  <c r="J2251" i="1"/>
  <c r="Q2273" i="1"/>
  <c r="P2273" i="1"/>
  <c r="O2273" i="1"/>
  <c r="K2273" i="1"/>
  <c r="R2273" i="1"/>
  <c r="P2335" i="1"/>
  <c r="M2208" i="1"/>
  <c r="K2208" i="1"/>
  <c r="A2230" i="1"/>
  <c r="O2230" i="1"/>
  <c r="N2230" i="1"/>
  <c r="B2230" i="1"/>
  <c r="J2252" i="1"/>
  <c r="A2252" i="1"/>
  <c r="P2252" i="1"/>
  <c r="O2252" i="1"/>
  <c r="K2252" i="1"/>
  <c r="A2274" i="1"/>
  <c r="O2274" i="1"/>
  <c r="N2274" i="1"/>
  <c r="J2274" i="1"/>
  <c r="R2296" i="1"/>
  <c r="Q2296" i="1"/>
  <c r="O2296" i="1"/>
  <c r="P2296" i="1"/>
  <c r="A2296" i="1"/>
  <c r="R2318" i="1"/>
  <c r="O2318" i="1"/>
  <c r="N2318" i="1"/>
  <c r="L2318" i="1"/>
  <c r="M2318" i="1"/>
  <c r="A2384" i="1"/>
  <c r="O2384" i="1"/>
  <c r="M2384" i="1"/>
  <c r="N2384" i="1"/>
  <c r="J2384" i="1"/>
  <c r="B2202" i="1"/>
  <c r="N2251" i="1"/>
  <c r="N2291" i="1"/>
  <c r="R2209" i="1"/>
  <c r="N2209" i="1"/>
  <c r="M2209" i="1"/>
  <c r="L2209" i="1"/>
  <c r="R2231" i="1"/>
  <c r="N2231" i="1"/>
  <c r="L2231" i="1"/>
  <c r="K2231" i="1"/>
  <c r="N2253" i="1"/>
  <c r="M2253" i="1"/>
  <c r="L2253" i="1"/>
  <c r="O2275" i="1"/>
  <c r="N2275" i="1"/>
  <c r="L2275" i="1"/>
  <c r="M2275" i="1"/>
  <c r="M2202" i="1"/>
  <c r="P2207" i="1"/>
  <c r="A2224" i="1"/>
  <c r="J2232" i="1"/>
  <c r="B2232" i="1"/>
  <c r="A2232" i="1"/>
  <c r="L2232" i="1"/>
  <c r="O2254" i="1"/>
  <c r="N2254" i="1"/>
  <c r="M2254" i="1"/>
  <c r="L2254" i="1"/>
  <c r="L2320" i="1"/>
  <c r="K2320" i="1"/>
  <c r="J2320" i="1"/>
  <c r="N2320" i="1"/>
  <c r="M2364" i="1"/>
  <c r="L2364" i="1"/>
  <c r="B2224" i="1"/>
  <c r="L2252" i="1"/>
  <c r="P2291" i="1"/>
  <c r="A2318" i="1"/>
  <c r="K2211" i="1"/>
  <c r="P2211" i="1"/>
  <c r="O2211" i="1"/>
  <c r="R2233" i="1"/>
  <c r="J2233" i="1"/>
  <c r="K2233" i="1"/>
  <c r="O2255" i="1"/>
  <c r="B2255" i="1"/>
  <c r="L2277" i="1"/>
  <c r="K2277" i="1"/>
  <c r="J2277" i="1"/>
  <c r="B2277" i="1"/>
  <c r="O2277" i="1"/>
  <c r="M2299" i="1"/>
  <c r="J2299" i="1"/>
  <c r="M2321" i="1"/>
  <c r="A2321" i="1"/>
  <c r="L2321" i="1"/>
  <c r="O2387" i="1"/>
  <c r="M2387" i="1"/>
  <c r="L2387" i="1"/>
  <c r="R2208" i="1"/>
  <c r="M2273" i="1"/>
  <c r="J2318" i="1"/>
  <c r="A2378" i="1"/>
  <c r="A2387" i="1"/>
  <c r="B2203" i="1"/>
  <c r="P2224" i="1"/>
  <c r="P2231" i="1"/>
  <c r="N2252" i="1"/>
  <c r="A2312" i="1"/>
  <c r="M2378" i="1"/>
  <c r="Q2231" i="1"/>
  <c r="B2312" i="1"/>
  <c r="P2318" i="1"/>
  <c r="Q2378" i="1"/>
  <c r="N2232" i="1"/>
  <c r="L2274" i="1"/>
  <c r="K2312" i="1"/>
  <c r="Q2318" i="1"/>
  <c r="J2362" i="1"/>
  <c r="N2379" i="1"/>
  <c r="M2203" i="1"/>
  <c r="A2209" i="1"/>
  <c r="O2232" i="1"/>
  <c r="A2253" i="1"/>
  <c r="M2274" i="1"/>
  <c r="M2312" i="1"/>
  <c r="P2320" i="1"/>
  <c r="N2362" i="1"/>
  <c r="O2379" i="1"/>
  <c r="P2260" i="1"/>
  <c r="J2260" i="1"/>
  <c r="R2282" i="1"/>
  <c r="Q2282" i="1"/>
  <c r="P2282" i="1"/>
  <c r="O2282" i="1"/>
  <c r="K2282" i="1"/>
  <c r="J2282" i="1"/>
  <c r="A2282" i="1"/>
  <c r="B2282" i="1"/>
  <c r="L2304" i="1"/>
  <c r="M2304" i="1"/>
  <c r="P2326" i="1"/>
  <c r="R2326" i="1"/>
  <c r="J2326" i="1"/>
  <c r="Q2326" i="1"/>
  <c r="M2370" i="1"/>
  <c r="K2370" i="1"/>
  <c r="L2370" i="1"/>
  <c r="A2370" i="1"/>
  <c r="K2392" i="1"/>
  <c r="J2392" i="1"/>
  <c r="B2392" i="1"/>
  <c r="A2392" i="1"/>
  <c r="L2392" i="1"/>
  <c r="B2209" i="1"/>
  <c r="Q2232" i="1"/>
  <c r="B2253" i="1"/>
  <c r="P2274" i="1"/>
  <c r="Q2312" i="1"/>
  <c r="B2321" i="1"/>
  <c r="J2340" i="1"/>
  <c r="J2348" i="1"/>
  <c r="J2217" i="1"/>
  <c r="B2217" i="1"/>
  <c r="R2239" i="1"/>
  <c r="B2239" i="1"/>
  <c r="M2261" i="1"/>
  <c r="A2261" i="1"/>
  <c r="R2305" i="1"/>
  <c r="Q2305" i="1"/>
  <c r="N2305" i="1"/>
  <c r="M2305" i="1"/>
  <c r="M2327" i="1"/>
  <c r="A2327" i="1"/>
  <c r="P2349" i="1"/>
  <c r="O2349" i="1"/>
  <c r="A2349" i="1"/>
  <c r="N2349" i="1"/>
  <c r="O2371" i="1"/>
  <c r="M2371" i="1"/>
  <c r="N2371" i="1"/>
  <c r="M2393" i="1"/>
  <c r="R2393" i="1"/>
  <c r="R2202" i="1"/>
  <c r="Q2202" i="1"/>
  <c r="P2202" i="1"/>
  <c r="L2202" i="1"/>
  <c r="K2202" i="1"/>
  <c r="J2202" i="1"/>
  <c r="K2246" i="1"/>
  <c r="J2246" i="1"/>
  <c r="B2246" i="1"/>
  <c r="A2246" i="1"/>
  <c r="Q2246" i="1"/>
  <c r="R2334" i="1"/>
  <c r="K2334" i="1"/>
  <c r="J2334" i="1"/>
  <c r="B2334" i="1"/>
  <c r="P2334" i="1"/>
  <c r="A2291" i="1"/>
  <c r="A2334" i="1"/>
  <c r="L2291" i="1"/>
  <c r="M2362" i="1"/>
  <c r="L2362" i="1"/>
  <c r="K2362" i="1"/>
  <c r="B2317" i="1"/>
  <c r="R2384" i="1"/>
  <c r="O2363" i="1"/>
  <c r="Q2363" i="1"/>
  <c r="K2363" i="1"/>
  <c r="J2363" i="1"/>
  <c r="A2363" i="1"/>
  <c r="B2363" i="1"/>
  <c r="M2231" i="1"/>
  <c r="N2317" i="1"/>
  <c r="A2385" i="1"/>
  <c r="Q2210" i="1"/>
  <c r="K2210" i="1"/>
  <c r="R2386" i="1"/>
  <c r="Q2386" i="1"/>
  <c r="P2386" i="1"/>
  <c r="O2386" i="1"/>
  <c r="N2202" i="1"/>
  <c r="A2208" i="1"/>
  <c r="A2365" i="1"/>
  <c r="B2365" i="1"/>
  <c r="O2224" i="1"/>
  <c r="O2231" i="1"/>
  <c r="M2252" i="1"/>
  <c r="J2208" i="1"/>
  <c r="N2273" i="1"/>
  <c r="J2387" i="1"/>
  <c r="J2203" i="1"/>
  <c r="O2208" i="1"/>
  <c r="Q2252" i="1"/>
  <c r="K2274" i="1"/>
  <c r="A2362" i="1"/>
  <c r="K2203" i="1"/>
  <c r="Q2208" i="1"/>
  <c r="R2252" i="1"/>
  <c r="J2209" i="1"/>
  <c r="L2233" i="1"/>
  <c r="J2253" i="1"/>
  <c r="Q2274" i="1"/>
  <c r="R2312" i="1"/>
  <c r="O2321" i="1"/>
  <c r="P2362" i="1"/>
  <c r="M2224" i="1"/>
  <c r="L2224" i="1"/>
  <c r="K2224" i="1"/>
  <c r="J2224" i="1"/>
  <c r="R2224" i="1"/>
  <c r="N2224" i="1"/>
  <c r="A2356" i="1"/>
  <c r="Q2356" i="1"/>
  <c r="M2356" i="1"/>
  <c r="K2356" i="1"/>
  <c r="B2356" i="1"/>
  <c r="N2335" i="1"/>
  <c r="M2335" i="1"/>
  <c r="L2335" i="1"/>
  <c r="K2335" i="1"/>
  <c r="R2335" i="1"/>
  <c r="O2335" i="1"/>
  <c r="R2290" i="1"/>
  <c r="M2383" i="1"/>
  <c r="B2383" i="1"/>
  <c r="A2383" i="1"/>
  <c r="A2202" i="1"/>
  <c r="M2251" i="1"/>
  <c r="M2291" i="1"/>
  <c r="P2340" i="1"/>
  <c r="L2340" i="1"/>
  <c r="O2340" i="1"/>
  <c r="N2340" i="1"/>
  <c r="M2340" i="1"/>
  <c r="A2340" i="1"/>
  <c r="Q2340" i="1"/>
  <c r="B2341" i="1"/>
  <c r="K2341" i="1"/>
  <c r="O2291" i="1"/>
  <c r="R2342" i="1"/>
  <c r="J2342" i="1"/>
  <c r="J2231" i="1"/>
  <c r="L2273" i="1"/>
  <c r="K2209" i="1"/>
  <c r="M2233" i="1"/>
  <c r="K2253" i="1"/>
  <c r="J2268" i="1"/>
  <c r="R2274" i="1"/>
  <c r="A2313" i="1"/>
  <c r="R2340" i="1"/>
  <c r="P2356" i="1"/>
  <c r="Q2362" i="1"/>
  <c r="O2209" i="1"/>
  <c r="N2233" i="1"/>
  <c r="O2253" i="1"/>
  <c r="B2275" i="1"/>
  <c r="A2341" i="1"/>
  <c r="J2356" i="1"/>
  <c r="R2362" i="1"/>
  <c r="Q2370" i="1"/>
  <c r="O2262" i="1"/>
  <c r="R2270" i="1"/>
  <c r="K2388" i="1"/>
  <c r="P2351" i="1"/>
  <c r="N2373" i="1"/>
  <c r="B2204" i="1"/>
  <c r="N2278" i="1"/>
  <c r="M2284" i="1"/>
  <c r="A2256" i="1"/>
  <c r="O2329" i="1"/>
  <c r="Q2351" i="1"/>
  <c r="O2373" i="1"/>
  <c r="N2226" i="1"/>
  <c r="N2256" i="1"/>
  <c r="N2300" i="1"/>
  <c r="N2322" i="1"/>
  <c r="B2381" i="1"/>
  <c r="O2395" i="1"/>
  <c r="O2226" i="1"/>
  <c r="A2234" i="1"/>
  <c r="O2256" i="1"/>
  <c r="B2292" i="1"/>
  <c r="O2300" i="1"/>
  <c r="B2314" i="1"/>
  <c r="A2262" i="1"/>
  <c r="A2323" i="1"/>
  <c r="A2372" i="1"/>
  <c r="K2262" i="1"/>
  <c r="A2270" i="1"/>
  <c r="N2328" i="1"/>
  <c r="N2372" i="1"/>
  <c r="L2262" i="1"/>
  <c r="B2270" i="1"/>
  <c r="B2306" i="1"/>
  <c r="P2328" i="1"/>
  <c r="A2351" i="1"/>
  <c r="P2372" i="1"/>
  <c r="A2240" i="1"/>
  <c r="M2262" i="1"/>
  <c r="K2270" i="1"/>
  <c r="J2351" i="1"/>
  <c r="A2388" i="1"/>
  <c r="J2223" i="1"/>
  <c r="B2265" i="1"/>
  <c r="A2265" i="1"/>
  <c r="Q2265" i="1"/>
  <c r="K2276" i="1"/>
  <c r="R2339" i="1"/>
  <c r="O2339" i="1"/>
  <c r="Q2339" i="1"/>
  <c r="P2339" i="1"/>
  <c r="N2339" i="1"/>
  <c r="M2339" i="1"/>
  <c r="L2339" i="1"/>
  <c r="J2339" i="1"/>
  <c r="B2339" i="1"/>
  <c r="Q2346" i="1"/>
  <c r="P2346" i="1"/>
  <c r="O2346" i="1"/>
  <c r="N2346" i="1"/>
  <c r="L2346" i="1"/>
  <c r="M2346" i="1"/>
  <c r="J2346" i="1"/>
  <c r="B2346" i="1"/>
  <c r="R2346" i="1"/>
  <c r="R2350" i="1"/>
  <c r="O2350" i="1"/>
  <c r="Q2350" i="1"/>
  <c r="N2350" i="1"/>
  <c r="A2350" i="1"/>
  <c r="K2204" i="1"/>
  <c r="M2228" i="1"/>
  <c r="R2243" i="1"/>
  <c r="P2243" i="1"/>
  <c r="B2254" i="1"/>
  <c r="A2254" i="1"/>
  <c r="R2254" i="1"/>
  <c r="P2254" i="1"/>
  <c r="J2265" i="1"/>
  <c r="K2339" i="1"/>
  <c r="L2366" i="1"/>
  <c r="K2303" i="1"/>
  <c r="K2306" i="1"/>
  <c r="L2324" i="1"/>
  <c r="O2327" i="1"/>
  <c r="J2366" i="1"/>
  <c r="K2223" i="1"/>
  <c r="A2238" i="1"/>
  <c r="N2259" i="1"/>
  <c r="M2259" i="1"/>
  <c r="L2259" i="1"/>
  <c r="J2259" i="1"/>
  <c r="R2259" i="1"/>
  <c r="Q2259" i="1"/>
  <c r="P2259" i="1"/>
  <c r="K2259" i="1"/>
  <c r="O2259" i="1"/>
  <c r="B2259" i="1"/>
  <c r="L2276" i="1"/>
  <c r="O2303" i="1"/>
  <c r="M2306" i="1"/>
  <c r="R2322" i="1"/>
  <c r="P2322" i="1"/>
  <c r="M2324" i="1"/>
  <c r="Q2327" i="1"/>
  <c r="K2346" i="1"/>
  <c r="J2350" i="1"/>
  <c r="L2204" i="1"/>
  <c r="Q2216" i="1"/>
  <c r="P2216" i="1"/>
  <c r="O2216" i="1"/>
  <c r="N2216" i="1"/>
  <c r="M2216" i="1"/>
  <c r="L2216" i="1"/>
  <c r="J2216" i="1"/>
  <c r="R2221" i="1"/>
  <c r="P2221" i="1"/>
  <c r="N2228" i="1"/>
  <c r="B2238" i="1"/>
  <c r="J2241" i="1"/>
  <c r="J2243" i="1"/>
  <c r="B2249" i="1"/>
  <c r="J2254" i="1"/>
  <c r="A2260" i="1"/>
  <c r="B2260" i="1"/>
  <c r="K2265" i="1"/>
  <c r="M2276" i="1"/>
  <c r="J2322" i="1"/>
  <c r="N2324" i="1"/>
  <c r="K2350" i="1"/>
  <c r="M2366" i="1"/>
  <c r="Q2392" i="1"/>
  <c r="R2392" i="1"/>
  <c r="O2392" i="1"/>
  <c r="N2392" i="1"/>
  <c r="M2392" i="1"/>
  <c r="P2223" i="1"/>
  <c r="R2223" i="1"/>
  <c r="Q2223" i="1"/>
  <c r="N2223" i="1"/>
  <c r="N2347" i="1"/>
  <c r="M2347" i="1"/>
  <c r="L2347" i="1"/>
  <c r="J2347" i="1"/>
  <c r="A2347" i="1"/>
  <c r="P2347" i="1"/>
  <c r="P2324" i="1"/>
  <c r="N2336" i="1"/>
  <c r="M2336" i="1"/>
  <c r="L2336" i="1"/>
  <c r="J2336" i="1"/>
  <c r="A2336" i="1"/>
  <c r="Q2336" i="1"/>
  <c r="K2249" i="1"/>
  <c r="K2361" i="1"/>
  <c r="R2265" i="1"/>
  <c r="J2310" i="1"/>
  <c r="K2217" i="1"/>
  <c r="P2229" i="1"/>
  <c r="O2313" i="1"/>
  <c r="Q2319" i="1"/>
  <c r="B2364" i="1"/>
  <c r="A2364" i="1"/>
  <c r="Q2364" i="1"/>
  <c r="P2364" i="1"/>
  <c r="O2364" i="1"/>
  <c r="R2225" i="1"/>
  <c r="N2225" i="1"/>
  <c r="Q2225" i="1"/>
  <c r="P2225" i="1"/>
  <c r="O2225" i="1"/>
  <c r="L2225" i="1"/>
  <c r="N2303" i="1"/>
  <c r="M2303" i="1"/>
  <c r="L2303" i="1"/>
  <c r="J2303" i="1"/>
  <c r="A2303" i="1"/>
  <c r="P2279" i="1"/>
  <c r="O2279" i="1"/>
  <c r="N2279" i="1"/>
  <c r="L2279" i="1"/>
  <c r="R2279" i="1"/>
  <c r="Q2279" i="1"/>
  <c r="M2279" i="1"/>
  <c r="J2279" i="1"/>
  <c r="K2279" i="1"/>
  <c r="B2279" i="1"/>
  <c r="J2249" i="1"/>
  <c r="P2350" i="1"/>
  <c r="R2228" i="1"/>
  <c r="O2265" i="1"/>
  <c r="Q2207" i="1"/>
  <c r="P2265" i="1"/>
  <c r="N2319" i="1"/>
  <c r="L2331" i="1"/>
  <c r="R2207" i="1"/>
  <c r="P2241" i="1"/>
  <c r="M2280" i="1"/>
  <c r="L2283" i="1"/>
  <c r="K2283" i="1"/>
  <c r="J2283" i="1"/>
  <c r="B2283" i="1"/>
  <c r="R2283" i="1"/>
  <c r="P2283" i="1"/>
  <c r="N2283" i="1"/>
  <c r="L2289" i="1"/>
  <c r="N2294" i="1"/>
  <c r="M2313" i="1"/>
  <c r="J2317" i="1"/>
  <c r="Q2322" i="1"/>
  <c r="M2331" i="1"/>
  <c r="R2354" i="1"/>
  <c r="Q2354" i="1"/>
  <c r="P2354" i="1"/>
  <c r="N2354" i="1"/>
  <c r="K2354" i="1"/>
  <c r="M2354" i="1"/>
  <c r="A2354" i="1"/>
  <c r="L2357" i="1"/>
  <c r="L2361" i="1"/>
  <c r="L2382" i="1"/>
  <c r="K2382" i="1"/>
  <c r="J2382" i="1"/>
  <c r="B2382" i="1"/>
  <c r="O2382" i="1"/>
  <c r="R2385" i="1"/>
  <c r="P2385" i="1"/>
  <c r="M2385" i="1"/>
  <c r="O2385" i="1"/>
  <c r="N2385" i="1"/>
  <c r="L2385" i="1"/>
  <c r="K2396" i="1"/>
  <c r="P2212" i="1"/>
  <c r="R2212" i="1"/>
  <c r="Q2212" i="1"/>
  <c r="N2212" i="1"/>
  <c r="K2214" i="1"/>
  <c r="N2280" i="1"/>
  <c r="M2283" i="1"/>
  <c r="M2289" i="1"/>
  <c r="L2310" i="1"/>
  <c r="K2317" i="1"/>
  <c r="N2331" i="1"/>
  <c r="J2354" i="1"/>
  <c r="M2357" i="1"/>
  <c r="N2361" i="1"/>
  <c r="M2382" i="1"/>
  <c r="J2385" i="1"/>
  <c r="L2396" i="1"/>
  <c r="B2208" i="1"/>
  <c r="A2210" i="1"/>
  <c r="J2212" i="1"/>
  <c r="L2217" i="1"/>
  <c r="Q2219" i="1"/>
  <c r="Q2226" i="1"/>
  <c r="Q2229" i="1"/>
  <c r="L2239" i="1"/>
  <c r="A2247" i="1"/>
  <c r="P2249" i="1"/>
  <c r="A2258" i="1"/>
  <c r="Q2260" i="1"/>
  <c r="K2269" i="1"/>
  <c r="O2280" i="1"/>
  <c r="O2283" i="1"/>
  <c r="N2289" i="1"/>
  <c r="P2294" i="1"/>
  <c r="M2310" i="1"/>
  <c r="L2317" i="1"/>
  <c r="B2320" i="1"/>
  <c r="A2320" i="1"/>
  <c r="Q2320" i="1"/>
  <c r="R2320" i="1"/>
  <c r="O2320" i="1"/>
  <c r="M2320" i="1"/>
  <c r="O2331" i="1"/>
  <c r="O2344" i="1"/>
  <c r="N2344" i="1"/>
  <c r="M2344" i="1"/>
  <c r="L2344" i="1"/>
  <c r="K2344" i="1"/>
  <c r="J2344" i="1"/>
  <c r="B2344" i="1"/>
  <c r="P2344" i="1"/>
  <c r="Q2348" i="1"/>
  <c r="R2348" i="1"/>
  <c r="P2348" i="1"/>
  <c r="O2348" i="1"/>
  <c r="M2348" i="1"/>
  <c r="K2348" i="1"/>
  <c r="L2354" i="1"/>
  <c r="P2361" i="1"/>
  <c r="J2364" i="1"/>
  <c r="N2382" i="1"/>
  <c r="K2385" i="1"/>
  <c r="A2394" i="1"/>
  <c r="R2306" i="1"/>
  <c r="O2306" i="1"/>
  <c r="Q2306" i="1"/>
  <c r="N2306" i="1"/>
  <c r="L2306" i="1"/>
  <c r="R2297" i="1"/>
  <c r="P2297" i="1"/>
  <c r="M2297" i="1"/>
  <c r="Q2297" i="1"/>
  <c r="O2297" i="1"/>
  <c r="L2297" i="1"/>
  <c r="N2297" i="1"/>
  <c r="J2297" i="1"/>
  <c r="B2297" i="1"/>
  <c r="Q2303" i="1"/>
  <c r="R2319" i="1"/>
  <c r="P2319" i="1"/>
  <c r="M2319" i="1"/>
  <c r="A2319" i="1"/>
  <c r="B2319" i="1"/>
  <c r="M2265" i="1"/>
  <c r="O2204" i="1"/>
  <c r="N2265" i="1"/>
  <c r="K2280" i="1"/>
  <c r="R2204" i="1"/>
  <c r="J2239" i="1"/>
  <c r="Q2243" i="1"/>
  <c r="N2249" i="1"/>
  <c r="Q2254" i="1"/>
  <c r="R2336" i="1"/>
  <c r="M2343" i="1"/>
  <c r="R2236" i="1"/>
  <c r="Q2236" i="1"/>
  <c r="N2236" i="1"/>
  <c r="P2236" i="1"/>
  <c r="O2236" i="1"/>
  <c r="L2236" i="1"/>
  <c r="K2239" i="1"/>
  <c r="Q2241" i="1"/>
  <c r="O2249" i="1"/>
  <c r="J2269" i="1"/>
  <c r="O2294" i="1"/>
  <c r="Q2205" i="1"/>
  <c r="P2205" i="1"/>
  <c r="L2205" i="1"/>
  <c r="O2205" i="1"/>
  <c r="N2205" i="1"/>
  <c r="M2205" i="1"/>
  <c r="J2205" i="1"/>
  <c r="B2210" i="1"/>
  <c r="K2212" i="1"/>
  <c r="B2215" i="1"/>
  <c r="M2217" i="1"/>
  <c r="R2226" i="1"/>
  <c r="P2234" i="1"/>
  <c r="R2234" i="1"/>
  <c r="Q2234" i="1"/>
  <c r="N2234" i="1"/>
  <c r="K2236" i="1"/>
  <c r="M2239" i="1"/>
  <c r="B2247" i="1"/>
  <c r="Q2249" i="1"/>
  <c r="B2258" i="1"/>
  <c r="R2260" i="1"/>
  <c r="L2269" i="1"/>
  <c r="P2280" i="1"/>
  <c r="Q2283" i="1"/>
  <c r="O2289" i="1"/>
  <c r="M2317" i="1"/>
  <c r="P2331" i="1"/>
  <c r="O2354" i="1"/>
  <c r="K2364" i="1"/>
  <c r="P2382" i="1"/>
  <c r="Q2385" i="1"/>
  <c r="B2394" i="1"/>
  <c r="B2397" i="1"/>
  <c r="A2397" i="1"/>
  <c r="R2397" i="1"/>
  <c r="P2397" i="1"/>
  <c r="O2397" i="1"/>
  <c r="N2397" i="1"/>
  <c r="J2228" i="1"/>
  <c r="J2306" i="1"/>
  <c r="K2324" i="1"/>
  <c r="R2303" i="1"/>
  <c r="K2336" i="1"/>
  <c r="O2347" i="1"/>
  <c r="R2357" i="1"/>
  <c r="P2357" i="1"/>
  <c r="O2357" i="1"/>
  <c r="N2357" i="1"/>
  <c r="A2357" i="1"/>
  <c r="P2204" i="1"/>
  <c r="L2294" i="1"/>
  <c r="K2294" i="1"/>
  <c r="J2294" i="1"/>
  <c r="B2294" i="1"/>
  <c r="R2294" i="1"/>
  <c r="J2313" i="1"/>
  <c r="O2241" i="1"/>
  <c r="O2243" i="1"/>
  <c r="M2249" i="1"/>
  <c r="P2336" i="1"/>
  <c r="O2229" i="1"/>
  <c r="N2229" i="1"/>
  <c r="J2229" i="1"/>
  <c r="M2229" i="1"/>
  <c r="L2229" i="1"/>
  <c r="K2229" i="1"/>
  <c r="B2229" i="1"/>
  <c r="N2217" i="1"/>
  <c r="R2249" i="1"/>
  <c r="Q2280" i="1"/>
  <c r="P2289" i="1"/>
  <c r="P2317" i="1"/>
  <c r="R2331" i="1"/>
  <c r="R2382" i="1"/>
  <c r="R2390" i="1"/>
  <c r="Q2390" i="1"/>
  <c r="P2390" i="1"/>
  <c r="O2390" i="1"/>
  <c r="N2390" i="1"/>
  <c r="L2390" i="1"/>
  <c r="K2390" i="1"/>
  <c r="J2390" i="1"/>
  <c r="K2394" i="1"/>
  <c r="L2208" i="1"/>
  <c r="O2212" i="1"/>
  <c r="K2215" i="1"/>
  <c r="P2217" i="1"/>
  <c r="Q2227" i="1"/>
  <c r="P2227" i="1"/>
  <c r="O2227" i="1"/>
  <c r="L2227" i="1"/>
  <c r="N2227" i="1"/>
  <c r="M2227" i="1"/>
  <c r="J2227" i="1"/>
  <c r="R2232" i="1"/>
  <c r="P2232" i="1"/>
  <c r="L2234" i="1"/>
  <c r="J2237" i="1"/>
  <c r="P2239" i="1"/>
  <c r="K2247" i="1"/>
  <c r="L2250" i="1"/>
  <c r="K2250" i="1"/>
  <c r="J2250" i="1"/>
  <c r="B2250" i="1"/>
  <c r="R2250" i="1"/>
  <c r="Q2250" i="1"/>
  <c r="O2250" i="1"/>
  <c r="P2250" i="1"/>
  <c r="M2250" i="1"/>
  <c r="K2258" i="1"/>
  <c r="O2269" i="1"/>
  <c r="B2278" i="1"/>
  <c r="N2292" i="1"/>
  <c r="M2292" i="1"/>
  <c r="L2292" i="1"/>
  <c r="J2292" i="1"/>
  <c r="A2292" i="1"/>
  <c r="Q2292" i="1"/>
  <c r="O2292" i="1"/>
  <c r="R2311" i="1"/>
  <c r="Q2311" i="1"/>
  <c r="P2311" i="1"/>
  <c r="O2311" i="1"/>
  <c r="N2311" i="1"/>
  <c r="L2311" i="1"/>
  <c r="J2311" i="1"/>
  <c r="Q2317" i="1"/>
  <c r="L2338" i="1"/>
  <c r="K2338" i="1"/>
  <c r="J2338" i="1"/>
  <c r="B2338" i="1"/>
  <c r="R2341" i="1"/>
  <c r="P2341" i="1"/>
  <c r="M2341" i="1"/>
  <c r="O2341" i="1"/>
  <c r="Q2341" i="1"/>
  <c r="L2341" i="1"/>
  <c r="J2341" i="1"/>
  <c r="R2355" i="1"/>
  <c r="P2355" i="1"/>
  <c r="Q2355" i="1"/>
  <c r="N2355" i="1"/>
  <c r="M2355" i="1"/>
  <c r="L2355" i="1"/>
  <c r="N2364" i="1"/>
  <c r="M2390" i="1"/>
  <c r="L2394" i="1"/>
  <c r="L2397" i="1"/>
  <c r="B2276" i="1"/>
  <c r="A2276" i="1"/>
  <c r="R2276" i="1"/>
  <c r="P2276" i="1"/>
  <c r="J2276" i="1"/>
  <c r="R2366" i="1"/>
  <c r="K2366" i="1"/>
  <c r="L2228" i="1"/>
  <c r="L2265" i="1"/>
  <c r="A2280" i="1"/>
  <c r="B2280" i="1"/>
  <c r="J2319" i="1"/>
  <c r="K2347" i="1"/>
  <c r="M2350" i="1"/>
  <c r="A2289" i="1"/>
  <c r="B2289" i="1"/>
  <c r="R2361" i="1"/>
  <c r="O2361" i="1"/>
  <c r="A2361" i="1"/>
  <c r="M2361" i="1"/>
  <c r="B2361" i="1"/>
  <c r="R2396" i="1"/>
  <c r="P2396" i="1"/>
  <c r="O2396" i="1"/>
  <c r="M2396" i="1"/>
  <c r="A2396" i="1"/>
  <c r="N2396" i="1"/>
  <c r="B2396" i="1"/>
  <c r="Q2204" i="1"/>
  <c r="R2214" i="1"/>
  <c r="N2214" i="1"/>
  <c r="Q2214" i="1"/>
  <c r="P2214" i="1"/>
  <c r="O2214" i="1"/>
  <c r="L2214" i="1"/>
  <c r="R2210" i="1"/>
  <c r="P2210" i="1"/>
  <c r="M2269" i="1"/>
  <c r="O2239" i="1"/>
  <c r="J2258" i="1"/>
  <c r="L2261" i="1"/>
  <c r="K2261" i="1"/>
  <c r="J2261" i="1"/>
  <c r="B2261" i="1"/>
  <c r="P2261" i="1"/>
  <c r="R2261" i="1"/>
  <c r="Q2261" i="1"/>
  <c r="N2261" i="1"/>
  <c r="N2269" i="1"/>
  <c r="L2272" i="1"/>
  <c r="K2272" i="1"/>
  <c r="J2272" i="1"/>
  <c r="B2272" i="1"/>
  <c r="Q2272" i="1"/>
  <c r="R2272" i="1"/>
  <c r="O2272" i="1"/>
  <c r="Q2289" i="1"/>
  <c r="R2295" i="1"/>
  <c r="O2295" i="1"/>
  <c r="P2295" i="1"/>
  <c r="N2295" i="1"/>
  <c r="M2295" i="1"/>
  <c r="L2295" i="1"/>
  <c r="J2295" i="1"/>
  <c r="K2295" i="1"/>
  <c r="B2295" i="1"/>
  <c r="Q2295" i="1"/>
  <c r="L2210" i="1"/>
  <c r="L2215" i="1"/>
  <c r="Q2217" i="1"/>
  <c r="K2237" i="1"/>
  <c r="Q2239" i="1"/>
  <c r="N2281" i="1"/>
  <c r="M2281" i="1"/>
  <c r="L2281" i="1"/>
  <c r="J2281" i="1"/>
  <c r="P2281" i="1"/>
  <c r="R2281" i="1"/>
  <c r="Q2281" i="1"/>
  <c r="K2281" i="1"/>
  <c r="B2281" i="1"/>
  <c r="R2308" i="1"/>
  <c r="P2308" i="1"/>
  <c r="M2308" i="1"/>
  <c r="O2308" i="1"/>
  <c r="J2355" i="1"/>
  <c r="R2364" i="1"/>
  <c r="A2368" i="1"/>
  <c r="M2368" i="1"/>
  <c r="B2368" i="1"/>
  <c r="M2397" i="1"/>
  <c r="L2327" i="1"/>
  <c r="K2327" i="1"/>
  <c r="J2327" i="1"/>
  <c r="B2327" i="1"/>
  <c r="R2327" i="1"/>
  <c r="P2327" i="1"/>
  <c r="N2327" i="1"/>
  <c r="M2225" i="1"/>
  <c r="O2228" i="1"/>
  <c r="O2324" i="1"/>
  <c r="O2223" i="1"/>
  <c r="P2228" i="1"/>
  <c r="B2331" i="1"/>
  <c r="A2331" i="1"/>
  <c r="Q2228" i="1"/>
  <c r="Q2276" i="1"/>
  <c r="J2280" i="1"/>
  <c r="Q2324" i="1"/>
  <c r="J2331" i="1"/>
  <c r="R2343" i="1"/>
  <c r="Q2343" i="1"/>
  <c r="P2343" i="1"/>
  <c r="N2343" i="1"/>
  <c r="K2343" i="1"/>
  <c r="O2343" i="1"/>
  <c r="L2249" i="1"/>
  <c r="O2336" i="1"/>
  <c r="K2289" i="1"/>
  <c r="M2294" i="1"/>
  <c r="L2343" i="1"/>
  <c r="R2347" i="1"/>
  <c r="J2396" i="1"/>
  <c r="J2214" i="1"/>
  <c r="N2239" i="1"/>
  <c r="R2394" i="1"/>
  <c r="Q2394" i="1"/>
  <c r="O2394" i="1"/>
  <c r="J2394" i="1"/>
  <c r="J2210" i="1"/>
  <c r="M2212" i="1"/>
  <c r="J2215" i="1"/>
  <c r="O2217" i="1"/>
  <c r="L2247" i="1"/>
  <c r="L2258" i="1"/>
  <c r="O2261" i="1"/>
  <c r="P2269" i="1"/>
  <c r="N2272" i="1"/>
  <c r="N2203" i="1"/>
  <c r="R2203" i="1"/>
  <c r="Q2203" i="1"/>
  <c r="P2203" i="1"/>
  <c r="O2203" i="1"/>
  <c r="L2203" i="1"/>
  <c r="N2208" i="1"/>
  <c r="M2210" i="1"/>
  <c r="M2215" i="1"/>
  <c r="R2217" i="1"/>
  <c r="R2227" i="1"/>
  <c r="K2230" i="1"/>
  <c r="K2232" i="1"/>
  <c r="O2234" i="1"/>
  <c r="B2245" i="1"/>
  <c r="M2247" i="1"/>
  <c r="M2258" i="1"/>
  <c r="B2267" i="1"/>
  <c r="Q2269" i="1"/>
  <c r="P2272" i="1"/>
  <c r="J2278" i="1"/>
  <c r="O2281" i="1"/>
  <c r="B2287" i="1"/>
  <c r="A2287" i="1"/>
  <c r="Q2287" i="1"/>
  <c r="P2292" i="1"/>
  <c r="R2299" i="1"/>
  <c r="Q2299" i="1"/>
  <c r="P2299" i="1"/>
  <c r="N2299" i="1"/>
  <c r="K2299" i="1"/>
  <c r="O2299" i="1"/>
  <c r="L2299" i="1"/>
  <c r="J2308" i="1"/>
  <c r="M2311" i="1"/>
  <c r="A2315" i="1"/>
  <c r="N2338" i="1"/>
  <c r="N2341" i="1"/>
  <c r="K2355" i="1"/>
  <c r="Q2359" i="1"/>
  <c r="R2359" i="1"/>
  <c r="J2359" i="1"/>
  <c r="J2368" i="1"/>
  <c r="R2383" i="1"/>
  <c r="O2383" i="1"/>
  <c r="Q2383" i="1"/>
  <c r="P2383" i="1"/>
  <c r="N2383" i="1"/>
  <c r="L2383" i="1"/>
  <c r="K2383" i="1"/>
  <c r="J2383" i="1"/>
  <c r="N2394" i="1"/>
  <c r="Q2397" i="1"/>
  <c r="J2225" i="1"/>
  <c r="M2223" i="1"/>
  <c r="Q2238" i="1"/>
  <c r="P2238" i="1"/>
  <c r="L2238" i="1"/>
  <c r="O2238" i="1"/>
  <c r="N2238" i="1"/>
  <c r="M2238" i="1"/>
  <c r="J2238" i="1"/>
  <c r="R2238" i="1"/>
  <c r="N2366" i="1"/>
  <c r="N2204" i="1"/>
  <c r="O2276" i="1"/>
  <c r="O2366" i="1"/>
  <c r="O2207" i="1"/>
  <c r="J2207" i="1"/>
  <c r="N2207" i="1"/>
  <c r="M2207" i="1"/>
  <c r="L2207" i="1"/>
  <c r="K2207" i="1"/>
  <c r="B2207" i="1"/>
  <c r="K2319" i="1"/>
  <c r="J2289" i="1"/>
  <c r="Q2347" i="1"/>
  <c r="J2357" i="1"/>
  <c r="J2361" i="1"/>
  <c r="L2280" i="1"/>
  <c r="R2310" i="1"/>
  <c r="Q2310" i="1"/>
  <c r="P2310" i="1"/>
  <c r="N2310" i="1"/>
  <c r="K2310" i="1"/>
  <c r="Q2331" i="1"/>
  <c r="A2237" i="1"/>
  <c r="B2237" i="1"/>
  <c r="R2201" i="1"/>
  <c r="Q2201" i="1"/>
  <c r="N2201" i="1"/>
  <c r="N2210" i="1"/>
  <c r="N2215" i="1"/>
  <c r="A2225" i="1"/>
  <c r="A2228" i="1"/>
  <c r="M2237" i="1"/>
  <c r="N2247" i="1"/>
  <c r="N2258" i="1"/>
  <c r="R2269" i="1"/>
  <c r="K2278" i="1"/>
  <c r="R2292" i="1"/>
  <c r="O2302" i="1"/>
  <c r="N2302" i="1"/>
  <c r="M2302" i="1"/>
  <c r="J2302" i="1"/>
  <c r="L2302" i="1"/>
  <c r="K2302" i="1"/>
  <c r="B2302" i="1"/>
  <c r="P2302" i="1"/>
  <c r="K2308" i="1"/>
  <c r="A2324" i="1"/>
  <c r="O2338" i="1"/>
  <c r="O2355" i="1"/>
  <c r="K2359" i="1"/>
  <c r="K2368" i="1"/>
  <c r="R2387" i="1"/>
  <c r="Q2387" i="1"/>
  <c r="P2387" i="1"/>
  <c r="N2387" i="1"/>
  <c r="K2387" i="1"/>
  <c r="B2387" i="1"/>
  <c r="P2394" i="1"/>
  <c r="J2324" i="1"/>
  <c r="K2228" i="1"/>
  <c r="J2204" i="1"/>
  <c r="M2204" i="1"/>
  <c r="K2297" i="1"/>
  <c r="R2313" i="1"/>
  <c r="Q2313" i="1"/>
  <c r="P2313" i="1"/>
  <c r="N2313" i="1"/>
  <c r="L2313" i="1"/>
  <c r="L2319" i="1"/>
  <c r="Q2366" i="1"/>
  <c r="R2317" i="1"/>
  <c r="O2317" i="1"/>
  <c r="K2357" i="1"/>
  <c r="J2247" i="1"/>
  <c r="J2201" i="1"/>
  <c r="P2208" i="1"/>
  <c r="O2210" i="1"/>
  <c r="O2215" i="1"/>
  <c r="O2218" i="1"/>
  <c r="N2218" i="1"/>
  <c r="J2218" i="1"/>
  <c r="M2218" i="1"/>
  <c r="L2218" i="1"/>
  <c r="K2218" i="1"/>
  <c r="B2218" i="1"/>
  <c r="B2225" i="1"/>
  <c r="M2230" i="1"/>
  <c r="M2232" i="1"/>
  <c r="N2237" i="1"/>
  <c r="O2240" i="1"/>
  <c r="N2240" i="1"/>
  <c r="M2240" i="1"/>
  <c r="J2240" i="1"/>
  <c r="L2240" i="1"/>
  <c r="K2240" i="1"/>
  <c r="B2240" i="1"/>
  <c r="P2240" i="1"/>
  <c r="J2245" i="1"/>
  <c r="L2278" i="1"/>
  <c r="Q2302" i="1"/>
  <c r="A2306" i="1"/>
  <c r="L2308" i="1"/>
  <c r="Q2315" i="1"/>
  <c r="R2315" i="1"/>
  <c r="O2315" i="1"/>
  <c r="B2324" i="1"/>
  <c r="P2338" i="1"/>
  <c r="L2368" i="1"/>
  <c r="L2371" i="1"/>
  <c r="K2371" i="1"/>
  <c r="J2371" i="1"/>
  <c r="B2371" i="1"/>
  <c r="R2371" i="1"/>
  <c r="Q2371" i="1"/>
  <c r="P2371" i="1"/>
  <c r="R2374" i="1"/>
  <c r="P2374" i="1"/>
  <c r="M2374" i="1"/>
  <c r="Q2374" i="1"/>
  <c r="O2374" i="1"/>
  <c r="N2374" i="1"/>
  <c r="L2374" i="1"/>
  <c r="K2374" i="1"/>
  <c r="J2374" i="1"/>
  <c r="B2374" i="1"/>
  <c r="A2374" i="1"/>
  <c r="N2380" i="1"/>
  <c r="M2380" i="1"/>
  <c r="L2380" i="1"/>
  <c r="J2380" i="1"/>
  <c r="A2380" i="1"/>
  <c r="B2380" i="1"/>
  <c r="L2305" i="1"/>
  <c r="K2305" i="1"/>
  <c r="J2305" i="1"/>
  <c r="B2305" i="1"/>
  <c r="O2337" i="1"/>
  <c r="B2375" i="1"/>
  <c r="A2375" i="1"/>
  <c r="R2381" i="1"/>
  <c r="R2388" i="1"/>
  <c r="R2352" i="1"/>
  <c r="P2352" i="1"/>
  <c r="M2352" i="1"/>
  <c r="B2353" i="1"/>
  <c r="A2353" i="1"/>
  <c r="N2369" i="1"/>
  <c r="M2369" i="1"/>
  <c r="L2369" i="1"/>
  <c r="J2369" i="1"/>
  <c r="A2369" i="1"/>
  <c r="R2376" i="1"/>
  <c r="Q2376" i="1"/>
  <c r="P2376" i="1"/>
  <c r="N2376" i="1"/>
  <c r="K2376" i="1"/>
  <c r="B2388" i="1"/>
  <c r="A2248" i="1"/>
  <c r="A2268" i="1"/>
  <c r="N2270" i="1"/>
  <c r="M2270" i="1"/>
  <c r="L2270" i="1"/>
  <c r="J2270" i="1"/>
  <c r="A2288" i="1"/>
  <c r="K2304" i="1"/>
  <c r="B2309" i="1"/>
  <c r="A2309" i="1"/>
  <c r="N2325" i="1"/>
  <c r="M2325" i="1"/>
  <c r="L2325" i="1"/>
  <c r="J2325" i="1"/>
  <c r="A2325" i="1"/>
  <c r="R2332" i="1"/>
  <c r="Q2332" i="1"/>
  <c r="P2332" i="1"/>
  <c r="N2332" i="1"/>
  <c r="K2332" i="1"/>
  <c r="A2337" i="1"/>
  <c r="K2353" i="1"/>
  <c r="L2360" i="1"/>
  <c r="K2360" i="1"/>
  <c r="J2360" i="1"/>
  <c r="B2360" i="1"/>
  <c r="O2369" i="1"/>
  <c r="L2376" i="1"/>
  <c r="J2388" i="1"/>
  <c r="L2316" i="1"/>
  <c r="K2316" i="1"/>
  <c r="J2316" i="1"/>
  <c r="B2316" i="1"/>
  <c r="B2386" i="1"/>
  <c r="A2386" i="1"/>
  <c r="L2388" i="1"/>
  <c r="A2211" i="1"/>
  <c r="A2222" i="1"/>
  <c r="A2233" i="1"/>
  <c r="A2244" i="1"/>
  <c r="A2255" i="1"/>
  <c r="P2257" i="1"/>
  <c r="O2257" i="1"/>
  <c r="N2257" i="1"/>
  <c r="L2257" i="1"/>
  <c r="P2270" i="1"/>
  <c r="A2275" i="1"/>
  <c r="R2277" i="1"/>
  <c r="Q2277" i="1"/>
  <c r="P2277" i="1"/>
  <c r="N2277" i="1"/>
  <c r="A2284" i="1"/>
  <c r="J2288" i="1"/>
  <c r="B2293" i="1"/>
  <c r="N2304" i="1"/>
  <c r="L2309" i="1"/>
  <c r="M2316" i="1"/>
  <c r="P2325" i="1"/>
  <c r="A2328" i="1"/>
  <c r="R2330" i="1"/>
  <c r="P2330" i="1"/>
  <c r="M2330" i="1"/>
  <c r="M2332" i="1"/>
  <c r="A2335" i="1"/>
  <c r="J2337" i="1"/>
  <c r="N2353" i="1"/>
  <c r="O2360" i="1"/>
  <c r="R2369" i="1"/>
  <c r="R2372" i="1"/>
  <c r="O2372" i="1"/>
  <c r="A2377" i="1"/>
  <c r="L2381" i="1"/>
  <c r="J2386" i="1"/>
  <c r="M2388" i="1"/>
  <c r="L2393" i="1"/>
  <c r="K2393" i="1"/>
  <c r="J2393" i="1"/>
  <c r="B2393" i="1"/>
  <c r="A2393" i="1"/>
  <c r="N2248" i="1"/>
  <c r="M2248" i="1"/>
  <c r="L2248" i="1"/>
  <c r="J2248" i="1"/>
  <c r="P2268" i="1"/>
  <c r="O2268" i="1"/>
  <c r="N2268" i="1"/>
  <c r="L2268" i="1"/>
  <c r="B2211" i="1"/>
  <c r="B2222" i="1"/>
  <c r="B2233" i="1"/>
  <c r="P2246" i="1"/>
  <c r="O2246" i="1"/>
  <c r="N2246" i="1"/>
  <c r="L2246" i="1"/>
  <c r="O2248" i="1"/>
  <c r="A2264" i="1"/>
  <c r="R2266" i="1"/>
  <c r="Q2266" i="1"/>
  <c r="P2266" i="1"/>
  <c r="N2266" i="1"/>
  <c r="K2268" i="1"/>
  <c r="Q2270" i="1"/>
  <c r="A2273" i="1"/>
  <c r="B2284" i="1"/>
  <c r="R2286" i="1"/>
  <c r="P2286" i="1"/>
  <c r="L2288" i="1"/>
  <c r="O2304" i="1"/>
  <c r="M2309" i="1"/>
  <c r="N2316" i="1"/>
  <c r="Q2325" i="1"/>
  <c r="O2332" i="1"/>
  <c r="B2335" i="1"/>
  <c r="K2337" i="1"/>
  <c r="B2342" i="1"/>
  <c r="A2342" i="1"/>
  <c r="O2353" i="1"/>
  <c r="N2358" i="1"/>
  <c r="M2358" i="1"/>
  <c r="L2358" i="1"/>
  <c r="J2358" i="1"/>
  <c r="A2358" i="1"/>
  <c r="P2360" i="1"/>
  <c r="R2365" i="1"/>
  <c r="Q2365" i="1"/>
  <c r="P2365" i="1"/>
  <c r="N2365" i="1"/>
  <c r="K2365" i="1"/>
  <c r="M2381" i="1"/>
  <c r="K2386" i="1"/>
  <c r="N2388" i="1"/>
  <c r="R2244" i="1"/>
  <c r="P2244" i="1"/>
  <c r="N2244" i="1"/>
  <c r="P2248" i="1"/>
  <c r="R2255" i="1"/>
  <c r="Q2255" i="1"/>
  <c r="P2255" i="1"/>
  <c r="N2255" i="1"/>
  <c r="M2268" i="1"/>
  <c r="B2273" i="1"/>
  <c r="R2275" i="1"/>
  <c r="P2275" i="1"/>
  <c r="M2288" i="1"/>
  <c r="P2304" i="1"/>
  <c r="O2316" i="1"/>
  <c r="R2325" i="1"/>
  <c r="R2328" i="1"/>
  <c r="O2328" i="1"/>
  <c r="L2337" i="1"/>
  <c r="P2353" i="1"/>
  <c r="K2358" i="1"/>
  <c r="Q2360" i="1"/>
  <c r="J2365" i="1"/>
  <c r="N2381" i="1"/>
  <c r="L2386" i="1"/>
  <c r="O2388" i="1"/>
  <c r="N2393" i="1"/>
  <c r="R2398" i="1"/>
  <c r="Q2398" i="1"/>
  <c r="P2398" i="1"/>
  <c r="N2398" i="1"/>
  <c r="M2398" i="1"/>
  <c r="K2398" i="1"/>
  <c r="J2398" i="1"/>
  <c r="Q2248" i="1"/>
  <c r="A2251" i="1"/>
  <c r="R2264" i="1"/>
  <c r="P2264" i="1"/>
  <c r="Q2268" i="1"/>
  <c r="A2271" i="1"/>
  <c r="B2298" i="1"/>
  <c r="A2298" i="1"/>
  <c r="R2304" i="1"/>
  <c r="O2309" i="1"/>
  <c r="N2314" i="1"/>
  <c r="M2314" i="1"/>
  <c r="L2314" i="1"/>
  <c r="J2314" i="1"/>
  <c r="A2314" i="1"/>
  <c r="P2316" i="1"/>
  <c r="R2321" i="1"/>
  <c r="Q2321" i="1"/>
  <c r="P2321" i="1"/>
  <c r="N2321" i="1"/>
  <c r="K2321" i="1"/>
  <c r="A2326" i="1"/>
  <c r="J2328" i="1"/>
  <c r="J2335" i="1"/>
  <c r="M2337" i="1"/>
  <c r="K2342" i="1"/>
  <c r="L2349" i="1"/>
  <c r="K2349" i="1"/>
  <c r="J2349" i="1"/>
  <c r="B2349" i="1"/>
  <c r="Q2353" i="1"/>
  <c r="O2358" i="1"/>
  <c r="R2360" i="1"/>
  <c r="L2365" i="1"/>
  <c r="L2372" i="1"/>
  <c r="J2377" i="1"/>
  <c r="L2379" i="1"/>
  <c r="O2381" i="1"/>
  <c r="M2386" i="1"/>
  <c r="P2388" i="1"/>
  <c r="O2393" i="1"/>
  <c r="L2398" i="1"/>
  <c r="R2288" i="1"/>
  <c r="Q2288" i="1"/>
  <c r="P2288" i="1"/>
  <c r="N2288" i="1"/>
  <c r="K2288" i="1"/>
  <c r="K2244" i="1"/>
  <c r="M2246" i="1"/>
  <c r="R2248" i="1"/>
  <c r="B2251" i="1"/>
  <c r="R2253" i="1"/>
  <c r="P2253" i="1"/>
  <c r="K2255" i="1"/>
  <c r="Q2257" i="1"/>
  <c r="J2264" i="1"/>
  <c r="L2266" i="1"/>
  <c r="R2268" i="1"/>
  <c r="J2273" i="1"/>
  <c r="K2275" i="1"/>
  <c r="M2277" i="1"/>
  <c r="K2284" i="1"/>
  <c r="L2286" i="1"/>
  <c r="L2293" i="1"/>
  <c r="J2298" i="1"/>
  <c r="A2305" i="1"/>
  <c r="P2309" i="1"/>
  <c r="K2314" i="1"/>
  <c r="Q2316" i="1"/>
  <c r="J2321" i="1"/>
  <c r="B2326" i="1"/>
  <c r="K2328" i="1"/>
  <c r="N2330" i="1"/>
  <c r="N2337" i="1"/>
  <c r="L2342" i="1"/>
  <c r="M2349" i="1"/>
  <c r="R2353" i="1"/>
  <c r="P2358" i="1"/>
  <c r="R2363" i="1"/>
  <c r="P2363" i="1"/>
  <c r="M2363" i="1"/>
  <c r="M2365" i="1"/>
  <c r="J2370" i="1"/>
  <c r="M2372" i="1"/>
  <c r="P2381" i="1"/>
  <c r="N2386" i="1"/>
  <c r="P2393" i="1"/>
  <c r="O2398" i="1"/>
  <c r="A2391" i="1"/>
  <c r="L2290" i="1"/>
  <c r="L2301" i="1"/>
  <c r="L2312" i="1"/>
  <c r="L2323" i="1"/>
  <c r="L2334" i="1"/>
  <c r="L2345" i="1"/>
  <c r="L2356" i="1"/>
  <c r="L2367" i="1"/>
  <c r="L2378" i="1"/>
  <c r="L2389" i="1"/>
  <c r="J2391" i="1"/>
  <c r="B2252" i="1"/>
  <c r="B2263" i="1"/>
  <c r="B2274" i="1"/>
  <c r="B2285" i="1"/>
  <c r="N2290" i="1"/>
  <c r="B2296" i="1"/>
  <c r="N2301" i="1"/>
  <c r="B2307" i="1"/>
  <c r="N2312" i="1"/>
  <c r="B2318" i="1"/>
  <c r="N2323" i="1"/>
  <c r="B2329" i="1"/>
  <c r="N2334" i="1"/>
  <c r="B2340" i="1"/>
  <c r="N2345" i="1"/>
  <c r="B2351" i="1"/>
  <c r="N2356" i="1"/>
  <c r="B2362" i="1"/>
  <c r="N2367" i="1"/>
  <c r="B2373" i="1"/>
  <c r="N2378" i="1"/>
  <c r="B2384" i="1"/>
  <c r="N2389" i="1"/>
  <c r="L2391" i="1"/>
  <c r="B2395" i="1"/>
  <c r="O2290" i="1"/>
  <c r="O2301" i="1"/>
  <c r="O2312" i="1"/>
  <c r="O2323" i="1"/>
  <c r="O2334" i="1"/>
  <c r="O2345" i="1"/>
  <c r="O2356" i="1"/>
  <c r="O2367" i="1"/>
  <c r="O2378" i="1"/>
  <c r="O2389" i="1"/>
  <c r="M2391" i="1"/>
  <c r="K3095" i="1"/>
  <c r="K3080" i="1"/>
  <c r="K3075" i="1"/>
  <c r="K3073" i="1"/>
  <c r="K3093" i="1"/>
  <c r="K3078" i="1"/>
  <c r="K3081" i="1"/>
  <c r="B3283" i="1"/>
  <c r="A3283" i="1"/>
  <c r="K3101" i="1"/>
  <c r="K3098" i="1"/>
  <c r="K3083" i="1"/>
  <c r="K3119" i="1"/>
  <c r="K3096" i="1"/>
  <c r="K3091" i="1"/>
  <c r="K3114" i="1"/>
  <c r="K3106" i="1"/>
  <c r="K3088" i="1"/>
  <c r="K3116" i="1"/>
  <c r="K3108" i="1"/>
  <c r="K3111" i="1"/>
  <c r="K3103" i="1"/>
  <c r="K3085" i="1"/>
  <c r="K3090" i="1"/>
  <c r="K3072" i="1"/>
  <c r="K3113" i="1"/>
  <c r="K3105" i="1"/>
  <c r="K3087" i="1"/>
  <c r="K3118" i="1"/>
  <c r="K3097" i="1"/>
  <c r="K3079" i="1"/>
  <c r="K3092" i="1"/>
  <c r="K3074" i="1"/>
  <c r="K3115" i="1"/>
  <c r="K3107" i="1"/>
  <c r="K3089" i="1"/>
  <c r="B3282" i="1"/>
  <c r="J3282" i="1"/>
  <c r="K3110" i="1"/>
  <c r="K3102" i="1"/>
  <c r="K3084" i="1"/>
  <c r="A3282" i="1"/>
  <c r="L3282" i="1"/>
  <c r="K3099" i="1"/>
  <c r="K3076" i="1"/>
  <c r="R3281" i="1"/>
  <c r="K3094" i="1"/>
  <c r="K3117" i="1"/>
  <c r="K3109" i="1"/>
  <c r="K3071" i="1"/>
  <c r="K3086" i="1"/>
  <c r="B3281" i="1"/>
  <c r="K3282" i="1"/>
  <c r="M3282" i="1"/>
  <c r="N3282" i="1"/>
  <c r="J3283" i="1"/>
  <c r="O3283" i="1"/>
  <c r="A3287" i="1"/>
  <c r="J3286" i="1"/>
  <c r="N3288" i="1"/>
  <c r="O3286" i="1"/>
  <c r="P3281" i="1"/>
  <c r="Q3281" i="1"/>
  <c r="P3286" i="1"/>
  <c r="Q3286" i="1"/>
  <c r="R3286" i="1"/>
  <c r="J3287" i="1"/>
  <c r="K3287" i="1"/>
  <c r="L3287" i="1"/>
  <c r="M3287" i="1"/>
  <c r="B3280" i="1"/>
  <c r="K3280" i="1"/>
  <c r="O3282" i="1"/>
  <c r="J3285" i="1"/>
  <c r="N3287" i="1"/>
  <c r="A3280" i="1"/>
  <c r="L3280" i="1"/>
  <c r="P3282" i="1"/>
  <c r="K3285" i="1"/>
  <c r="O3287" i="1"/>
  <c r="M3280" i="1"/>
  <c r="Q3282" i="1"/>
  <c r="L3285" i="1"/>
  <c r="P3287" i="1"/>
  <c r="J3280" i="1"/>
  <c r="N3280" i="1"/>
  <c r="M3285" i="1"/>
  <c r="Q3287" i="1"/>
  <c r="N3285" i="1"/>
  <c r="R3287" i="1"/>
  <c r="O3280" i="1"/>
  <c r="P3280" i="1"/>
  <c r="K3283" i="1"/>
  <c r="O3285" i="1"/>
  <c r="J3288" i="1"/>
  <c r="B3288" i="1"/>
  <c r="Q3280" i="1"/>
  <c r="L3283" i="1"/>
  <c r="P3285" i="1"/>
  <c r="K3288" i="1"/>
  <c r="A3288" i="1"/>
  <c r="M3283" i="1"/>
  <c r="Q3285" i="1"/>
  <c r="L3288" i="1"/>
  <c r="J3281" i="1"/>
  <c r="N3283" i="1"/>
  <c r="R3285" i="1"/>
  <c r="M3288" i="1"/>
  <c r="B3286" i="1"/>
  <c r="L3281" i="1"/>
  <c r="P3283" i="1"/>
  <c r="K3286" i="1"/>
  <c r="O3288" i="1"/>
  <c r="A3286" i="1"/>
  <c r="M3281" i="1"/>
  <c r="Q3283" i="1"/>
  <c r="L3286" i="1"/>
  <c r="P3288" i="1"/>
  <c r="B3285" i="1"/>
  <c r="N3281" i="1"/>
  <c r="M3286" i="1"/>
  <c r="Q3288" i="1"/>
  <c r="A3281" i="1"/>
  <c r="K3281" i="1"/>
  <c r="J144" i="19"/>
  <c r="K144" i="19"/>
  <c r="H663" i="1" l="1"/>
  <c r="H664" i="1" s="1"/>
  <c r="J531" i="1"/>
  <c r="K531" i="1"/>
  <c r="L531" i="1"/>
  <c r="M531" i="1"/>
  <c r="N531" i="1"/>
  <c r="O531" i="1"/>
  <c r="P531" i="1"/>
  <c r="Q531" i="1"/>
  <c r="R531" i="1"/>
  <c r="A531" i="1"/>
  <c r="A558" i="1"/>
  <c r="J558" i="1"/>
  <c r="K558" i="1"/>
  <c r="L558" i="1"/>
  <c r="M558" i="1"/>
  <c r="N558" i="1"/>
  <c r="O558" i="1"/>
  <c r="P558" i="1"/>
  <c r="H665" i="1" l="1"/>
  <c r="H666" i="1" s="1"/>
  <c r="H667" i="1" s="1"/>
  <c r="H668" i="1" s="1"/>
  <c r="H669" i="1" s="1"/>
  <c r="H670" i="1" s="1"/>
  <c r="H671" i="1" s="1"/>
  <c r="H672" i="1" s="1"/>
  <c r="H673" i="1" s="1"/>
  <c r="H674" i="1" s="1"/>
  <c r="H675" i="1" s="1"/>
  <c r="H676" i="1" s="1"/>
  <c r="H677" i="1" s="1"/>
  <c r="H678" i="1" s="1"/>
  <c r="J660" i="1"/>
  <c r="K660" i="1"/>
  <c r="L660" i="1"/>
  <c r="M660" i="1"/>
  <c r="N660" i="1"/>
  <c r="O660" i="1"/>
  <c r="P660" i="1"/>
  <c r="Q660" i="1"/>
  <c r="R660" i="1"/>
  <c r="J686" i="1"/>
  <c r="K686" i="1"/>
  <c r="L686" i="1"/>
  <c r="M686" i="1"/>
  <c r="N686" i="1"/>
  <c r="O686" i="1"/>
  <c r="P686" i="1"/>
  <c r="Q686" i="1"/>
  <c r="R686" i="1"/>
  <c r="J690" i="1"/>
  <c r="K690" i="1"/>
  <c r="L690" i="1"/>
  <c r="M690" i="1"/>
  <c r="N690" i="1"/>
  <c r="O690" i="1"/>
  <c r="P690" i="1"/>
  <c r="Q690" i="1"/>
  <c r="R690" i="1"/>
  <c r="J694" i="1"/>
  <c r="K694" i="1"/>
  <c r="L694" i="1"/>
  <c r="M694" i="1"/>
  <c r="N694" i="1"/>
  <c r="O694" i="1"/>
  <c r="P694" i="1"/>
  <c r="Q694" i="1"/>
  <c r="R694" i="1"/>
  <c r="J944" i="1"/>
  <c r="K944" i="1"/>
  <c r="L944" i="1"/>
  <c r="M944" i="1"/>
  <c r="N944" i="1"/>
  <c r="O944" i="1"/>
  <c r="P944" i="1"/>
  <c r="Q944" i="1"/>
  <c r="R944" i="1"/>
  <c r="J1194" i="1"/>
  <c r="K1194" i="1"/>
  <c r="L1194" i="1"/>
  <c r="M1194" i="1"/>
  <c r="N1194" i="1"/>
  <c r="O1194" i="1"/>
  <c r="P1194" i="1"/>
  <c r="Q1194" i="1"/>
  <c r="R1194" i="1"/>
  <c r="J1195" i="1"/>
  <c r="K1195" i="1"/>
  <c r="L1195" i="1"/>
  <c r="M1195" i="1"/>
  <c r="N1195" i="1"/>
  <c r="O1195" i="1"/>
  <c r="P1195" i="1"/>
  <c r="Q1195" i="1"/>
  <c r="R1195" i="1"/>
  <c r="J1196" i="1"/>
  <c r="K1196" i="1"/>
  <c r="L1196" i="1"/>
  <c r="M1196" i="1"/>
  <c r="N1196" i="1"/>
  <c r="O1196" i="1"/>
  <c r="P1196" i="1"/>
  <c r="Q1196" i="1"/>
  <c r="R1196" i="1"/>
  <c r="J1197" i="1"/>
  <c r="K1197" i="1"/>
  <c r="L1197" i="1"/>
  <c r="M1197" i="1"/>
  <c r="N1197" i="1"/>
  <c r="O1197" i="1"/>
  <c r="P1197" i="1"/>
  <c r="Q1197" i="1"/>
  <c r="R1197" i="1"/>
  <c r="J1198" i="1"/>
  <c r="K1198" i="1"/>
  <c r="L1198" i="1"/>
  <c r="M1198" i="1"/>
  <c r="N1198" i="1"/>
  <c r="O1198" i="1"/>
  <c r="P1198" i="1"/>
  <c r="Q1198" i="1"/>
  <c r="R1198" i="1"/>
  <c r="J1199" i="1"/>
  <c r="K1199" i="1"/>
  <c r="L1199" i="1"/>
  <c r="M1199" i="1"/>
  <c r="N1199" i="1"/>
  <c r="O1199" i="1"/>
  <c r="P1199" i="1"/>
  <c r="Q1199" i="1"/>
  <c r="R1199" i="1"/>
  <c r="J1449" i="1"/>
  <c r="K1449" i="1"/>
  <c r="L1449" i="1"/>
  <c r="M1449" i="1"/>
  <c r="N1449" i="1"/>
  <c r="O1449" i="1"/>
  <c r="P1449" i="1"/>
  <c r="Q1449" i="1"/>
  <c r="R1449" i="1"/>
  <c r="J1949" i="1"/>
  <c r="K1949" i="1"/>
  <c r="L1949" i="1"/>
  <c r="M1949" i="1"/>
  <c r="N1949" i="1"/>
  <c r="O1949" i="1"/>
  <c r="P1949" i="1"/>
  <c r="Q1949" i="1"/>
  <c r="R1949" i="1"/>
  <c r="J2474" i="1"/>
  <c r="K2474" i="1"/>
  <c r="L2474" i="1"/>
  <c r="M2474" i="1"/>
  <c r="N2474" i="1"/>
  <c r="O2474" i="1"/>
  <c r="P2474" i="1"/>
  <c r="Q2474" i="1"/>
  <c r="R2474" i="1"/>
  <c r="J2724" i="1"/>
  <c r="K2724" i="1"/>
  <c r="L2724" i="1"/>
  <c r="M2724" i="1"/>
  <c r="N2724" i="1"/>
  <c r="O2724" i="1"/>
  <c r="P2724" i="1"/>
  <c r="Q2724" i="1"/>
  <c r="R2724" i="1"/>
  <c r="J2727" i="1"/>
  <c r="K2727" i="1"/>
  <c r="L2727" i="1"/>
  <c r="M2727" i="1"/>
  <c r="N2727" i="1"/>
  <c r="O2727" i="1"/>
  <c r="P2727" i="1"/>
  <c r="Q2727" i="1"/>
  <c r="R2727" i="1"/>
  <c r="J2731" i="1"/>
  <c r="K2731" i="1"/>
  <c r="L2731" i="1"/>
  <c r="M2731" i="1"/>
  <c r="N2731" i="1"/>
  <c r="O2731" i="1"/>
  <c r="P2731" i="1"/>
  <c r="Q2731" i="1"/>
  <c r="R2731" i="1"/>
  <c r="J2735" i="1"/>
  <c r="K2735" i="1"/>
  <c r="L2735" i="1"/>
  <c r="M2735" i="1"/>
  <c r="N2735" i="1"/>
  <c r="O2735" i="1"/>
  <c r="P2735" i="1"/>
  <c r="Q2735" i="1"/>
  <c r="R2735" i="1"/>
  <c r="J2736" i="1"/>
  <c r="K2736" i="1"/>
  <c r="L2736" i="1"/>
  <c r="M2736" i="1"/>
  <c r="N2736" i="1"/>
  <c r="O2736" i="1"/>
  <c r="P2736" i="1"/>
  <c r="Q2736" i="1"/>
  <c r="R2736" i="1"/>
  <c r="J2754" i="1"/>
  <c r="K2754" i="1"/>
  <c r="L2754" i="1"/>
  <c r="M2754" i="1"/>
  <c r="N2754" i="1"/>
  <c r="O2754" i="1"/>
  <c r="P2754" i="1"/>
  <c r="Q2754" i="1"/>
  <c r="R2754" i="1"/>
  <c r="J2763" i="1"/>
  <c r="K2763" i="1"/>
  <c r="L2763" i="1"/>
  <c r="M2763" i="1"/>
  <c r="N2763" i="1"/>
  <c r="O2763" i="1"/>
  <c r="P2763" i="1"/>
  <c r="Q2763" i="1"/>
  <c r="R2763" i="1"/>
  <c r="J2764" i="1"/>
  <c r="K2764" i="1"/>
  <c r="L2764" i="1"/>
  <c r="M2764" i="1"/>
  <c r="N2764" i="1"/>
  <c r="O2764" i="1"/>
  <c r="P2764" i="1"/>
  <c r="Q2764" i="1"/>
  <c r="R2764" i="1"/>
  <c r="J2765" i="1"/>
  <c r="K2765" i="1"/>
  <c r="L2765" i="1"/>
  <c r="M2765" i="1"/>
  <c r="N2765" i="1"/>
  <c r="O2765" i="1"/>
  <c r="P2765" i="1"/>
  <c r="Q2765" i="1"/>
  <c r="R2765" i="1"/>
  <c r="J2766" i="1"/>
  <c r="K2766" i="1"/>
  <c r="L2766" i="1"/>
  <c r="M2766" i="1"/>
  <c r="N2766" i="1"/>
  <c r="O2766" i="1"/>
  <c r="P2766" i="1"/>
  <c r="Q2766" i="1"/>
  <c r="R2766" i="1"/>
  <c r="J2767" i="1"/>
  <c r="K2767" i="1"/>
  <c r="L2767" i="1"/>
  <c r="M2767" i="1"/>
  <c r="N2767" i="1"/>
  <c r="O2767" i="1"/>
  <c r="P2767" i="1"/>
  <c r="Q2767" i="1"/>
  <c r="R2767" i="1"/>
  <c r="J2768" i="1"/>
  <c r="K2768" i="1"/>
  <c r="L2768" i="1"/>
  <c r="M2768" i="1"/>
  <c r="N2768" i="1"/>
  <c r="O2768" i="1"/>
  <c r="P2768" i="1"/>
  <c r="Q2768" i="1"/>
  <c r="R2768" i="1"/>
  <c r="J2769" i="1"/>
  <c r="K2769" i="1"/>
  <c r="L2769" i="1"/>
  <c r="M2769" i="1"/>
  <c r="N2769" i="1"/>
  <c r="O2769" i="1"/>
  <c r="P2769" i="1"/>
  <c r="Q2769" i="1"/>
  <c r="R2769" i="1"/>
  <c r="J2770" i="1"/>
  <c r="K2770" i="1"/>
  <c r="L2770" i="1"/>
  <c r="M2770" i="1"/>
  <c r="N2770" i="1"/>
  <c r="O2770" i="1"/>
  <c r="P2770" i="1"/>
  <c r="Q2770" i="1"/>
  <c r="R2770" i="1"/>
  <c r="J2771" i="1"/>
  <c r="K2771" i="1"/>
  <c r="L2771" i="1"/>
  <c r="M2771" i="1"/>
  <c r="N2771" i="1"/>
  <c r="O2771" i="1"/>
  <c r="P2771" i="1"/>
  <c r="Q2771" i="1"/>
  <c r="R2771" i="1"/>
  <c r="J2772" i="1"/>
  <c r="K2772" i="1"/>
  <c r="L2772" i="1"/>
  <c r="M2772" i="1"/>
  <c r="N2772" i="1"/>
  <c r="O2772" i="1"/>
  <c r="P2772" i="1"/>
  <c r="Q2772" i="1"/>
  <c r="R2772" i="1"/>
  <c r="J2773" i="1"/>
  <c r="K2773" i="1"/>
  <c r="L2773" i="1"/>
  <c r="M2773" i="1"/>
  <c r="N2773" i="1"/>
  <c r="O2773" i="1"/>
  <c r="P2773" i="1"/>
  <c r="Q2773" i="1"/>
  <c r="R2773" i="1"/>
  <c r="J2774" i="1"/>
  <c r="K2774" i="1"/>
  <c r="L2774" i="1"/>
  <c r="M2774" i="1"/>
  <c r="N2774" i="1"/>
  <c r="O2774" i="1"/>
  <c r="P2774" i="1"/>
  <c r="Q2774" i="1"/>
  <c r="R2774" i="1"/>
  <c r="J2775" i="1"/>
  <c r="K2775" i="1"/>
  <c r="L2775" i="1"/>
  <c r="M2775" i="1"/>
  <c r="N2775" i="1"/>
  <c r="O2775" i="1"/>
  <c r="P2775" i="1"/>
  <c r="Q2775" i="1"/>
  <c r="R2775" i="1"/>
  <c r="J2797" i="1"/>
  <c r="K2797" i="1"/>
  <c r="L2797" i="1"/>
  <c r="M2797" i="1"/>
  <c r="N2797" i="1"/>
  <c r="P2797" i="1"/>
  <c r="Q2797" i="1"/>
  <c r="R2797" i="1"/>
  <c r="J2803" i="1"/>
  <c r="K2803" i="1"/>
  <c r="L2803" i="1"/>
  <c r="M2803" i="1"/>
  <c r="N2803" i="1"/>
  <c r="O2803" i="1"/>
  <c r="P2803" i="1"/>
  <c r="Q2803" i="1"/>
  <c r="R2803" i="1"/>
  <c r="J2824" i="1"/>
  <c r="K2824" i="1"/>
  <c r="L2824" i="1"/>
  <c r="M2824" i="1"/>
  <c r="N2824" i="1"/>
  <c r="O2824" i="1"/>
  <c r="P2824" i="1"/>
  <c r="Q2824" i="1"/>
  <c r="R2824" i="1"/>
  <c r="J2849" i="1"/>
  <c r="K2849" i="1"/>
  <c r="L2849" i="1"/>
  <c r="M2849" i="1"/>
  <c r="N2849" i="1"/>
  <c r="O2849" i="1"/>
  <c r="P2849" i="1"/>
  <c r="Q2849" i="1"/>
  <c r="R2849" i="1"/>
  <c r="J2850" i="1"/>
  <c r="K2850" i="1"/>
  <c r="L2850" i="1"/>
  <c r="M2850" i="1"/>
  <c r="N2850" i="1"/>
  <c r="O2850" i="1"/>
  <c r="P2850" i="1"/>
  <c r="Q2850" i="1"/>
  <c r="R2850" i="1"/>
  <c r="J2853" i="1"/>
  <c r="K2853" i="1"/>
  <c r="L2853" i="1"/>
  <c r="M2853" i="1"/>
  <c r="N2853" i="1"/>
  <c r="O2853" i="1"/>
  <c r="P2853" i="1"/>
  <c r="Q2853" i="1"/>
  <c r="R2853" i="1"/>
  <c r="J2865" i="1"/>
  <c r="K2865" i="1"/>
  <c r="L2865" i="1"/>
  <c r="M2865" i="1"/>
  <c r="N2865" i="1"/>
  <c r="O2865" i="1"/>
  <c r="P2865" i="1"/>
  <c r="Q2865" i="1"/>
  <c r="R2865" i="1"/>
  <c r="J2880" i="1"/>
  <c r="K2880" i="1"/>
  <c r="L2880" i="1"/>
  <c r="M2880" i="1"/>
  <c r="N2880" i="1"/>
  <c r="O2880" i="1"/>
  <c r="P2880" i="1"/>
  <c r="Q2880" i="1"/>
  <c r="R2880" i="1"/>
  <c r="J3016" i="1"/>
  <c r="K3016" i="1"/>
  <c r="L3016" i="1"/>
  <c r="M3016" i="1"/>
  <c r="N3016" i="1"/>
  <c r="O3016" i="1"/>
  <c r="P3016" i="1"/>
  <c r="Q3016" i="1"/>
  <c r="R3016" i="1"/>
  <c r="J3017" i="1"/>
  <c r="K3017" i="1"/>
  <c r="L3017" i="1"/>
  <c r="M3017" i="1"/>
  <c r="N3017" i="1"/>
  <c r="O3017" i="1"/>
  <c r="P3017" i="1"/>
  <c r="Q3017" i="1"/>
  <c r="R3017" i="1"/>
  <c r="J3018" i="1"/>
  <c r="K3018" i="1"/>
  <c r="L3018" i="1"/>
  <c r="M3018" i="1"/>
  <c r="N3018" i="1"/>
  <c r="O3018" i="1"/>
  <c r="P3018" i="1"/>
  <c r="Q3018" i="1"/>
  <c r="R3018" i="1"/>
  <c r="J3019" i="1"/>
  <c r="K3019" i="1"/>
  <c r="L3019" i="1"/>
  <c r="M3019" i="1"/>
  <c r="N3019" i="1"/>
  <c r="O3019" i="1"/>
  <c r="P3019" i="1"/>
  <c r="Q3019" i="1"/>
  <c r="R3019" i="1"/>
  <c r="K3025" i="1"/>
  <c r="K3026" i="1"/>
  <c r="K3050" i="1"/>
  <c r="K3150" i="1"/>
  <c r="J3169" i="1"/>
  <c r="K3169" i="1"/>
  <c r="L3169" i="1"/>
  <c r="M3169" i="1"/>
  <c r="N3169" i="1"/>
  <c r="O3169" i="1"/>
  <c r="P3169" i="1"/>
  <c r="Q3169" i="1"/>
  <c r="R3169" i="1"/>
  <c r="J3170" i="1"/>
  <c r="K3170" i="1"/>
  <c r="L3170" i="1"/>
  <c r="M3170" i="1"/>
  <c r="N3170" i="1"/>
  <c r="O3170" i="1"/>
  <c r="P3170" i="1"/>
  <c r="Q3170" i="1"/>
  <c r="R3170" i="1"/>
  <c r="J3171" i="1"/>
  <c r="K3171" i="1"/>
  <c r="L3171" i="1"/>
  <c r="M3171" i="1"/>
  <c r="N3171" i="1"/>
  <c r="O3171" i="1"/>
  <c r="P3171" i="1"/>
  <c r="Q3171" i="1"/>
  <c r="R3171" i="1"/>
  <c r="K3177" i="1"/>
  <c r="K3178" i="1"/>
  <c r="K3202" i="1"/>
  <c r="K3227" i="1"/>
  <c r="J3234" i="1"/>
  <c r="K3234" i="1"/>
  <c r="L3234" i="1"/>
  <c r="M3234" i="1"/>
  <c r="N3234" i="1"/>
  <c r="O3234" i="1"/>
  <c r="P3234" i="1"/>
  <c r="Q3234" i="1"/>
  <c r="R3234" i="1"/>
  <c r="J3239" i="1"/>
  <c r="K3239" i="1"/>
  <c r="L3239" i="1"/>
  <c r="M3239" i="1"/>
  <c r="N3239" i="1"/>
  <c r="O3239" i="1"/>
  <c r="R3239" i="1"/>
  <c r="J3244" i="1"/>
  <c r="K3244" i="1"/>
  <c r="L3244" i="1"/>
  <c r="M3244" i="1"/>
  <c r="N3244" i="1"/>
  <c r="O3244" i="1"/>
  <c r="R3244" i="1"/>
  <c r="A660" i="1"/>
  <c r="A686" i="1"/>
  <c r="A690" i="1"/>
  <c r="A694" i="1"/>
  <c r="A944" i="1"/>
  <c r="A1194" i="1"/>
  <c r="A1195" i="1"/>
  <c r="A1196" i="1"/>
  <c r="A1197" i="1"/>
  <c r="A1198" i="1"/>
  <c r="A1199" i="1"/>
  <c r="A1449" i="1"/>
  <c r="A1949" i="1"/>
  <c r="A2474" i="1"/>
  <c r="A2724" i="1"/>
  <c r="A2727" i="1"/>
  <c r="A2731" i="1"/>
  <c r="A2735" i="1"/>
  <c r="A2736" i="1"/>
  <c r="A2754" i="1"/>
  <c r="A2763" i="1"/>
  <c r="A2764" i="1"/>
  <c r="A2765" i="1"/>
  <c r="A2766" i="1"/>
  <c r="A2767" i="1"/>
  <c r="A2768" i="1"/>
  <c r="A2769" i="1"/>
  <c r="A2770" i="1"/>
  <c r="A2771" i="1"/>
  <c r="A2772" i="1"/>
  <c r="A2773" i="1"/>
  <c r="A2774" i="1"/>
  <c r="A2775" i="1"/>
  <c r="A2797" i="1"/>
  <c r="A2803" i="1"/>
  <c r="A2824" i="1"/>
  <c r="A2849" i="1"/>
  <c r="A2850" i="1"/>
  <c r="A2853" i="1"/>
  <c r="A2865" i="1"/>
  <c r="A2880" i="1"/>
  <c r="A3016" i="1"/>
  <c r="A3017" i="1"/>
  <c r="A3018" i="1"/>
  <c r="A3019" i="1"/>
  <c r="A3169" i="1"/>
  <c r="A3170" i="1"/>
  <c r="A3171" i="1"/>
  <c r="A3234" i="1"/>
  <c r="A3239" i="1"/>
  <c r="A3244" i="1"/>
  <c r="A3249" i="1"/>
  <c r="A3254" i="1"/>
  <c r="A3259" i="1"/>
  <c r="A3264" i="1"/>
  <c r="A3269" i="1"/>
  <c r="A3274" i="1"/>
  <c r="A3294" i="1"/>
  <c r="A3299" i="1"/>
  <c r="A3304" i="1"/>
  <c r="A3305" i="1"/>
  <c r="H679" i="1" l="1"/>
  <c r="H680" i="1" s="1"/>
  <c r="H681" i="1" s="1"/>
  <c r="H682" i="1" s="1"/>
  <c r="H683" i="1" s="1"/>
  <c r="H684" i="1" s="1"/>
  <c r="H685" i="1" s="1"/>
  <c r="H686" i="1" s="1"/>
  <c r="H687" i="1" s="1"/>
  <c r="H688" i="1" s="1"/>
  <c r="H689" i="1" s="1"/>
  <c r="H690" i="1" s="1"/>
  <c r="H691" i="1" s="1"/>
  <c r="H692" i="1" s="1"/>
  <c r="H693" i="1" s="1"/>
  <c r="H694" i="1" s="1"/>
  <c r="H695" i="1" s="1"/>
  <c r="H696" i="1" s="1"/>
  <c r="H697" i="1" s="1"/>
  <c r="H698" i="1" s="1"/>
  <c r="H699" i="1" s="1"/>
  <c r="H700" i="1" s="1"/>
  <c r="H701" i="1" s="1"/>
  <c r="H702" i="1" s="1"/>
  <c r="H703" i="1" s="1"/>
  <c r="H704" i="1" s="1"/>
  <c r="H705" i="1" s="1"/>
  <c r="H706" i="1" s="1"/>
  <c r="H707" i="1" s="1"/>
  <c r="H708" i="1" s="1"/>
  <c r="H709" i="1" s="1"/>
  <c r="H710" i="1" s="1"/>
  <c r="H711" i="1" s="1"/>
  <c r="H712" i="1" s="1"/>
  <c r="H713" i="1" s="1"/>
  <c r="H714" i="1" s="1"/>
  <c r="H715" i="1" s="1"/>
  <c r="H716" i="1" s="1"/>
  <c r="H717" i="1" s="1"/>
  <c r="H718" i="1" s="1"/>
  <c r="H719" i="1" s="1"/>
  <c r="H720" i="1" s="1"/>
  <c r="H721" i="1" s="1"/>
  <c r="H722" i="1" s="1"/>
  <c r="H723" i="1" s="1"/>
  <c r="H724" i="1" s="1"/>
  <c r="H725" i="1" s="1"/>
  <c r="H726" i="1" s="1"/>
  <c r="H727" i="1" s="1"/>
  <c r="H728" i="1" s="1"/>
  <c r="H729" i="1" s="1"/>
  <c r="H730" i="1" s="1"/>
  <c r="H731" i="1" s="1"/>
  <c r="H732" i="1" s="1"/>
  <c r="H733" i="1" s="1"/>
  <c r="H734" i="1" s="1"/>
  <c r="H735" i="1" s="1"/>
  <c r="H736" i="1" s="1"/>
  <c r="H737" i="1" s="1"/>
  <c r="H738" i="1" s="1"/>
  <c r="H739" i="1" s="1"/>
  <c r="H740" i="1" s="1"/>
  <c r="H741" i="1" s="1"/>
  <c r="H742" i="1" s="1"/>
  <c r="H743" i="1" s="1"/>
  <c r="H744" i="1" s="1"/>
  <c r="H745" i="1" s="1"/>
  <c r="H746" i="1" s="1"/>
  <c r="H747" i="1" s="1"/>
  <c r="H748" i="1" s="1"/>
  <c r="H749" i="1" s="1"/>
  <c r="H750" i="1" s="1"/>
  <c r="H751" i="1" s="1"/>
  <c r="H752" i="1" s="1"/>
  <c r="H753" i="1" s="1"/>
  <c r="H754" i="1" s="1"/>
  <c r="H755" i="1" s="1"/>
  <c r="H756" i="1" s="1"/>
  <c r="H757" i="1" s="1"/>
  <c r="H758" i="1" s="1"/>
  <c r="H759" i="1" s="1"/>
  <c r="H760" i="1" s="1"/>
  <c r="H761" i="1" s="1"/>
  <c r="H762" i="1" s="1"/>
  <c r="H763" i="1" s="1"/>
  <c r="H764" i="1" s="1"/>
  <c r="H765" i="1" s="1"/>
  <c r="H766" i="1" s="1"/>
  <c r="H767" i="1" s="1"/>
  <c r="H768" i="1" s="1"/>
  <c r="H769" i="1" s="1"/>
  <c r="H770" i="1" s="1"/>
  <c r="H771" i="1" s="1"/>
  <c r="H772" i="1" s="1"/>
  <c r="H773" i="1" s="1"/>
  <c r="H774" i="1" s="1"/>
  <c r="H775" i="1" s="1"/>
  <c r="H776" i="1" s="1"/>
  <c r="H777" i="1" s="1"/>
  <c r="H778" i="1" s="1"/>
  <c r="H779" i="1" s="1"/>
  <c r="H780" i="1" s="1"/>
  <c r="H781" i="1" s="1"/>
  <c r="H782" i="1" s="1"/>
  <c r="H783" i="1" s="1"/>
  <c r="H784" i="1" s="1"/>
  <c r="H785" i="1" s="1"/>
  <c r="H786" i="1" s="1"/>
  <c r="H787" i="1" s="1"/>
  <c r="H788" i="1" s="1"/>
  <c r="H789" i="1" s="1"/>
  <c r="H790" i="1" s="1"/>
  <c r="H791" i="1" s="1"/>
  <c r="H792" i="1" s="1"/>
  <c r="H793" i="1" s="1"/>
  <c r="H794" i="1" s="1"/>
  <c r="H795" i="1" s="1"/>
  <c r="H796" i="1" s="1"/>
  <c r="H797" i="1" s="1"/>
  <c r="H798" i="1" s="1"/>
  <c r="H799" i="1" s="1"/>
  <c r="H800" i="1" s="1"/>
  <c r="H801" i="1" s="1"/>
  <c r="H802" i="1" s="1"/>
  <c r="H803" i="1" s="1"/>
  <c r="H804" i="1" s="1"/>
  <c r="H805" i="1" s="1"/>
  <c r="H806" i="1" s="1"/>
  <c r="H807" i="1" s="1"/>
  <c r="H808" i="1" s="1"/>
  <c r="H809" i="1" s="1"/>
  <c r="H810" i="1" s="1"/>
  <c r="H811" i="1" s="1"/>
  <c r="H812" i="1" s="1"/>
  <c r="H813" i="1" s="1"/>
  <c r="H814" i="1" s="1"/>
  <c r="H815" i="1" s="1"/>
  <c r="H816" i="1" s="1"/>
  <c r="H817" i="1" s="1"/>
  <c r="H818" i="1" s="1"/>
  <c r="H819" i="1" s="1"/>
  <c r="H820" i="1" s="1"/>
  <c r="H821" i="1" s="1"/>
  <c r="H822" i="1" s="1"/>
  <c r="H823" i="1" s="1"/>
  <c r="H824" i="1" s="1"/>
  <c r="H825" i="1" s="1"/>
  <c r="H826" i="1" s="1"/>
  <c r="H827" i="1" s="1"/>
  <c r="H828" i="1" s="1"/>
  <c r="H829" i="1" s="1"/>
  <c r="H830" i="1" s="1"/>
  <c r="H831" i="1" s="1"/>
  <c r="H832" i="1" s="1"/>
  <c r="H833" i="1" s="1"/>
  <c r="H834" i="1" s="1"/>
  <c r="H835" i="1" s="1"/>
  <c r="H836" i="1" s="1"/>
  <c r="H837" i="1" s="1"/>
  <c r="H838" i="1" s="1"/>
  <c r="H839" i="1" s="1"/>
  <c r="H840" i="1" s="1"/>
  <c r="H841" i="1" s="1"/>
  <c r="H842" i="1" s="1"/>
  <c r="H843" i="1" s="1"/>
  <c r="H844" i="1" s="1"/>
  <c r="H845" i="1" s="1"/>
  <c r="H846" i="1" s="1"/>
  <c r="H847" i="1" s="1"/>
  <c r="H848" i="1" s="1"/>
  <c r="H849" i="1" s="1"/>
  <c r="H850" i="1" s="1"/>
  <c r="H851" i="1" s="1"/>
  <c r="H852" i="1" s="1"/>
  <c r="H853" i="1" s="1"/>
  <c r="H854" i="1" s="1"/>
  <c r="H855" i="1" s="1"/>
  <c r="H856" i="1" s="1"/>
  <c r="H857" i="1" s="1"/>
  <c r="H858" i="1" s="1"/>
  <c r="H859" i="1" s="1"/>
  <c r="H860" i="1" s="1"/>
  <c r="H861" i="1" s="1"/>
  <c r="H862" i="1" s="1"/>
  <c r="H863" i="1" s="1"/>
  <c r="H864" i="1" s="1"/>
  <c r="H865" i="1" s="1"/>
  <c r="H866" i="1" s="1"/>
  <c r="H867" i="1" s="1"/>
  <c r="H868" i="1" s="1"/>
  <c r="H869" i="1" s="1"/>
  <c r="H870" i="1" s="1"/>
  <c r="H871" i="1" s="1"/>
  <c r="H872" i="1" s="1"/>
  <c r="H873" i="1" s="1"/>
  <c r="H874" i="1" s="1"/>
  <c r="H875" i="1" s="1"/>
  <c r="H876" i="1" s="1"/>
  <c r="H877" i="1" s="1"/>
  <c r="H878" i="1" s="1"/>
  <c r="H879" i="1" s="1"/>
  <c r="H880" i="1" s="1"/>
  <c r="H881" i="1" s="1"/>
  <c r="H882" i="1" s="1"/>
  <c r="H883" i="1" s="1"/>
  <c r="H884" i="1" s="1"/>
  <c r="H885" i="1" s="1"/>
  <c r="H886" i="1" s="1"/>
  <c r="H887" i="1" s="1"/>
  <c r="H888" i="1" s="1"/>
  <c r="H889" i="1" s="1"/>
  <c r="H890" i="1" s="1"/>
  <c r="H891" i="1" s="1"/>
  <c r="H892" i="1" s="1"/>
  <c r="H893" i="1" s="1"/>
  <c r="H894" i="1" s="1"/>
  <c r="H895" i="1" s="1"/>
  <c r="H896" i="1" s="1"/>
  <c r="H897" i="1" s="1"/>
  <c r="H898" i="1" s="1"/>
  <c r="H899" i="1" s="1"/>
  <c r="H900" i="1" s="1"/>
  <c r="H901" i="1" s="1"/>
  <c r="H902" i="1" s="1"/>
  <c r="H903" i="1" s="1"/>
  <c r="H904" i="1" s="1"/>
  <c r="H905" i="1" s="1"/>
  <c r="H906" i="1" s="1"/>
  <c r="H907" i="1" s="1"/>
  <c r="H908" i="1" s="1"/>
  <c r="H909" i="1" s="1"/>
  <c r="H910" i="1" s="1"/>
  <c r="H911" i="1" s="1"/>
  <c r="H912" i="1" s="1"/>
  <c r="H913" i="1" s="1"/>
  <c r="H914" i="1" s="1"/>
  <c r="H915" i="1" s="1"/>
  <c r="H916" i="1" s="1"/>
  <c r="H917" i="1" s="1"/>
  <c r="H918" i="1" s="1"/>
  <c r="H919" i="1" s="1"/>
  <c r="H920" i="1" s="1"/>
  <c r="H921" i="1" s="1"/>
  <c r="H922" i="1" s="1"/>
  <c r="H923" i="1" s="1"/>
  <c r="H924" i="1" s="1"/>
  <c r="H925" i="1" s="1"/>
  <c r="H926" i="1" s="1"/>
  <c r="H927" i="1" s="1"/>
  <c r="H928" i="1" s="1"/>
  <c r="H929" i="1" s="1"/>
  <c r="H930" i="1" s="1"/>
  <c r="H931" i="1" s="1"/>
  <c r="H932" i="1" s="1"/>
  <c r="H933" i="1" s="1"/>
  <c r="H934" i="1" s="1"/>
  <c r="H935" i="1" s="1"/>
  <c r="H936" i="1" s="1"/>
  <c r="H937" i="1" s="1"/>
  <c r="H938" i="1" s="1"/>
  <c r="H939" i="1" s="1"/>
  <c r="H940" i="1" s="1"/>
  <c r="H941" i="1" s="1"/>
  <c r="H942" i="1" s="1"/>
  <c r="H943" i="1" s="1"/>
  <c r="H944" i="1" s="1"/>
  <c r="H945" i="1" s="1"/>
  <c r="H946" i="1" s="1"/>
  <c r="H947" i="1" s="1"/>
  <c r="H948" i="1" s="1"/>
  <c r="H949" i="1" s="1"/>
  <c r="H950" i="1" s="1"/>
  <c r="H951" i="1" s="1"/>
  <c r="H952" i="1" s="1"/>
  <c r="H953" i="1" s="1"/>
  <c r="H954" i="1" s="1"/>
  <c r="H955" i="1" s="1"/>
  <c r="H956" i="1" s="1"/>
  <c r="H957" i="1" s="1"/>
  <c r="H958" i="1" s="1"/>
  <c r="H959" i="1" s="1"/>
  <c r="H960" i="1" s="1"/>
  <c r="H961" i="1" s="1"/>
  <c r="H962" i="1" s="1"/>
  <c r="H963" i="1" s="1"/>
  <c r="H964" i="1" s="1"/>
  <c r="H965" i="1" s="1"/>
  <c r="H966" i="1" s="1"/>
  <c r="H967" i="1" s="1"/>
  <c r="H968" i="1" s="1"/>
  <c r="H969" i="1" s="1"/>
  <c r="H970" i="1" s="1"/>
  <c r="H971" i="1" s="1"/>
  <c r="H972" i="1" s="1"/>
  <c r="H973" i="1" s="1"/>
  <c r="H974" i="1" s="1"/>
  <c r="H975" i="1" s="1"/>
  <c r="H976" i="1" s="1"/>
  <c r="H977" i="1" s="1"/>
  <c r="H978" i="1" s="1"/>
  <c r="H979" i="1" s="1"/>
  <c r="H980" i="1" s="1"/>
  <c r="H981" i="1" s="1"/>
  <c r="H982" i="1" s="1"/>
  <c r="H983" i="1" s="1"/>
  <c r="H984" i="1" s="1"/>
  <c r="H985" i="1" s="1"/>
  <c r="H986" i="1" s="1"/>
  <c r="H987" i="1" s="1"/>
  <c r="H988" i="1" s="1"/>
  <c r="H989" i="1" s="1"/>
  <c r="H990" i="1" s="1"/>
  <c r="H991" i="1" s="1"/>
  <c r="H992" i="1" s="1"/>
  <c r="H993" i="1" s="1"/>
  <c r="H994" i="1" s="1"/>
  <c r="H995" i="1" s="1"/>
  <c r="H996" i="1" s="1"/>
  <c r="H997" i="1" s="1"/>
  <c r="H998" i="1" s="1"/>
  <c r="H999" i="1" s="1"/>
  <c r="H1000" i="1" s="1"/>
  <c r="H1001" i="1" s="1"/>
  <c r="H1002" i="1" s="1"/>
  <c r="H1003" i="1" s="1"/>
  <c r="H1004" i="1" s="1"/>
  <c r="H1005" i="1" s="1"/>
  <c r="H1006" i="1" s="1"/>
  <c r="H1007" i="1" s="1"/>
  <c r="H1008" i="1" s="1"/>
  <c r="H1009" i="1" s="1"/>
  <c r="H1010" i="1" s="1"/>
  <c r="H1011" i="1" s="1"/>
  <c r="H1012" i="1" s="1"/>
  <c r="H1013" i="1" s="1"/>
  <c r="H1014" i="1" s="1"/>
  <c r="H1015" i="1" s="1"/>
  <c r="H1016" i="1" s="1"/>
  <c r="H1017" i="1" s="1"/>
  <c r="H1018" i="1" s="1"/>
  <c r="H1019" i="1" s="1"/>
  <c r="H1020" i="1" s="1"/>
  <c r="H1021" i="1" s="1"/>
  <c r="H1022" i="1" s="1"/>
  <c r="H1023" i="1" s="1"/>
  <c r="H1024" i="1" s="1"/>
  <c r="H1025" i="1" s="1"/>
  <c r="H1026" i="1" s="1"/>
  <c r="H1027" i="1" s="1"/>
  <c r="H1028" i="1" s="1"/>
  <c r="H1029" i="1" s="1"/>
  <c r="H1030" i="1" s="1"/>
  <c r="H1031" i="1" s="1"/>
  <c r="H1032" i="1" s="1"/>
  <c r="H1033" i="1" s="1"/>
  <c r="H1034" i="1" s="1"/>
  <c r="H1035" i="1" s="1"/>
  <c r="H1036" i="1" s="1"/>
  <c r="H1037" i="1" s="1"/>
  <c r="H1038" i="1" s="1"/>
  <c r="H1039" i="1" s="1"/>
  <c r="H1040" i="1" s="1"/>
  <c r="H1041" i="1" s="1"/>
  <c r="H1042" i="1" s="1"/>
  <c r="H1043" i="1" s="1"/>
  <c r="H1044" i="1" s="1"/>
  <c r="H1045" i="1" s="1"/>
  <c r="H1046" i="1" s="1"/>
  <c r="H1047" i="1" s="1"/>
  <c r="H1048" i="1" s="1"/>
  <c r="H1049" i="1" s="1"/>
  <c r="H1050" i="1" s="1"/>
  <c r="H1051" i="1" s="1"/>
  <c r="H1052" i="1" s="1"/>
  <c r="H1053" i="1" s="1"/>
  <c r="H1054" i="1" s="1"/>
  <c r="H1055" i="1" s="1"/>
  <c r="H1056" i="1" s="1"/>
  <c r="H1057" i="1" s="1"/>
  <c r="H1058" i="1" s="1"/>
  <c r="H1059" i="1" s="1"/>
  <c r="H1060" i="1" s="1"/>
  <c r="H1061" i="1" s="1"/>
  <c r="H1062" i="1" s="1"/>
  <c r="H1063" i="1" s="1"/>
  <c r="H1064" i="1" s="1"/>
  <c r="H1065" i="1" s="1"/>
  <c r="H1066" i="1" s="1"/>
  <c r="H1067" i="1" s="1"/>
  <c r="H1068" i="1" s="1"/>
  <c r="H1069" i="1" s="1"/>
  <c r="H1070" i="1" s="1"/>
  <c r="H1071" i="1" s="1"/>
  <c r="H1072" i="1" s="1"/>
  <c r="H1073" i="1" s="1"/>
  <c r="H1074" i="1" s="1"/>
  <c r="H1075" i="1" s="1"/>
  <c r="H1076" i="1" s="1"/>
  <c r="H1077" i="1" s="1"/>
  <c r="H1078" i="1" s="1"/>
  <c r="H1079" i="1" s="1"/>
  <c r="H1080" i="1" s="1"/>
  <c r="H1081" i="1" s="1"/>
  <c r="H1082" i="1" s="1"/>
  <c r="H1083" i="1" s="1"/>
  <c r="H1084" i="1" s="1"/>
  <c r="H1085" i="1" s="1"/>
  <c r="H1086" i="1" s="1"/>
  <c r="H1087" i="1" s="1"/>
  <c r="H1088" i="1" s="1"/>
  <c r="H1089" i="1" s="1"/>
  <c r="H1090" i="1" s="1"/>
  <c r="H1091" i="1" s="1"/>
  <c r="H1092" i="1" s="1"/>
  <c r="H1093" i="1" s="1"/>
  <c r="H1094" i="1" s="1"/>
  <c r="H1095" i="1" s="1"/>
  <c r="H1096" i="1" s="1"/>
  <c r="H1097" i="1" s="1"/>
  <c r="H1098" i="1" s="1"/>
  <c r="H1099" i="1" s="1"/>
  <c r="H1100" i="1" s="1"/>
  <c r="H1101" i="1" s="1"/>
  <c r="H1102" i="1" s="1"/>
  <c r="H1103" i="1" s="1"/>
  <c r="H1104" i="1" s="1"/>
  <c r="H1105" i="1" s="1"/>
  <c r="H1106" i="1" s="1"/>
  <c r="H1107" i="1" s="1"/>
  <c r="H1108" i="1" s="1"/>
  <c r="H1109" i="1" s="1"/>
  <c r="H1110" i="1" s="1"/>
  <c r="H1111" i="1" s="1"/>
  <c r="H1112" i="1" s="1"/>
  <c r="H1113" i="1" s="1"/>
  <c r="H1114" i="1" s="1"/>
  <c r="H1115" i="1" s="1"/>
  <c r="H1116" i="1" s="1"/>
  <c r="H1117" i="1" s="1"/>
  <c r="H1118" i="1" s="1"/>
  <c r="H1119" i="1" s="1"/>
  <c r="H1120" i="1" s="1"/>
  <c r="H1121" i="1" s="1"/>
  <c r="H1122" i="1" s="1"/>
  <c r="H1123" i="1" s="1"/>
  <c r="H1124" i="1" s="1"/>
  <c r="H1125" i="1" s="1"/>
  <c r="H1126" i="1" s="1"/>
  <c r="H1127" i="1" s="1"/>
  <c r="H1128" i="1" s="1"/>
  <c r="H1129" i="1" s="1"/>
  <c r="H1130" i="1" s="1"/>
  <c r="H1131" i="1" s="1"/>
  <c r="H1132" i="1" s="1"/>
  <c r="H1133" i="1" s="1"/>
  <c r="H1134" i="1" s="1"/>
  <c r="H1135" i="1" s="1"/>
  <c r="H1136" i="1" s="1"/>
  <c r="H1137" i="1" s="1"/>
  <c r="H1138" i="1" s="1"/>
  <c r="H1139" i="1" s="1"/>
  <c r="H1140" i="1" s="1"/>
  <c r="H1141" i="1" s="1"/>
  <c r="H1142" i="1" s="1"/>
  <c r="H1143" i="1" s="1"/>
  <c r="H1144" i="1" s="1"/>
  <c r="H1145" i="1" s="1"/>
  <c r="H1146" i="1" s="1"/>
  <c r="H1147" i="1" s="1"/>
  <c r="H1148" i="1" s="1"/>
  <c r="H1149" i="1" s="1"/>
  <c r="H1150" i="1" s="1"/>
  <c r="H1151" i="1" s="1"/>
  <c r="H1152" i="1" s="1"/>
  <c r="H1153" i="1" s="1"/>
  <c r="H1154" i="1" s="1"/>
  <c r="H1155" i="1" s="1"/>
  <c r="H1156" i="1" s="1"/>
  <c r="H1157" i="1" s="1"/>
  <c r="H1158" i="1" s="1"/>
  <c r="H1159" i="1" s="1"/>
  <c r="H1160" i="1" s="1"/>
  <c r="H1161" i="1" s="1"/>
  <c r="H1162" i="1" s="1"/>
  <c r="H1163" i="1" s="1"/>
  <c r="H1164" i="1" s="1"/>
  <c r="H1165" i="1" s="1"/>
  <c r="H1166" i="1" s="1"/>
  <c r="H1167" i="1" s="1"/>
  <c r="H1168" i="1" s="1"/>
  <c r="H1169" i="1" s="1"/>
  <c r="H1170" i="1" s="1"/>
  <c r="H1171" i="1" s="1"/>
  <c r="H1172" i="1" s="1"/>
  <c r="H1173" i="1" s="1"/>
  <c r="H1174" i="1" s="1"/>
  <c r="H1175" i="1" s="1"/>
  <c r="H1176" i="1" s="1"/>
  <c r="H1177" i="1" s="1"/>
  <c r="H1178" i="1" s="1"/>
  <c r="H1179" i="1" s="1"/>
  <c r="H1180" i="1" s="1"/>
  <c r="H1181" i="1" s="1"/>
  <c r="H1182" i="1" s="1"/>
  <c r="H1183" i="1" s="1"/>
  <c r="H1184" i="1" s="1"/>
  <c r="H1185" i="1" s="1"/>
  <c r="H1186" i="1" s="1"/>
  <c r="H1187" i="1" s="1"/>
  <c r="H1188" i="1" s="1"/>
  <c r="H1189" i="1" s="1"/>
  <c r="H1190" i="1" s="1"/>
  <c r="H1191" i="1" s="1"/>
  <c r="H1192" i="1" s="1"/>
  <c r="H1193" i="1" s="1"/>
  <c r="H1194" i="1" s="1"/>
  <c r="H1195" i="1" s="1"/>
  <c r="H1196" i="1" s="1"/>
  <c r="H1197" i="1" s="1"/>
  <c r="H1198" i="1" s="1"/>
  <c r="H1199" i="1" s="1"/>
  <c r="H1200" i="1" s="1"/>
  <c r="H1201" i="1" s="1"/>
  <c r="H1202" i="1" s="1"/>
  <c r="H1203" i="1" s="1"/>
  <c r="H1204" i="1" s="1"/>
  <c r="H1205" i="1" s="1"/>
  <c r="H1206" i="1" s="1"/>
  <c r="H1207" i="1" s="1"/>
  <c r="H1208" i="1" s="1"/>
  <c r="H1209" i="1" s="1"/>
  <c r="H1210" i="1" s="1"/>
  <c r="H1211" i="1" s="1"/>
  <c r="H1212" i="1" s="1"/>
  <c r="H1213" i="1" s="1"/>
  <c r="H1214" i="1" s="1"/>
  <c r="H1215" i="1" s="1"/>
  <c r="H1216" i="1" s="1"/>
  <c r="H1217" i="1" s="1"/>
  <c r="H1218" i="1" s="1"/>
  <c r="H1219" i="1" s="1"/>
  <c r="H1220" i="1" s="1"/>
  <c r="H1221" i="1" s="1"/>
  <c r="H1222" i="1" s="1"/>
  <c r="H1223" i="1" s="1"/>
  <c r="H1224" i="1" s="1"/>
  <c r="H1225" i="1" s="1"/>
  <c r="H1226" i="1" s="1"/>
  <c r="H1227" i="1" s="1"/>
  <c r="H1228" i="1" s="1"/>
  <c r="H1229" i="1" s="1"/>
  <c r="H1230" i="1" s="1"/>
  <c r="H1231" i="1" s="1"/>
  <c r="H1232" i="1" s="1"/>
  <c r="H1233" i="1" s="1"/>
  <c r="H1234" i="1" s="1"/>
  <c r="H1235" i="1" s="1"/>
  <c r="H1236" i="1" s="1"/>
  <c r="H1237" i="1" s="1"/>
  <c r="H1238" i="1" s="1"/>
  <c r="H1239" i="1" s="1"/>
  <c r="H1240" i="1" s="1"/>
  <c r="H1241" i="1" s="1"/>
  <c r="H1242" i="1" s="1"/>
  <c r="H1243" i="1" s="1"/>
  <c r="H1244" i="1" s="1"/>
  <c r="H1245" i="1" s="1"/>
  <c r="H1246" i="1" s="1"/>
  <c r="H1247" i="1" s="1"/>
  <c r="H1248" i="1" s="1"/>
  <c r="H1249" i="1" s="1"/>
  <c r="H1250" i="1" s="1"/>
  <c r="H1251" i="1" s="1"/>
  <c r="H1252" i="1" s="1"/>
  <c r="H1253" i="1" s="1"/>
  <c r="H1254" i="1" s="1"/>
  <c r="H1255" i="1" s="1"/>
  <c r="H1256" i="1" s="1"/>
  <c r="H1257" i="1" s="1"/>
  <c r="H1258" i="1" s="1"/>
  <c r="H1259" i="1" s="1"/>
  <c r="H1260" i="1" s="1"/>
  <c r="H1261" i="1" s="1"/>
  <c r="H1262" i="1" s="1"/>
  <c r="H1263" i="1" s="1"/>
  <c r="H1264" i="1" s="1"/>
  <c r="H1265" i="1" s="1"/>
  <c r="H1266" i="1" s="1"/>
  <c r="H1267" i="1" s="1"/>
  <c r="H1268" i="1" s="1"/>
  <c r="H1269" i="1" s="1"/>
  <c r="H1270" i="1" s="1"/>
  <c r="H1271" i="1" s="1"/>
  <c r="H1272" i="1" s="1"/>
  <c r="H1273" i="1" s="1"/>
  <c r="H1274" i="1" s="1"/>
  <c r="H1275" i="1" s="1"/>
  <c r="H1276" i="1" s="1"/>
  <c r="H1277" i="1" s="1"/>
  <c r="H1278" i="1" s="1"/>
  <c r="H1279" i="1" s="1"/>
  <c r="H1280" i="1" s="1"/>
  <c r="H1281" i="1" s="1"/>
  <c r="H1282" i="1" s="1"/>
  <c r="H1283" i="1" s="1"/>
  <c r="H1284" i="1" s="1"/>
  <c r="H1285" i="1" s="1"/>
  <c r="H1286" i="1" s="1"/>
  <c r="H1287" i="1" s="1"/>
  <c r="H1288" i="1" s="1"/>
  <c r="H1289" i="1" s="1"/>
  <c r="H1290" i="1" s="1"/>
  <c r="H1291" i="1" s="1"/>
  <c r="H1292" i="1" s="1"/>
  <c r="H1293" i="1" s="1"/>
  <c r="H1294" i="1" s="1"/>
  <c r="H1295" i="1" s="1"/>
  <c r="H1296" i="1" s="1"/>
  <c r="H1297" i="1" s="1"/>
  <c r="H1298" i="1" s="1"/>
  <c r="H1299" i="1" s="1"/>
  <c r="H1300" i="1" s="1"/>
  <c r="H1301" i="1" s="1"/>
  <c r="H1302" i="1" s="1"/>
  <c r="H1303" i="1" s="1"/>
  <c r="H1304" i="1" s="1"/>
  <c r="H1305" i="1" s="1"/>
  <c r="H1306" i="1" s="1"/>
  <c r="H1307" i="1" s="1"/>
  <c r="H1308" i="1" s="1"/>
  <c r="H1309" i="1" s="1"/>
  <c r="H1310" i="1" s="1"/>
  <c r="H1311" i="1" s="1"/>
  <c r="H1312" i="1" s="1"/>
  <c r="H1313" i="1" s="1"/>
  <c r="H1314" i="1" s="1"/>
  <c r="H1315" i="1" s="1"/>
  <c r="H1316" i="1" s="1"/>
  <c r="H1317" i="1" s="1"/>
  <c r="H1318" i="1" s="1"/>
  <c r="H1319" i="1" s="1"/>
  <c r="H1320" i="1" s="1"/>
  <c r="H1321" i="1" s="1"/>
  <c r="H1322" i="1" s="1"/>
  <c r="H1323" i="1" s="1"/>
  <c r="H1324" i="1" s="1"/>
  <c r="H1325" i="1" s="1"/>
  <c r="H1326" i="1" s="1"/>
  <c r="H1327" i="1" s="1"/>
  <c r="H1328" i="1" s="1"/>
  <c r="H1329" i="1" s="1"/>
  <c r="H1330" i="1" s="1"/>
  <c r="H1331" i="1" s="1"/>
  <c r="H1332" i="1" s="1"/>
  <c r="H1333" i="1" s="1"/>
  <c r="H1334" i="1" s="1"/>
  <c r="H1335" i="1" s="1"/>
  <c r="H1336" i="1" s="1"/>
  <c r="H1337" i="1" s="1"/>
  <c r="H1338" i="1" s="1"/>
  <c r="H1339" i="1" s="1"/>
  <c r="H1340" i="1" s="1"/>
  <c r="H1341" i="1" s="1"/>
  <c r="H1342" i="1" s="1"/>
  <c r="H1343" i="1" s="1"/>
  <c r="H1344" i="1" s="1"/>
  <c r="H1345" i="1" s="1"/>
  <c r="H1346" i="1" s="1"/>
  <c r="H1347" i="1" s="1"/>
  <c r="H1348" i="1" s="1"/>
  <c r="H1349" i="1" s="1"/>
  <c r="H1350" i="1" s="1"/>
  <c r="H1351" i="1" s="1"/>
  <c r="H1352" i="1" s="1"/>
  <c r="H1353" i="1" s="1"/>
  <c r="H1354" i="1" s="1"/>
  <c r="H1355" i="1" s="1"/>
  <c r="H1356" i="1" s="1"/>
  <c r="H1357" i="1" s="1"/>
  <c r="H1358" i="1" s="1"/>
  <c r="H1359" i="1" s="1"/>
  <c r="H1360" i="1" s="1"/>
  <c r="H1361" i="1" s="1"/>
  <c r="H1362" i="1" s="1"/>
  <c r="H1363" i="1" s="1"/>
  <c r="H1364" i="1" s="1"/>
  <c r="H1365" i="1" s="1"/>
  <c r="H1366" i="1" s="1"/>
  <c r="H1367" i="1" s="1"/>
  <c r="H1368" i="1" s="1"/>
  <c r="H1369" i="1" s="1"/>
  <c r="H1370" i="1" s="1"/>
  <c r="H1371" i="1" s="1"/>
  <c r="H1372" i="1" s="1"/>
  <c r="H1373" i="1" s="1"/>
  <c r="H1374" i="1" s="1"/>
  <c r="H1375" i="1" s="1"/>
  <c r="H1376" i="1" s="1"/>
  <c r="H1377" i="1" s="1"/>
  <c r="H1378" i="1" s="1"/>
  <c r="H1379" i="1" s="1"/>
  <c r="H1380" i="1" s="1"/>
  <c r="H1381" i="1" s="1"/>
  <c r="H1382" i="1" s="1"/>
  <c r="H1383" i="1" s="1"/>
  <c r="H1384" i="1" s="1"/>
  <c r="H1385" i="1" s="1"/>
  <c r="H1386" i="1" s="1"/>
  <c r="H1387" i="1" s="1"/>
  <c r="H1388" i="1" s="1"/>
  <c r="H1389" i="1" s="1"/>
  <c r="H1390" i="1" s="1"/>
  <c r="H1391" i="1" s="1"/>
  <c r="H1392" i="1" s="1"/>
  <c r="H1393" i="1" s="1"/>
  <c r="H1394" i="1" s="1"/>
  <c r="H1395" i="1" s="1"/>
  <c r="H1396" i="1" s="1"/>
  <c r="H1397" i="1" s="1"/>
  <c r="H1398" i="1" s="1"/>
  <c r="H1399" i="1" s="1"/>
  <c r="H1400" i="1" s="1"/>
  <c r="H1401" i="1" s="1"/>
  <c r="H1402" i="1" s="1"/>
  <c r="H1403" i="1" s="1"/>
  <c r="H1404" i="1" s="1"/>
  <c r="H1405" i="1" s="1"/>
  <c r="H1406" i="1" s="1"/>
  <c r="H1407" i="1" s="1"/>
  <c r="H1408" i="1" s="1"/>
  <c r="H1409" i="1" s="1"/>
  <c r="H1410" i="1" s="1"/>
  <c r="H1411" i="1" s="1"/>
  <c r="H1412" i="1" s="1"/>
  <c r="H1413" i="1" s="1"/>
  <c r="H1414" i="1" s="1"/>
  <c r="H1415" i="1" s="1"/>
  <c r="H1416" i="1" s="1"/>
  <c r="H1417" i="1" s="1"/>
  <c r="H1418" i="1" s="1"/>
  <c r="H1419" i="1" s="1"/>
  <c r="H1420" i="1" s="1"/>
  <c r="H1421" i="1" s="1"/>
  <c r="H1422" i="1" s="1"/>
  <c r="H1423" i="1" s="1"/>
  <c r="H1424" i="1" s="1"/>
  <c r="H1425" i="1" s="1"/>
  <c r="H1426" i="1" s="1"/>
  <c r="H1427" i="1" s="1"/>
  <c r="H1428" i="1" s="1"/>
  <c r="H1429" i="1" s="1"/>
  <c r="H1430" i="1" s="1"/>
  <c r="H1431" i="1" s="1"/>
  <c r="H1432" i="1" s="1"/>
  <c r="H1433" i="1" s="1"/>
  <c r="H1434" i="1" s="1"/>
  <c r="H1435" i="1" s="1"/>
  <c r="H1436" i="1" s="1"/>
  <c r="H1437" i="1" s="1"/>
  <c r="H1438" i="1" s="1"/>
  <c r="H1439" i="1" s="1"/>
  <c r="H1440" i="1" s="1"/>
  <c r="H1441" i="1" s="1"/>
  <c r="H1442" i="1" s="1"/>
  <c r="H1443" i="1" s="1"/>
  <c r="H1444" i="1" s="1"/>
  <c r="H1445" i="1" s="1"/>
  <c r="H1446" i="1" s="1"/>
  <c r="H1447" i="1" s="1"/>
  <c r="H1448" i="1" s="1"/>
  <c r="H1449" i="1" s="1"/>
  <c r="H1450" i="1" s="1"/>
  <c r="H1451" i="1" s="1"/>
  <c r="H1452" i="1" s="1"/>
  <c r="H1453" i="1" s="1"/>
  <c r="H1454" i="1" s="1"/>
  <c r="H1455" i="1" s="1"/>
  <c r="H1456" i="1" s="1"/>
  <c r="H1457" i="1" s="1"/>
  <c r="H1458" i="1" s="1"/>
  <c r="H1459" i="1" s="1"/>
  <c r="H1460" i="1" s="1"/>
  <c r="H1461" i="1" s="1"/>
  <c r="H1462" i="1" s="1"/>
  <c r="H1463" i="1" s="1"/>
  <c r="H1464" i="1" s="1"/>
  <c r="H1465" i="1" s="1"/>
  <c r="H1466" i="1" s="1"/>
  <c r="H1467" i="1" s="1"/>
  <c r="H1468" i="1" s="1"/>
  <c r="H1469" i="1" s="1"/>
  <c r="H1470" i="1" s="1"/>
  <c r="H1471" i="1" s="1"/>
  <c r="H1472" i="1" s="1"/>
  <c r="H1473" i="1" s="1"/>
  <c r="H1474" i="1" s="1"/>
  <c r="H1475" i="1" s="1"/>
  <c r="H1476" i="1" s="1"/>
  <c r="H1477" i="1" s="1"/>
  <c r="H1478" i="1" s="1"/>
  <c r="H1479" i="1" s="1"/>
  <c r="H1480" i="1" s="1"/>
  <c r="H1481" i="1" s="1"/>
  <c r="H1482" i="1" s="1"/>
  <c r="H1483" i="1" s="1"/>
  <c r="H1484" i="1" s="1"/>
  <c r="H1485" i="1" s="1"/>
  <c r="H1486" i="1" s="1"/>
  <c r="H1487" i="1" s="1"/>
  <c r="H1488" i="1" s="1"/>
  <c r="H1489" i="1" s="1"/>
  <c r="H1490" i="1" s="1"/>
  <c r="H1491" i="1" s="1"/>
  <c r="H1492" i="1" s="1"/>
  <c r="H1493" i="1" s="1"/>
  <c r="H1494" i="1" s="1"/>
  <c r="H1495" i="1" s="1"/>
  <c r="H1496" i="1" s="1"/>
  <c r="H1497" i="1" s="1"/>
  <c r="H1498" i="1" s="1"/>
  <c r="H1499" i="1" s="1"/>
  <c r="H1500" i="1" s="1"/>
  <c r="H1501" i="1" s="1"/>
  <c r="H1502" i="1" s="1"/>
  <c r="H1503" i="1" s="1"/>
  <c r="H1504" i="1" s="1"/>
  <c r="H1505" i="1" s="1"/>
  <c r="H1506" i="1" s="1"/>
  <c r="H1507" i="1" s="1"/>
  <c r="H1508" i="1" s="1"/>
  <c r="H1509" i="1" s="1"/>
  <c r="H1510" i="1" s="1"/>
  <c r="H1511" i="1" s="1"/>
  <c r="H1512" i="1" s="1"/>
  <c r="H1513" i="1" s="1"/>
  <c r="H1514" i="1" s="1"/>
  <c r="H1515" i="1" s="1"/>
  <c r="H1516" i="1" s="1"/>
  <c r="H1517" i="1" s="1"/>
  <c r="H1518" i="1" s="1"/>
  <c r="H1519" i="1" s="1"/>
  <c r="H1520" i="1" s="1"/>
  <c r="H1521" i="1" s="1"/>
  <c r="H1522" i="1" s="1"/>
  <c r="H1523" i="1" s="1"/>
  <c r="H1524" i="1" s="1"/>
  <c r="H1525" i="1" s="1"/>
  <c r="H1526" i="1" s="1"/>
  <c r="H1527" i="1" s="1"/>
  <c r="H1528" i="1" s="1"/>
  <c r="H1529" i="1" s="1"/>
  <c r="H1530" i="1" s="1"/>
  <c r="H1531" i="1" s="1"/>
  <c r="H1532" i="1" s="1"/>
  <c r="H1533" i="1" s="1"/>
  <c r="H1534" i="1" s="1"/>
  <c r="H1535" i="1" s="1"/>
  <c r="H1536" i="1" s="1"/>
  <c r="H1537" i="1" s="1"/>
  <c r="H1538" i="1" s="1"/>
  <c r="H1539" i="1" s="1"/>
  <c r="H1540" i="1" s="1"/>
  <c r="H1541" i="1" s="1"/>
  <c r="H1542" i="1" s="1"/>
  <c r="H1543" i="1" s="1"/>
  <c r="H1544" i="1" s="1"/>
  <c r="H1545" i="1" s="1"/>
  <c r="H1546" i="1" s="1"/>
  <c r="H1547" i="1" s="1"/>
  <c r="H1548" i="1" s="1"/>
  <c r="H1549" i="1" s="1"/>
  <c r="H1550" i="1" s="1"/>
  <c r="H1551" i="1" s="1"/>
  <c r="H1552" i="1" s="1"/>
  <c r="H1553" i="1" s="1"/>
  <c r="H1554" i="1" s="1"/>
  <c r="H1555" i="1" s="1"/>
  <c r="H1556" i="1" s="1"/>
  <c r="H1557" i="1" s="1"/>
  <c r="H1558" i="1" s="1"/>
  <c r="H1559" i="1" s="1"/>
  <c r="H1560" i="1" s="1"/>
  <c r="H1561" i="1" s="1"/>
  <c r="H1562" i="1" s="1"/>
  <c r="H1563" i="1" s="1"/>
  <c r="H1564" i="1" s="1"/>
  <c r="H1565" i="1" s="1"/>
  <c r="H1566" i="1" s="1"/>
  <c r="H1567" i="1" s="1"/>
  <c r="H1568" i="1" s="1"/>
  <c r="H1569" i="1" s="1"/>
  <c r="H1570" i="1" s="1"/>
  <c r="H1571" i="1" s="1"/>
  <c r="H1572" i="1" s="1"/>
  <c r="H1573" i="1" s="1"/>
  <c r="H1574" i="1" s="1"/>
  <c r="H1575" i="1" s="1"/>
  <c r="H1576" i="1" s="1"/>
  <c r="H1577" i="1" s="1"/>
  <c r="H1578" i="1" s="1"/>
  <c r="H1579" i="1" s="1"/>
  <c r="H1580" i="1" s="1"/>
  <c r="H1581" i="1" s="1"/>
  <c r="H1582" i="1" s="1"/>
  <c r="H1583" i="1" s="1"/>
  <c r="H1584" i="1" s="1"/>
  <c r="H1585" i="1" s="1"/>
  <c r="H1586" i="1" s="1"/>
  <c r="H1587" i="1" s="1"/>
  <c r="H1588" i="1" s="1"/>
  <c r="H1589" i="1" s="1"/>
  <c r="H1590" i="1" s="1"/>
  <c r="H1591" i="1" s="1"/>
  <c r="H1592" i="1" s="1"/>
  <c r="H1593" i="1" s="1"/>
  <c r="H1594" i="1" s="1"/>
  <c r="H1595" i="1" s="1"/>
  <c r="H1596" i="1" s="1"/>
  <c r="H1597" i="1" s="1"/>
  <c r="H1598" i="1" s="1"/>
  <c r="H1599" i="1" s="1"/>
  <c r="H1600" i="1" s="1"/>
  <c r="H1601" i="1" s="1"/>
  <c r="H1602" i="1" s="1"/>
  <c r="H1603" i="1" s="1"/>
  <c r="H1604" i="1" s="1"/>
  <c r="H1605" i="1" s="1"/>
  <c r="H1606" i="1" s="1"/>
  <c r="H1607" i="1" s="1"/>
  <c r="H1608" i="1" s="1"/>
  <c r="H1609" i="1" s="1"/>
  <c r="H1610" i="1" s="1"/>
  <c r="H1611" i="1" s="1"/>
  <c r="H1612" i="1" s="1"/>
  <c r="H1613" i="1" s="1"/>
  <c r="H1614" i="1" s="1"/>
  <c r="H1615" i="1" s="1"/>
  <c r="H1616" i="1" s="1"/>
  <c r="H1617" i="1" s="1"/>
  <c r="H1618" i="1" s="1"/>
  <c r="H1619" i="1" s="1"/>
  <c r="H1620" i="1" s="1"/>
  <c r="H1621" i="1" s="1"/>
  <c r="H1622" i="1" s="1"/>
  <c r="H1623" i="1" s="1"/>
  <c r="H1624" i="1" s="1"/>
  <c r="H1625" i="1" s="1"/>
  <c r="H1626" i="1" s="1"/>
  <c r="H1627" i="1" s="1"/>
  <c r="H1628" i="1" s="1"/>
  <c r="H1629" i="1" s="1"/>
  <c r="H1630" i="1" s="1"/>
  <c r="H1631" i="1" s="1"/>
  <c r="H1632" i="1" s="1"/>
  <c r="H1633" i="1" s="1"/>
  <c r="H1634" i="1" s="1"/>
  <c r="H1635" i="1" s="1"/>
  <c r="H1636" i="1" s="1"/>
  <c r="H1637" i="1" s="1"/>
  <c r="H1638" i="1" s="1"/>
  <c r="H1639" i="1" s="1"/>
  <c r="H1640" i="1" s="1"/>
  <c r="H1641" i="1" s="1"/>
  <c r="H1642" i="1" s="1"/>
  <c r="H1643" i="1" s="1"/>
  <c r="H1644" i="1" s="1"/>
  <c r="H1645" i="1" s="1"/>
  <c r="H1646" i="1" s="1"/>
  <c r="H1647" i="1" s="1"/>
  <c r="H1648" i="1" s="1"/>
  <c r="H1649" i="1" s="1"/>
  <c r="H1650" i="1" s="1"/>
  <c r="H1651" i="1" s="1"/>
  <c r="H1652" i="1" s="1"/>
  <c r="H1653" i="1" s="1"/>
  <c r="H1654" i="1" s="1"/>
  <c r="H1655" i="1" s="1"/>
  <c r="H1656" i="1" s="1"/>
  <c r="H1657" i="1" s="1"/>
  <c r="H1658" i="1" s="1"/>
  <c r="H1659" i="1" s="1"/>
  <c r="H1660" i="1" s="1"/>
  <c r="H1661" i="1" s="1"/>
  <c r="H1662" i="1" s="1"/>
  <c r="H1663" i="1" s="1"/>
  <c r="H1664" i="1" s="1"/>
  <c r="H1665" i="1" s="1"/>
  <c r="H1666" i="1" s="1"/>
  <c r="H1667" i="1" s="1"/>
  <c r="H1668" i="1" s="1"/>
  <c r="H1669" i="1" s="1"/>
  <c r="H1670" i="1" s="1"/>
  <c r="H1671" i="1" s="1"/>
  <c r="H1672" i="1" s="1"/>
  <c r="H1673" i="1" s="1"/>
  <c r="H1674" i="1" s="1"/>
  <c r="H1675" i="1" s="1"/>
  <c r="H1676" i="1" s="1"/>
  <c r="H1677" i="1" s="1"/>
  <c r="H1678" i="1" s="1"/>
  <c r="H1679" i="1" s="1"/>
  <c r="H1680" i="1" s="1"/>
  <c r="H1681" i="1" s="1"/>
  <c r="H1682" i="1" s="1"/>
  <c r="H1683" i="1" s="1"/>
  <c r="H1684" i="1" s="1"/>
  <c r="H1685" i="1" s="1"/>
  <c r="H1686" i="1" s="1"/>
  <c r="H1687" i="1" s="1"/>
  <c r="H1688" i="1" s="1"/>
  <c r="H1689" i="1" s="1"/>
  <c r="H1690" i="1" s="1"/>
  <c r="H1691" i="1" s="1"/>
  <c r="H1692" i="1" s="1"/>
  <c r="H1693" i="1" s="1"/>
  <c r="H1694" i="1" s="1"/>
  <c r="H1695" i="1" s="1"/>
  <c r="H1696" i="1" s="1"/>
  <c r="H1697" i="1" s="1"/>
  <c r="H1698" i="1" s="1"/>
  <c r="H1699" i="1" s="1"/>
  <c r="H1700" i="1" s="1"/>
  <c r="H1701" i="1" s="1"/>
  <c r="H1702" i="1" s="1"/>
  <c r="H1703" i="1" s="1"/>
  <c r="H1704" i="1" s="1"/>
  <c r="H1705" i="1" s="1"/>
  <c r="H1706" i="1" s="1"/>
  <c r="H1707" i="1" s="1"/>
  <c r="H1708" i="1" s="1"/>
  <c r="H1709" i="1" s="1"/>
  <c r="H1710" i="1" s="1"/>
  <c r="H1711" i="1" s="1"/>
  <c r="H1712" i="1" s="1"/>
  <c r="H1713" i="1" s="1"/>
  <c r="H1714" i="1" s="1"/>
  <c r="H1715" i="1" s="1"/>
  <c r="H1716" i="1" s="1"/>
  <c r="H1717" i="1" s="1"/>
  <c r="H1718" i="1" s="1"/>
  <c r="H1719" i="1" s="1"/>
  <c r="H1720" i="1" s="1"/>
  <c r="H1721" i="1" s="1"/>
  <c r="H1722" i="1" s="1"/>
  <c r="H1723" i="1" s="1"/>
  <c r="H1724" i="1" s="1"/>
  <c r="H1725" i="1" s="1"/>
  <c r="H1726" i="1" s="1"/>
  <c r="H1727" i="1" s="1"/>
  <c r="H1728" i="1" s="1"/>
  <c r="H1729" i="1" s="1"/>
  <c r="H1730" i="1" s="1"/>
  <c r="H1731" i="1" s="1"/>
  <c r="H1732" i="1" s="1"/>
  <c r="H1733" i="1" s="1"/>
  <c r="H1734" i="1" s="1"/>
  <c r="H1735" i="1" s="1"/>
  <c r="H1736" i="1" s="1"/>
  <c r="H1737" i="1" s="1"/>
  <c r="H1738" i="1" s="1"/>
  <c r="H1739" i="1" s="1"/>
  <c r="H1740" i="1" s="1"/>
  <c r="H1741" i="1" s="1"/>
  <c r="H1742" i="1" s="1"/>
  <c r="H1743" i="1" s="1"/>
  <c r="H1744" i="1" s="1"/>
  <c r="H1745" i="1" s="1"/>
  <c r="H1746" i="1" s="1"/>
  <c r="H1747" i="1" s="1"/>
  <c r="H1748" i="1" s="1"/>
  <c r="H1749" i="1" s="1"/>
  <c r="H1750" i="1" s="1"/>
  <c r="H1751" i="1" s="1"/>
  <c r="H1752" i="1" s="1"/>
  <c r="H1753" i="1" s="1"/>
  <c r="H1754" i="1" s="1"/>
  <c r="H1755" i="1" s="1"/>
  <c r="H1756" i="1" s="1"/>
  <c r="H1757" i="1" s="1"/>
  <c r="H1758" i="1" s="1"/>
  <c r="H1759" i="1" s="1"/>
  <c r="H1760" i="1" s="1"/>
  <c r="H1761" i="1" s="1"/>
  <c r="H1762" i="1" s="1"/>
  <c r="H1763" i="1" s="1"/>
  <c r="H1764" i="1" s="1"/>
  <c r="H1765" i="1" s="1"/>
  <c r="H1766" i="1" s="1"/>
  <c r="H1767" i="1" s="1"/>
  <c r="H1768" i="1" s="1"/>
  <c r="H1769" i="1" s="1"/>
  <c r="H1770" i="1" s="1"/>
  <c r="H1771" i="1" s="1"/>
  <c r="H1772" i="1" s="1"/>
  <c r="H1773" i="1" s="1"/>
  <c r="H1774" i="1" s="1"/>
  <c r="H1775" i="1" s="1"/>
  <c r="H1776" i="1" s="1"/>
  <c r="H1777" i="1" s="1"/>
  <c r="H1778" i="1" s="1"/>
  <c r="H1779" i="1" s="1"/>
  <c r="H1780" i="1" s="1"/>
  <c r="H1781" i="1" s="1"/>
  <c r="H1782" i="1" s="1"/>
  <c r="H1783" i="1" s="1"/>
  <c r="H1784" i="1" s="1"/>
  <c r="H1785" i="1" s="1"/>
  <c r="H1786" i="1" s="1"/>
  <c r="H1787" i="1" s="1"/>
  <c r="H1788" i="1" s="1"/>
  <c r="H1789" i="1" s="1"/>
  <c r="H1790" i="1" s="1"/>
  <c r="H1791" i="1" s="1"/>
  <c r="H1792" i="1" s="1"/>
  <c r="H1793" i="1" s="1"/>
  <c r="H1794" i="1" s="1"/>
  <c r="H1795" i="1" s="1"/>
  <c r="H1796" i="1" s="1"/>
  <c r="H1797" i="1" s="1"/>
  <c r="H1798" i="1" s="1"/>
  <c r="H1799" i="1" s="1"/>
  <c r="H1800" i="1" s="1"/>
  <c r="H1801" i="1" s="1"/>
  <c r="H1802" i="1" s="1"/>
  <c r="H1803" i="1" s="1"/>
  <c r="H1804" i="1" s="1"/>
  <c r="H1805" i="1" s="1"/>
  <c r="H1806" i="1" s="1"/>
  <c r="H1807" i="1" s="1"/>
  <c r="H1808" i="1" s="1"/>
  <c r="H1809" i="1" s="1"/>
  <c r="H1810" i="1" s="1"/>
  <c r="H1811" i="1" s="1"/>
  <c r="H1812" i="1" s="1"/>
  <c r="H1813" i="1" s="1"/>
  <c r="H1814" i="1" s="1"/>
  <c r="H1815" i="1" s="1"/>
  <c r="H1816" i="1" s="1"/>
  <c r="H1817" i="1" s="1"/>
  <c r="H1818" i="1" s="1"/>
  <c r="H1819" i="1" s="1"/>
  <c r="H1820" i="1" s="1"/>
  <c r="H1821" i="1" s="1"/>
  <c r="H1822" i="1" s="1"/>
  <c r="H1823" i="1" s="1"/>
  <c r="H1824" i="1" s="1"/>
  <c r="H1825" i="1" s="1"/>
  <c r="H1826" i="1" s="1"/>
  <c r="H1827" i="1" s="1"/>
  <c r="H1828" i="1" s="1"/>
  <c r="H1829" i="1" s="1"/>
  <c r="H1830" i="1" s="1"/>
  <c r="H1831" i="1" s="1"/>
  <c r="H1832" i="1" s="1"/>
  <c r="H1833" i="1" s="1"/>
  <c r="H1834" i="1" s="1"/>
  <c r="H1835" i="1" s="1"/>
  <c r="H1836" i="1" s="1"/>
  <c r="H1837" i="1" s="1"/>
  <c r="H1838" i="1" s="1"/>
  <c r="H1839" i="1" s="1"/>
  <c r="H1840" i="1" s="1"/>
  <c r="H1841" i="1" s="1"/>
  <c r="H1842" i="1" s="1"/>
  <c r="H1843" i="1" s="1"/>
  <c r="H1844" i="1" s="1"/>
  <c r="H1845" i="1" s="1"/>
  <c r="H1846" i="1" s="1"/>
  <c r="H1847" i="1" s="1"/>
  <c r="H1848" i="1" s="1"/>
  <c r="H1849" i="1" s="1"/>
  <c r="H1850" i="1" s="1"/>
  <c r="H1851" i="1" s="1"/>
  <c r="H1852" i="1" s="1"/>
  <c r="H1853" i="1" s="1"/>
  <c r="H1854" i="1" s="1"/>
  <c r="H1855" i="1" s="1"/>
  <c r="H1856" i="1" s="1"/>
  <c r="H1857" i="1" s="1"/>
  <c r="H1858" i="1" s="1"/>
  <c r="H1859" i="1" s="1"/>
  <c r="H1860" i="1" s="1"/>
  <c r="H1861" i="1" s="1"/>
  <c r="H1862" i="1" s="1"/>
  <c r="H1863" i="1" s="1"/>
  <c r="H1864" i="1" s="1"/>
  <c r="H1865" i="1" s="1"/>
  <c r="H1866" i="1" s="1"/>
  <c r="H1867" i="1" s="1"/>
  <c r="H1868" i="1" s="1"/>
  <c r="H1869" i="1" s="1"/>
  <c r="H1870" i="1" s="1"/>
  <c r="H1871" i="1" s="1"/>
  <c r="H1872" i="1" s="1"/>
  <c r="H1873" i="1" s="1"/>
  <c r="H1874" i="1" s="1"/>
  <c r="H1875" i="1" s="1"/>
  <c r="H1876" i="1" s="1"/>
  <c r="H1877" i="1" s="1"/>
  <c r="H1878" i="1" s="1"/>
  <c r="H1879" i="1" s="1"/>
  <c r="H1880" i="1" s="1"/>
  <c r="H1881" i="1" s="1"/>
  <c r="H1882" i="1" s="1"/>
  <c r="H1883" i="1" s="1"/>
  <c r="H1884" i="1" s="1"/>
  <c r="H1885" i="1" s="1"/>
  <c r="H1886" i="1" s="1"/>
  <c r="H1887" i="1" s="1"/>
  <c r="H1888" i="1" s="1"/>
  <c r="H1889" i="1" s="1"/>
  <c r="H1890" i="1" s="1"/>
  <c r="H1891" i="1" s="1"/>
  <c r="H1892" i="1" s="1"/>
  <c r="H1893" i="1" s="1"/>
  <c r="H1894" i="1" s="1"/>
  <c r="H1895" i="1" s="1"/>
  <c r="H1896" i="1" s="1"/>
  <c r="H1897" i="1" s="1"/>
  <c r="H1898" i="1" s="1"/>
  <c r="H1899" i="1" s="1"/>
  <c r="H1900" i="1" s="1"/>
  <c r="H1901" i="1" s="1"/>
  <c r="H1902" i="1" s="1"/>
  <c r="H1903" i="1" s="1"/>
  <c r="H1904" i="1" s="1"/>
  <c r="H1905" i="1" s="1"/>
  <c r="H1906" i="1" s="1"/>
  <c r="H1907" i="1" s="1"/>
  <c r="H1908" i="1" s="1"/>
  <c r="H1909" i="1" s="1"/>
  <c r="H1910" i="1" s="1"/>
  <c r="H1911" i="1" s="1"/>
  <c r="H1912" i="1" s="1"/>
  <c r="H1913" i="1" s="1"/>
  <c r="H1914" i="1" s="1"/>
  <c r="H1915" i="1" s="1"/>
  <c r="H1916" i="1" s="1"/>
  <c r="H1917" i="1" s="1"/>
  <c r="H1918" i="1" s="1"/>
  <c r="H1919" i="1" s="1"/>
  <c r="H1920" i="1" s="1"/>
  <c r="H1921" i="1" s="1"/>
  <c r="H1922" i="1" s="1"/>
  <c r="H1923" i="1" s="1"/>
  <c r="H1924" i="1" s="1"/>
  <c r="H1925" i="1" s="1"/>
  <c r="H1926" i="1" s="1"/>
  <c r="H1927" i="1" s="1"/>
  <c r="H1928" i="1" s="1"/>
  <c r="H1929" i="1" s="1"/>
  <c r="H1930" i="1" s="1"/>
  <c r="H1931" i="1" s="1"/>
  <c r="H1932" i="1" s="1"/>
  <c r="H1933" i="1" s="1"/>
  <c r="H1934" i="1" s="1"/>
  <c r="H1935" i="1" s="1"/>
  <c r="H1936" i="1" s="1"/>
  <c r="H1937" i="1" s="1"/>
  <c r="H1938" i="1" s="1"/>
  <c r="H1939" i="1" s="1"/>
  <c r="H1940" i="1" s="1"/>
  <c r="H1941" i="1" s="1"/>
  <c r="H1942" i="1" s="1"/>
  <c r="H1943" i="1" s="1"/>
  <c r="H1944" i="1" s="1"/>
  <c r="H1945" i="1" s="1"/>
  <c r="H1946" i="1" s="1"/>
  <c r="H1947" i="1" s="1"/>
  <c r="H1948" i="1" s="1"/>
  <c r="H1949" i="1" s="1"/>
  <c r="H1950" i="1" s="1"/>
  <c r="H1951" i="1" s="1"/>
  <c r="H1952" i="1" s="1"/>
  <c r="H1953" i="1" s="1"/>
  <c r="H1954" i="1" s="1"/>
  <c r="H1955" i="1" s="1"/>
  <c r="H1956" i="1" s="1"/>
  <c r="H1957" i="1" s="1"/>
  <c r="H1958" i="1" s="1"/>
  <c r="H1959" i="1" s="1"/>
  <c r="H1960" i="1" s="1"/>
  <c r="H1961" i="1" s="1"/>
  <c r="H1962" i="1" s="1"/>
  <c r="H1963" i="1" s="1"/>
  <c r="H1964" i="1" s="1"/>
  <c r="H1965" i="1" s="1"/>
  <c r="H1966" i="1" s="1"/>
  <c r="H1967" i="1" s="1"/>
  <c r="H1968" i="1" s="1"/>
  <c r="H1969" i="1" s="1"/>
  <c r="H1970" i="1" s="1"/>
  <c r="H1971" i="1" s="1"/>
  <c r="H1972" i="1" s="1"/>
  <c r="H1973" i="1" s="1"/>
  <c r="H1974" i="1" s="1"/>
  <c r="H1975" i="1" s="1"/>
  <c r="H1976" i="1" s="1"/>
  <c r="H1977" i="1" s="1"/>
  <c r="H1978" i="1" s="1"/>
  <c r="H1979" i="1" s="1"/>
  <c r="H1980" i="1" s="1"/>
  <c r="H1981" i="1" s="1"/>
  <c r="H1982" i="1" s="1"/>
  <c r="H1983" i="1" s="1"/>
  <c r="H1984" i="1" s="1"/>
  <c r="H1985" i="1" s="1"/>
  <c r="H1986" i="1" s="1"/>
  <c r="H1987" i="1" s="1"/>
  <c r="H1988" i="1" s="1"/>
  <c r="H1989" i="1" s="1"/>
  <c r="H1990" i="1" s="1"/>
  <c r="H1991" i="1" s="1"/>
  <c r="H1992" i="1" s="1"/>
  <c r="H1993" i="1" s="1"/>
  <c r="H1994" i="1" s="1"/>
  <c r="H1995" i="1" s="1"/>
  <c r="H1996" i="1" s="1"/>
  <c r="H1997" i="1" s="1"/>
  <c r="H1998" i="1" s="1"/>
  <c r="H1999" i="1" s="1"/>
  <c r="H2000" i="1" s="1"/>
  <c r="H2001" i="1" s="1"/>
  <c r="H2002" i="1" s="1"/>
  <c r="H2003" i="1" s="1"/>
  <c r="H2004" i="1" s="1"/>
  <c r="H2005" i="1" s="1"/>
  <c r="H2006" i="1" s="1"/>
  <c r="H2007" i="1" s="1"/>
  <c r="H2008" i="1" s="1"/>
  <c r="H2009" i="1" s="1"/>
  <c r="H2010" i="1" s="1"/>
  <c r="H2011" i="1" s="1"/>
  <c r="H2012" i="1" s="1"/>
  <c r="H2013" i="1" s="1"/>
  <c r="H2014" i="1" s="1"/>
  <c r="H2015" i="1" s="1"/>
  <c r="H2016" i="1" s="1"/>
  <c r="H2017" i="1" s="1"/>
  <c r="H2018" i="1" s="1"/>
  <c r="H2019" i="1" s="1"/>
  <c r="H2020" i="1" s="1"/>
  <c r="H2021" i="1" s="1"/>
  <c r="H2022" i="1" s="1"/>
  <c r="H2023" i="1" s="1"/>
  <c r="H2024" i="1" s="1"/>
  <c r="H2025" i="1" s="1"/>
  <c r="H2026" i="1" s="1"/>
  <c r="H2027" i="1" s="1"/>
  <c r="H2028" i="1" s="1"/>
  <c r="H2029" i="1" s="1"/>
  <c r="H2030" i="1" s="1"/>
  <c r="H2031" i="1" s="1"/>
  <c r="H2032" i="1" s="1"/>
  <c r="H2033" i="1" s="1"/>
  <c r="H2034" i="1" s="1"/>
  <c r="H2035" i="1" s="1"/>
  <c r="H2036" i="1" s="1"/>
  <c r="H2037" i="1" s="1"/>
  <c r="H2038" i="1" s="1"/>
  <c r="H2039" i="1" s="1"/>
  <c r="H2040" i="1" s="1"/>
  <c r="H2041" i="1" s="1"/>
  <c r="H2042" i="1" s="1"/>
  <c r="H2043" i="1" s="1"/>
  <c r="H2044" i="1" s="1"/>
  <c r="H2045" i="1" s="1"/>
  <c r="H2046" i="1" s="1"/>
  <c r="H2047" i="1" s="1"/>
  <c r="H2048" i="1" s="1"/>
  <c r="H2049" i="1" s="1"/>
  <c r="H2050" i="1" s="1"/>
  <c r="H2051" i="1" s="1"/>
  <c r="H2052" i="1" s="1"/>
  <c r="H2053" i="1" s="1"/>
  <c r="H2054" i="1" s="1"/>
  <c r="H2055" i="1" s="1"/>
  <c r="H2056" i="1" s="1"/>
  <c r="H2057" i="1" s="1"/>
  <c r="H2058" i="1" s="1"/>
  <c r="H2059" i="1" s="1"/>
  <c r="H2060" i="1" s="1"/>
  <c r="H2061" i="1" s="1"/>
  <c r="H2062" i="1" s="1"/>
  <c r="H2063" i="1" s="1"/>
  <c r="H2064" i="1" s="1"/>
  <c r="H2065" i="1" s="1"/>
  <c r="H2066" i="1" s="1"/>
  <c r="H2067" i="1" s="1"/>
  <c r="H2068" i="1" s="1"/>
  <c r="H2069" i="1" s="1"/>
  <c r="H2070" i="1" s="1"/>
  <c r="H2071" i="1" s="1"/>
  <c r="H2072" i="1" s="1"/>
  <c r="H2073" i="1" s="1"/>
  <c r="H2074" i="1" s="1"/>
  <c r="H2075" i="1" s="1"/>
  <c r="H2076" i="1" s="1"/>
  <c r="H2077" i="1" s="1"/>
  <c r="H2078" i="1" s="1"/>
  <c r="H2079" i="1" s="1"/>
  <c r="H2080" i="1" s="1"/>
  <c r="H2081" i="1" s="1"/>
  <c r="H2082" i="1" s="1"/>
  <c r="H2083" i="1" s="1"/>
  <c r="H2084" i="1" s="1"/>
  <c r="H2085" i="1" s="1"/>
  <c r="H2086" i="1" s="1"/>
  <c r="H2087" i="1" s="1"/>
  <c r="H2088" i="1" s="1"/>
  <c r="H2089" i="1" s="1"/>
  <c r="H2090" i="1" s="1"/>
  <c r="H2091" i="1" s="1"/>
  <c r="H2092" i="1" s="1"/>
  <c r="H2093" i="1" s="1"/>
  <c r="H2094" i="1" s="1"/>
  <c r="H2095" i="1" s="1"/>
  <c r="H2096" i="1" s="1"/>
  <c r="H2097" i="1" s="1"/>
  <c r="H2098" i="1" s="1"/>
  <c r="H2099" i="1" s="1"/>
  <c r="H2100" i="1" s="1"/>
  <c r="H2101" i="1" s="1"/>
  <c r="H2102" i="1" s="1"/>
  <c r="H2103" i="1" s="1"/>
  <c r="H2104" i="1" s="1"/>
  <c r="H2105" i="1" s="1"/>
  <c r="H2106" i="1" s="1"/>
  <c r="H2107" i="1" s="1"/>
  <c r="H2108" i="1" s="1"/>
  <c r="H2109" i="1" s="1"/>
  <c r="H2110" i="1" s="1"/>
  <c r="H2111" i="1" s="1"/>
  <c r="H2112" i="1" s="1"/>
  <c r="H2113" i="1" s="1"/>
  <c r="H2114" i="1" s="1"/>
  <c r="H2115" i="1" s="1"/>
  <c r="H2116" i="1" s="1"/>
  <c r="H2117" i="1" s="1"/>
  <c r="H2118" i="1" s="1"/>
  <c r="H2119" i="1" s="1"/>
  <c r="H2120" i="1" s="1"/>
  <c r="H2121" i="1" s="1"/>
  <c r="H2122" i="1" s="1"/>
  <c r="H2123" i="1" s="1"/>
  <c r="H2124" i="1" s="1"/>
  <c r="H2125" i="1" s="1"/>
  <c r="H2126" i="1" s="1"/>
  <c r="H2127" i="1" s="1"/>
  <c r="H2128" i="1" s="1"/>
  <c r="H2129" i="1" s="1"/>
  <c r="H2130" i="1" s="1"/>
  <c r="H2131" i="1" s="1"/>
  <c r="H2132" i="1" s="1"/>
  <c r="H2133" i="1" s="1"/>
  <c r="H2134" i="1" s="1"/>
  <c r="H2135" i="1" s="1"/>
  <c r="H2136" i="1" s="1"/>
  <c r="H2137" i="1" s="1"/>
  <c r="H2138" i="1" s="1"/>
  <c r="H2139" i="1" s="1"/>
  <c r="H2140" i="1" s="1"/>
  <c r="H2141" i="1" s="1"/>
  <c r="H2142" i="1" s="1"/>
  <c r="H2143" i="1" s="1"/>
  <c r="H2144" i="1" s="1"/>
  <c r="H2145" i="1" s="1"/>
  <c r="H2146" i="1" s="1"/>
  <c r="H2147" i="1" s="1"/>
  <c r="H2148" i="1" s="1"/>
  <c r="H2149" i="1" s="1"/>
  <c r="H2150" i="1" s="1"/>
  <c r="H2151" i="1" s="1"/>
  <c r="H2152" i="1" s="1"/>
  <c r="H2153" i="1" s="1"/>
  <c r="H2154" i="1" s="1"/>
  <c r="H2155" i="1" s="1"/>
  <c r="H2156" i="1" s="1"/>
  <c r="H2157" i="1" s="1"/>
  <c r="H2158" i="1" s="1"/>
  <c r="H2159" i="1" s="1"/>
  <c r="H2160" i="1" s="1"/>
  <c r="H2161" i="1" s="1"/>
  <c r="H2162" i="1" s="1"/>
  <c r="H2163" i="1" s="1"/>
  <c r="H2164" i="1" s="1"/>
  <c r="H2165" i="1" s="1"/>
  <c r="H2166" i="1" s="1"/>
  <c r="H2167" i="1" s="1"/>
  <c r="H2168" i="1" s="1"/>
  <c r="H2169" i="1" s="1"/>
  <c r="H2170" i="1" s="1"/>
  <c r="H2171" i="1" s="1"/>
  <c r="H2172" i="1" s="1"/>
  <c r="H2173" i="1" s="1"/>
  <c r="H2174" i="1" s="1"/>
  <c r="H2175" i="1" s="1"/>
  <c r="H2176" i="1" s="1"/>
  <c r="H2177" i="1" s="1"/>
  <c r="H2178" i="1" s="1"/>
  <c r="H2179" i="1" s="1"/>
  <c r="H2180" i="1" s="1"/>
  <c r="H2181" i="1" s="1"/>
  <c r="H2182" i="1" s="1"/>
  <c r="H2183" i="1" s="1"/>
  <c r="H2184" i="1" s="1"/>
  <c r="H2185" i="1" s="1"/>
  <c r="H2186" i="1" s="1"/>
  <c r="H2187" i="1" s="1"/>
  <c r="H2188" i="1" s="1"/>
  <c r="H2189" i="1" s="1"/>
  <c r="H2190" i="1" s="1"/>
  <c r="H2191" i="1" s="1"/>
  <c r="H2192" i="1" s="1"/>
  <c r="H2193" i="1" s="1"/>
  <c r="H2194" i="1" s="1"/>
  <c r="H2195" i="1" s="1"/>
  <c r="H2196" i="1" s="1"/>
  <c r="H2197" i="1" s="1"/>
  <c r="H2198" i="1" s="1"/>
  <c r="H2199" i="1" s="1"/>
  <c r="H2200" i="1" s="1"/>
  <c r="H2201" i="1" s="1"/>
  <c r="H2202" i="1" s="1"/>
  <c r="H2203" i="1" s="1"/>
  <c r="H2204" i="1" s="1"/>
  <c r="H2205" i="1" s="1"/>
  <c r="H2206" i="1" s="1"/>
  <c r="H2207" i="1" s="1"/>
  <c r="H2208" i="1" s="1"/>
  <c r="H2209" i="1" s="1"/>
  <c r="H2210" i="1" s="1"/>
  <c r="H2211" i="1" s="1"/>
  <c r="H2212" i="1" s="1"/>
  <c r="H2213" i="1" s="1"/>
  <c r="H2214" i="1" s="1"/>
  <c r="H2215" i="1" s="1"/>
  <c r="H2216" i="1" s="1"/>
  <c r="H2217" i="1" s="1"/>
  <c r="H2218" i="1" s="1"/>
  <c r="H2219" i="1" s="1"/>
  <c r="H2220" i="1" s="1"/>
  <c r="H2221" i="1" s="1"/>
  <c r="H2222" i="1" s="1"/>
  <c r="H2223" i="1" s="1"/>
  <c r="H2224" i="1" s="1"/>
  <c r="H2225" i="1" s="1"/>
  <c r="H2226" i="1" s="1"/>
  <c r="H2227" i="1" s="1"/>
  <c r="H2228" i="1" s="1"/>
  <c r="H2229" i="1" s="1"/>
  <c r="H2230" i="1" s="1"/>
  <c r="H2231" i="1" s="1"/>
  <c r="H2232" i="1" s="1"/>
  <c r="H2233" i="1" s="1"/>
  <c r="H2234" i="1" s="1"/>
  <c r="H2235" i="1" s="1"/>
  <c r="H2236" i="1" s="1"/>
  <c r="H2237" i="1" s="1"/>
  <c r="H2238" i="1" s="1"/>
  <c r="H2239" i="1" s="1"/>
  <c r="H2240" i="1" s="1"/>
  <c r="H2241" i="1" s="1"/>
  <c r="H2242" i="1" s="1"/>
  <c r="H2243" i="1" s="1"/>
  <c r="H2244" i="1" s="1"/>
  <c r="H2245" i="1" s="1"/>
  <c r="H2246" i="1" s="1"/>
  <c r="H2247" i="1" s="1"/>
  <c r="H2248" i="1" s="1"/>
  <c r="H2249" i="1" s="1"/>
  <c r="H2250" i="1" s="1"/>
  <c r="H2251" i="1" s="1"/>
  <c r="H2252" i="1" s="1"/>
  <c r="H2253" i="1" s="1"/>
  <c r="H2254" i="1" s="1"/>
  <c r="H2255" i="1" s="1"/>
  <c r="H2256" i="1" s="1"/>
  <c r="H2257" i="1" s="1"/>
  <c r="H2258" i="1" s="1"/>
  <c r="H2259" i="1" s="1"/>
  <c r="H2260" i="1" s="1"/>
  <c r="H2261" i="1" s="1"/>
  <c r="H2262" i="1" s="1"/>
  <c r="H2263" i="1" s="1"/>
  <c r="H2264" i="1" s="1"/>
  <c r="H2265" i="1" s="1"/>
  <c r="H2266" i="1" s="1"/>
  <c r="H2267" i="1" s="1"/>
  <c r="H2268" i="1" s="1"/>
  <c r="H2269" i="1" s="1"/>
  <c r="H2270" i="1" s="1"/>
  <c r="H2271" i="1" s="1"/>
  <c r="H2272" i="1" s="1"/>
  <c r="H2273" i="1" s="1"/>
  <c r="H2274" i="1" s="1"/>
  <c r="H2275" i="1" s="1"/>
  <c r="H2276" i="1" s="1"/>
  <c r="H2277" i="1" s="1"/>
  <c r="H2278" i="1" s="1"/>
  <c r="H2279" i="1" s="1"/>
  <c r="H2280" i="1" s="1"/>
  <c r="H2281" i="1" s="1"/>
  <c r="H2282" i="1" s="1"/>
  <c r="H2283" i="1" s="1"/>
  <c r="H2284" i="1" s="1"/>
  <c r="H2285" i="1" s="1"/>
  <c r="H2286" i="1" s="1"/>
  <c r="H2287" i="1" s="1"/>
  <c r="H2288" i="1" s="1"/>
  <c r="H2289" i="1" s="1"/>
  <c r="H2290" i="1" s="1"/>
  <c r="H2291" i="1" s="1"/>
  <c r="H2292" i="1" s="1"/>
  <c r="H2293" i="1" s="1"/>
  <c r="H2294" i="1" s="1"/>
  <c r="H2295" i="1" s="1"/>
  <c r="H2296" i="1" s="1"/>
  <c r="H2297" i="1" s="1"/>
  <c r="H2298" i="1" s="1"/>
  <c r="H2299" i="1" s="1"/>
  <c r="H2300" i="1" s="1"/>
  <c r="H2301" i="1" s="1"/>
  <c r="H2302" i="1" s="1"/>
  <c r="H2303" i="1" s="1"/>
  <c r="H2304" i="1" s="1"/>
  <c r="H2305" i="1" s="1"/>
  <c r="H2306" i="1" s="1"/>
  <c r="H2307" i="1" s="1"/>
  <c r="H2308" i="1" s="1"/>
  <c r="H2309" i="1" s="1"/>
  <c r="H2310" i="1" s="1"/>
  <c r="H2311" i="1" s="1"/>
  <c r="H2312" i="1" s="1"/>
  <c r="H2313" i="1" s="1"/>
  <c r="H2314" i="1" s="1"/>
  <c r="H2315" i="1" s="1"/>
  <c r="H2316" i="1" s="1"/>
  <c r="H2317" i="1" s="1"/>
  <c r="H2318" i="1" s="1"/>
  <c r="H2319" i="1" s="1"/>
  <c r="H2320" i="1" s="1"/>
  <c r="H2321" i="1" s="1"/>
  <c r="H2322" i="1" s="1"/>
  <c r="H2323" i="1" s="1"/>
  <c r="H2324" i="1" s="1"/>
  <c r="H2325" i="1" s="1"/>
  <c r="H2326" i="1" s="1"/>
  <c r="H2327" i="1" s="1"/>
  <c r="H2328" i="1" s="1"/>
  <c r="H2329" i="1" s="1"/>
  <c r="H2330" i="1" s="1"/>
  <c r="H2331" i="1" s="1"/>
  <c r="H2332" i="1" s="1"/>
  <c r="H2333" i="1" s="1"/>
  <c r="H2334" i="1" s="1"/>
  <c r="H2335" i="1" s="1"/>
  <c r="H2336" i="1" s="1"/>
  <c r="H2337" i="1" s="1"/>
  <c r="H2338" i="1" s="1"/>
  <c r="H2339" i="1" s="1"/>
  <c r="H2340" i="1" s="1"/>
  <c r="H2341" i="1" s="1"/>
  <c r="H2342" i="1" s="1"/>
  <c r="H2343" i="1" s="1"/>
  <c r="H2344" i="1" s="1"/>
  <c r="H2345" i="1" s="1"/>
  <c r="H2346" i="1" s="1"/>
  <c r="H2347" i="1" s="1"/>
  <c r="H2348" i="1" s="1"/>
  <c r="H2349" i="1" s="1"/>
  <c r="H2350" i="1" s="1"/>
  <c r="H2351" i="1" s="1"/>
  <c r="H2352" i="1" s="1"/>
  <c r="H2353" i="1" s="1"/>
  <c r="H2354" i="1" s="1"/>
  <c r="H2355" i="1" s="1"/>
  <c r="H2356" i="1" s="1"/>
  <c r="H2357" i="1" s="1"/>
  <c r="H2358" i="1" s="1"/>
  <c r="H2359" i="1" s="1"/>
  <c r="H2360" i="1" s="1"/>
  <c r="H2361" i="1" s="1"/>
  <c r="H2362" i="1" s="1"/>
  <c r="H2363" i="1" s="1"/>
  <c r="H2364" i="1" s="1"/>
  <c r="H2365" i="1" s="1"/>
  <c r="H2366" i="1" s="1"/>
  <c r="H2367" i="1" s="1"/>
  <c r="H2368" i="1" s="1"/>
  <c r="H2369" i="1" s="1"/>
  <c r="H2370" i="1" s="1"/>
  <c r="H2371" i="1" s="1"/>
  <c r="H2372" i="1" s="1"/>
  <c r="H2373" i="1" s="1"/>
  <c r="H2374" i="1" s="1"/>
  <c r="H2375" i="1" s="1"/>
  <c r="H2376" i="1" s="1"/>
  <c r="H2377" i="1" s="1"/>
  <c r="H2378" i="1" s="1"/>
  <c r="H2379" i="1" s="1"/>
  <c r="H2380" i="1" s="1"/>
  <c r="H2381" i="1" s="1"/>
  <c r="H2382" i="1" s="1"/>
  <c r="H2383" i="1" s="1"/>
  <c r="H2384" i="1" s="1"/>
  <c r="H2385" i="1" s="1"/>
  <c r="H2386" i="1" s="1"/>
  <c r="H2387" i="1" s="1"/>
  <c r="H2388" i="1" s="1"/>
  <c r="H2389" i="1" s="1"/>
  <c r="H2390" i="1" s="1"/>
  <c r="H2391" i="1" s="1"/>
  <c r="H2392" i="1" s="1"/>
  <c r="H2393" i="1" s="1"/>
  <c r="H2394" i="1" s="1"/>
  <c r="H2395" i="1" s="1"/>
  <c r="H2396" i="1" s="1"/>
  <c r="H2397" i="1" s="1"/>
  <c r="H2398" i="1" s="1"/>
  <c r="H2399" i="1" s="1"/>
  <c r="H2400" i="1" s="1"/>
  <c r="H2401" i="1" s="1"/>
  <c r="H2402" i="1" s="1"/>
  <c r="H2403" i="1" s="1"/>
  <c r="H2404" i="1" s="1"/>
  <c r="H2405" i="1" s="1"/>
  <c r="H2406" i="1" s="1"/>
  <c r="H2407" i="1" s="1"/>
  <c r="H2408" i="1" s="1"/>
  <c r="H2409" i="1" s="1"/>
  <c r="H2410" i="1" s="1"/>
  <c r="H2411" i="1" s="1"/>
  <c r="H2412" i="1" s="1"/>
  <c r="H2413" i="1" s="1"/>
  <c r="H2414" i="1" s="1"/>
  <c r="H2415" i="1" s="1"/>
  <c r="H2416" i="1" s="1"/>
  <c r="H2417" i="1" s="1"/>
  <c r="H2418" i="1" s="1"/>
  <c r="H2419" i="1" s="1"/>
  <c r="H2420" i="1" s="1"/>
  <c r="H2421" i="1" s="1"/>
  <c r="H2422" i="1" s="1"/>
  <c r="H2423" i="1" s="1"/>
  <c r="H2424" i="1" s="1"/>
  <c r="H2425" i="1" s="1"/>
  <c r="H2426" i="1" s="1"/>
  <c r="H2427" i="1" s="1"/>
  <c r="H2428" i="1" s="1"/>
  <c r="H2429" i="1" s="1"/>
  <c r="H2430" i="1" s="1"/>
  <c r="H2431" i="1" s="1"/>
  <c r="H2432" i="1" s="1"/>
  <c r="H2433" i="1" s="1"/>
  <c r="H2434" i="1" s="1"/>
  <c r="H2435" i="1" s="1"/>
  <c r="H2436" i="1" s="1"/>
  <c r="H2437" i="1" s="1"/>
  <c r="H2438" i="1" s="1"/>
  <c r="H2439" i="1" s="1"/>
  <c r="H2440" i="1" s="1"/>
  <c r="H2441" i="1" s="1"/>
  <c r="H2442" i="1" s="1"/>
  <c r="H2443" i="1" s="1"/>
  <c r="H2444" i="1" s="1"/>
  <c r="H2445" i="1" s="1"/>
  <c r="H2446" i="1" s="1"/>
  <c r="H2447" i="1" s="1"/>
  <c r="H2448" i="1" s="1"/>
  <c r="H2449" i="1" s="1"/>
  <c r="H2450" i="1" s="1"/>
  <c r="H2451" i="1" s="1"/>
  <c r="H2452" i="1" s="1"/>
  <c r="H2453" i="1" s="1"/>
  <c r="H2454" i="1" s="1"/>
  <c r="H2455" i="1" s="1"/>
  <c r="H2456" i="1" s="1"/>
  <c r="H2457" i="1" s="1"/>
  <c r="H2458" i="1" s="1"/>
  <c r="H2459" i="1" s="1"/>
  <c r="H2460" i="1" s="1"/>
  <c r="H2461" i="1" s="1"/>
  <c r="H2462" i="1" s="1"/>
  <c r="H2463" i="1" s="1"/>
  <c r="H2464" i="1" s="1"/>
  <c r="H2465" i="1" s="1"/>
  <c r="H2466" i="1" s="1"/>
  <c r="H2467" i="1" s="1"/>
  <c r="H2468" i="1" s="1"/>
  <c r="H2469" i="1" s="1"/>
  <c r="H2470" i="1" s="1"/>
  <c r="H2471" i="1" s="1"/>
  <c r="H2472" i="1" s="1"/>
  <c r="H2473" i="1" s="1"/>
  <c r="H2474" i="1" s="1"/>
  <c r="H2475" i="1" s="1"/>
  <c r="H2476" i="1" s="1"/>
  <c r="H2477" i="1" s="1"/>
  <c r="H2478" i="1" s="1"/>
  <c r="H2479" i="1" s="1"/>
  <c r="H2480" i="1" s="1"/>
  <c r="H2481" i="1" s="1"/>
  <c r="H2482" i="1" s="1"/>
  <c r="H2483" i="1" s="1"/>
  <c r="H2484" i="1" s="1"/>
  <c r="H2485" i="1" s="1"/>
  <c r="H2486" i="1" s="1"/>
  <c r="H2487" i="1" s="1"/>
  <c r="H2488" i="1" s="1"/>
  <c r="H2489" i="1" s="1"/>
  <c r="H2490" i="1" s="1"/>
  <c r="H2491" i="1" s="1"/>
  <c r="H2492" i="1" s="1"/>
  <c r="H2493" i="1" s="1"/>
  <c r="H2494" i="1" s="1"/>
  <c r="H2495" i="1" s="1"/>
  <c r="H2496" i="1" s="1"/>
  <c r="H2497" i="1" s="1"/>
  <c r="H2498" i="1" s="1"/>
  <c r="H2499" i="1" s="1"/>
  <c r="H2500" i="1" s="1"/>
  <c r="H2501" i="1" s="1"/>
  <c r="H2502" i="1" s="1"/>
  <c r="H2503" i="1" s="1"/>
  <c r="H2504" i="1" s="1"/>
  <c r="H2505" i="1" s="1"/>
  <c r="H2506" i="1" s="1"/>
  <c r="H2507" i="1" s="1"/>
  <c r="H2508" i="1" s="1"/>
  <c r="H2509" i="1" s="1"/>
  <c r="H2510" i="1" s="1"/>
  <c r="H2511" i="1" s="1"/>
  <c r="H2512" i="1" s="1"/>
  <c r="H2513" i="1" s="1"/>
  <c r="H2514" i="1" s="1"/>
  <c r="H2515" i="1" s="1"/>
  <c r="H2516" i="1" s="1"/>
  <c r="H2517" i="1" s="1"/>
  <c r="H2518" i="1" s="1"/>
  <c r="H2519" i="1" s="1"/>
  <c r="H2520" i="1" s="1"/>
  <c r="H2521" i="1" s="1"/>
  <c r="H2522" i="1" s="1"/>
  <c r="H2523" i="1" s="1"/>
  <c r="H2524" i="1" s="1"/>
  <c r="H2525" i="1" s="1"/>
  <c r="H2526" i="1" s="1"/>
  <c r="H2527" i="1" s="1"/>
  <c r="H2528" i="1" s="1"/>
  <c r="H2529" i="1" s="1"/>
  <c r="H2530" i="1" s="1"/>
  <c r="H2531" i="1" s="1"/>
  <c r="H2532" i="1" s="1"/>
  <c r="H2533" i="1" s="1"/>
  <c r="H2534" i="1" s="1"/>
  <c r="H2535" i="1" s="1"/>
  <c r="H2536" i="1" s="1"/>
  <c r="H2537" i="1" s="1"/>
  <c r="H2538" i="1" s="1"/>
  <c r="H2539" i="1" s="1"/>
  <c r="H2540" i="1" s="1"/>
  <c r="H2541" i="1" s="1"/>
  <c r="H2542" i="1" s="1"/>
  <c r="H2543" i="1" s="1"/>
  <c r="H2544" i="1" s="1"/>
  <c r="H2545" i="1" s="1"/>
  <c r="H2546" i="1" s="1"/>
  <c r="H2547" i="1" s="1"/>
  <c r="H2548" i="1" s="1"/>
  <c r="H2549" i="1" s="1"/>
  <c r="H2550" i="1" s="1"/>
  <c r="H2551" i="1" s="1"/>
  <c r="H2552" i="1" s="1"/>
  <c r="H2553" i="1" s="1"/>
  <c r="H2554" i="1" s="1"/>
  <c r="H2555" i="1" s="1"/>
  <c r="H2556" i="1" s="1"/>
  <c r="H2557" i="1" s="1"/>
  <c r="H2558" i="1" s="1"/>
  <c r="H2559" i="1" s="1"/>
  <c r="H2560" i="1" s="1"/>
  <c r="H2561" i="1" s="1"/>
  <c r="H2562" i="1" s="1"/>
  <c r="H2563" i="1" s="1"/>
  <c r="H2564" i="1" s="1"/>
  <c r="H2565" i="1" s="1"/>
  <c r="H2566" i="1" s="1"/>
  <c r="H2567" i="1" s="1"/>
  <c r="H2568" i="1" s="1"/>
  <c r="H2569" i="1" s="1"/>
  <c r="H2570" i="1" s="1"/>
  <c r="H2571" i="1" s="1"/>
  <c r="H2572" i="1" s="1"/>
  <c r="H2573" i="1" s="1"/>
  <c r="H2574" i="1" s="1"/>
  <c r="H2575" i="1" s="1"/>
  <c r="H2576" i="1" s="1"/>
  <c r="H2577" i="1" s="1"/>
  <c r="H2578" i="1" s="1"/>
  <c r="H2579" i="1" s="1"/>
  <c r="H2580" i="1" s="1"/>
  <c r="H2581" i="1" s="1"/>
  <c r="H2582" i="1" s="1"/>
  <c r="H2583" i="1" s="1"/>
  <c r="H2584" i="1" s="1"/>
  <c r="H2585" i="1" s="1"/>
  <c r="H2586" i="1" s="1"/>
  <c r="H2587" i="1" s="1"/>
  <c r="H2588" i="1" s="1"/>
  <c r="H2589" i="1" s="1"/>
  <c r="H2590" i="1" s="1"/>
  <c r="H2591" i="1" s="1"/>
  <c r="H2592" i="1" s="1"/>
  <c r="H2593" i="1" s="1"/>
  <c r="H2594" i="1" s="1"/>
  <c r="H2595" i="1" s="1"/>
  <c r="H2596" i="1" s="1"/>
  <c r="H2597" i="1" s="1"/>
  <c r="H2598" i="1" s="1"/>
  <c r="H2599" i="1" s="1"/>
  <c r="H2600" i="1" s="1"/>
  <c r="H2601" i="1" s="1"/>
  <c r="H2602" i="1" s="1"/>
  <c r="H2603" i="1" s="1"/>
  <c r="H2604" i="1" s="1"/>
  <c r="H2605" i="1" s="1"/>
  <c r="H2606" i="1" s="1"/>
  <c r="H2607" i="1" s="1"/>
  <c r="H2608" i="1" s="1"/>
  <c r="H2609" i="1" s="1"/>
  <c r="H2610" i="1" s="1"/>
  <c r="H2611" i="1" s="1"/>
  <c r="H2612" i="1" s="1"/>
  <c r="H2613" i="1" s="1"/>
  <c r="H2614" i="1" s="1"/>
  <c r="H2615" i="1" s="1"/>
  <c r="H2616" i="1" s="1"/>
  <c r="H2617" i="1" s="1"/>
  <c r="H2618" i="1" s="1"/>
  <c r="H2619" i="1" s="1"/>
  <c r="H2620" i="1" s="1"/>
  <c r="H2621" i="1" s="1"/>
  <c r="H2622" i="1" s="1"/>
  <c r="H2623" i="1" s="1"/>
  <c r="H2624" i="1" s="1"/>
  <c r="H2625" i="1" s="1"/>
  <c r="H2626" i="1" s="1"/>
  <c r="H2627" i="1" s="1"/>
  <c r="H2628" i="1" s="1"/>
  <c r="H2629" i="1" s="1"/>
  <c r="H2630" i="1" s="1"/>
  <c r="H2631" i="1" s="1"/>
  <c r="H2632" i="1" s="1"/>
  <c r="H2633" i="1" s="1"/>
  <c r="H2634" i="1" s="1"/>
  <c r="H2635" i="1" s="1"/>
  <c r="H2636" i="1" s="1"/>
  <c r="H2637" i="1" s="1"/>
  <c r="H2638" i="1" s="1"/>
  <c r="H2639" i="1" s="1"/>
  <c r="H2640" i="1" s="1"/>
  <c r="H2641" i="1" s="1"/>
  <c r="H2642" i="1" s="1"/>
  <c r="H2643" i="1" s="1"/>
  <c r="H2644" i="1" s="1"/>
  <c r="H2645" i="1" s="1"/>
  <c r="H2646" i="1" s="1"/>
  <c r="H2647" i="1" s="1"/>
  <c r="H2648" i="1" s="1"/>
  <c r="H2649" i="1" s="1"/>
  <c r="H2650" i="1" s="1"/>
  <c r="H2651" i="1" s="1"/>
  <c r="H2652" i="1" s="1"/>
  <c r="H2653" i="1" s="1"/>
  <c r="H2654" i="1" s="1"/>
  <c r="H2655" i="1" s="1"/>
  <c r="H2656" i="1" s="1"/>
  <c r="H2657" i="1" s="1"/>
  <c r="H2658" i="1" s="1"/>
  <c r="H2659" i="1" s="1"/>
  <c r="H2660" i="1" s="1"/>
  <c r="H2661" i="1" s="1"/>
  <c r="H2662" i="1" s="1"/>
  <c r="H2663" i="1" s="1"/>
  <c r="H2664" i="1" s="1"/>
  <c r="H2665" i="1" s="1"/>
  <c r="H2666" i="1" s="1"/>
  <c r="H2667" i="1" s="1"/>
  <c r="H2668" i="1" s="1"/>
  <c r="H2669" i="1" s="1"/>
  <c r="H2670" i="1" s="1"/>
  <c r="H2671" i="1" s="1"/>
  <c r="H2672" i="1" s="1"/>
  <c r="H2673" i="1" s="1"/>
  <c r="H2674" i="1" s="1"/>
  <c r="H2675" i="1" s="1"/>
  <c r="H2676" i="1" s="1"/>
  <c r="H2677" i="1" s="1"/>
  <c r="H2678" i="1" s="1"/>
  <c r="H2679" i="1" s="1"/>
  <c r="H2680" i="1" s="1"/>
  <c r="H2681" i="1" s="1"/>
  <c r="H2682" i="1" s="1"/>
  <c r="H2683" i="1" s="1"/>
  <c r="H2684" i="1" s="1"/>
  <c r="H2685" i="1" s="1"/>
  <c r="H2686" i="1" s="1"/>
  <c r="H2687" i="1" s="1"/>
  <c r="H2688" i="1" s="1"/>
  <c r="H2689" i="1" s="1"/>
  <c r="H2690" i="1" s="1"/>
  <c r="H2691" i="1" s="1"/>
  <c r="H2692" i="1" s="1"/>
  <c r="H2693" i="1" s="1"/>
  <c r="H2694" i="1" s="1"/>
  <c r="H2695" i="1" s="1"/>
  <c r="H2696" i="1" s="1"/>
  <c r="H2697" i="1" s="1"/>
  <c r="H2698" i="1" s="1"/>
  <c r="H2699" i="1" s="1"/>
  <c r="H2700" i="1" s="1"/>
  <c r="H2701" i="1" s="1"/>
  <c r="H2702" i="1" s="1"/>
  <c r="H2703" i="1" s="1"/>
  <c r="H2704" i="1" s="1"/>
  <c r="H2705" i="1" s="1"/>
  <c r="H2706" i="1" s="1"/>
  <c r="H2707" i="1" s="1"/>
  <c r="H2708" i="1" s="1"/>
  <c r="H2709" i="1" s="1"/>
  <c r="H2710" i="1" s="1"/>
  <c r="H2711" i="1" s="1"/>
  <c r="H2712" i="1" s="1"/>
  <c r="H2713" i="1" s="1"/>
  <c r="H2714" i="1" s="1"/>
  <c r="H2715" i="1" s="1"/>
  <c r="H2716" i="1" s="1"/>
  <c r="H2717" i="1" s="1"/>
  <c r="H2718" i="1" s="1"/>
  <c r="H2719" i="1" s="1"/>
  <c r="H2720" i="1" s="1"/>
  <c r="H2721" i="1" s="1"/>
  <c r="H2722" i="1" s="1"/>
  <c r="H2723" i="1" s="1"/>
  <c r="H2724" i="1" s="1"/>
  <c r="H2725" i="1" s="1"/>
  <c r="H2726" i="1" s="1"/>
  <c r="H2727" i="1" s="1"/>
  <c r="H2728" i="1" s="1"/>
  <c r="H2729" i="1" s="1"/>
  <c r="H2730" i="1" s="1"/>
  <c r="H2731" i="1" s="1"/>
  <c r="H2732" i="1" s="1"/>
  <c r="H2733" i="1" s="1"/>
  <c r="H2734" i="1" s="1"/>
  <c r="H2735" i="1" s="1"/>
  <c r="H2736" i="1" s="1"/>
  <c r="H2737" i="1" s="1"/>
  <c r="H2738" i="1" s="1"/>
  <c r="H2739" i="1" s="1"/>
  <c r="H2740" i="1" s="1"/>
  <c r="H2741" i="1" s="1"/>
  <c r="H2742" i="1" s="1"/>
  <c r="H2743" i="1" s="1"/>
  <c r="H2744" i="1" s="1"/>
  <c r="H2745" i="1" s="1"/>
  <c r="H2746" i="1" s="1"/>
  <c r="H2747" i="1" s="1"/>
  <c r="H2748" i="1" s="1"/>
  <c r="H2749" i="1" s="1"/>
  <c r="H2750" i="1" s="1"/>
  <c r="H2751" i="1" s="1"/>
  <c r="H2752" i="1" s="1"/>
  <c r="H2753" i="1" s="1"/>
  <c r="H2754" i="1" s="1"/>
  <c r="H2755" i="1" s="1"/>
  <c r="H2756" i="1" s="1"/>
  <c r="H2757" i="1" s="1"/>
  <c r="H2758" i="1" s="1"/>
  <c r="H2759" i="1" s="1"/>
  <c r="H2760" i="1" s="1"/>
  <c r="H2761" i="1" s="1"/>
  <c r="H2762" i="1" s="1"/>
  <c r="H2763" i="1" s="1"/>
  <c r="H2764" i="1" s="1"/>
  <c r="H2765" i="1" s="1"/>
  <c r="H2766" i="1" s="1"/>
  <c r="H2767" i="1" s="1"/>
  <c r="H2768" i="1" s="1"/>
  <c r="H2769" i="1" s="1"/>
  <c r="H2770" i="1" s="1"/>
  <c r="H2771" i="1" s="1"/>
  <c r="H2772" i="1" s="1"/>
  <c r="H2773" i="1" s="1"/>
  <c r="H2774" i="1" s="1"/>
  <c r="H2775" i="1" s="1"/>
  <c r="H2776" i="1" s="1"/>
  <c r="H2777" i="1" s="1"/>
  <c r="H2778" i="1" s="1"/>
  <c r="H2779" i="1" s="1"/>
  <c r="H2780" i="1" s="1"/>
  <c r="H2781" i="1" s="1"/>
  <c r="H2782" i="1" s="1"/>
  <c r="H2783" i="1" s="1"/>
  <c r="H2784" i="1" s="1"/>
  <c r="H2785" i="1" s="1"/>
  <c r="H2786" i="1" s="1"/>
  <c r="H2787" i="1" s="1"/>
  <c r="H2788" i="1" s="1"/>
  <c r="H2789" i="1" s="1"/>
  <c r="H2790" i="1" s="1"/>
  <c r="H2791" i="1" s="1"/>
  <c r="H2792" i="1" s="1"/>
  <c r="H2793" i="1" s="1"/>
  <c r="H2794" i="1" s="1"/>
  <c r="H2795" i="1" s="1"/>
  <c r="H2796" i="1" s="1"/>
  <c r="H2797" i="1" s="1"/>
  <c r="H2798" i="1" s="1"/>
  <c r="H2799" i="1" s="1"/>
  <c r="H2800" i="1" s="1"/>
  <c r="H2801" i="1" s="1"/>
  <c r="H2802" i="1" s="1"/>
  <c r="H2803" i="1" s="1"/>
  <c r="H2804" i="1" s="1"/>
  <c r="H2805" i="1" s="1"/>
  <c r="H2806" i="1" s="1"/>
  <c r="H2807" i="1" s="1"/>
  <c r="H2808" i="1" s="1"/>
  <c r="H2809" i="1" s="1"/>
  <c r="H2810" i="1" s="1"/>
  <c r="H2811" i="1" s="1"/>
  <c r="H2812" i="1" s="1"/>
  <c r="H2813" i="1" s="1"/>
  <c r="H2814" i="1" s="1"/>
  <c r="H2815" i="1" s="1"/>
  <c r="H2816" i="1" s="1"/>
  <c r="H2817" i="1" s="1"/>
  <c r="H2818" i="1" s="1"/>
  <c r="H2819" i="1" s="1"/>
  <c r="H2820" i="1" s="1"/>
  <c r="H2821" i="1" s="1"/>
  <c r="H2822" i="1" s="1"/>
  <c r="H2823" i="1" s="1"/>
  <c r="H2824" i="1" s="1"/>
  <c r="H2825" i="1" s="1"/>
  <c r="H2826" i="1" s="1"/>
  <c r="H2827" i="1" s="1"/>
  <c r="H2828" i="1" s="1"/>
  <c r="H2829" i="1" s="1"/>
  <c r="H2830" i="1" s="1"/>
  <c r="H2831" i="1" s="1"/>
  <c r="H2832" i="1" s="1"/>
  <c r="H2833" i="1" s="1"/>
  <c r="H2834" i="1" s="1"/>
  <c r="H2835" i="1" s="1"/>
  <c r="H2836" i="1" s="1"/>
  <c r="H2837" i="1" s="1"/>
  <c r="H2838" i="1" s="1"/>
  <c r="H2839" i="1" s="1"/>
  <c r="H2840" i="1" s="1"/>
  <c r="H2841" i="1" s="1"/>
  <c r="H2842" i="1" s="1"/>
  <c r="H2843" i="1" s="1"/>
  <c r="H2844" i="1" s="1"/>
  <c r="H2845" i="1" s="1"/>
  <c r="H2846" i="1" s="1"/>
  <c r="H2847" i="1" s="1"/>
  <c r="H2848" i="1" s="1"/>
  <c r="H2849" i="1" s="1"/>
  <c r="H2850" i="1" s="1"/>
  <c r="H2851" i="1" s="1"/>
  <c r="H2852" i="1" s="1"/>
  <c r="H2853" i="1" s="1"/>
  <c r="H2854" i="1" s="1"/>
  <c r="H2855" i="1" s="1"/>
  <c r="H2856" i="1" s="1"/>
  <c r="H2857" i="1" s="1"/>
  <c r="H2858" i="1" s="1"/>
  <c r="H2859" i="1" s="1"/>
  <c r="H2860" i="1" s="1"/>
  <c r="H2861" i="1" s="1"/>
  <c r="H2862" i="1" s="1"/>
  <c r="H2863" i="1" s="1"/>
  <c r="H2864" i="1" s="1"/>
  <c r="H2865" i="1" s="1"/>
  <c r="H2866" i="1" s="1"/>
  <c r="H2867" i="1" s="1"/>
  <c r="H2868" i="1" s="1"/>
  <c r="H2869" i="1" s="1"/>
  <c r="H2870" i="1" s="1"/>
  <c r="H2871" i="1" s="1"/>
  <c r="H2872" i="1" s="1"/>
  <c r="H2873" i="1" s="1"/>
  <c r="H2874" i="1" s="1"/>
  <c r="H2875" i="1" s="1"/>
  <c r="H2876" i="1" s="1"/>
  <c r="H2877" i="1" s="1"/>
  <c r="H2878" i="1" s="1"/>
  <c r="H2879" i="1" s="1"/>
  <c r="H2880" i="1" s="1"/>
  <c r="H2881" i="1" s="1"/>
  <c r="H2882" i="1" s="1"/>
  <c r="H2883" i="1" s="1"/>
  <c r="H2884" i="1" s="1"/>
  <c r="H2885" i="1" s="1"/>
  <c r="H2886" i="1" s="1"/>
  <c r="H2887" i="1" s="1"/>
  <c r="H2888" i="1" s="1"/>
  <c r="H2889" i="1" s="1"/>
  <c r="H2890" i="1" s="1"/>
  <c r="H2891" i="1" s="1"/>
  <c r="H2892" i="1" s="1"/>
  <c r="H2893" i="1" s="1"/>
  <c r="H2894" i="1" s="1"/>
  <c r="H2895" i="1" s="1"/>
  <c r="H2896" i="1" s="1"/>
  <c r="H2897" i="1" s="1"/>
  <c r="H2898" i="1" s="1"/>
  <c r="H2899" i="1" s="1"/>
  <c r="H2900" i="1" s="1"/>
  <c r="H2901" i="1" s="1"/>
  <c r="H2902" i="1" s="1"/>
  <c r="H2903" i="1" s="1"/>
  <c r="H2904" i="1" s="1"/>
  <c r="H2905" i="1" s="1"/>
  <c r="H2906" i="1" s="1"/>
  <c r="H2907" i="1" s="1"/>
  <c r="H2908" i="1" s="1"/>
  <c r="H2909" i="1" s="1"/>
  <c r="H2910" i="1" s="1"/>
  <c r="H2911" i="1" s="1"/>
  <c r="H2912" i="1" s="1"/>
  <c r="H2913" i="1" s="1"/>
  <c r="H2914" i="1" s="1"/>
  <c r="H2915" i="1" s="1"/>
  <c r="H2916" i="1" s="1"/>
  <c r="H2917" i="1" s="1"/>
  <c r="H2918" i="1" s="1"/>
  <c r="H2919" i="1" s="1"/>
  <c r="H2920" i="1" s="1"/>
  <c r="H2921" i="1" s="1"/>
  <c r="H2922" i="1" s="1"/>
  <c r="H2923" i="1" s="1"/>
  <c r="H2924" i="1" s="1"/>
  <c r="H2925" i="1" s="1"/>
  <c r="H2926" i="1" s="1"/>
  <c r="H2927" i="1" s="1"/>
  <c r="H2928" i="1" s="1"/>
  <c r="H2929" i="1" s="1"/>
  <c r="H2930" i="1" s="1"/>
  <c r="H2931" i="1" s="1"/>
  <c r="H2932" i="1" s="1"/>
  <c r="H2933" i="1" s="1"/>
  <c r="H2934" i="1" s="1"/>
  <c r="H2935" i="1" s="1"/>
  <c r="H2936" i="1" s="1"/>
  <c r="H2937" i="1" s="1"/>
  <c r="H2938" i="1" s="1"/>
  <c r="H2939" i="1" s="1"/>
  <c r="H2940" i="1" s="1"/>
  <c r="H2941" i="1" s="1"/>
  <c r="H2942" i="1" s="1"/>
  <c r="H2943" i="1" s="1"/>
  <c r="H2944" i="1" s="1"/>
  <c r="H2945" i="1" s="1"/>
  <c r="H2946" i="1" s="1"/>
  <c r="H2947" i="1" s="1"/>
  <c r="H2948" i="1" s="1"/>
  <c r="H2949" i="1" s="1"/>
  <c r="H2950" i="1" s="1"/>
  <c r="H2951" i="1" s="1"/>
  <c r="H2952" i="1" s="1"/>
  <c r="H2953" i="1" s="1"/>
  <c r="H2954" i="1" s="1"/>
  <c r="H2955" i="1" s="1"/>
  <c r="H2956" i="1" s="1"/>
  <c r="H2957" i="1" s="1"/>
  <c r="H2958" i="1" s="1"/>
  <c r="H2959" i="1" s="1"/>
  <c r="H2960" i="1" s="1"/>
  <c r="H2961" i="1" s="1"/>
  <c r="H2962" i="1" s="1"/>
  <c r="H2963" i="1" s="1"/>
  <c r="H2964" i="1" s="1"/>
  <c r="H2965" i="1" s="1"/>
  <c r="H2966" i="1" s="1"/>
  <c r="H2967" i="1" s="1"/>
  <c r="H2968" i="1" s="1"/>
  <c r="H2969" i="1" s="1"/>
  <c r="H2970" i="1" s="1"/>
  <c r="H2971" i="1" s="1"/>
  <c r="H2972" i="1" s="1"/>
  <c r="H2973" i="1" s="1"/>
  <c r="H2974" i="1" s="1"/>
  <c r="H2975" i="1" s="1"/>
  <c r="H2976" i="1" s="1"/>
  <c r="H2977" i="1" s="1"/>
  <c r="H2978" i="1" s="1"/>
  <c r="H2979" i="1" s="1"/>
  <c r="H2980" i="1" s="1"/>
  <c r="H2981" i="1" s="1"/>
  <c r="H2982" i="1" s="1"/>
  <c r="H2983" i="1" s="1"/>
  <c r="H2984" i="1" s="1"/>
  <c r="H2985" i="1" s="1"/>
  <c r="H2986" i="1" s="1"/>
  <c r="H2987" i="1" s="1"/>
  <c r="H2988" i="1" s="1"/>
  <c r="H2989" i="1" s="1"/>
  <c r="H2990" i="1" s="1"/>
  <c r="H2991" i="1" s="1"/>
  <c r="H2992" i="1" s="1"/>
  <c r="H2993" i="1" s="1"/>
  <c r="H2994" i="1" s="1"/>
  <c r="H2995" i="1" s="1"/>
  <c r="H2996" i="1" s="1"/>
  <c r="H2997" i="1" s="1"/>
  <c r="H2998" i="1" s="1"/>
  <c r="H2999" i="1" s="1"/>
  <c r="H3000" i="1" s="1"/>
  <c r="H3001" i="1" s="1"/>
  <c r="H3002" i="1" s="1"/>
  <c r="H3003" i="1" s="1"/>
  <c r="H3004" i="1" s="1"/>
  <c r="H3005" i="1" s="1"/>
  <c r="H3006" i="1" s="1"/>
  <c r="H3007" i="1" s="1"/>
  <c r="H3008" i="1" s="1"/>
  <c r="H3009" i="1" s="1"/>
  <c r="H3010" i="1" s="1"/>
  <c r="H3011" i="1" s="1"/>
  <c r="H3012" i="1" s="1"/>
  <c r="H3013" i="1" s="1"/>
  <c r="H3014" i="1" s="1"/>
  <c r="H3015" i="1" s="1"/>
  <c r="H3016" i="1" s="1"/>
  <c r="H3017" i="1" s="1"/>
  <c r="H3018" i="1" s="1"/>
  <c r="H3019" i="1" s="1"/>
  <c r="H3020" i="1" s="1"/>
  <c r="H3021" i="1" s="1"/>
  <c r="H3022" i="1" s="1"/>
  <c r="H3023" i="1" s="1"/>
  <c r="H3024" i="1" s="1"/>
  <c r="H3025" i="1" s="1"/>
  <c r="H3026" i="1" s="1"/>
  <c r="H3027" i="1" s="1"/>
  <c r="H3028" i="1" s="1"/>
  <c r="H3029" i="1" s="1"/>
  <c r="H3030" i="1" s="1"/>
  <c r="H3031" i="1" s="1"/>
  <c r="H3032" i="1" s="1"/>
  <c r="H3033" i="1" s="1"/>
  <c r="H3034" i="1" s="1"/>
  <c r="H3035" i="1" s="1"/>
  <c r="H3036" i="1" s="1"/>
  <c r="H3037" i="1" s="1"/>
  <c r="H3038" i="1" s="1"/>
  <c r="H3039" i="1" s="1"/>
  <c r="H3040" i="1" s="1"/>
  <c r="H3041" i="1" s="1"/>
  <c r="H3042" i="1" s="1"/>
  <c r="H3043" i="1" s="1"/>
  <c r="H3044" i="1" s="1"/>
  <c r="H3045" i="1" s="1"/>
  <c r="H3046" i="1" s="1"/>
  <c r="H3047" i="1" s="1"/>
  <c r="H3048" i="1" s="1"/>
  <c r="H3049" i="1" s="1"/>
  <c r="H3050" i="1" s="1"/>
  <c r="H3051" i="1" s="1"/>
  <c r="H3052" i="1" s="1"/>
  <c r="H3053" i="1" s="1"/>
  <c r="H3054" i="1" s="1"/>
  <c r="H3055" i="1" s="1"/>
  <c r="H3056" i="1" s="1"/>
  <c r="H3057" i="1" s="1"/>
  <c r="H3058" i="1" s="1"/>
  <c r="H3059" i="1" s="1"/>
  <c r="H3060" i="1" s="1"/>
  <c r="H3061" i="1" s="1"/>
  <c r="H3062" i="1" s="1"/>
  <c r="H3063" i="1" s="1"/>
  <c r="H3064" i="1" s="1"/>
  <c r="H3065" i="1" s="1"/>
  <c r="H3066" i="1" s="1"/>
  <c r="H3067" i="1" s="1"/>
  <c r="H3068" i="1" s="1"/>
  <c r="H3069" i="1" s="1"/>
  <c r="H3070" i="1" s="1"/>
  <c r="H3071" i="1" s="1"/>
  <c r="H3072" i="1" s="1"/>
  <c r="H3073" i="1" s="1"/>
  <c r="H3074" i="1" s="1"/>
  <c r="H3075" i="1" s="1"/>
  <c r="H3076" i="1" s="1"/>
  <c r="H3077" i="1" s="1"/>
  <c r="H3078" i="1" s="1"/>
  <c r="H3079" i="1" s="1"/>
  <c r="H3080" i="1" s="1"/>
  <c r="H3081" i="1" s="1"/>
  <c r="H3082" i="1" s="1"/>
  <c r="H3083" i="1" s="1"/>
  <c r="H3084" i="1" s="1"/>
  <c r="H3085" i="1" s="1"/>
  <c r="H3086" i="1" s="1"/>
  <c r="H3087" i="1" s="1"/>
  <c r="H3088" i="1" s="1"/>
  <c r="H3089" i="1" s="1"/>
  <c r="H3090" i="1" s="1"/>
  <c r="H3091" i="1" s="1"/>
  <c r="H3092" i="1" s="1"/>
  <c r="H3093" i="1" s="1"/>
  <c r="H3094" i="1" s="1"/>
  <c r="H3095" i="1" s="1"/>
  <c r="H3096" i="1" s="1"/>
  <c r="H3097" i="1" s="1"/>
  <c r="H3098" i="1" s="1"/>
  <c r="H3099" i="1" s="1"/>
  <c r="H3100" i="1" s="1"/>
  <c r="H3101" i="1" s="1"/>
  <c r="H3102" i="1" s="1"/>
  <c r="H3103" i="1" s="1"/>
  <c r="H3104" i="1" s="1"/>
  <c r="H3105" i="1" s="1"/>
  <c r="H3106" i="1" s="1"/>
  <c r="H3107" i="1" s="1"/>
  <c r="H3108" i="1" s="1"/>
  <c r="H3109" i="1" s="1"/>
  <c r="H3110" i="1" s="1"/>
  <c r="H3111" i="1" s="1"/>
  <c r="H3112" i="1" s="1"/>
  <c r="H3113" i="1" s="1"/>
  <c r="H3114" i="1" s="1"/>
  <c r="H3115" i="1" s="1"/>
  <c r="H3116" i="1" s="1"/>
  <c r="H3117" i="1" s="1"/>
  <c r="H3118" i="1" s="1"/>
  <c r="H3119" i="1" s="1"/>
  <c r="H3120" i="1" s="1"/>
  <c r="H3121" i="1" s="1"/>
  <c r="H3122" i="1" s="1"/>
  <c r="H3123" i="1" s="1"/>
  <c r="H3124" i="1" s="1"/>
  <c r="H3125" i="1" s="1"/>
  <c r="H3126" i="1" s="1"/>
  <c r="H3127" i="1" s="1"/>
  <c r="H3128" i="1" s="1"/>
  <c r="H3129" i="1" s="1"/>
  <c r="H3130" i="1" s="1"/>
  <c r="H3131" i="1" s="1"/>
  <c r="H3132" i="1" s="1"/>
  <c r="H3133" i="1" s="1"/>
  <c r="H3134" i="1" s="1"/>
  <c r="H3135" i="1" s="1"/>
  <c r="H3136" i="1" s="1"/>
  <c r="H3137" i="1" s="1"/>
  <c r="H3138" i="1" s="1"/>
  <c r="H3139" i="1" s="1"/>
  <c r="H3140" i="1" s="1"/>
  <c r="H3141" i="1" s="1"/>
  <c r="H3142" i="1" s="1"/>
  <c r="H3143" i="1" s="1"/>
  <c r="H3144" i="1" s="1"/>
  <c r="H3145" i="1" s="1"/>
  <c r="H3146" i="1" s="1"/>
  <c r="H3147" i="1" s="1"/>
  <c r="H3148" i="1" s="1"/>
  <c r="H3149" i="1" s="1"/>
  <c r="H3150" i="1" s="1"/>
  <c r="H3151" i="1" s="1"/>
  <c r="H3152" i="1" s="1"/>
  <c r="H3153" i="1" s="1"/>
  <c r="H3154" i="1" s="1"/>
  <c r="H3155" i="1" s="1"/>
  <c r="H3156" i="1" s="1"/>
  <c r="H3157" i="1" s="1"/>
  <c r="H3158" i="1" s="1"/>
  <c r="H3159" i="1" s="1"/>
  <c r="H3160" i="1" s="1"/>
  <c r="H3161" i="1" s="1"/>
  <c r="H3162" i="1" s="1"/>
  <c r="H3163" i="1" s="1"/>
  <c r="H3164" i="1" s="1"/>
  <c r="H3165" i="1" s="1"/>
  <c r="H3166" i="1" s="1"/>
  <c r="C692" i="1"/>
  <c r="B692" i="1" s="1"/>
  <c r="C693" i="1"/>
  <c r="B693" i="1" s="1"/>
  <c r="C691" i="1"/>
  <c r="B691" i="1" s="1"/>
  <c r="R634" i="1"/>
  <c r="Q634" i="1"/>
  <c r="P634" i="1"/>
  <c r="O634" i="1"/>
  <c r="N634" i="1"/>
  <c r="M634" i="1"/>
  <c r="L634" i="1"/>
  <c r="K634" i="1"/>
  <c r="J634" i="1"/>
  <c r="A634" i="1"/>
  <c r="P557" i="1"/>
  <c r="O557" i="1"/>
  <c r="N557" i="1"/>
  <c r="M557" i="1"/>
  <c r="L557" i="1"/>
  <c r="K557" i="1"/>
  <c r="J557" i="1"/>
  <c r="A557" i="1"/>
  <c r="H3167" i="1" l="1"/>
  <c r="H3168" i="1" s="1"/>
  <c r="H3169" i="1" s="1"/>
  <c r="H3170" i="1" s="1"/>
  <c r="H3171" i="1" s="1"/>
  <c r="H3172" i="1" s="1"/>
  <c r="H3173" i="1" s="1"/>
  <c r="H3174" i="1" s="1"/>
  <c r="H3175" i="1" s="1"/>
  <c r="H3176" i="1" s="1"/>
  <c r="H3177" i="1" s="1"/>
  <c r="H3178" i="1" s="1"/>
  <c r="H3179" i="1" s="1"/>
  <c r="H3180" i="1" s="1"/>
  <c r="H3181" i="1" s="1"/>
  <c r="H3182" i="1" s="1"/>
  <c r="H3183" i="1" s="1"/>
  <c r="H3184" i="1" s="1"/>
  <c r="H3185" i="1" s="1"/>
  <c r="H3186" i="1" s="1"/>
  <c r="H3187" i="1" s="1"/>
  <c r="H3188" i="1" s="1"/>
  <c r="H3189" i="1" s="1"/>
  <c r="H3190" i="1" s="1"/>
  <c r="H3191" i="1" s="1"/>
  <c r="H3192" i="1" s="1"/>
  <c r="H3193" i="1" s="1"/>
  <c r="H3194" i="1" s="1"/>
  <c r="H3195" i="1" s="1"/>
  <c r="H3196" i="1" s="1"/>
  <c r="H3197" i="1" s="1"/>
  <c r="H3198" i="1" s="1"/>
  <c r="H3199" i="1" s="1"/>
  <c r="H3200" i="1" s="1"/>
  <c r="H3201" i="1" s="1"/>
  <c r="H3202" i="1" s="1"/>
  <c r="H3203" i="1" s="1"/>
  <c r="H3204" i="1" s="1"/>
  <c r="H3205" i="1" s="1"/>
  <c r="H3206" i="1" s="1"/>
  <c r="H3207" i="1" s="1"/>
  <c r="H3208" i="1" s="1"/>
  <c r="H3209" i="1" s="1"/>
  <c r="H3210" i="1" s="1"/>
  <c r="H3211" i="1" s="1"/>
  <c r="H3212" i="1" s="1"/>
  <c r="H3213" i="1" s="1"/>
  <c r="H3214" i="1" s="1"/>
  <c r="H3215" i="1" s="1"/>
  <c r="H3216" i="1" s="1"/>
  <c r="H3217" i="1" s="1"/>
  <c r="H3218" i="1" s="1"/>
  <c r="H3219" i="1" s="1"/>
  <c r="H3220" i="1" s="1"/>
  <c r="H3221" i="1" s="1"/>
  <c r="H3222" i="1" s="1"/>
  <c r="H3223" i="1" s="1"/>
  <c r="H3224" i="1" s="1"/>
  <c r="H3225" i="1" s="1"/>
  <c r="H3226" i="1" s="1"/>
  <c r="H3227" i="1" s="1"/>
  <c r="H3228" i="1" s="1"/>
  <c r="H3229" i="1" s="1"/>
  <c r="H3230" i="1" s="1"/>
  <c r="H3231" i="1" s="1"/>
  <c r="H3232" i="1" s="1"/>
  <c r="H3233" i="1" s="1"/>
  <c r="H3234" i="1" s="1"/>
  <c r="H3235" i="1" s="1"/>
  <c r="H3236" i="1" s="1"/>
  <c r="H3237" i="1" s="1"/>
  <c r="H3238" i="1" s="1"/>
  <c r="H3239" i="1" s="1"/>
  <c r="H3240" i="1" s="1"/>
  <c r="H3241" i="1" s="1"/>
  <c r="H3242" i="1" s="1"/>
  <c r="H3243" i="1" s="1"/>
  <c r="H3244" i="1" s="1"/>
  <c r="H3245" i="1" s="1"/>
  <c r="H3246" i="1" s="1"/>
  <c r="H3247" i="1" s="1"/>
  <c r="H3248" i="1" s="1"/>
  <c r="H3249" i="1" s="1"/>
  <c r="H3250" i="1" s="1"/>
  <c r="H3251" i="1" s="1"/>
  <c r="H3252" i="1" s="1"/>
  <c r="H3253" i="1" s="1"/>
  <c r="H3254" i="1" s="1"/>
  <c r="H3255" i="1" s="1"/>
  <c r="H3256" i="1" s="1"/>
  <c r="H3257" i="1" s="1"/>
  <c r="H3258" i="1" s="1"/>
  <c r="H3259" i="1" s="1"/>
  <c r="H3260" i="1" s="1"/>
  <c r="H3261" i="1" s="1"/>
  <c r="H3262" i="1" s="1"/>
  <c r="H3263" i="1" s="1"/>
  <c r="H3264" i="1" s="1"/>
  <c r="H3265" i="1" s="1"/>
  <c r="H3266" i="1" s="1"/>
  <c r="H3267" i="1" s="1"/>
  <c r="H3268" i="1" s="1"/>
  <c r="H3269" i="1" s="1"/>
  <c r="H3270" i="1" s="1"/>
  <c r="H3271" i="1" s="1"/>
  <c r="H3272" i="1" s="1"/>
  <c r="H3273" i="1" s="1"/>
  <c r="H3274" i="1" s="1"/>
  <c r="H3275" i="1" s="1"/>
  <c r="H3276" i="1" s="1"/>
  <c r="H3277" i="1" s="1"/>
  <c r="H3278" i="1" s="1"/>
  <c r="H3279" i="1" s="1"/>
  <c r="H3280" i="1" s="1"/>
  <c r="H3281" i="1" s="1"/>
  <c r="H3282" i="1" s="1"/>
  <c r="H3283" i="1" s="1"/>
  <c r="H3284" i="1" s="1"/>
  <c r="H3285" i="1" s="1"/>
  <c r="H3286" i="1" s="1"/>
  <c r="H3287" i="1" s="1"/>
  <c r="H3288" i="1" s="1"/>
  <c r="H3289" i="1" s="1"/>
  <c r="P691" i="1"/>
  <c r="K691" i="1"/>
  <c r="L691" i="1"/>
  <c r="M691" i="1"/>
  <c r="N691" i="1"/>
  <c r="O691" i="1"/>
  <c r="J691" i="1"/>
  <c r="Q691" i="1"/>
  <c r="R691" i="1"/>
  <c r="A691" i="1"/>
  <c r="N693" i="1"/>
  <c r="Q693" i="1"/>
  <c r="J693" i="1"/>
  <c r="R693" i="1"/>
  <c r="K693" i="1"/>
  <c r="L693" i="1"/>
  <c r="M693" i="1"/>
  <c r="P693" i="1"/>
  <c r="O693" i="1"/>
  <c r="A693" i="1"/>
  <c r="O692" i="1"/>
  <c r="J692" i="1"/>
  <c r="R692" i="1"/>
  <c r="K692" i="1"/>
  <c r="L692" i="1"/>
  <c r="M692" i="1"/>
  <c r="N692" i="1"/>
  <c r="P692" i="1"/>
  <c r="Q692" i="1"/>
  <c r="A692" i="1"/>
  <c r="R381" i="1"/>
  <c r="Q381" i="1"/>
  <c r="P381" i="1"/>
  <c r="O381" i="1"/>
  <c r="N381" i="1"/>
  <c r="M381" i="1"/>
  <c r="L381" i="1"/>
  <c r="K381" i="1"/>
  <c r="J381" i="1"/>
  <c r="A381" i="1"/>
  <c r="A382" i="1"/>
  <c r="C2738" i="1"/>
  <c r="B2738" i="1" s="1"/>
  <c r="C2739" i="1"/>
  <c r="B2739" i="1" s="1"/>
  <c r="C2740" i="1"/>
  <c r="B2740" i="1" s="1"/>
  <c r="C2741" i="1"/>
  <c r="B2741" i="1" s="1"/>
  <c r="C2742" i="1"/>
  <c r="B2742" i="1" s="1"/>
  <c r="C2743" i="1"/>
  <c r="B2743" i="1" s="1"/>
  <c r="C2744" i="1"/>
  <c r="B2744" i="1" s="1"/>
  <c r="C2745" i="1"/>
  <c r="B2745" i="1" s="1"/>
  <c r="C2746" i="1"/>
  <c r="B2746" i="1" s="1"/>
  <c r="C2747" i="1"/>
  <c r="B2747" i="1" s="1"/>
  <c r="C2748" i="1"/>
  <c r="B2748" i="1" s="1"/>
  <c r="C2749" i="1"/>
  <c r="B2749" i="1" s="1"/>
  <c r="C2750" i="1"/>
  <c r="B2750" i="1" s="1"/>
  <c r="C2751" i="1"/>
  <c r="B2751" i="1" s="1"/>
  <c r="C2752" i="1"/>
  <c r="B2752" i="1" s="1"/>
  <c r="C2753" i="1"/>
  <c r="B2753" i="1" s="1"/>
  <c r="C2737" i="1"/>
  <c r="B2737" i="1" s="1"/>
  <c r="H3290" i="1" l="1"/>
  <c r="J2753" i="1"/>
  <c r="R2753" i="1"/>
  <c r="K2753" i="1"/>
  <c r="L2753" i="1"/>
  <c r="M2753" i="1"/>
  <c r="N2753" i="1"/>
  <c r="O2753" i="1"/>
  <c r="P2753" i="1"/>
  <c r="Q2753" i="1"/>
  <c r="A2753" i="1"/>
  <c r="O2740" i="1"/>
  <c r="P2740" i="1"/>
  <c r="Q2740" i="1"/>
  <c r="J2740" i="1"/>
  <c r="R2740" i="1"/>
  <c r="K2740" i="1"/>
  <c r="L2740" i="1"/>
  <c r="M2740" i="1"/>
  <c r="N2740" i="1"/>
  <c r="A2740" i="1"/>
  <c r="P2747" i="1"/>
  <c r="Q2747" i="1"/>
  <c r="J2747" i="1"/>
  <c r="R2747" i="1"/>
  <c r="K2747" i="1"/>
  <c r="L2747" i="1"/>
  <c r="M2747" i="1"/>
  <c r="N2747" i="1"/>
  <c r="O2747" i="1"/>
  <c r="A2747" i="1"/>
  <c r="P2739" i="1"/>
  <c r="Q2739" i="1"/>
  <c r="J2739" i="1"/>
  <c r="R2739" i="1"/>
  <c r="K2739" i="1"/>
  <c r="L2739" i="1"/>
  <c r="M2739" i="1"/>
  <c r="N2739" i="1"/>
  <c r="O2739" i="1"/>
  <c r="A2739" i="1"/>
  <c r="K2752" i="1"/>
  <c r="L2752" i="1"/>
  <c r="M2752" i="1"/>
  <c r="N2752" i="1"/>
  <c r="O2752" i="1"/>
  <c r="P2752" i="1"/>
  <c r="R2752" i="1"/>
  <c r="J2752" i="1"/>
  <c r="A2752" i="1"/>
  <c r="Q2752" i="1"/>
  <c r="K2744" i="1"/>
  <c r="L2744" i="1"/>
  <c r="M2744" i="1"/>
  <c r="N2744" i="1"/>
  <c r="O2744" i="1"/>
  <c r="P2744" i="1"/>
  <c r="J2744" i="1"/>
  <c r="Q2744" i="1"/>
  <c r="R2744" i="1"/>
  <c r="A2744" i="1"/>
  <c r="L2751" i="1"/>
  <c r="M2751" i="1"/>
  <c r="N2751" i="1"/>
  <c r="O2751" i="1"/>
  <c r="P2751" i="1"/>
  <c r="Q2751" i="1"/>
  <c r="J2751" i="1"/>
  <c r="K2751" i="1"/>
  <c r="R2751" i="1"/>
  <c r="A2751" i="1"/>
  <c r="L2743" i="1"/>
  <c r="M2743" i="1"/>
  <c r="N2743" i="1"/>
  <c r="O2743" i="1"/>
  <c r="P2743" i="1"/>
  <c r="Q2743" i="1"/>
  <c r="J2743" i="1"/>
  <c r="K2743" i="1"/>
  <c r="R2743" i="1"/>
  <c r="A2743" i="1"/>
  <c r="M2750" i="1"/>
  <c r="N2750" i="1"/>
  <c r="O2750" i="1"/>
  <c r="P2750" i="1"/>
  <c r="Q2750" i="1"/>
  <c r="J2750" i="1"/>
  <c r="R2750" i="1"/>
  <c r="K2750" i="1"/>
  <c r="L2750" i="1"/>
  <c r="A2750" i="1"/>
  <c r="M2742" i="1"/>
  <c r="N2742" i="1"/>
  <c r="O2742" i="1"/>
  <c r="P2742" i="1"/>
  <c r="Q2742" i="1"/>
  <c r="J2742" i="1"/>
  <c r="R2742" i="1"/>
  <c r="K2742" i="1"/>
  <c r="L2742" i="1"/>
  <c r="A2742" i="1"/>
  <c r="J2737" i="1"/>
  <c r="R2737" i="1"/>
  <c r="K2737" i="1"/>
  <c r="L2737" i="1"/>
  <c r="M2737" i="1"/>
  <c r="N2737" i="1"/>
  <c r="O2737" i="1"/>
  <c r="P2737" i="1"/>
  <c r="Q2737" i="1"/>
  <c r="A2737" i="1"/>
  <c r="Q2746" i="1"/>
  <c r="J2746" i="1"/>
  <c r="R2746" i="1"/>
  <c r="K2746" i="1"/>
  <c r="L2746" i="1"/>
  <c r="M2746" i="1"/>
  <c r="N2746" i="1"/>
  <c r="O2746" i="1"/>
  <c r="P2746" i="1"/>
  <c r="A2746" i="1"/>
  <c r="Q2738" i="1"/>
  <c r="J2738" i="1"/>
  <c r="R2738" i="1"/>
  <c r="K2738" i="1"/>
  <c r="L2738" i="1"/>
  <c r="M2738" i="1"/>
  <c r="N2738" i="1"/>
  <c r="O2738" i="1"/>
  <c r="P2738" i="1"/>
  <c r="A2738" i="1"/>
  <c r="J2745" i="1"/>
  <c r="R2745" i="1"/>
  <c r="K2745" i="1"/>
  <c r="L2745" i="1"/>
  <c r="M2745" i="1"/>
  <c r="N2745" i="1"/>
  <c r="O2745" i="1"/>
  <c r="P2745" i="1"/>
  <c r="Q2745" i="1"/>
  <c r="A2745" i="1"/>
  <c r="N2749" i="1"/>
  <c r="O2749" i="1"/>
  <c r="P2749" i="1"/>
  <c r="Q2749" i="1"/>
  <c r="J2749" i="1"/>
  <c r="R2749" i="1"/>
  <c r="K2749" i="1"/>
  <c r="L2749" i="1"/>
  <c r="M2749" i="1"/>
  <c r="A2749" i="1"/>
  <c r="N2741" i="1"/>
  <c r="O2741" i="1"/>
  <c r="P2741" i="1"/>
  <c r="Q2741" i="1"/>
  <c r="J2741" i="1"/>
  <c r="R2741" i="1"/>
  <c r="K2741" i="1"/>
  <c r="L2741" i="1"/>
  <c r="M2741" i="1"/>
  <c r="A2741" i="1"/>
  <c r="O2748" i="1"/>
  <c r="P2748" i="1"/>
  <c r="Q2748" i="1"/>
  <c r="J2748" i="1"/>
  <c r="R2748" i="1"/>
  <c r="K2748" i="1"/>
  <c r="L2748" i="1"/>
  <c r="M2748" i="1"/>
  <c r="N2748" i="1"/>
  <c r="A2748" i="1"/>
  <c r="C2723" i="1"/>
  <c r="B2723" i="1" s="1"/>
  <c r="C2722" i="1"/>
  <c r="B2722" i="1" s="1"/>
  <c r="C2721" i="1"/>
  <c r="B2721" i="1" s="1"/>
  <c r="C2720" i="1"/>
  <c r="B2720" i="1" s="1"/>
  <c r="C2719" i="1"/>
  <c r="B2719" i="1" s="1"/>
  <c r="C2718" i="1"/>
  <c r="B2718" i="1" s="1"/>
  <c r="C2717" i="1"/>
  <c r="B2717" i="1" s="1"/>
  <c r="C2716" i="1"/>
  <c r="B2716" i="1" s="1"/>
  <c r="C2715" i="1"/>
  <c r="B2715" i="1" s="1"/>
  <c r="C2714" i="1"/>
  <c r="B2714" i="1" s="1"/>
  <c r="C2713" i="1"/>
  <c r="B2713" i="1" s="1"/>
  <c r="C2712" i="1"/>
  <c r="B2712" i="1" s="1"/>
  <c r="C2711" i="1"/>
  <c r="B2711" i="1" s="1"/>
  <c r="C2710" i="1"/>
  <c r="B2710" i="1" s="1"/>
  <c r="C2709" i="1"/>
  <c r="B2709" i="1" s="1"/>
  <c r="C2708" i="1"/>
  <c r="B2708" i="1" s="1"/>
  <c r="C2707" i="1"/>
  <c r="B2707" i="1" s="1"/>
  <c r="C2706" i="1"/>
  <c r="B2706" i="1" s="1"/>
  <c r="C2705" i="1"/>
  <c r="B2705" i="1" s="1"/>
  <c r="C2704" i="1"/>
  <c r="B2704" i="1" s="1"/>
  <c r="C2703" i="1"/>
  <c r="B2703" i="1" s="1"/>
  <c r="C2702" i="1"/>
  <c r="B2702" i="1" s="1"/>
  <c r="C2701" i="1"/>
  <c r="B2701" i="1" s="1"/>
  <c r="C2700" i="1"/>
  <c r="B2700" i="1" s="1"/>
  <c r="C2699" i="1"/>
  <c r="B2699" i="1" s="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G13" i="19"/>
  <c r="H3291" i="1" l="1"/>
  <c r="H3292" i="1" s="1"/>
  <c r="H3293" i="1" s="1"/>
  <c r="H3294" i="1" s="1"/>
  <c r="H3295" i="1" s="1"/>
  <c r="H3296" i="1" s="1"/>
  <c r="H3297" i="1" s="1"/>
  <c r="H3298" i="1" s="1"/>
  <c r="H3299" i="1" s="1"/>
  <c r="H3300" i="1" s="1"/>
  <c r="H3301" i="1" s="1"/>
  <c r="H3302" i="1" s="1"/>
  <c r="H3303" i="1" s="1"/>
  <c r="H3304" i="1" s="1"/>
  <c r="H3305" i="1" s="1"/>
  <c r="H3306" i="1" s="1"/>
  <c r="B17" i="10" s="1"/>
  <c r="M2544" i="1"/>
  <c r="N2544" i="1"/>
  <c r="O2544" i="1"/>
  <c r="P2544" i="1"/>
  <c r="Q2544" i="1"/>
  <c r="J2544" i="1"/>
  <c r="R2544" i="1"/>
  <c r="K2544" i="1"/>
  <c r="L2544" i="1"/>
  <c r="A2544" i="1"/>
  <c r="M2592" i="1"/>
  <c r="N2592" i="1"/>
  <c r="O2592" i="1"/>
  <c r="P2592" i="1"/>
  <c r="Q2592" i="1"/>
  <c r="J2592" i="1"/>
  <c r="R2592" i="1"/>
  <c r="K2592" i="1"/>
  <c r="L2592" i="1"/>
  <c r="A2592" i="1"/>
  <c r="K2616" i="1"/>
  <c r="L2616" i="1"/>
  <c r="M2616" i="1"/>
  <c r="N2616" i="1"/>
  <c r="O2616" i="1"/>
  <c r="P2616" i="1"/>
  <c r="J2616" i="1"/>
  <c r="Q2616" i="1"/>
  <c r="R2616" i="1"/>
  <c r="A2616" i="1"/>
  <c r="K2656" i="1"/>
  <c r="L2656" i="1"/>
  <c r="M2656" i="1"/>
  <c r="N2656" i="1"/>
  <c r="O2656" i="1"/>
  <c r="P2656" i="1"/>
  <c r="J2656" i="1"/>
  <c r="Q2656" i="1"/>
  <c r="A2656" i="1"/>
  <c r="R2656" i="1"/>
  <c r="K2688" i="1"/>
  <c r="L2688" i="1"/>
  <c r="M2688" i="1"/>
  <c r="N2688" i="1"/>
  <c r="O2688" i="1"/>
  <c r="P2688" i="1"/>
  <c r="R2688" i="1"/>
  <c r="Q2688" i="1"/>
  <c r="J2688" i="1"/>
  <c r="A2688" i="1"/>
  <c r="L2489" i="1"/>
  <c r="M2489" i="1"/>
  <c r="N2489" i="1"/>
  <c r="O2489" i="1"/>
  <c r="P2489" i="1"/>
  <c r="Q2489" i="1"/>
  <c r="R2489" i="1"/>
  <c r="J2489" i="1"/>
  <c r="K2489" i="1"/>
  <c r="A2489" i="1"/>
  <c r="L2513" i="1"/>
  <c r="M2513" i="1"/>
  <c r="N2513" i="1"/>
  <c r="O2513" i="1"/>
  <c r="P2513" i="1"/>
  <c r="Q2513" i="1"/>
  <c r="J2513" i="1"/>
  <c r="K2513" i="1"/>
  <c r="R2513" i="1"/>
  <c r="A2513" i="1"/>
  <c r="L2553" i="1"/>
  <c r="M2553" i="1"/>
  <c r="N2553" i="1"/>
  <c r="O2553" i="1"/>
  <c r="P2553" i="1"/>
  <c r="Q2553" i="1"/>
  <c r="R2553" i="1"/>
  <c r="J2553" i="1"/>
  <c r="K2553" i="1"/>
  <c r="A2553" i="1"/>
  <c r="L2585" i="1"/>
  <c r="M2585" i="1"/>
  <c r="N2585" i="1"/>
  <c r="O2585" i="1"/>
  <c r="P2585" i="1"/>
  <c r="Q2585" i="1"/>
  <c r="R2585" i="1"/>
  <c r="J2585" i="1"/>
  <c r="K2585" i="1"/>
  <c r="A2585" i="1"/>
  <c r="J2601" i="1"/>
  <c r="R2601" i="1"/>
  <c r="K2601" i="1"/>
  <c r="L2601" i="1"/>
  <c r="M2601" i="1"/>
  <c r="N2601" i="1"/>
  <c r="O2601" i="1"/>
  <c r="P2601" i="1"/>
  <c r="Q2601" i="1"/>
  <c r="A2601" i="1"/>
  <c r="J2625" i="1"/>
  <c r="R2625" i="1"/>
  <c r="K2625" i="1"/>
  <c r="L2625" i="1"/>
  <c r="M2625" i="1"/>
  <c r="N2625" i="1"/>
  <c r="O2625" i="1"/>
  <c r="P2625" i="1"/>
  <c r="Q2625" i="1"/>
  <c r="A2625" i="1"/>
  <c r="J2641" i="1"/>
  <c r="R2641" i="1"/>
  <c r="K2641" i="1"/>
  <c r="L2641" i="1"/>
  <c r="M2641" i="1"/>
  <c r="N2641" i="1"/>
  <c r="O2641" i="1"/>
  <c r="P2641" i="1"/>
  <c r="Q2641" i="1"/>
  <c r="A2641" i="1"/>
  <c r="J2657" i="1"/>
  <c r="R2657" i="1"/>
  <c r="K2657" i="1"/>
  <c r="L2657" i="1"/>
  <c r="M2657" i="1"/>
  <c r="N2657" i="1"/>
  <c r="O2657" i="1"/>
  <c r="P2657" i="1"/>
  <c r="Q2657" i="1"/>
  <c r="A2657" i="1"/>
  <c r="J2673" i="1"/>
  <c r="R2673" i="1"/>
  <c r="K2673" i="1"/>
  <c r="L2673" i="1"/>
  <c r="M2673" i="1"/>
  <c r="N2673" i="1"/>
  <c r="O2673" i="1"/>
  <c r="P2673" i="1"/>
  <c r="Q2673" i="1"/>
  <c r="A2673" i="1"/>
  <c r="J2689" i="1"/>
  <c r="R2689" i="1"/>
  <c r="K2689" i="1"/>
  <c r="L2689" i="1"/>
  <c r="M2689" i="1"/>
  <c r="N2689" i="1"/>
  <c r="O2689" i="1"/>
  <c r="P2689" i="1"/>
  <c r="Q2689" i="1"/>
  <c r="A2689" i="1"/>
  <c r="J2697" i="1"/>
  <c r="R2697" i="1"/>
  <c r="K2697" i="1"/>
  <c r="L2697" i="1"/>
  <c r="M2697" i="1"/>
  <c r="N2697" i="1"/>
  <c r="O2697" i="1"/>
  <c r="P2697" i="1"/>
  <c r="Q2697" i="1"/>
  <c r="A2697" i="1"/>
  <c r="J2713" i="1"/>
  <c r="R2713" i="1"/>
  <c r="K2713" i="1"/>
  <c r="L2713" i="1"/>
  <c r="M2713" i="1"/>
  <c r="N2713" i="1"/>
  <c r="O2713" i="1"/>
  <c r="P2713" i="1"/>
  <c r="Q2713" i="1"/>
  <c r="A2713" i="1"/>
  <c r="J2721" i="1"/>
  <c r="R2721" i="1"/>
  <c r="K2721" i="1"/>
  <c r="L2721" i="1"/>
  <c r="M2721" i="1"/>
  <c r="N2721" i="1"/>
  <c r="O2721" i="1"/>
  <c r="P2721" i="1"/>
  <c r="Q2721" i="1"/>
  <c r="A2721" i="1"/>
  <c r="O2478" i="1"/>
  <c r="P2478" i="1"/>
  <c r="Q2478" i="1"/>
  <c r="J2478" i="1"/>
  <c r="R2478" i="1"/>
  <c r="K2478" i="1"/>
  <c r="L2478" i="1"/>
  <c r="M2478" i="1"/>
  <c r="N2478" i="1"/>
  <c r="A2478" i="1"/>
  <c r="O2502" i="1"/>
  <c r="P2502" i="1"/>
  <c r="Q2502" i="1"/>
  <c r="J2502" i="1"/>
  <c r="R2502" i="1"/>
  <c r="K2502" i="1"/>
  <c r="L2502" i="1"/>
  <c r="M2502" i="1"/>
  <c r="N2502" i="1"/>
  <c r="A2502" i="1"/>
  <c r="O2518" i="1"/>
  <c r="P2518" i="1"/>
  <c r="Q2518" i="1"/>
  <c r="J2518" i="1"/>
  <c r="R2518" i="1"/>
  <c r="K2518" i="1"/>
  <c r="L2518" i="1"/>
  <c r="M2518" i="1"/>
  <c r="N2518" i="1"/>
  <c r="A2518" i="1"/>
  <c r="O2534" i="1"/>
  <c r="P2534" i="1"/>
  <c r="Q2534" i="1"/>
  <c r="J2534" i="1"/>
  <c r="R2534" i="1"/>
  <c r="K2534" i="1"/>
  <c r="L2534" i="1"/>
  <c r="M2534" i="1"/>
  <c r="N2534" i="1"/>
  <c r="A2534" i="1"/>
  <c r="O2550" i="1"/>
  <c r="P2550" i="1"/>
  <c r="Q2550" i="1"/>
  <c r="J2550" i="1"/>
  <c r="R2550" i="1"/>
  <c r="K2550" i="1"/>
  <c r="L2550" i="1"/>
  <c r="M2550" i="1"/>
  <c r="N2550" i="1"/>
  <c r="A2550" i="1"/>
  <c r="O2566" i="1"/>
  <c r="P2566" i="1"/>
  <c r="Q2566" i="1"/>
  <c r="J2566" i="1"/>
  <c r="R2566" i="1"/>
  <c r="K2566" i="1"/>
  <c r="L2566" i="1"/>
  <c r="N2566" i="1"/>
  <c r="M2566" i="1"/>
  <c r="A2566" i="1"/>
  <c r="O2590" i="1"/>
  <c r="P2590" i="1"/>
  <c r="Q2590" i="1"/>
  <c r="J2590" i="1"/>
  <c r="R2590" i="1"/>
  <c r="K2590" i="1"/>
  <c r="L2590" i="1"/>
  <c r="M2590" i="1"/>
  <c r="N2590" i="1"/>
  <c r="A2590" i="1"/>
  <c r="M2622" i="1"/>
  <c r="N2622" i="1"/>
  <c r="O2622" i="1"/>
  <c r="P2622" i="1"/>
  <c r="Q2622" i="1"/>
  <c r="J2622" i="1"/>
  <c r="R2622" i="1"/>
  <c r="K2622" i="1"/>
  <c r="L2622" i="1"/>
  <c r="A2622" i="1"/>
  <c r="N2479" i="1"/>
  <c r="O2479" i="1"/>
  <c r="P2479" i="1"/>
  <c r="Q2479" i="1"/>
  <c r="J2479" i="1"/>
  <c r="R2479" i="1"/>
  <c r="K2479" i="1"/>
  <c r="L2479" i="1"/>
  <c r="M2479" i="1"/>
  <c r="A2479" i="1"/>
  <c r="N2487" i="1"/>
  <c r="O2487" i="1"/>
  <c r="P2487" i="1"/>
  <c r="Q2487" i="1"/>
  <c r="J2487" i="1"/>
  <c r="R2487" i="1"/>
  <c r="K2487" i="1"/>
  <c r="L2487" i="1"/>
  <c r="M2487" i="1"/>
  <c r="A2487" i="1"/>
  <c r="N2495" i="1"/>
  <c r="O2495" i="1"/>
  <c r="P2495" i="1"/>
  <c r="Q2495" i="1"/>
  <c r="J2495" i="1"/>
  <c r="R2495" i="1"/>
  <c r="K2495" i="1"/>
  <c r="L2495" i="1"/>
  <c r="M2495" i="1"/>
  <c r="A2495" i="1"/>
  <c r="N2503" i="1"/>
  <c r="O2503" i="1"/>
  <c r="P2503" i="1"/>
  <c r="Q2503" i="1"/>
  <c r="J2503" i="1"/>
  <c r="R2503" i="1"/>
  <c r="K2503" i="1"/>
  <c r="L2503" i="1"/>
  <c r="M2503" i="1"/>
  <c r="A2503" i="1"/>
  <c r="N2511" i="1"/>
  <c r="O2511" i="1"/>
  <c r="P2511" i="1"/>
  <c r="Q2511" i="1"/>
  <c r="J2511" i="1"/>
  <c r="R2511" i="1"/>
  <c r="K2511" i="1"/>
  <c r="L2511" i="1"/>
  <c r="M2511" i="1"/>
  <c r="A2511" i="1"/>
  <c r="N2519" i="1"/>
  <c r="O2519" i="1"/>
  <c r="P2519" i="1"/>
  <c r="Q2519" i="1"/>
  <c r="J2519" i="1"/>
  <c r="R2519" i="1"/>
  <c r="K2519" i="1"/>
  <c r="L2519" i="1"/>
  <c r="M2519" i="1"/>
  <c r="A2519" i="1"/>
  <c r="N2527" i="1"/>
  <c r="O2527" i="1"/>
  <c r="P2527" i="1"/>
  <c r="Q2527" i="1"/>
  <c r="J2527" i="1"/>
  <c r="R2527" i="1"/>
  <c r="K2527" i="1"/>
  <c r="L2527" i="1"/>
  <c r="M2527" i="1"/>
  <c r="A2527" i="1"/>
  <c r="N2535" i="1"/>
  <c r="O2535" i="1"/>
  <c r="P2535" i="1"/>
  <c r="Q2535" i="1"/>
  <c r="J2535" i="1"/>
  <c r="R2535" i="1"/>
  <c r="K2535" i="1"/>
  <c r="L2535" i="1"/>
  <c r="M2535" i="1"/>
  <c r="A2535" i="1"/>
  <c r="N2543" i="1"/>
  <c r="O2543" i="1"/>
  <c r="P2543" i="1"/>
  <c r="Q2543" i="1"/>
  <c r="J2543" i="1"/>
  <c r="R2543" i="1"/>
  <c r="K2543" i="1"/>
  <c r="L2543" i="1"/>
  <c r="M2543" i="1"/>
  <c r="A2543" i="1"/>
  <c r="N2551" i="1"/>
  <c r="O2551" i="1"/>
  <c r="P2551" i="1"/>
  <c r="Q2551" i="1"/>
  <c r="J2551" i="1"/>
  <c r="R2551" i="1"/>
  <c r="K2551" i="1"/>
  <c r="L2551" i="1"/>
  <c r="M2551" i="1"/>
  <c r="A2551" i="1"/>
  <c r="N2559" i="1"/>
  <c r="O2559" i="1"/>
  <c r="P2559" i="1"/>
  <c r="Q2559" i="1"/>
  <c r="J2559" i="1"/>
  <c r="R2559" i="1"/>
  <c r="K2559" i="1"/>
  <c r="L2559" i="1"/>
  <c r="M2559" i="1"/>
  <c r="A2559" i="1"/>
  <c r="N2567" i="1"/>
  <c r="O2567" i="1"/>
  <c r="P2567" i="1"/>
  <c r="Q2567" i="1"/>
  <c r="J2567" i="1"/>
  <c r="R2567" i="1"/>
  <c r="K2567" i="1"/>
  <c r="L2567" i="1"/>
  <c r="M2567" i="1"/>
  <c r="A2567" i="1"/>
  <c r="N2575" i="1"/>
  <c r="O2575" i="1"/>
  <c r="P2575" i="1"/>
  <c r="Q2575" i="1"/>
  <c r="J2575" i="1"/>
  <c r="R2575" i="1"/>
  <c r="K2575" i="1"/>
  <c r="L2575" i="1"/>
  <c r="M2575" i="1"/>
  <c r="A2575" i="1"/>
  <c r="N2583" i="1"/>
  <c r="O2583" i="1"/>
  <c r="P2583" i="1"/>
  <c r="Q2583" i="1"/>
  <c r="J2583" i="1"/>
  <c r="R2583" i="1"/>
  <c r="K2583" i="1"/>
  <c r="L2583" i="1"/>
  <c r="M2583" i="1"/>
  <c r="A2583" i="1"/>
  <c r="N2591" i="1"/>
  <c r="O2591" i="1"/>
  <c r="P2591" i="1"/>
  <c r="Q2591" i="1"/>
  <c r="J2591" i="1"/>
  <c r="R2591" i="1"/>
  <c r="K2591" i="1"/>
  <c r="M2591" i="1"/>
  <c r="L2591" i="1"/>
  <c r="A2591" i="1"/>
  <c r="J2599" i="1"/>
  <c r="L2599" i="1"/>
  <c r="M2599" i="1"/>
  <c r="N2599" i="1"/>
  <c r="O2599" i="1"/>
  <c r="P2599" i="1"/>
  <c r="Q2599" i="1"/>
  <c r="K2599" i="1"/>
  <c r="R2599" i="1"/>
  <c r="A2599" i="1"/>
  <c r="L2607" i="1"/>
  <c r="M2607" i="1"/>
  <c r="N2607" i="1"/>
  <c r="O2607" i="1"/>
  <c r="P2607" i="1"/>
  <c r="Q2607" i="1"/>
  <c r="R2607" i="1"/>
  <c r="J2607" i="1"/>
  <c r="K2607" i="1"/>
  <c r="A2607" i="1"/>
  <c r="L2615" i="1"/>
  <c r="M2615" i="1"/>
  <c r="N2615" i="1"/>
  <c r="O2615" i="1"/>
  <c r="P2615" i="1"/>
  <c r="Q2615" i="1"/>
  <c r="J2615" i="1"/>
  <c r="K2615" i="1"/>
  <c r="R2615" i="1"/>
  <c r="A2615" i="1"/>
  <c r="L2623" i="1"/>
  <c r="M2623" i="1"/>
  <c r="N2623" i="1"/>
  <c r="O2623" i="1"/>
  <c r="P2623" i="1"/>
  <c r="Q2623" i="1"/>
  <c r="J2623" i="1"/>
  <c r="K2623" i="1"/>
  <c r="R2623" i="1"/>
  <c r="A2623" i="1"/>
  <c r="L2631" i="1"/>
  <c r="M2631" i="1"/>
  <c r="N2631" i="1"/>
  <c r="O2631" i="1"/>
  <c r="P2631" i="1"/>
  <c r="Q2631" i="1"/>
  <c r="J2631" i="1"/>
  <c r="R2631" i="1"/>
  <c r="K2631" i="1"/>
  <c r="A2631" i="1"/>
  <c r="L2639" i="1"/>
  <c r="M2639" i="1"/>
  <c r="N2639" i="1"/>
  <c r="O2639" i="1"/>
  <c r="P2639" i="1"/>
  <c r="Q2639" i="1"/>
  <c r="R2639" i="1"/>
  <c r="J2639" i="1"/>
  <c r="K2639" i="1"/>
  <c r="A2639" i="1"/>
  <c r="L2647" i="1"/>
  <c r="M2647" i="1"/>
  <c r="N2647" i="1"/>
  <c r="O2647" i="1"/>
  <c r="P2647" i="1"/>
  <c r="Q2647" i="1"/>
  <c r="J2647" i="1"/>
  <c r="K2647" i="1"/>
  <c r="R2647" i="1"/>
  <c r="A2647" i="1"/>
  <c r="L2655" i="1"/>
  <c r="M2655" i="1"/>
  <c r="N2655" i="1"/>
  <c r="O2655" i="1"/>
  <c r="P2655" i="1"/>
  <c r="Q2655" i="1"/>
  <c r="J2655" i="1"/>
  <c r="K2655" i="1"/>
  <c r="R2655" i="1"/>
  <c r="A2655" i="1"/>
  <c r="L2663" i="1"/>
  <c r="M2663" i="1"/>
  <c r="N2663" i="1"/>
  <c r="O2663" i="1"/>
  <c r="P2663" i="1"/>
  <c r="Q2663" i="1"/>
  <c r="J2663" i="1"/>
  <c r="K2663" i="1"/>
  <c r="R2663" i="1"/>
  <c r="A2663" i="1"/>
  <c r="L2671" i="1"/>
  <c r="M2671" i="1"/>
  <c r="N2671" i="1"/>
  <c r="O2671" i="1"/>
  <c r="P2671" i="1"/>
  <c r="Q2671" i="1"/>
  <c r="R2671" i="1"/>
  <c r="J2671" i="1"/>
  <c r="K2671" i="1"/>
  <c r="A2671" i="1"/>
  <c r="L2679" i="1"/>
  <c r="M2679" i="1"/>
  <c r="N2679" i="1"/>
  <c r="O2679" i="1"/>
  <c r="P2679" i="1"/>
  <c r="Q2679" i="1"/>
  <c r="J2679" i="1"/>
  <c r="K2679" i="1"/>
  <c r="R2679" i="1"/>
  <c r="A2679" i="1"/>
  <c r="L2687" i="1"/>
  <c r="M2687" i="1"/>
  <c r="N2687" i="1"/>
  <c r="O2687" i="1"/>
  <c r="P2687" i="1"/>
  <c r="Q2687" i="1"/>
  <c r="J2687" i="1"/>
  <c r="K2687" i="1"/>
  <c r="R2687" i="1"/>
  <c r="A2687" i="1"/>
  <c r="L2695" i="1"/>
  <c r="M2695" i="1"/>
  <c r="N2695" i="1"/>
  <c r="O2695" i="1"/>
  <c r="P2695" i="1"/>
  <c r="Q2695" i="1"/>
  <c r="J2695" i="1"/>
  <c r="K2695" i="1"/>
  <c r="A2695" i="1"/>
  <c r="R2695" i="1"/>
  <c r="L2703" i="1"/>
  <c r="M2703" i="1"/>
  <c r="N2703" i="1"/>
  <c r="O2703" i="1"/>
  <c r="P2703" i="1"/>
  <c r="Q2703" i="1"/>
  <c r="R2703" i="1"/>
  <c r="J2703" i="1"/>
  <c r="K2703" i="1"/>
  <c r="A2703" i="1"/>
  <c r="L2711" i="1"/>
  <c r="M2711" i="1"/>
  <c r="N2711" i="1"/>
  <c r="O2711" i="1"/>
  <c r="P2711" i="1"/>
  <c r="Q2711" i="1"/>
  <c r="J2711" i="1"/>
  <c r="K2711" i="1"/>
  <c r="R2711" i="1"/>
  <c r="A2711" i="1"/>
  <c r="L2719" i="1"/>
  <c r="M2719" i="1"/>
  <c r="N2719" i="1"/>
  <c r="O2719" i="1"/>
  <c r="P2719" i="1"/>
  <c r="Q2719" i="1"/>
  <c r="J2719" i="1"/>
  <c r="K2719" i="1"/>
  <c r="R2719" i="1"/>
  <c r="A2719" i="1"/>
  <c r="L2481" i="1"/>
  <c r="M2481" i="1"/>
  <c r="N2481" i="1"/>
  <c r="O2481" i="1"/>
  <c r="P2481" i="1"/>
  <c r="Q2481" i="1"/>
  <c r="J2481" i="1"/>
  <c r="K2481" i="1"/>
  <c r="R2481" i="1"/>
  <c r="A2481" i="1"/>
  <c r="L2505" i="1"/>
  <c r="M2505" i="1"/>
  <c r="N2505" i="1"/>
  <c r="O2505" i="1"/>
  <c r="P2505" i="1"/>
  <c r="Q2505" i="1"/>
  <c r="J2505" i="1"/>
  <c r="R2505" i="1"/>
  <c r="K2505" i="1"/>
  <c r="A2505" i="1"/>
  <c r="L2537" i="1"/>
  <c r="M2537" i="1"/>
  <c r="N2537" i="1"/>
  <c r="O2537" i="1"/>
  <c r="P2537" i="1"/>
  <c r="Q2537" i="1"/>
  <c r="J2537" i="1"/>
  <c r="R2537" i="1"/>
  <c r="K2537" i="1"/>
  <c r="A2537" i="1"/>
  <c r="L2577" i="1"/>
  <c r="M2577" i="1"/>
  <c r="N2577" i="1"/>
  <c r="O2577" i="1"/>
  <c r="P2577" i="1"/>
  <c r="Q2577" i="1"/>
  <c r="K2577" i="1"/>
  <c r="J2577" i="1"/>
  <c r="R2577" i="1"/>
  <c r="A2577" i="1"/>
  <c r="L2593" i="1"/>
  <c r="M2593" i="1"/>
  <c r="N2593" i="1"/>
  <c r="O2593" i="1"/>
  <c r="P2593" i="1"/>
  <c r="Q2593" i="1"/>
  <c r="R2593" i="1"/>
  <c r="J2593" i="1"/>
  <c r="K2593" i="1"/>
  <c r="A2593" i="1"/>
  <c r="J2609" i="1"/>
  <c r="R2609" i="1"/>
  <c r="K2609" i="1"/>
  <c r="L2609" i="1"/>
  <c r="M2609" i="1"/>
  <c r="N2609" i="1"/>
  <c r="O2609" i="1"/>
  <c r="P2609" i="1"/>
  <c r="Q2609" i="1"/>
  <c r="A2609" i="1"/>
  <c r="J2633" i="1"/>
  <c r="R2633" i="1"/>
  <c r="K2633" i="1"/>
  <c r="L2633" i="1"/>
  <c r="M2633" i="1"/>
  <c r="N2633" i="1"/>
  <c r="O2633" i="1"/>
  <c r="P2633" i="1"/>
  <c r="Q2633" i="1"/>
  <c r="A2633" i="1"/>
  <c r="J2649" i="1"/>
  <c r="R2649" i="1"/>
  <c r="K2649" i="1"/>
  <c r="L2649" i="1"/>
  <c r="M2649" i="1"/>
  <c r="N2649" i="1"/>
  <c r="O2649" i="1"/>
  <c r="Q2649" i="1"/>
  <c r="P2649" i="1"/>
  <c r="A2649" i="1"/>
  <c r="J2665" i="1"/>
  <c r="R2665" i="1"/>
  <c r="K2665" i="1"/>
  <c r="L2665" i="1"/>
  <c r="M2665" i="1"/>
  <c r="N2665" i="1"/>
  <c r="O2665" i="1"/>
  <c r="P2665" i="1"/>
  <c r="Q2665" i="1"/>
  <c r="A2665" i="1"/>
  <c r="J2681" i="1"/>
  <c r="R2681" i="1"/>
  <c r="K2681" i="1"/>
  <c r="L2681" i="1"/>
  <c r="M2681" i="1"/>
  <c r="N2681" i="1"/>
  <c r="O2681" i="1"/>
  <c r="P2681" i="1"/>
  <c r="Q2681" i="1"/>
  <c r="A2681" i="1"/>
  <c r="J2705" i="1"/>
  <c r="R2705" i="1"/>
  <c r="K2705" i="1"/>
  <c r="L2705" i="1"/>
  <c r="M2705" i="1"/>
  <c r="N2705" i="1"/>
  <c r="O2705" i="1"/>
  <c r="P2705" i="1"/>
  <c r="Q2705" i="1"/>
  <c r="A2705" i="1"/>
  <c r="K2482" i="1"/>
  <c r="L2482" i="1"/>
  <c r="M2482" i="1"/>
  <c r="N2482" i="1"/>
  <c r="O2482" i="1"/>
  <c r="P2482" i="1"/>
  <c r="Q2482" i="1"/>
  <c r="J2482" i="1"/>
  <c r="R2482" i="1"/>
  <c r="A2482" i="1"/>
  <c r="K2490" i="1"/>
  <c r="L2490" i="1"/>
  <c r="M2490" i="1"/>
  <c r="N2490" i="1"/>
  <c r="O2490" i="1"/>
  <c r="P2490" i="1"/>
  <c r="Q2490" i="1"/>
  <c r="J2490" i="1"/>
  <c r="R2490" i="1"/>
  <c r="A2490" i="1"/>
  <c r="K2498" i="1"/>
  <c r="L2498" i="1"/>
  <c r="M2498" i="1"/>
  <c r="N2498" i="1"/>
  <c r="O2498" i="1"/>
  <c r="P2498" i="1"/>
  <c r="Q2498" i="1"/>
  <c r="R2498" i="1"/>
  <c r="J2498" i="1"/>
  <c r="A2498" i="1"/>
  <c r="K2506" i="1"/>
  <c r="L2506" i="1"/>
  <c r="M2506" i="1"/>
  <c r="N2506" i="1"/>
  <c r="O2506" i="1"/>
  <c r="P2506" i="1"/>
  <c r="J2506" i="1"/>
  <c r="Q2506" i="1"/>
  <c r="R2506" i="1"/>
  <c r="A2506" i="1"/>
  <c r="K2514" i="1"/>
  <c r="L2514" i="1"/>
  <c r="M2514" i="1"/>
  <c r="N2514" i="1"/>
  <c r="O2514" i="1"/>
  <c r="P2514" i="1"/>
  <c r="Q2514" i="1"/>
  <c r="J2514" i="1"/>
  <c r="R2514" i="1"/>
  <c r="A2514" i="1"/>
  <c r="K2522" i="1"/>
  <c r="L2522" i="1"/>
  <c r="M2522" i="1"/>
  <c r="N2522" i="1"/>
  <c r="O2522" i="1"/>
  <c r="P2522" i="1"/>
  <c r="Q2522" i="1"/>
  <c r="R2522" i="1"/>
  <c r="J2522" i="1"/>
  <c r="A2522" i="1"/>
  <c r="K2530" i="1"/>
  <c r="L2530" i="1"/>
  <c r="M2530" i="1"/>
  <c r="N2530" i="1"/>
  <c r="O2530" i="1"/>
  <c r="P2530" i="1"/>
  <c r="Q2530" i="1"/>
  <c r="R2530" i="1"/>
  <c r="J2530" i="1"/>
  <c r="A2530" i="1"/>
  <c r="K2538" i="1"/>
  <c r="L2538" i="1"/>
  <c r="M2538" i="1"/>
  <c r="N2538" i="1"/>
  <c r="O2538" i="1"/>
  <c r="P2538" i="1"/>
  <c r="J2538" i="1"/>
  <c r="Q2538" i="1"/>
  <c r="R2538" i="1"/>
  <c r="A2538" i="1"/>
  <c r="K2546" i="1"/>
  <c r="L2546" i="1"/>
  <c r="M2546" i="1"/>
  <c r="N2546" i="1"/>
  <c r="O2546" i="1"/>
  <c r="P2546" i="1"/>
  <c r="Q2546" i="1"/>
  <c r="J2546" i="1"/>
  <c r="R2546" i="1"/>
  <c r="A2546" i="1"/>
  <c r="K2554" i="1"/>
  <c r="L2554" i="1"/>
  <c r="M2554" i="1"/>
  <c r="N2554" i="1"/>
  <c r="O2554" i="1"/>
  <c r="P2554" i="1"/>
  <c r="Q2554" i="1"/>
  <c r="J2554" i="1"/>
  <c r="R2554" i="1"/>
  <c r="A2554" i="1"/>
  <c r="K2562" i="1"/>
  <c r="L2562" i="1"/>
  <c r="M2562" i="1"/>
  <c r="N2562" i="1"/>
  <c r="O2562" i="1"/>
  <c r="P2562" i="1"/>
  <c r="R2562" i="1"/>
  <c r="J2562" i="1"/>
  <c r="Q2562" i="1"/>
  <c r="A2562" i="1"/>
  <c r="K2570" i="1"/>
  <c r="L2570" i="1"/>
  <c r="M2570" i="1"/>
  <c r="N2570" i="1"/>
  <c r="O2570" i="1"/>
  <c r="P2570" i="1"/>
  <c r="J2570" i="1"/>
  <c r="Q2570" i="1"/>
  <c r="R2570" i="1"/>
  <c r="A2570" i="1"/>
  <c r="K2578" i="1"/>
  <c r="L2578" i="1"/>
  <c r="M2578" i="1"/>
  <c r="N2578" i="1"/>
  <c r="O2578" i="1"/>
  <c r="P2578" i="1"/>
  <c r="Q2578" i="1"/>
  <c r="J2578" i="1"/>
  <c r="R2578" i="1"/>
  <c r="A2578" i="1"/>
  <c r="K2586" i="1"/>
  <c r="L2586" i="1"/>
  <c r="M2586" i="1"/>
  <c r="N2586" i="1"/>
  <c r="O2586" i="1"/>
  <c r="P2586" i="1"/>
  <c r="Q2586" i="1"/>
  <c r="J2586" i="1"/>
  <c r="R2586" i="1"/>
  <c r="A2586" i="1"/>
  <c r="K2594" i="1"/>
  <c r="L2594" i="1"/>
  <c r="M2594" i="1"/>
  <c r="N2594" i="1"/>
  <c r="O2594" i="1"/>
  <c r="P2594" i="1"/>
  <c r="J2594" i="1"/>
  <c r="Q2594" i="1"/>
  <c r="R2594" i="1"/>
  <c r="A2594" i="1"/>
  <c r="Q2602" i="1"/>
  <c r="J2602" i="1"/>
  <c r="R2602" i="1"/>
  <c r="K2602" i="1"/>
  <c r="L2602" i="1"/>
  <c r="M2602" i="1"/>
  <c r="N2602" i="1"/>
  <c r="O2602" i="1"/>
  <c r="P2602" i="1"/>
  <c r="A2602" i="1"/>
  <c r="Q2610" i="1"/>
  <c r="J2610" i="1"/>
  <c r="R2610" i="1"/>
  <c r="K2610" i="1"/>
  <c r="L2610" i="1"/>
  <c r="M2610" i="1"/>
  <c r="N2610" i="1"/>
  <c r="O2610" i="1"/>
  <c r="P2610" i="1"/>
  <c r="A2610" i="1"/>
  <c r="Q2618" i="1"/>
  <c r="J2618" i="1"/>
  <c r="R2618" i="1"/>
  <c r="K2618" i="1"/>
  <c r="L2618" i="1"/>
  <c r="M2618" i="1"/>
  <c r="N2618" i="1"/>
  <c r="O2618" i="1"/>
  <c r="P2618" i="1"/>
  <c r="A2618" i="1"/>
  <c r="Q2626" i="1"/>
  <c r="J2626" i="1"/>
  <c r="R2626" i="1"/>
  <c r="K2626" i="1"/>
  <c r="L2626" i="1"/>
  <c r="M2626" i="1"/>
  <c r="N2626" i="1"/>
  <c r="O2626" i="1"/>
  <c r="P2626" i="1"/>
  <c r="A2626" i="1"/>
  <c r="Q2634" i="1"/>
  <c r="J2634" i="1"/>
  <c r="R2634" i="1"/>
  <c r="K2634" i="1"/>
  <c r="L2634" i="1"/>
  <c r="M2634" i="1"/>
  <c r="N2634" i="1"/>
  <c r="O2634" i="1"/>
  <c r="P2634" i="1"/>
  <c r="A2634" i="1"/>
  <c r="Q2642" i="1"/>
  <c r="J2642" i="1"/>
  <c r="R2642" i="1"/>
  <c r="K2642" i="1"/>
  <c r="L2642" i="1"/>
  <c r="M2642" i="1"/>
  <c r="N2642" i="1"/>
  <c r="O2642" i="1"/>
  <c r="P2642" i="1"/>
  <c r="A2642" i="1"/>
  <c r="Q2650" i="1"/>
  <c r="J2650" i="1"/>
  <c r="R2650" i="1"/>
  <c r="K2650" i="1"/>
  <c r="L2650" i="1"/>
  <c r="M2650" i="1"/>
  <c r="N2650" i="1"/>
  <c r="O2650" i="1"/>
  <c r="P2650" i="1"/>
  <c r="A2650" i="1"/>
  <c r="Q2658" i="1"/>
  <c r="J2658" i="1"/>
  <c r="R2658" i="1"/>
  <c r="K2658" i="1"/>
  <c r="L2658" i="1"/>
  <c r="M2658" i="1"/>
  <c r="N2658" i="1"/>
  <c r="O2658" i="1"/>
  <c r="P2658" i="1"/>
  <c r="A2658" i="1"/>
  <c r="Q2666" i="1"/>
  <c r="J2666" i="1"/>
  <c r="R2666" i="1"/>
  <c r="K2666" i="1"/>
  <c r="L2666" i="1"/>
  <c r="M2666" i="1"/>
  <c r="N2666" i="1"/>
  <c r="O2666" i="1"/>
  <c r="P2666" i="1"/>
  <c r="A2666" i="1"/>
  <c r="Q2674" i="1"/>
  <c r="J2674" i="1"/>
  <c r="R2674" i="1"/>
  <c r="K2674" i="1"/>
  <c r="L2674" i="1"/>
  <c r="M2674" i="1"/>
  <c r="N2674" i="1"/>
  <c r="O2674" i="1"/>
  <c r="P2674" i="1"/>
  <c r="A2674" i="1"/>
  <c r="Q2682" i="1"/>
  <c r="J2682" i="1"/>
  <c r="R2682" i="1"/>
  <c r="K2682" i="1"/>
  <c r="L2682" i="1"/>
  <c r="M2682" i="1"/>
  <c r="N2682" i="1"/>
  <c r="O2682" i="1"/>
  <c r="P2682" i="1"/>
  <c r="A2682" i="1"/>
  <c r="Q2690" i="1"/>
  <c r="J2690" i="1"/>
  <c r="R2690" i="1"/>
  <c r="K2690" i="1"/>
  <c r="L2690" i="1"/>
  <c r="M2690" i="1"/>
  <c r="N2690" i="1"/>
  <c r="O2690" i="1"/>
  <c r="P2690" i="1"/>
  <c r="A2690" i="1"/>
  <c r="Q2698" i="1"/>
  <c r="J2698" i="1"/>
  <c r="R2698" i="1"/>
  <c r="K2698" i="1"/>
  <c r="L2698" i="1"/>
  <c r="M2698" i="1"/>
  <c r="N2698" i="1"/>
  <c r="O2698" i="1"/>
  <c r="P2698" i="1"/>
  <c r="A2698" i="1"/>
  <c r="Q2706" i="1"/>
  <c r="J2706" i="1"/>
  <c r="R2706" i="1"/>
  <c r="K2706" i="1"/>
  <c r="L2706" i="1"/>
  <c r="M2706" i="1"/>
  <c r="N2706" i="1"/>
  <c r="P2706" i="1"/>
  <c r="O2706" i="1"/>
  <c r="A2706" i="1"/>
  <c r="Q2714" i="1"/>
  <c r="J2714" i="1"/>
  <c r="R2714" i="1"/>
  <c r="K2714" i="1"/>
  <c r="L2714" i="1"/>
  <c r="M2714" i="1"/>
  <c r="N2714" i="1"/>
  <c r="O2714" i="1"/>
  <c r="P2714" i="1"/>
  <c r="A2714" i="1"/>
  <c r="Q2722" i="1"/>
  <c r="J2722" i="1"/>
  <c r="R2722" i="1"/>
  <c r="K2722" i="1"/>
  <c r="L2722" i="1"/>
  <c r="M2722" i="1"/>
  <c r="N2722" i="1"/>
  <c r="O2722" i="1"/>
  <c r="P2722" i="1"/>
  <c r="A2722" i="1"/>
  <c r="M2488" i="1"/>
  <c r="N2488" i="1"/>
  <c r="O2488" i="1"/>
  <c r="P2488" i="1"/>
  <c r="Q2488" i="1"/>
  <c r="J2488" i="1"/>
  <c r="R2488" i="1"/>
  <c r="K2488" i="1"/>
  <c r="L2488" i="1"/>
  <c r="A2488" i="1"/>
  <c r="M2528" i="1"/>
  <c r="N2528" i="1"/>
  <c r="O2528" i="1"/>
  <c r="P2528" i="1"/>
  <c r="Q2528" i="1"/>
  <c r="J2528" i="1"/>
  <c r="R2528" i="1"/>
  <c r="K2528" i="1"/>
  <c r="L2528" i="1"/>
  <c r="A2528" i="1"/>
  <c r="M2576" i="1"/>
  <c r="N2576" i="1"/>
  <c r="O2576" i="1"/>
  <c r="P2576" i="1"/>
  <c r="Q2576" i="1"/>
  <c r="J2576" i="1"/>
  <c r="R2576" i="1"/>
  <c r="K2576" i="1"/>
  <c r="L2576" i="1"/>
  <c r="A2576" i="1"/>
  <c r="K2640" i="1"/>
  <c r="L2640" i="1"/>
  <c r="M2640" i="1"/>
  <c r="N2640" i="1"/>
  <c r="O2640" i="1"/>
  <c r="P2640" i="1"/>
  <c r="J2640" i="1"/>
  <c r="Q2640" i="1"/>
  <c r="R2640" i="1"/>
  <c r="A2640" i="1"/>
  <c r="L2497" i="1"/>
  <c r="M2497" i="1"/>
  <c r="N2497" i="1"/>
  <c r="O2497" i="1"/>
  <c r="P2497" i="1"/>
  <c r="Q2497" i="1"/>
  <c r="R2497" i="1"/>
  <c r="J2497" i="1"/>
  <c r="K2497" i="1"/>
  <c r="A2497" i="1"/>
  <c r="L2529" i="1"/>
  <c r="M2529" i="1"/>
  <c r="N2529" i="1"/>
  <c r="O2529" i="1"/>
  <c r="P2529" i="1"/>
  <c r="Q2529" i="1"/>
  <c r="R2529" i="1"/>
  <c r="J2529" i="1"/>
  <c r="K2529" i="1"/>
  <c r="A2529" i="1"/>
  <c r="L2569" i="1"/>
  <c r="M2569" i="1"/>
  <c r="N2569" i="1"/>
  <c r="O2569" i="1"/>
  <c r="P2569" i="1"/>
  <c r="Q2569" i="1"/>
  <c r="J2569" i="1"/>
  <c r="R2569" i="1"/>
  <c r="K2569" i="1"/>
  <c r="A2569" i="1"/>
  <c r="J2617" i="1"/>
  <c r="R2617" i="1"/>
  <c r="K2617" i="1"/>
  <c r="L2617" i="1"/>
  <c r="M2617" i="1"/>
  <c r="N2617" i="1"/>
  <c r="O2617" i="1"/>
  <c r="P2617" i="1"/>
  <c r="Q2617" i="1"/>
  <c r="A2617" i="1"/>
  <c r="J2475" i="1"/>
  <c r="R2475" i="1"/>
  <c r="K2475" i="1"/>
  <c r="L2475" i="1"/>
  <c r="M2475" i="1"/>
  <c r="N2475" i="1"/>
  <c r="O2475" i="1"/>
  <c r="P2475" i="1"/>
  <c r="Q2475" i="1"/>
  <c r="A2475" i="1"/>
  <c r="J2483" i="1"/>
  <c r="R2483" i="1"/>
  <c r="K2483" i="1"/>
  <c r="L2483" i="1"/>
  <c r="M2483" i="1"/>
  <c r="N2483" i="1"/>
  <c r="O2483" i="1"/>
  <c r="P2483" i="1"/>
  <c r="Q2483" i="1"/>
  <c r="A2483" i="1"/>
  <c r="J2491" i="1"/>
  <c r="R2491" i="1"/>
  <c r="K2491" i="1"/>
  <c r="L2491" i="1"/>
  <c r="M2491" i="1"/>
  <c r="N2491" i="1"/>
  <c r="O2491" i="1"/>
  <c r="P2491" i="1"/>
  <c r="Q2491" i="1"/>
  <c r="A2491" i="1"/>
  <c r="J2499" i="1"/>
  <c r="R2499" i="1"/>
  <c r="K2499" i="1"/>
  <c r="L2499" i="1"/>
  <c r="M2499" i="1"/>
  <c r="N2499" i="1"/>
  <c r="O2499" i="1"/>
  <c r="P2499" i="1"/>
  <c r="Q2499" i="1"/>
  <c r="A2499" i="1"/>
  <c r="J2507" i="1"/>
  <c r="R2507" i="1"/>
  <c r="K2507" i="1"/>
  <c r="L2507" i="1"/>
  <c r="M2507" i="1"/>
  <c r="N2507" i="1"/>
  <c r="O2507" i="1"/>
  <c r="P2507" i="1"/>
  <c r="Q2507" i="1"/>
  <c r="A2507" i="1"/>
  <c r="J2515" i="1"/>
  <c r="R2515" i="1"/>
  <c r="K2515" i="1"/>
  <c r="L2515" i="1"/>
  <c r="M2515" i="1"/>
  <c r="N2515" i="1"/>
  <c r="O2515" i="1"/>
  <c r="P2515" i="1"/>
  <c r="Q2515" i="1"/>
  <c r="A2515" i="1"/>
  <c r="J2523" i="1"/>
  <c r="R2523" i="1"/>
  <c r="K2523" i="1"/>
  <c r="L2523" i="1"/>
  <c r="M2523" i="1"/>
  <c r="N2523" i="1"/>
  <c r="O2523" i="1"/>
  <c r="P2523" i="1"/>
  <c r="Q2523" i="1"/>
  <c r="A2523" i="1"/>
  <c r="J2531" i="1"/>
  <c r="R2531" i="1"/>
  <c r="K2531" i="1"/>
  <c r="L2531" i="1"/>
  <c r="M2531" i="1"/>
  <c r="N2531" i="1"/>
  <c r="O2531" i="1"/>
  <c r="P2531" i="1"/>
  <c r="Q2531" i="1"/>
  <c r="A2531" i="1"/>
  <c r="J2539" i="1"/>
  <c r="R2539" i="1"/>
  <c r="K2539" i="1"/>
  <c r="L2539" i="1"/>
  <c r="M2539" i="1"/>
  <c r="N2539" i="1"/>
  <c r="O2539" i="1"/>
  <c r="P2539" i="1"/>
  <c r="Q2539" i="1"/>
  <c r="A2539" i="1"/>
  <c r="J2547" i="1"/>
  <c r="R2547" i="1"/>
  <c r="K2547" i="1"/>
  <c r="L2547" i="1"/>
  <c r="M2547" i="1"/>
  <c r="N2547" i="1"/>
  <c r="O2547" i="1"/>
  <c r="P2547" i="1"/>
  <c r="Q2547" i="1"/>
  <c r="A2547" i="1"/>
  <c r="J2555" i="1"/>
  <c r="R2555" i="1"/>
  <c r="K2555" i="1"/>
  <c r="L2555" i="1"/>
  <c r="M2555" i="1"/>
  <c r="N2555" i="1"/>
  <c r="O2555" i="1"/>
  <c r="P2555" i="1"/>
  <c r="Q2555" i="1"/>
  <c r="A2555" i="1"/>
  <c r="J2563" i="1"/>
  <c r="R2563" i="1"/>
  <c r="K2563" i="1"/>
  <c r="L2563" i="1"/>
  <c r="M2563" i="1"/>
  <c r="N2563" i="1"/>
  <c r="O2563" i="1"/>
  <c r="P2563" i="1"/>
  <c r="Q2563" i="1"/>
  <c r="A2563" i="1"/>
  <c r="J2571" i="1"/>
  <c r="R2571" i="1"/>
  <c r="K2571" i="1"/>
  <c r="L2571" i="1"/>
  <c r="M2571" i="1"/>
  <c r="N2571" i="1"/>
  <c r="O2571" i="1"/>
  <c r="P2571" i="1"/>
  <c r="Q2571" i="1"/>
  <c r="A2571" i="1"/>
  <c r="J2579" i="1"/>
  <c r="R2579" i="1"/>
  <c r="K2579" i="1"/>
  <c r="L2579" i="1"/>
  <c r="M2579" i="1"/>
  <c r="N2579" i="1"/>
  <c r="O2579" i="1"/>
  <c r="P2579" i="1"/>
  <c r="Q2579" i="1"/>
  <c r="A2579" i="1"/>
  <c r="J2587" i="1"/>
  <c r="R2587" i="1"/>
  <c r="K2587" i="1"/>
  <c r="L2587" i="1"/>
  <c r="M2587" i="1"/>
  <c r="N2587" i="1"/>
  <c r="O2587" i="1"/>
  <c r="Q2587" i="1"/>
  <c r="P2587" i="1"/>
  <c r="A2587" i="1"/>
  <c r="J2595" i="1"/>
  <c r="R2595" i="1"/>
  <c r="K2595" i="1"/>
  <c r="L2595" i="1"/>
  <c r="M2595" i="1"/>
  <c r="N2595" i="1"/>
  <c r="O2595" i="1"/>
  <c r="P2595" i="1"/>
  <c r="Q2595" i="1"/>
  <c r="A2595" i="1"/>
  <c r="P2603" i="1"/>
  <c r="Q2603" i="1"/>
  <c r="J2603" i="1"/>
  <c r="R2603" i="1"/>
  <c r="K2603" i="1"/>
  <c r="L2603" i="1"/>
  <c r="M2603" i="1"/>
  <c r="O2603" i="1"/>
  <c r="N2603" i="1"/>
  <c r="A2603" i="1"/>
  <c r="P2611" i="1"/>
  <c r="Q2611" i="1"/>
  <c r="J2611" i="1"/>
  <c r="R2611" i="1"/>
  <c r="K2611" i="1"/>
  <c r="L2611" i="1"/>
  <c r="M2611" i="1"/>
  <c r="N2611" i="1"/>
  <c r="O2611" i="1"/>
  <c r="A2611" i="1"/>
  <c r="P2619" i="1"/>
  <c r="Q2619" i="1"/>
  <c r="J2619" i="1"/>
  <c r="R2619" i="1"/>
  <c r="K2619" i="1"/>
  <c r="L2619" i="1"/>
  <c r="M2619" i="1"/>
  <c r="N2619" i="1"/>
  <c r="O2619" i="1"/>
  <c r="A2619" i="1"/>
  <c r="P2627" i="1"/>
  <c r="Q2627" i="1"/>
  <c r="J2627" i="1"/>
  <c r="R2627" i="1"/>
  <c r="K2627" i="1"/>
  <c r="L2627" i="1"/>
  <c r="M2627" i="1"/>
  <c r="N2627" i="1"/>
  <c r="O2627" i="1"/>
  <c r="A2627" i="1"/>
  <c r="P2635" i="1"/>
  <c r="Q2635" i="1"/>
  <c r="J2635" i="1"/>
  <c r="R2635" i="1"/>
  <c r="K2635" i="1"/>
  <c r="L2635" i="1"/>
  <c r="M2635" i="1"/>
  <c r="N2635" i="1"/>
  <c r="O2635" i="1"/>
  <c r="A2635" i="1"/>
  <c r="P2643" i="1"/>
  <c r="Q2643" i="1"/>
  <c r="J2643" i="1"/>
  <c r="R2643" i="1"/>
  <c r="K2643" i="1"/>
  <c r="L2643" i="1"/>
  <c r="M2643" i="1"/>
  <c r="N2643" i="1"/>
  <c r="O2643" i="1"/>
  <c r="A2643" i="1"/>
  <c r="P2651" i="1"/>
  <c r="Q2651" i="1"/>
  <c r="J2651" i="1"/>
  <c r="R2651" i="1"/>
  <c r="K2651" i="1"/>
  <c r="L2651" i="1"/>
  <c r="M2651" i="1"/>
  <c r="N2651" i="1"/>
  <c r="O2651" i="1"/>
  <c r="A2651" i="1"/>
  <c r="P2659" i="1"/>
  <c r="Q2659" i="1"/>
  <c r="J2659" i="1"/>
  <c r="R2659" i="1"/>
  <c r="K2659" i="1"/>
  <c r="L2659" i="1"/>
  <c r="M2659" i="1"/>
  <c r="N2659" i="1"/>
  <c r="A2659" i="1"/>
  <c r="O2659" i="1"/>
  <c r="P2667" i="1"/>
  <c r="Q2667" i="1"/>
  <c r="J2667" i="1"/>
  <c r="R2667" i="1"/>
  <c r="K2667" i="1"/>
  <c r="L2667" i="1"/>
  <c r="M2667" i="1"/>
  <c r="O2667" i="1"/>
  <c r="N2667" i="1"/>
  <c r="A2667" i="1"/>
  <c r="P2675" i="1"/>
  <c r="Q2675" i="1"/>
  <c r="J2675" i="1"/>
  <c r="R2675" i="1"/>
  <c r="K2675" i="1"/>
  <c r="L2675" i="1"/>
  <c r="M2675" i="1"/>
  <c r="N2675" i="1"/>
  <c r="O2675" i="1"/>
  <c r="A2675" i="1"/>
  <c r="P2683" i="1"/>
  <c r="Q2683" i="1"/>
  <c r="J2683" i="1"/>
  <c r="R2683" i="1"/>
  <c r="K2683" i="1"/>
  <c r="L2683" i="1"/>
  <c r="M2683" i="1"/>
  <c r="N2683" i="1"/>
  <c r="O2683" i="1"/>
  <c r="A2683" i="1"/>
  <c r="P2691" i="1"/>
  <c r="Q2691" i="1"/>
  <c r="J2691" i="1"/>
  <c r="R2691" i="1"/>
  <c r="K2691" i="1"/>
  <c r="L2691" i="1"/>
  <c r="M2691" i="1"/>
  <c r="N2691" i="1"/>
  <c r="O2691" i="1"/>
  <c r="A2691" i="1"/>
  <c r="P2699" i="1"/>
  <c r="Q2699" i="1"/>
  <c r="J2699" i="1"/>
  <c r="R2699" i="1"/>
  <c r="K2699" i="1"/>
  <c r="L2699" i="1"/>
  <c r="M2699" i="1"/>
  <c r="N2699" i="1"/>
  <c r="O2699" i="1"/>
  <c r="A2699" i="1"/>
  <c r="P2707" i="1"/>
  <c r="Q2707" i="1"/>
  <c r="J2707" i="1"/>
  <c r="R2707" i="1"/>
  <c r="K2707" i="1"/>
  <c r="L2707" i="1"/>
  <c r="M2707" i="1"/>
  <c r="N2707" i="1"/>
  <c r="O2707" i="1"/>
  <c r="A2707" i="1"/>
  <c r="P2715" i="1"/>
  <c r="Q2715" i="1"/>
  <c r="J2715" i="1"/>
  <c r="R2715" i="1"/>
  <c r="K2715" i="1"/>
  <c r="L2715" i="1"/>
  <c r="M2715" i="1"/>
  <c r="N2715" i="1"/>
  <c r="O2715" i="1"/>
  <c r="A2715" i="1"/>
  <c r="P2723" i="1"/>
  <c r="Q2723" i="1"/>
  <c r="J2723" i="1"/>
  <c r="R2723" i="1"/>
  <c r="K2723" i="1"/>
  <c r="L2723" i="1"/>
  <c r="M2723" i="1"/>
  <c r="N2723" i="1"/>
  <c r="O2723" i="1"/>
  <c r="A2723" i="1"/>
  <c r="M2496" i="1"/>
  <c r="N2496" i="1"/>
  <c r="O2496" i="1"/>
  <c r="P2496" i="1"/>
  <c r="Q2496" i="1"/>
  <c r="J2496" i="1"/>
  <c r="R2496" i="1"/>
  <c r="K2496" i="1"/>
  <c r="L2496" i="1"/>
  <c r="A2496" i="1"/>
  <c r="M2512" i="1"/>
  <c r="N2512" i="1"/>
  <c r="O2512" i="1"/>
  <c r="P2512" i="1"/>
  <c r="Q2512" i="1"/>
  <c r="J2512" i="1"/>
  <c r="R2512" i="1"/>
  <c r="K2512" i="1"/>
  <c r="L2512" i="1"/>
  <c r="A2512" i="1"/>
  <c r="M2552" i="1"/>
  <c r="N2552" i="1"/>
  <c r="O2552" i="1"/>
  <c r="P2552" i="1"/>
  <c r="Q2552" i="1"/>
  <c r="J2552" i="1"/>
  <c r="R2552" i="1"/>
  <c r="K2552" i="1"/>
  <c r="L2552" i="1"/>
  <c r="A2552" i="1"/>
  <c r="M2584" i="1"/>
  <c r="N2584" i="1"/>
  <c r="O2584" i="1"/>
  <c r="P2584" i="1"/>
  <c r="Q2584" i="1"/>
  <c r="J2584" i="1"/>
  <c r="R2584" i="1"/>
  <c r="L2584" i="1"/>
  <c r="K2584" i="1"/>
  <c r="A2584" i="1"/>
  <c r="K2632" i="1"/>
  <c r="L2632" i="1"/>
  <c r="M2632" i="1"/>
  <c r="N2632" i="1"/>
  <c r="O2632" i="1"/>
  <c r="P2632" i="1"/>
  <c r="Q2632" i="1"/>
  <c r="R2632" i="1"/>
  <c r="J2632" i="1"/>
  <c r="A2632" i="1"/>
  <c r="L2521" i="1"/>
  <c r="M2521" i="1"/>
  <c r="N2521" i="1"/>
  <c r="O2521" i="1"/>
  <c r="P2521" i="1"/>
  <c r="Q2521" i="1"/>
  <c r="R2521" i="1"/>
  <c r="J2521" i="1"/>
  <c r="K2521" i="1"/>
  <c r="A2521" i="1"/>
  <c r="Q2476" i="1"/>
  <c r="J2476" i="1"/>
  <c r="R2476" i="1"/>
  <c r="K2476" i="1"/>
  <c r="L2476" i="1"/>
  <c r="M2476" i="1"/>
  <c r="N2476" i="1"/>
  <c r="O2476" i="1"/>
  <c r="P2476" i="1"/>
  <c r="A2476" i="1"/>
  <c r="Q2500" i="1"/>
  <c r="J2500" i="1"/>
  <c r="R2500" i="1"/>
  <c r="K2500" i="1"/>
  <c r="L2500" i="1"/>
  <c r="M2500" i="1"/>
  <c r="N2500" i="1"/>
  <c r="O2500" i="1"/>
  <c r="P2500" i="1"/>
  <c r="A2500" i="1"/>
  <c r="Q2524" i="1"/>
  <c r="J2524" i="1"/>
  <c r="R2524" i="1"/>
  <c r="K2524" i="1"/>
  <c r="L2524" i="1"/>
  <c r="M2524" i="1"/>
  <c r="N2524" i="1"/>
  <c r="O2524" i="1"/>
  <c r="P2524" i="1"/>
  <c r="A2524" i="1"/>
  <c r="Q2548" i="1"/>
  <c r="J2548" i="1"/>
  <c r="R2548" i="1"/>
  <c r="K2548" i="1"/>
  <c r="L2548" i="1"/>
  <c r="M2548" i="1"/>
  <c r="N2548" i="1"/>
  <c r="O2548" i="1"/>
  <c r="P2548" i="1"/>
  <c r="A2548" i="1"/>
  <c r="Q2564" i="1"/>
  <c r="J2564" i="1"/>
  <c r="R2564" i="1"/>
  <c r="K2564" i="1"/>
  <c r="L2564" i="1"/>
  <c r="M2564" i="1"/>
  <c r="N2564" i="1"/>
  <c r="O2564" i="1"/>
  <c r="P2564" i="1"/>
  <c r="A2564" i="1"/>
  <c r="Q2580" i="1"/>
  <c r="J2580" i="1"/>
  <c r="R2580" i="1"/>
  <c r="K2580" i="1"/>
  <c r="L2580" i="1"/>
  <c r="M2580" i="1"/>
  <c r="N2580" i="1"/>
  <c r="P2580" i="1"/>
  <c r="O2580" i="1"/>
  <c r="A2580" i="1"/>
  <c r="O2604" i="1"/>
  <c r="P2604" i="1"/>
  <c r="Q2604" i="1"/>
  <c r="J2604" i="1"/>
  <c r="R2604" i="1"/>
  <c r="K2604" i="1"/>
  <c r="L2604" i="1"/>
  <c r="M2604" i="1"/>
  <c r="N2604" i="1"/>
  <c r="A2604" i="1"/>
  <c r="O2620" i="1"/>
  <c r="P2620" i="1"/>
  <c r="Q2620" i="1"/>
  <c r="J2620" i="1"/>
  <c r="R2620" i="1"/>
  <c r="K2620" i="1"/>
  <c r="L2620" i="1"/>
  <c r="M2620" i="1"/>
  <c r="N2620" i="1"/>
  <c r="A2620" i="1"/>
  <c r="O2628" i="1"/>
  <c r="P2628" i="1"/>
  <c r="Q2628" i="1"/>
  <c r="J2628" i="1"/>
  <c r="R2628" i="1"/>
  <c r="K2628" i="1"/>
  <c r="L2628" i="1"/>
  <c r="M2628" i="1"/>
  <c r="N2628" i="1"/>
  <c r="A2628" i="1"/>
  <c r="O2644" i="1"/>
  <c r="P2644" i="1"/>
  <c r="Q2644" i="1"/>
  <c r="J2644" i="1"/>
  <c r="R2644" i="1"/>
  <c r="K2644" i="1"/>
  <c r="L2644" i="1"/>
  <c r="M2644" i="1"/>
  <c r="N2644" i="1"/>
  <c r="A2644" i="1"/>
  <c r="O2652" i="1"/>
  <c r="P2652" i="1"/>
  <c r="Q2652" i="1"/>
  <c r="J2652" i="1"/>
  <c r="R2652" i="1"/>
  <c r="K2652" i="1"/>
  <c r="L2652" i="1"/>
  <c r="M2652" i="1"/>
  <c r="N2652" i="1"/>
  <c r="A2652" i="1"/>
  <c r="O2660" i="1"/>
  <c r="P2660" i="1"/>
  <c r="Q2660" i="1"/>
  <c r="J2660" i="1"/>
  <c r="R2660" i="1"/>
  <c r="K2660" i="1"/>
  <c r="L2660" i="1"/>
  <c r="N2660" i="1"/>
  <c r="M2660" i="1"/>
  <c r="A2660" i="1"/>
  <c r="O2668" i="1"/>
  <c r="P2668" i="1"/>
  <c r="Q2668" i="1"/>
  <c r="J2668" i="1"/>
  <c r="R2668" i="1"/>
  <c r="K2668" i="1"/>
  <c r="L2668" i="1"/>
  <c r="M2668" i="1"/>
  <c r="N2668" i="1"/>
  <c r="A2668" i="1"/>
  <c r="O2684" i="1"/>
  <c r="P2684" i="1"/>
  <c r="Q2684" i="1"/>
  <c r="J2684" i="1"/>
  <c r="R2684" i="1"/>
  <c r="K2684" i="1"/>
  <c r="L2684" i="1"/>
  <c r="M2684" i="1"/>
  <c r="N2684" i="1"/>
  <c r="A2684" i="1"/>
  <c r="O2692" i="1"/>
  <c r="P2692" i="1"/>
  <c r="Q2692" i="1"/>
  <c r="J2692" i="1"/>
  <c r="R2692" i="1"/>
  <c r="K2692" i="1"/>
  <c r="L2692" i="1"/>
  <c r="M2692" i="1"/>
  <c r="N2692" i="1"/>
  <c r="A2692" i="1"/>
  <c r="O2700" i="1"/>
  <c r="P2700" i="1"/>
  <c r="Q2700" i="1"/>
  <c r="J2700" i="1"/>
  <c r="R2700" i="1"/>
  <c r="K2700" i="1"/>
  <c r="L2700" i="1"/>
  <c r="M2700" i="1"/>
  <c r="N2700" i="1"/>
  <c r="A2700" i="1"/>
  <c r="O2708" i="1"/>
  <c r="P2708" i="1"/>
  <c r="Q2708" i="1"/>
  <c r="J2708" i="1"/>
  <c r="R2708" i="1"/>
  <c r="K2708" i="1"/>
  <c r="L2708" i="1"/>
  <c r="M2708" i="1"/>
  <c r="N2708" i="1"/>
  <c r="A2708" i="1"/>
  <c r="O2716" i="1"/>
  <c r="P2716" i="1"/>
  <c r="Q2716" i="1"/>
  <c r="J2716" i="1"/>
  <c r="R2716" i="1"/>
  <c r="K2716" i="1"/>
  <c r="L2716" i="1"/>
  <c r="M2716" i="1"/>
  <c r="N2716" i="1"/>
  <c r="A2716" i="1"/>
  <c r="M2504" i="1"/>
  <c r="N2504" i="1"/>
  <c r="O2504" i="1"/>
  <c r="P2504" i="1"/>
  <c r="Q2504" i="1"/>
  <c r="J2504" i="1"/>
  <c r="R2504" i="1"/>
  <c r="K2504" i="1"/>
  <c r="L2504" i="1"/>
  <c r="A2504" i="1"/>
  <c r="M2536" i="1"/>
  <c r="N2536" i="1"/>
  <c r="O2536" i="1"/>
  <c r="P2536" i="1"/>
  <c r="Q2536" i="1"/>
  <c r="J2536" i="1"/>
  <c r="R2536" i="1"/>
  <c r="K2536" i="1"/>
  <c r="L2536" i="1"/>
  <c r="A2536" i="1"/>
  <c r="M2568" i="1"/>
  <c r="N2568" i="1"/>
  <c r="O2568" i="1"/>
  <c r="P2568" i="1"/>
  <c r="Q2568" i="1"/>
  <c r="J2568" i="1"/>
  <c r="R2568" i="1"/>
  <c r="K2568" i="1"/>
  <c r="L2568" i="1"/>
  <c r="A2568" i="1"/>
  <c r="K2608" i="1"/>
  <c r="L2608" i="1"/>
  <c r="M2608" i="1"/>
  <c r="N2608" i="1"/>
  <c r="O2608" i="1"/>
  <c r="P2608" i="1"/>
  <c r="J2608" i="1"/>
  <c r="Q2608" i="1"/>
  <c r="R2608" i="1"/>
  <c r="A2608" i="1"/>
  <c r="K2624" i="1"/>
  <c r="L2624" i="1"/>
  <c r="M2624" i="1"/>
  <c r="N2624" i="1"/>
  <c r="O2624" i="1"/>
  <c r="P2624" i="1"/>
  <c r="J2624" i="1"/>
  <c r="Q2624" i="1"/>
  <c r="R2624" i="1"/>
  <c r="A2624" i="1"/>
  <c r="K2664" i="1"/>
  <c r="L2664" i="1"/>
  <c r="M2664" i="1"/>
  <c r="N2664" i="1"/>
  <c r="O2664" i="1"/>
  <c r="P2664" i="1"/>
  <c r="Q2664" i="1"/>
  <c r="R2664" i="1"/>
  <c r="J2664" i="1"/>
  <c r="A2664" i="1"/>
  <c r="K2672" i="1"/>
  <c r="L2672" i="1"/>
  <c r="M2672" i="1"/>
  <c r="N2672" i="1"/>
  <c r="O2672" i="1"/>
  <c r="P2672" i="1"/>
  <c r="J2672" i="1"/>
  <c r="Q2672" i="1"/>
  <c r="R2672" i="1"/>
  <c r="A2672" i="1"/>
  <c r="K2680" i="1"/>
  <c r="L2680" i="1"/>
  <c r="M2680" i="1"/>
  <c r="N2680" i="1"/>
  <c r="O2680" i="1"/>
  <c r="P2680" i="1"/>
  <c r="J2680" i="1"/>
  <c r="Q2680" i="1"/>
  <c r="R2680" i="1"/>
  <c r="A2680" i="1"/>
  <c r="K2696" i="1"/>
  <c r="L2696" i="1"/>
  <c r="M2696" i="1"/>
  <c r="N2696" i="1"/>
  <c r="O2696" i="1"/>
  <c r="P2696" i="1"/>
  <c r="Q2696" i="1"/>
  <c r="R2696" i="1"/>
  <c r="J2696" i="1"/>
  <c r="A2696" i="1"/>
  <c r="K2704" i="1"/>
  <c r="L2704" i="1"/>
  <c r="M2704" i="1"/>
  <c r="N2704" i="1"/>
  <c r="O2704" i="1"/>
  <c r="P2704" i="1"/>
  <c r="J2704" i="1"/>
  <c r="Q2704" i="1"/>
  <c r="R2704" i="1"/>
  <c r="A2704" i="1"/>
  <c r="K2712" i="1"/>
  <c r="L2712" i="1"/>
  <c r="M2712" i="1"/>
  <c r="N2712" i="1"/>
  <c r="O2712" i="1"/>
  <c r="P2712" i="1"/>
  <c r="J2712" i="1"/>
  <c r="Q2712" i="1"/>
  <c r="R2712" i="1"/>
  <c r="A2712" i="1"/>
  <c r="K2720" i="1"/>
  <c r="L2720" i="1"/>
  <c r="M2720" i="1"/>
  <c r="N2720" i="1"/>
  <c r="O2720" i="1"/>
  <c r="P2720" i="1"/>
  <c r="J2720" i="1"/>
  <c r="Q2720" i="1"/>
  <c r="R2720" i="1"/>
  <c r="A2720" i="1"/>
  <c r="L2561" i="1"/>
  <c r="M2561" i="1"/>
  <c r="N2561" i="1"/>
  <c r="O2561" i="1"/>
  <c r="P2561" i="1"/>
  <c r="Q2561" i="1"/>
  <c r="R2561" i="1"/>
  <c r="J2561" i="1"/>
  <c r="K2561" i="1"/>
  <c r="A2561" i="1"/>
  <c r="Q2484" i="1"/>
  <c r="J2484" i="1"/>
  <c r="R2484" i="1"/>
  <c r="K2484" i="1"/>
  <c r="L2484" i="1"/>
  <c r="M2484" i="1"/>
  <c r="N2484" i="1"/>
  <c r="O2484" i="1"/>
  <c r="P2484" i="1"/>
  <c r="A2484" i="1"/>
  <c r="Q2492" i="1"/>
  <c r="J2492" i="1"/>
  <c r="R2492" i="1"/>
  <c r="K2492" i="1"/>
  <c r="L2492" i="1"/>
  <c r="M2492" i="1"/>
  <c r="N2492" i="1"/>
  <c r="O2492" i="1"/>
  <c r="P2492" i="1"/>
  <c r="A2492" i="1"/>
  <c r="Q2508" i="1"/>
  <c r="J2508" i="1"/>
  <c r="R2508" i="1"/>
  <c r="K2508" i="1"/>
  <c r="L2508" i="1"/>
  <c r="M2508" i="1"/>
  <c r="N2508" i="1"/>
  <c r="O2508" i="1"/>
  <c r="P2508" i="1"/>
  <c r="A2508" i="1"/>
  <c r="Q2516" i="1"/>
  <c r="J2516" i="1"/>
  <c r="R2516" i="1"/>
  <c r="K2516" i="1"/>
  <c r="L2516" i="1"/>
  <c r="M2516" i="1"/>
  <c r="N2516" i="1"/>
  <c r="O2516" i="1"/>
  <c r="P2516" i="1"/>
  <c r="A2516" i="1"/>
  <c r="Q2532" i="1"/>
  <c r="J2532" i="1"/>
  <c r="R2532" i="1"/>
  <c r="K2532" i="1"/>
  <c r="L2532" i="1"/>
  <c r="M2532" i="1"/>
  <c r="N2532" i="1"/>
  <c r="O2532" i="1"/>
  <c r="P2532" i="1"/>
  <c r="A2532" i="1"/>
  <c r="Q2540" i="1"/>
  <c r="J2540" i="1"/>
  <c r="R2540" i="1"/>
  <c r="K2540" i="1"/>
  <c r="L2540" i="1"/>
  <c r="M2540" i="1"/>
  <c r="N2540" i="1"/>
  <c r="O2540" i="1"/>
  <c r="P2540" i="1"/>
  <c r="A2540" i="1"/>
  <c r="Q2556" i="1"/>
  <c r="J2556" i="1"/>
  <c r="R2556" i="1"/>
  <c r="K2556" i="1"/>
  <c r="L2556" i="1"/>
  <c r="M2556" i="1"/>
  <c r="N2556" i="1"/>
  <c r="O2556" i="1"/>
  <c r="P2556" i="1"/>
  <c r="A2556" i="1"/>
  <c r="Q2572" i="1"/>
  <c r="J2572" i="1"/>
  <c r="R2572" i="1"/>
  <c r="K2572" i="1"/>
  <c r="L2572" i="1"/>
  <c r="M2572" i="1"/>
  <c r="N2572" i="1"/>
  <c r="O2572" i="1"/>
  <c r="P2572" i="1"/>
  <c r="A2572" i="1"/>
  <c r="Q2588" i="1"/>
  <c r="J2588" i="1"/>
  <c r="R2588" i="1"/>
  <c r="K2588" i="1"/>
  <c r="L2588" i="1"/>
  <c r="M2588" i="1"/>
  <c r="N2588" i="1"/>
  <c r="O2588" i="1"/>
  <c r="P2588" i="1"/>
  <c r="A2588" i="1"/>
  <c r="Q2596" i="1"/>
  <c r="J2596" i="1"/>
  <c r="R2596" i="1"/>
  <c r="K2596" i="1"/>
  <c r="L2596" i="1"/>
  <c r="M2596" i="1"/>
  <c r="N2596" i="1"/>
  <c r="P2596" i="1"/>
  <c r="O2596" i="1"/>
  <c r="A2596" i="1"/>
  <c r="O2612" i="1"/>
  <c r="P2612" i="1"/>
  <c r="Q2612" i="1"/>
  <c r="J2612" i="1"/>
  <c r="R2612" i="1"/>
  <c r="K2612" i="1"/>
  <c r="L2612" i="1"/>
  <c r="M2612" i="1"/>
  <c r="N2612" i="1"/>
  <c r="A2612" i="1"/>
  <c r="O2636" i="1"/>
  <c r="P2636" i="1"/>
  <c r="Q2636" i="1"/>
  <c r="J2636" i="1"/>
  <c r="R2636" i="1"/>
  <c r="K2636" i="1"/>
  <c r="L2636" i="1"/>
  <c r="M2636" i="1"/>
  <c r="N2636" i="1"/>
  <c r="A2636" i="1"/>
  <c r="O2676" i="1"/>
  <c r="P2676" i="1"/>
  <c r="Q2676" i="1"/>
  <c r="J2676" i="1"/>
  <c r="R2676" i="1"/>
  <c r="K2676" i="1"/>
  <c r="L2676" i="1"/>
  <c r="M2676" i="1"/>
  <c r="N2676" i="1"/>
  <c r="A2676" i="1"/>
  <c r="P2477" i="1"/>
  <c r="Q2477" i="1"/>
  <c r="J2477" i="1"/>
  <c r="R2477" i="1"/>
  <c r="K2477" i="1"/>
  <c r="L2477" i="1"/>
  <c r="M2477" i="1"/>
  <c r="N2477" i="1"/>
  <c r="O2477" i="1"/>
  <c r="A2477" i="1"/>
  <c r="P2485" i="1"/>
  <c r="Q2485" i="1"/>
  <c r="J2485" i="1"/>
  <c r="R2485" i="1"/>
  <c r="K2485" i="1"/>
  <c r="L2485" i="1"/>
  <c r="M2485" i="1"/>
  <c r="N2485" i="1"/>
  <c r="A2485" i="1"/>
  <c r="O2485" i="1"/>
  <c r="P2493" i="1"/>
  <c r="Q2493" i="1"/>
  <c r="J2493" i="1"/>
  <c r="R2493" i="1"/>
  <c r="K2493" i="1"/>
  <c r="L2493" i="1"/>
  <c r="M2493" i="1"/>
  <c r="N2493" i="1"/>
  <c r="O2493" i="1"/>
  <c r="A2493" i="1"/>
  <c r="P2501" i="1"/>
  <c r="Q2501" i="1"/>
  <c r="J2501" i="1"/>
  <c r="R2501" i="1"/>
  <c r="K2501" i="1"/>
  <c r="L2501" i="1"/>
  <c r="M2501" i="1"/>
  <c r="N2501" i="1"/>
  <c r="O2501" i="1"/>
  <c r="A2501" i="1"/>
  <c r="P2509" i="1"/>
  <c r="Q2509" i="1"/>
  <c r="J2509" i="1"/>
  <c r="R2509" i="1"/>
  <c r="K2509" i="1"/>
  <c r="L2509" i="1"/>
  <c r="M2509" i="1"/>
  <c r="N2509" i="1"/>
  <c r="O2509" i="1"/>
  <c r="A2509" i="1"/>
  <c r="P2517" i="1"/>
  <c r="Q2517" i="1"/>
  <c r="J2517" i="1"/>
  <c r="R2517" i="1"/>
  <c r="K2517" i="1"/>
  <c r="L2517" i="1"/>
  <c r="M2517" i="1"/>
  <c r="N2517" i="1"/>
  <c r="O2517" i="1"/>
  <c r="A2517" i="1"/>
  <c r="P2525" i="1"/>
  <c r="Q2525" i="1"/>
  <c r="J2525" i="1"/>
  <c r="R2525" i="1"/>
  <c r="K2525" i="1"/>
  <c r="L2525" i="1"/>
  <c r="M2525" i="1"/>
  <c r="N2525" i="1"/>
  <c r="O2525" i="1"/>
  <c r="A2525" i="1"/>
  <c r="P2533" i="1"/>
  <c r="Q2533" i="1"/>
  <c r="J2533" i="1"/>
  <c r="R2533" i="1"/>
  <c r="K2533" i="1"/>
  <c r="L2533" i="1"/>
  <c r="M2533" i="1"/>
  <c r="N2533" i="1"/>
  <c r="O2533" i="1"/>
  <c r="A2533" i="1"/>
  <c r="P2541" i="1"/>
  <c r="Q2541" i="1"/>
  <c r="J2541" i="1"/>
  <c r="R2541" i="1"/>
  <c r="K2541" i="1"/>
  <c r="L2541" i="1"/>
  <c r="M2541" i="1"/>
  <c r="N2541" i="1"/>
  <c r="O2541" i="1"/>
  <c r="A2541" i="1"/>
  <c r="P2549" i="1"/>
  <c r="Q2549" i="1"/>
  <c r="J2549" i="1"/>
  <c r="R2549" i="1"/>
  <c r="K2549" i="1"/>
  <c r="L2549" i="1"/>
  <c r="M2549" i="1"/>
  <c r="N2549" i="1"/>
  <c r="O2549" i="1"/>
  <c r="A2549" i="1"/>
  <c r="P2557" i="1"/>
  <c r="Q2557" i="1"/>
  <c r="J2557" i="1"/>
  <c r="R2557" i="1"/>
  <c r="K2557" i="1"/>
  <c r="L2557" i="1"/>
  <c r="M2557" i="1"/>
  <c r="N2557" i="1"/>
  <c r="O2557" i="1"/>
  <c r="A2557" i="1"/>
  <c r="P2565" i="1"/>
  <c r="Q2565" i="1"/>
  <c r="J2565" i="1"/>
  <c r="R2565" i="1"/>
  <c r="K2565" i="1"/>
  <c r="L2565" i="1"/>
  <c r="M2565" i="1"/>
  <c r="N2565" i="1"/>
  <c r="O2565" i="1"/>
  <c r="A2565" i="1"/>
  <c r="P2573" i="1"/>
  <c r="Q2573" i="1"/>
  <c r="J2573" i="1"/>
  <c r="R2573" i="1"/>
  <c r="K2573" i="1"/>
  <c r="L2573" i="1"/>
  <c r="M2573" i="1"/>
  <c r="O2573" i="1"/>
  <c r="N2573" i="1"/>
  <c r="A2573" i="1"/>
  <c r="P2581" i="1"/>
  <c r="Q2581" i="1"/>
  <c r="J2581" i="1"/>
  <c r="R2581" i="1"/>
  <c r="K2581" i="1"/>
  <c r="L2581" i="1"/>
  <c r="M2581" i="1"/>
  <c r="O2581" i="1"/>
  <c r="N2581" i="1"/>
  <c r="A2581" i="1"/>
  <c r="P2589" i="1"/>
  <c r="Q2589" i="1"/>
  <c r="J2589" i="1"/>
  <c r="R2589" i="1"/>
  <c r="K2589" i="1"/>
  <c r="L2589" i="1"/>
  <c r="M2589" i="1"/>
  <c r="N2589" i="1"/>
  <c r="O2589" i="1"/>
  <c r="A2589" i="1"/>
  <c r="J2597" i="1"/>
  <c r="L2597" i="1"/>
  <c r="K2597" i="1"/>
  <c r="M2597" i="1"/>
  <c r="N2597" i="1"/>
  <c r="O2597" i="1"/>
  <c r="P2597" i="1"/>
  <c r="Q2597" i="1"/>
  <c r="R2597" i="1"/>
  <c r="A2597" i="1"/>
  <c r="N2605" i="1"/>
  <c r="O2605" i="1"/>
  <c r="P2605" i="1"/>
  <c r="Q2605" i="1"/>
  <c r="J2605" i="1"/>
  <c r="R2605" i="1"/>
  <c r="K2605" i="1"/>
  <c r="L2605" i="1"/>
  <c r="M2605" i="1"/>
  <c r="A2605" i="1"/>
  <c r="N2613" i="1"/>
  <c r="O2613" i="1"/>
  <c r="P2613" i="1"/>
  <c r="Q2613" i="1"/>
  <c r="J2613" i="1"/>
  <c r="R2613" i="1"/>
  <c r="K2613" i="1"/>
  <c r="L2613" i="1"/>
  <c r="M2613" i="1"/>
  <c r="A2613" i="1"/>
  <c r="N2621" i="1"/>
  <c r="O2621" i="1"/>
  <c r="P2621" i="1"/>
  <c r="Q2621" i="1"/>
  <c r="J2621" i="1"/>
  <c r="R2621" i="1"/>
  <c r="K2621" i="1"/>
  <c r="M2621" i="1"/>
  <c r="L2621" i="1"/>
  <c r="A2621" i="1"/>
  <c r="N2629" i="1"/>
  <c r="O2629" i="1"/>
  <c r="P2629" i="1"/>
  <c r="Q2629" i="1"/>
  <c r="J2629" i="1"/>
  <c r="R2629" i="1"/>
  <c r="K2629" i="1"/>
  <c r="L2629" i="1"/>
  <c r="M2629" i="1"/>
  <c r="A2629" i="1"/>
  <c r="N2637" i="1"/>
  <c r="O2637" i="1"/>
  <c r="P2637" i="1"/>
  <c r="Q2637" i="1"/>
  <c r="J2637" i="1"/>
  <c r="R2637" i="1"/>
  <c r="K2637" i="1"/>
  <c r="L2637" i="1"/>
  <c r="M2637" i="1"/>
  <c r="A2637" i="1"/>
  <c r="N2645" i="1"/>
  <c r="O2645" i="1"/>
  <c r="P2645" i="1"/>
  <c r="Q2645" i="1"/>
  <c r="J2645" i="1"/>
  <c r="R2645" i="1"/>
  <c r="K2645" i="1"/>
  <c r="L2645" i="1"/>
  <c r="M2645" i="1"/>
  <c r="A2645" i="1"/>
  <c r="N2653" i="1"/>
  <c r="O2653" i="1"/>
  <c r="P2653" i="1"/>
  <c r="Q2653" i="1"/>
  <c r="J2653" i="1"/>
  <c r="R2653" i="1"/>
  <c r="K2653" i="1"/>
  <c r="L2653" i="1"/>
  <c r="M2653" i="1"/>
  <c r="A2653" i="1"/>
  <c r="N2661" i="1"/>
  <c r="O2661" i="1"/>
  <c r="P2661" i="1"/>
  <c r="Q2661" i="1"/>
  <c r="J2661" i="1"/>
  <c r="R2661" i="1"/>
  <c r="K2661" i="1"/>
  <c r="L2661" i="1"/>
  <c r="M2661" i="1"/>
  <c r="A2661" i="1"/>
  <c r="N2669" i="1"/>
  <c r="O2669" i="1"/>
  <c r="P2669" i="1"/>
  <c r="Q2669" i="1"/>
  <c r="J2669" i="1"/>
  <c r="R2669" i="1"/>
  <c r="K2669" i="1"/>
  <c r="L2669" i="1"/>
  <c r="M2669" i="1"/>
  <c r="A2669" i="1"/>
  <c r="N2677" i="1"/>
  <c r="O2677" i="1"/>
  <c r="P2677" i="1"/>
  <c r="Q2677" i="1"/>
  <c r="J2677" i="1"/>
  <c r="R2677" i="1"/>
  <c r="K2677" i="1"/>
  <c r="L2677" i="1"/>
  <c r="M2677" i="1"/>
  <c r="A2677" i="1"/>
  <c r="N2685" i="1"/>
  <c r="O2685" i="1"/>
  <c r="P2685" i="1"/>
  <c r="Q2685" i="1"/>
  <c r="J2685" i="1"/>
  <c r="R2685" i="1"/>
  <c r="K2685" i="1"/>
  <c r="L2685" i="1"/>
  <c r="M2685" i="1"/>
  <c r="A2685" i="1"/>
  <c r="N2693" i="1"/>
  <c r="O2693" i="1"/>
  <c r="P2693" i="1"/>
  <c r="Q2693" i="1"/>
  <c r="J2693" i="1"/>
  <c r="R2693" i="1"/>
  <c r="K2693" i="1"/>
  <c r="L2693" i="1"/>
  <c r="M2693" i="1"/>
  <c r="A2693" i="1"/>
  <c r="N2701" i="1"/>
  <c r="O2701" i="1"/>
  <c r="P2701" i="1"/>
  <c r="Q2701" i="1"/>
  <c r="J2701" i="1"/>
  <c r="R2701" i="1"/>
  <c r="K2701" i="1"/>
  <c r="L2701" i="1"/>
  <c r="M2701" i="1"/>
  <c r="A2701" i="1"/>
  <c r="N2709" i="1"/>
  <c r="O2709" i="1"/>
  <c r="P2709" i="1"/>
  <c r="Q2709" i="1"/>
  <c r="J2709" i="1"/>
  <c r="R2709" i="1"/>
  <c r="K2709" i="1"/>
  <c r="L2709" i="1"/>
  <c r="M2709" i="1"/>
  <c r="A2709" i="1"/>
  <c r="N2717" i="1"/>
  <c r="O2717" i="1"/>
  <c r="P2717" i="1"/>
  <c r="Q2717" i="1"/>
  <c r="J2717" i="1"/>
  <c r="R2717" i="1"/>
  <c r="K2717" i="1"/>
  <c r="M2717" i="1"/>
  <c r="L2717" i="1"/>
  <c r="A2717" i="1"/>
  <c r="M2480" i="1"/>
  <c r="N2480" i="1"/>
  <c r="O2480" i="1"/>
  <c r="P2480" i="1"/>
  <c r="Q2480" i="1"/>
  <c r="J2480" i="1"/>
  <c r="R2480" i="1"/>
  <c r="K2480" i="1"/>
  <c r="L2480" i="1"/>
  <c r="A2480" i="1"/>
  <c r="M2520" i="1"/>
  <c r="N2520" i="1"/>
  <c r="O2520" i="1"/>
  <c r="P2520" i="1"/>
  <c r="Q2520" i="1"/>
  <c r="J2520" i="1"/>
  <c r="R2520" i="1"/>
  <c r="K2520" i="1"/>
  <c r="L2520" i="1"/>
  <c r="A2520" i="1"/>
  <c r="M2560" i="1"/>
  <c r="N2560" i="1"/>
  <c r="O2560" i="1"/>
  <c r="P2560" i="1"/>
  <c r="Q2560" i="1"/>
  <c r="J2560" i="1"/>
  <c r="R2560" i="1"/>
  <c r="K2560" i="1"/>
  <c r="L2560" i="1"/>
  <c r="A2560" i="1"/>
  <c r="K2600" i="1"/>
  <c r="L2600" i="1"/>
  <c r="M2600" i="1"/>
  <c r="N2600" i="1"/>
  <c r="O2600" i="1"/>
  <c r="P2600" i="1"/>
  <c r="Q2600" i="1"/>
  <c r="R2600" i="1"/>
  <c r="J2600" i="1"/>
  <c r="A2600" i="1"/>
  <c r="K2648" i="1"/>
  <c r="L2648" i="1"/>
  <c r="M2648" i="1"/>
  <c r="N2648" i="1"/>
  <c r="O2648" i="1"/>
  <c r="P2648" i="1"/>
  <c r="J2648" i="1"/>
  <c r="Q2648" i="1"/>
  <c r="R2648" i="1"/>
  <c r="A2648" i="1"/>
  <c r="L2545" i="1"/>
  <c r="M2545" i="1"/>
  <c r="N2545" i="1"/>
  <c r="O2545" i="1"/>
  <c r="P2545" i="1"/>
  <c r="Q2545" i="1"/>
  <c r="J2545" i="1"/>
  <c r="K2545" i="1"/>
  <c r="R2545" i="1"/>
  <c r="A2545" i="1"/>
  <c r="O2486" i="1"/>
  <c r="P2486" i="1"/>
  <c r="Q2486" i="1"/>
  <c r="J2486" i="1"/>
  <c r="R2486" i="1"/>
  <c r="K2486" i="1"/>
  <c r="L2486" i="1"/>
  <c r="M2486" i="1"/>
  <c r="A2486" i="1"/>
  <c r="N2486" i="1"/>
  <c r="O2494" i="1"/>
  <c r="P2494" i="1"/>
  <c r="Q2494" i="1"/>
  <c r="J2494" i="1"/>
  <c r="R2494" i="1"/>
  <c r="K2494" i="1"/>
  <c r="L2494" i="1"/>
  <c r="M2494" i="1"/>
  <c r="N2494" i="1"/>
  <c r="A2494" i="1"/>
  <c r="O2510" i="1"/>
  <c r="P2510" i="1"/>
  <c r="Q2510" i="1"/>
  <c r="J2510" i="1"/>
  <c r="R2510" i="1"/>
  <c r="K2510" i="1"/>
  <c r="L2510" i="1"/>
  <c r="M2510" i="1"/>
  <c r="N2510" i="1"/>
  <c r="A2510" i="1"/>
  <c r="O2526" i="1"/>
  <c r="P2526" i="1"/>
  <c r="Q2526" i="1"/>
  <c r="J2526" i="1"/>
  <c r="R2526" i="1"/>
  <c r="K2526" i="1"/>
  <c r="L2526" i="1"/>
  <c r="M2526" i="1"/>
  <c r="N2526" i="1"/>
  <c r="A2526" i="1"/>
  <c r="O2542" i="1"/>
  <c r="P2542" i="1"/>
  <c r="Q2542" i="1"/>
  <c r="J2542" i="1"/>
  <c r="R2542" i="1"/>
  <c r="K2542" i="1"/>
  <c r="L2542" i="1"/>
  <c r="M2542" i="1"/>
  <c r="N2542" i="1"/>
  <c r="A2542" i="1"/>
  <c r="O2558" i="1"/>
  <c r="P2558" i="1"/>
  <c r="Q2558" i="1"/>
  <c r="J2558" i="1"/>
  <c r="R2558" i="1"/>
  <c r="K2558" i="1"/>
  <c r="L2558" i="1"/>
  <c r="M2558" i="1"/>
  <c r="N2558" i="1"/>
  <c r="A2558" i="1"/>
  <c r="O2574" i="1"/>
  <c r="P2574" i="1"/>
  <c r="Q2574" i="1"/>
  <c r="J2574" i="1"/>
  <c r="R2574" i="1"/>
  <c r="K2574" i="1"/>
  <c r="L2574" i="1"/>
  <c r="M2574" i="1"/>
  <c r="N2574" i="1"/>
  <c r="A2574" i="1"/>
  <c r="O2582" i="1"/>
  <c r="P2582" i="1"/>
  <c r="Q2582" i="1"/>
  <c r="J2582" i="1"/>
  <c r="R2582" i="1"/>
  <c r="K2582" i="1"/>
  <c r="L2582" i="1"/>
  <c r="M2582" i="1"/>
  <c r="N2582" i="1"/>
  <c r="A2582" i="1"/>
  <c r="K2598" i="1"/>
  <c r="L2598" i="1"/>
  <c r="M2598" i="1"/>
  <c r="N2598" i="1"/>
  <c r="O2598" i="1"/>
  <c r="P2598" i="1"/>
  <c r="Q2598" i="1"/>
  <c r="J2598" i="1"/>
  <c r="R2598" i="1"/>
  <c r="A2598" i="1"/>
  <c r="M2606" i="1"/>
  <c r="N2606" i="1"/>
  <c r="O2606" i="1"/>
  <c r="P2606" i="1"/>
  <c r="Q2606" i="1"/>
  <c r="J2606" i="1"/>
  <c r="R2606" i="1"/>
  <c r="K2606" i="1"/>
  <c r="L2606" i="1"/>
  <c r="A2606" i="1"/>
  <c r="M2614" i="1"/>
  <c r="N2614" i="1"/>
  <c r="O2614" i="1"/>
  <c r="P2614" i="1"/>
  <c r="Q2614" i="1"/>
  <c r="J2614" i="1"/>
  <c r="R2614" i="1"/>
  <c r="K2614" i="1"/>
  <c r="L2614" i="1"/>
  <c r="A2614" i="1"/>
  <c r="M2630" i="1"/>
  <c r="N2630" i="1"/>
  <c r="O2630" i="1"/>
  <c r="P2630" i="1"/>
  <c r="Q2630" i="1"/>
  <c r="J2630" i="1"/>
  <c r="R2630" i="1"/>
  <c r="K2630" i="1"/>
  <c r="L2630" i="1"/>
  <c r="A2630" i="1"/>
  <c r="M2638" i="1"/>
  <c r="N2638" i="1"/>
  <c r="O2638" i="1"/>
  <c r="P2638" i="1"/>
  <c r="Q2638" i="1"/>
  <c r="J2638" i="1"/>
  <c r="R2638" i="1"/>
  <c r="K2638" i="1"/>
  <c r="L2638" i="1"/>
  <c r="A2638" i="1"/>
  <c r="M2646" i="1"/>
  <c r="N2646" i="1"/>
  <c r="O2646" i="1"/>
  <c r="P2646" i="1"/>
  <c r="Q2646" i="1"/>
  <c r="J2646" i="1"/>
  <c r="R2646" i="1"/>
  <c r="K2646" i="1"/>
  <c r="L2646" i="1"/>
  <c r="A2646" i="1"/>
  <c r="M2654" i="1"/>
  <c r="N2654" i="1"/>
  <c r="O2654" i="1"/>
  <c r="P2654" i="1"/>
  <c r="Q2654" i="1"/>
  <c r="J2654" i="1"/>
  <c r="R2654" i="1"/>
  <c r="K2654" i="1"/>
  <c r="L2654" i="1"/>
  <c r="A2654" i="1"/>
  <c r="M2662" i="1"/>
  <c r="N2662" i="1"/>
  <c r="O2662" i="1"/>
  <c r="P2662" i="1"/>
  <c r="Q2662" i="1"/>
  <c r="J2662" i="1"/>
  <c r="R2662" i="1"/>
  <c r="K2662" i="1"/>
  <c r="L2662" i="1"/>
  <c r="A2662" i="1"/>
  <c r="M2670" i="1"/>
  <c r="N2670" i="1"/>
  <c r="O2670" i="1"/>
  <c r="P2670" i="1"/>
  <c r="Q2670" i="1"/>
  <c r="J2670" i="1"/>
  <c r="R2670" i="1"/>
  <c r="K2670" i="1"/>
  <c r="L2670" i="1"/>
  <c r="A2670" i="1"/>
  <c r="M2678" i="1"/>
  <c r="N2678" i="1"/>
  <c r="O2678" i="1"/>
  <c r="P2678" i="1"/>
  <c r="Q2678" i="1"/>
  <c r="J2678" i="1"/>
  <c r="R2678" i="1"/>
  <c r="L2678" i="1"/>
  <c r="K2678" i="1"/>
  <c r="A2678" i="1"/>
  <c r="M2686" i="1"/>
  <c r="N2686" i="1"/>
  <c r="O2686" i="1"/>
  <c r="P2686" i="1"/>
  <c r="Q2686" i="1"/>
  <c r="J2686" i="1"/>
  <c r="R2686" i="1"/>
  <c r="K2686" i="1"/>
  <c r="L2686" i="1"/>
  <c r="A2686" i="1"/>
  <c r="M2694" i="1"/>
  <c r="N2694" i="1"/>
  <c r="O2694" i="1"/>
  <c r="P2694" i="1"/>
  <c r="Q2694" i="1"/>
  <c r="J2694" i="1"/>
  <c r="R2694" i="1"/>
  <c r="K2694" i="1"/>
  <c r="L2694" i="1"/>
  <c r="A2694" i="1"/>
  <c r="M2702" i="1"/>
  <c r="N2702" i="1"/>
  <c r="O2702" i="1"/>
  <c r="P2702" i="1"/>
  <c r="Q2702" i="1"/>
  <c r="J2702" i="1"/>
  <c r="R2702" i="1"/>
  <c r="K2702" i="1"/>
  <c r="L2702" i="1"/>
  <c r="A2702" i="1"/>
  <c r="M2710" i="1"/>
  <c r="N2710" i="1"/>
  <c r="O2710" i="1"/>
  <c r="P2710" i="1"/>
  <c r="Q2710" i="1"/>
  <c r="J2710" i="1"/>
  <c r="R2710" i="1"/>
  <c r="K2710" i="1"/>
  <c r="L2710" i="1"/>
  <c r="A2710" i="1"/>
  <c r="M2718" i="1"/>
  <c r="N2718" i="1"/>
  <c r="O2718" i="1"/>
  <c r="P2718" i="1"/>
  <c r="Q2718" i="1"/>
  <c r="J2718" i="1"/>
  <c r="R2718" i="1"/>
  <c r="K2718" i="1"/>
  <c r="L2718" i="1"/>
  <c r="A2718" i="1"/>
  <c r="J241" i="1"/>
  <c r="K241" i="1"/>
  <c r="L241" i="1"/>
  <c r="M241" i="1"/>
  <c r="N241" i="1"/>
  <c r="O241" i="1"/>
  <c r="P241" i="1"/>
  <c r="A241" i="1"/>
  <c r="C243" i="1"/>
  <c r="C242" i="1"/>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B701" i="1"/>
  <c r="C700" i="1"/>
  <c r="B700" i="1" s="1"/>
  <c r="C699" i="1"/>
  <c r="B699" i="1" s="1"/>
  <c r="C698" i="1"/>
  <c r="B698" i="1" s="1"/>
  <c r="B697" i="1"/>
  <c r="C696" i="1"/>
  <c r="B696" i="1" s="1"/>
  <c r="C695" i="1"/>
  <c r="B695" i="1" s="1"/>
  <c r="C688" i="1"/>
  <c r="B688" i="1" s="1"/>
  <c r="C687" i="1"/>
  <c r="B687" i="1" s="1"/>
  <c r="C689" i="1"/>
  <c r="B689"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705" i="1"/>
  <c r="R705" i="1"/>
  <c r="N705" i="1"/>
  <c r="O705" i="1"/>
  <c r="P705" i="1"/>
  <c r="Q705" i="1"/>
  <c r="K705" i="1"/>
  <c r="L705" i="1"/>
  <c r="M705" i="1"/>
  <c r="A705" i="1"/>
  <c r="J729" i="1"/>
  <c r="R729" i="1"/>
  <c r="N729" i="1"/>
  <c r="P729" i="1"/>
  <c r="Q729" i="1"/>
  <c r="L729" i="1"/>
  <c r="M729" i="1"/>
  <c r="O729" i="1"/>
  <c r="K729" i="1"/>
  <c r="A729" i="1"/>
  <c r="K761" i="1"/>
  <c r="N761" i="1"/>
  <c r="O761" i="1"/>
  <c r="Q761" i="1"/>
  <c r="R761" i="1"/>
  <c r="L761" i="1"/>
  <c r="M761" i="1"/>
  <c r="J761" i="1"/>
  <c r="P761" i="1"/>
  <c r="A761" i="1"/>
  <c r="N801" i="1"/>
  <c r="O801" i="1"/>
  <c r="P801" i="1"/>
  <c r="Q801" i="1"/>
  <c r="J801" i="1"/>
  <c r="M801" i="1"/>
  <c r="K801" i="1"/>
  <c r="L801" i="1"/>
  <c r="R801" i="1"/>
  <c r="A801" i="1"/>
  <c r="P715" i="1"/>
  <c r="L715" i="1"/>
  <c r="M715" i="1"/>
  <c r="N715" i="1"/>
  <c r="O715" i="1"/>
  <c r="R715" i="1"/>
  <c r="J715" i="1"/>
  <c r="K715" i="1"/>
  <c r="Q715" i="1"/>
  <c r="A715" i="1"/>
  <c r="P723" i="1"/>
  <c r="L723" i="1"/>
  <c r="M723" i="1"/>
  <c r="N723" i="1"/>
  <c r="O723" i="1"/>
  <c r="J723" i="1"/>
  <c r="K723" i="1"/>
  <c r="Q723" i="1"/>
  <c r="R723" i="1"/>
  <c r="A723" i="1"/>
  <c r="Q747" i="1"/>
  <c r="L747" i="1"/>
  <c r="M747" i="1"/>
  <c r="N747" i="1"/>
  <c r="J747" i="1"/>
  <c r="K747" i="1"/>
  <c r="P747" i="1"/>
  <c r="R747" i="1"/>
  <c r="O747" i="1"/>
  <c r="A747" i="1"/>
  <c r="Q779" i="1"/>
  <c r="L779" i="1"/>
  <c r="M779" i="1"/>
  <c r="J779" i="1"/>
  <c r="K779" i="1"/>
  <c r="N779" i="1"/>
  <c r="P779" i="1"/>
  <c r="O779" i="1"/>
  <c r="R779" i="1"/>
  <c r="A779" i="1"/>
  <c r="L803" i="1"/>
  <c r="M803" i="1"/>
  <c r="N803" i="1"/>
  <c r="O803" i="1"/>
  <c r="Q803" i="1"/>
  <c r="R803" i="1"/>
  <c r="K803" i="1"/>
  <c r="J803" i="1"/>
  <c r="P803" i="1"/>
  <c r="A803" i="1"/>
  <c r="L819" i="1"/>
  <c r="M819" i="1"/>
  <c r="N819" i="1"/>
  <c r="O819" i="1"/>
  <c r="Q819" i="1"/>
  <c r="R819" i="1"/>
  <c r="K819" i="1"/>
  <c r="P819" i="1"/>
  <c r="J819" i="1"/>
  <c r="A819" i="1"/>
  <c r="L835" i="1"/>
  <c r="Q835" i="1"/>
  <c r="R835" i="1"/>
  <c r="J835" i="1"/>
  <c r="K835" i="1"/>
  <c r="O835" i="1"/>
  <c r="M835" i="1"/>
  <c r="N835" i="1"/>
  <c r="P835" i="1"/>
  <c r="A835" i="1"/>
  <c r="P858" i="1"/>
  <c r="Q858" i="1"/>
  <c r="J858" i="1"/>
  <c r="R858" i="1"/>
  <c r="K858" i="1"/>
  <c r="L858" i="1"/>
  <c r="M858" i="1"/>
  <c r="N858" i="1"/>
  <c r="O858" i="1"/>
  <c r="A858" i="1"/>
  <c r="M702" i="1"/>
  <c r="Q702" i="1"/>
  <c r="J702" i="1"/>
  <c r="R702" i="1"/>
  <c r="K702" i="1"/>
  <c r="L702" i="1"/>
  <c r="N702" i="1"/>
  <c r="O702" i="1"/>
  <c r="P702" i="1"/>
  <c r="A702" i="1"/>
  <c r="L695" i="1"/>
  <c r="P695" i="1"/>
  <c r="Q695" i="1"/>
  <c r="J695" i="1"/>
  <c r="R695" i="1"/>
  <c r="K695" i="1"/>
  <c r="M695" i="1"/>
  <c r="N695" i="1"/>
  <c r="O695" i="1"/>
  <c r="A695" i="1"/>
  <c r="L711" i="1"/>
  <c r="P711" i="1"/>
  <c r="Q711" i="1"/>
  <c r="J711" i="1"/>
  <c r="R711" i="1"/>
  <c r="K711" i="1"/>
  <c r="M711" i="1"/>
  <c r="N711" i="1"/>
  <c r="O711" i="1"/>
  <c r="A711" i="1"/>
  <c r="L727" i="1"/>
  <c r="P727" i="1"/>
  <c r="J727" i="1"/>
  <c r="R727" i="1"/>
  <c r="K727" i="1"/>
  <c r="N727" i="1"/>
  <c r="O727" i="1"/>
  <c r="Q727" i="1"/>
  <c r="M727" i="1"/>
  <c r="A727" i="1"/>
  <c r="L735" i="1"/>
  <c r="J735" i="1"/>
  <c r="R735" i="1"/>
  <c r="M735" i="1"/>
  <c r="N735" i="1"/>
  <c r="O735" i="1"/>
  <c r="P735" i="1"/>
  <c r="Q735" i="1"/>
  <c r="K735" i="1"/>
  <c r="A735" i="1"/>
  <c r="M751" i="1"/>
  <c r="P751" i="1"/>
  <c r="Q751" i="1"/>
  <c r="J751" i="1"/>
  <c r="R751" i="1"/>
  <c r="L751" i="1"/>
  <c r="N751" i="1"/>
  <c r="O751" i="1"/>
  <c r="K751" i="1"/>
  <c r="A751" i="1"/>
  <c r="M759" i="1"/>
  <c r="P759" i="1"/>
  <c r="Q759" i="1"/>
  <c r="J759" i="1"/>
  <c r="K759" i="1"/>
  <c r="L759" i="1"/>
  <c r="N759" i="1"/>
  <c r="R759" i="1"/>
  <c r="O759" i="1"/>
  <c r="A759" i="1"/>
  <c r="M775" i="1"/>
  <c r="P775" i="1"/>
  <c r="Q775" i="1"/>
  <c r="J775" i="1"/>
  <c r="K775" i="1"/>
  <c r="N775" i="1"/>
  <c r="L775" i="1"/>
  <c r="O775" i="1"/>
  <c r="R775" i="1"/>
  <c r="A775" i="1"/>
  <c r="P791" i="1"/>
  <c r="Q791" i="1"/>
  <c r="J791" i="1"/>
  <c r="R791" i="1"/>
  <c r="K791" i="1"/>
  <c r="M791" i="1"/>
  <c r="N791" i="1"/>
  <c r="O791" i="1"/>
  <c r="L791" i="1"/>
  <c r="A791" i="1"/>
  <c r="P807" i="1"/>
  <c r="Q807" i="1"/>
  <c r="J807" i="1"/>
  <c r="R807" i="1"/>
  <c r="K807" i="1"/>
  <c r="M807" i="1"/>
  <c r="N807" i="1"/>
  <c r="O807" i="1"/>
  <c r="L807" i="1"/>
  <c r="A807" i="1"/>
  <c r="P839" i="1"/>
  <c r="R839" i="1"/>
  <c r="J839" i="1"/>
  <c r="K839" i="1"/>
  <c r="L839" i="1"/>
  <c r="O839" i="1"/>
  <c r="Q839" i="1"/>
  <c r="N839" i="1"/>
  <c r="M839" i="1"/>
  <c r="A839" i="1"/>
  <c r="K696" i="1"/>
  <c r="O696" i="1"/>
  <c r="P696" i="1"/>
  <c r="Q696" i="1"/>
  <c r="J696" i="1"/>
  <c r="R696" i="1"/>
  <c r="L696" i="1"/>
  <c r="M696" i="1"/>
  <c r="N696" i="1"/>
  <c r="A696" i="1"/>
  <c r="K704" i="1"/>
  <c r="O704" i="1"/>
  <c r="P704" i="1"/>
  <c r="Q704" i="1"/>
  <c r="J704" i="1"/>
  <c r="R704" i="1"/>
  <c r="L704" i="1"/>
  <c r="M704" i="1"/>
  <c r="N704" i="1"/>
  <c r="A704" i="1"/>
  <c r="K712" i="1"/>
  <c r="O712" i="1"/>
  <c r="P712" i="1"/>
  <c r="Q712" i="1"/>
  <c r="J712" i="1"/>
  <c r="R712" i="1"/>
  <c r="L712" i="1"/>
  <c r="M712" i="1"/>
  <c r="N712" i="1"/>
  <c r="A712" i="1"/>
  <c r="K720" i="1"/>
  <c r="O720" i="1"/>
  <c r="P720" i="1"/>
  <c r="Q720" i="1"/>
  <c r="J720" i="1"/>
  <c r="R720" i="1"/>
  <c r="N720" i="1"/>
  <c r="L720" i="1"/>
  <c r="M720" i="1"/>
  <c r="A720" i="1"/>
  <c r="K728" i="1"/>
  <c r="O728" i="1"/>
  <c r="Q728" i="1"/>
  <c r="J728" i="1"/>
  <c r="R728" i="1"/>
  <c r="L728" i="1"/>
  <c r="M728" i="1"/>
  <c r="N728" i="1"/>
  <c r="P728" i="1"/>
  <c r="A728" i="1"/>
  <c r="K736" i="1"/>
  <c r="Q736" i="1"/>
  <c r="N736" i="1"/>
  <c r="O736" i="1"/>
  <c r="R736" i="1"/>
  <c r="J736" i="1"/>
  <c r="M736" i="1"/>
  <c r="P736" i="1"/>
  <c r="L736" i="1"/>
  <c r="A736" i="1"/>
  <c r="L744" i="1"/>
  <c r="O744" i="1"/>
  <c r="P744" i="1"/>
  <c r="Q744" i="1"/>
  <c r="R744" i="1"/>
  <c r="K744" i="1"/>
  <c r="M744" i="1"/>
  <c r="N744" i="1"/>
  <c r="J744" i="1"/>
  <c r="A744" i="1"/>
  <c r="L752" i="1"/>
  <c r="O752" i="1"/>
  <c r="P752" i="1"/>
  <c r="Q752" i="1"/>
  <c r="J752" i="1"/>
  <c r="K752" i="1"/>
  <c r="M752" i="1"/>
  <c r="N752" i="1"/>
  <c r="R752" i="1"/>
  <c r="A752" i="1"/>
  <c r="L760" i="1"/>
  <c r="O760" i="1"/>
  <c r="P760" i="1"/>
  <c r="M760" i="1"/>
  <c r="N760" i="1"/>
  <c r="Q760" i="1"/>
  <c r="R760" i="1"/>
  <c r="J760" i="1"/>
  <c r="K760" i="1"/>
  <c r="A760" i="1"/>
  <c r="L768" i="1"/>
  <c r="O768" i="1"/>
  <c r="P768" i="1"/>
  <c r="R768" i="1"/>
  <c r="J768" i="1"/>
  <c r="M768" i="1"/>
  <c r="N768" i="1"/>
  <c r="K768" i="1"/>
  <c r="Q768" i="1"/>
  <c r="A768" i="1"/>
  <c r="L776" i="1"/>
  <c r="O776" i="1"/>
  <c r="P776" i="1"/>
  <c r="J776" i="1"/>
  <c r="K776" i="1"/>
  <c r="M776" i="1"/>
  <c r="N776" i="1"/>
  <c r="R776" i="1"/>
  <c r="Q776" i="1"/>
  <c r="A776" i="1"/>
  <c r="L784" i="1"/>
  <c r="O784" i="1"/>
  <c r="P784" i="1"/>
  <c r="N784" i="1"/>
  <c r="Q784" i="1"/>
  <c r="R784" i="1"/>
  <c r="M784" i="1"/>
  <c r="J784" i="1"/>
  <c r="K784" i="1"/>
  <c r="A784" i="1"/>
  <c r="O792" i="1"/>
  <c r="P792" i="1"/>
  <c r="Q792" i="1"/>
  <c r="J792" i="1"/>
  <c r="R792" i="1"/>
  <c r="K792" i="1"/>
  <c r="N792" i="1"/>
  <c r="L792" i="1"/>
  <c r="M792" i="1"/>
  <c r="A792" i="1"/>
  <c r="O800" i="1"/>
  <c r="P800" i="1"/>
  <c r="Q800" i="1"/>
  <c r="J800" i="1"/>
  <c r="R800" i="1"/>
  <c r="L800" i="1"/>
  <c r="M800" i="1"/>
  <c r="N800" i="1"/>
  <c r="K800" i="1"/>
  <c r="A800" i="1"/>
  <c r="O808" i="1"/>
  <c r="P808" i="1"/>
  <c r="Q808" i="1"/>
  <c r="J808" i="1"/>
  <c r="R808" i="1"/>
  <c r="K808" i="1"/>
  <c r="N808" i="1"/>
  <c r="L808" i="1"/>
  <c r="M808" i="1"/>
  <c r="A808" i="1"/>
  <c r="O816" i="1"/>
  <c r="P816" i="1"/>
  <c r="Q816" i="1"/>
  <c r="J816" i="1"/>
  <c r="R816" i="1"/>
  <c r="L816" i="1"/>
  <c r="M816" i="1"/>
  <c r="N816" i="1"/>
  <c r="K816" i="1"/>
  <c r="A816" i="1"/>
  <c r="O824" i="1"/>
  <c r="P824" i="1"/>
  <c r="Q824" i="1"/>
  <c r="J824" i="1"/>
  <c r="R824" i="1"/>
  <c r="K824" i="1"/>
  <c r="N824" i="1"/>
  <c r="M824" i="1"/>
  <c r="L824" i="1"/>
  <c r="A824" i="1"/>
  <c r="O832" i="1"/>
  <c r="Q832" i="1"/>
  <c r="R832" i="1"/>
  <c r="J832" i="1"/>
  <c r="K832" i="1"/>
  <c r="N832" i="1"/>
  <c r="L832" i="1"/>
  <c r="M832" i="1"/>
  <c r="P832" i="1"/>
  <c r="A832" i="1"/>
  <c r="Q840" i="1"/>
  <c r="J840" i="1"/>
  <c r="R840" i="1"/>
  <c r="K840" i="1"/>
  <c r="L840" i="1"/>
  <c r="O840" i="1"/>
  <c r="M840" i="1"/>
  <c r="N840" i="1"/>
  <c r="P840" i="1"/>
  <c r="A840"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98" i="1"/>
  <c r="M698" i="1"/>
  <c r="N698" i="1"/>
  <c r="O698" i="1"/>
  <c r="P698" i="1"/>
  <c r="J698" i="1"/>
  <c r="K698" i="1"/>
  <c r="L698" i="1"/>
  <c r="R698" i="1"/>
  <c r="A698" i="1"/>
  <c r="Q706" i="1"/>
  <c r="M706" i="1"/>
  <c r="N706" i="1"/>
  <c r="O706" i="1"/>
  <c r="P706" i="1"/>
  <c r="L706" i="1"/>
  <c r="R706" i="1"/>
  <c r="J706" i="1"/>
  <c r="K706" i="1"/>
  <c r="A706" i="1"/>
  <c r="Q714" i="1"/>
  <c r="M714" i="1"/>
  <c r="N714" i="1"/>
  <c r="O714" i="1"/>
  <c r="P714" i="1"/>
  <c r="J714" i="1"/>
  <c r="K714" i="1"/>
  <c r="L714" i="1"/>
  <c r="R714" i="1"/>
  <c r="A714" i="1"/>
  <c r="Q722" i="1"/>
  <c r="M722" i="1"/>
  <c r="N722" i="1"/>
  <c r="O722" i="1"/>
  <c r="P722" i="1"/>
  <c r="J722" i="1"/>
  <c r="K722" i="1"/>
  <c r="R722" i="1"/>
  <c r="L722" i="1"/>
  <c r="A722" i="1"/>
  <c r="Q730" i="1"/>
  <c r="M730" i="1"/>
  <c r="O730" i="1"/>
  <c r="P730" i="1"/>
  <c r="J730" i="1"/>
  <c r="K730" i="1"/>
  <c r="L730" i="1"/>
  <c r="R730" i="1"/>
  <c r="N730" i="1"/>
  <c r="A730" i="1"/>
  <c r="Q738" i="1"/>
  <c r="O738" i="1"/>
  <c r="R738" i="1"/>
  <c r="K738" i="1"/>
  <c r="L738" i="1"/>
  <c r="M738" i="1"/>
  <c r="N738" i="1"/>
  <c r="P738" i="1"/>
  <c r="J738" i="1"/>
  <c r="A738" i="1"/>
  <c r="J746" i="1"/>
  <c r="R746" i="1"/>
  <c r="M746" i="1"/>
  <c r="N746" i="1"/>
  <c r="O746" i="1"/>
  <c r="P746" i="1"/>
  <c r="Q746" i="1"/>
  <c r="K746" i="1"/>
  <c r="L746" i="1"/>
  <c r="A746" i="1"/>
  <c r="J754" i="1"/>
  <c r="R754" i="1"/>
  <c r="M754" i="1"/>
  <c r="N754" i="1"/>
  <c r="O754" i="1"/>
  <c r="K754" i="1"/>
  <c r="L754" i="1"/>
  <c r="Q754" i="1"/>
  <c r="P754" i="1"/>
  <c r="A754" i="1"/>
  <c r="J762" i="1"/>
  <c r="R762" i="1"/>
  <c r="M762" i="1"/>
  <c r="N762" i="1"/>
  <c r="K762" i="1"/>
  <c r="L762" i="1"/>
  <c r="P762" i="1"/>
  <c r="Q762" i="1"/>
  <c r="O762" i="1"/>
  <c r="A762" i="1"/>
  <c r="J770" i="1"/>
  <c r="R770" i="1"/>
  <c r="M770" i="1"/>
  <c r="N770" i="1"/>
  <c r="L770" i="1"/>
  <c r="O770" i="1"/>
  <c r="P770" i="1"/>
  <c r="Q770" i="1"/>
  <c r="K770" i="1"/>
  <c r="A770" i="1"/>
  <c r="J778" i="1"/>
  <c r="R778" i="1"/>
  <c r="M778" i="1"/>
  <c r="N778" i="1"/>
  <c r="Q778" i="1"/>
  <c r="L778" i="1"/>
  <c r="O778" i="1"/>
  <c r="P778" i="1"/>
  <c r="K778" i="1"/>
  <c r="A778" i="1"/>
  <c r="J786" i="1"/>
  <c r="R786" i="1"/>
  <c r="M786" i="1"/>
  <c r="N786" i="1"/>
  <c r="K786" i="1"/>
  <c r="L786" i="1"/>
  <c r="O786" i="1"/>
  <c r="P786" i="1"/>
  <c r="Q786" i="1"/>
  <c r="A786" i="1"/>
  <c r="M794" i="1"/>
  <c r="N794" i="1"/>
  <c r="O794" i="1"/>
  <c r="P794" i="1"/>
  <c r="R794" i="1"/>
  <c r="L794" i="1"/>
  <c r="J794" i="1"/>
  <c r="K794" i="1"/>
  <c r="Q794" i="1"/>
  <c r="A794" i="1"/>
  <c r="M802" i="1"/>
  <c r="N802" i="1"/>
  <c r="O802" i="1"/>
  <c r="P802" i="1"/>
  <c r="J802" i="1"/>
  <c r="K802" i="1"/>
  <c r="L802" i="1"/>
  <c r="Q802" i="1"/>
  <c r="R802" i="1"/>
  <c r="A802" i="1"/>
  <c r="M810" i="1"/>
  <c r="N810" i="1"/>
  <c r="O810" i="1"/>
  <c r="P810" i="1"/>
  <c r="R810" i="1"/>
  <c r="L810" i="1"/>
  <c r="K810" i="1"/>
  <c r="Q810" i="1"/>
  <c r="J810" i="1"/>
  <c r="A810" i="1"/>
  <c r="M818" i="1"/>
  <c r="N818" i="1"/>
  <c r="O818" i="1"/>
  <c r="P818" i="1"/>
  <c r="J818" i="1"/>
  <c r="K818" i="1"/>
  <c r="L818" i="1"/>
  <c r="Q818" i="1"/>
  <c r="R818" i="1"/>
  <c r="A818" i="1"/>
  <c r="M826" i="1"/>
  <c r="N826" i="1"/>
  <c r="O826" i="1"/>
  <c r="P826" i="1"/>
  <c r="R826" i="1"/>
  <c r="L826" i="1"/>
  <c r="J826" i="1"/>
  <c r="K826" i="1"/>
  <c r="Q826" i="1"/>
  <c r="A826" i="1"/>
  <c r="M834" i="1"/>
  <c r="Q834" i="1"/>
  <c r="R834" i="1"/>
  <c r="J834" i="1"/>
  <c r="K834" i="1"/>
  <c r="O834" i="1"/>
  <c r="N834" i="1"/>
  <c r="P834" i="1"/>
  <c r="L834" i="1"/>
  <c r="A834" i="1"/>
  <c r="O842" i="1"/>
  <c r="P842" i="1"/>
  <c r="Q842" i="1"/>
  <c r="J842" i="1"/>
  <c r="R842" i="1"/>
  <c r="M842" i="1"/>
  <c r="L842" i="1"/>
  <c r="N842" i="1"/>
  <c r="K842" i="1"/>
  <c r="A842" i="1"/>
  <c r="O849" i="1"/>
  <c r="Q849" i="1"/>
  <c r="R849" i="1"/>
  <c r="J849" i="1"/>
  <c r="K849" i="1"/>
  <c r="L849" i="1"/>
  <c r="M849" i="1"/>
  <c r="N849" i="1"/>
  <c r="P849" i="1"/>
  <c r="A849" i="1"/>
  <c r="Q857" i="1"/>
  <c r="J857" i="1"/>
  <c r="R857" i="1"/>
  <c r="K857" i="1"/>
  <c r="L857" i="1"/>
  <c r="M857" i="1"/>
  <c r="N857" i="1"/>
  <c r="O857" i="1"/>
  <c r="P857" i="1"/>
  <c r="A857" i="1"/>
  <c r="J865" i="1"/>
  <c r="K865" i="1"/>
  <c r="L865" i="1"/>
  <c r="M865" i="1"/>
  <c r="N865" i="1"/>
  <c r="O865" i="1"/>
  <c r="P865" i="1"/>
  <c r="A865" i="1"/>
  <c r="P659" i="1"/>
  <c r="Q659" i="1"/>
  <c r="J659" i="1"/>
  <c r="R659" i="1"/>
  <c r="K659" i="1"/>
  <c r="L659" i="1"/>
  <c r="M659" i="1"/>
  <c r="N659" i="1"/>
  <c r="O659" i="1"/>
  <c r="A659" i="1"/>
  <c r="J697" i="1"/>
  <c r="R697" i="1"/>
  <c r="N697" i="1"/>
  <c r="O697" i="1"/>
  <c r="P697" i="1"/>
  <c r="Q697" i="1"/>
  <c r="K697" i="1"/>
  <c r="L697" i="1"/>
  <c r="M697" i="1"/>
  <c r="A697" i="1"/>
  <c r="J721" i="1"/>
  <c r="R721" i="1"/>
  <c r="N721" i="1"/>
  <c r="O721" i="1"/>
  <c r="P721" i="1"/>
  <c r="Q721" i="1"/>
  <c r="K721" i="1"/>
  <c r="L721" i="1"/>
  <c r="M721" i="1"/>
  <c r="A721" i="1"/>
  <c r="K753" i="1"/>
  <c r="N753" i="1"/>
  <c r="O753" i="1"/>
  <c r="P753" i="1"/>
  <c r="Q753" i="1"/>
  <c r="R753" i="1"/>
  <c r="J753" i="1"/>
  <c r="L753" i="1"/>
  <c r="M753" i="1"/>
  <c r="A753" i="1"/>
  <c r="K777" i="1"/>
  <c r="N777" i="1"/>
  <c r="O777" i="1"/>
  <c r="M777" i="1"/>
  <c r="P777" i="1"/>
  <c r="Q777" i="1"/>
  <c r="R777" i="1"/>
  <c r="L777" i="1"/>
  <c r="J777" i="1"/>
  <c r="A777" i="1"/>
  <c r="N793" i="1"/>
  <c r="O793" i="1"/>
  <c r="P793" i="1"/>
  <c r="Q793" i="1"/>
  <c r="K793" i="1"/>
  <c r="L793" i="1"/>
  <c r="M793" i="1"/>
  <c r="R793" i="1"/>
  <c r="J793" i="1"/>
  <c r="A793" i="1"/>
  <c r="N825" i="1"/>
  <c r="O825" i="1"/>
  <c r="P825" i="1"/>
  <c r="Q825" i="1"/>
  <c r="K825" i="1"/>
  <c r="L825" i="1"/>
  <c r="M825" i="1"/>
  <c r="R825" i="1"/>
  <c r="J825" i="1"/>
  <c r="A825" i="1"/>
  <c r="P841" i="1"/>
  <c r="Q841" i="1"/>
  <c r="J841" i="1"/>
  <c r="R841" i="1"/>
  <c r="K841" i="1"/>
  <c r="N841" i="1"/>
  <c r="L841" i="1"/>
  <c r="M841" i="1"/>
  <c r="O841" i="1"/>
  <c r="A841" i="1"/>
  <c r="J864" i="1"/>
  <c r="R864" i="1"/>
  <c r="K864" i="1"/>
  <c r="L864" i="1"/>
  <c r="M864" i="1"/>
  <c r="N864" i="1"/>
  <c r="O864" i="1"/>
  <c r="P864" i="1"/>
  <c r="Q864" i="1"/>
  <c r="A864" i="1"/>
  <c r="K769" i="1"/>
  <c r="N769" i="1"/>
  <c r="O769" i="1"/>
  <c r="J769" i="1"/>
  <c r="L769" i="1"/>
  <c r="M769" i="1"/>
  <c r="Q769" i="1"/>
  <c r="R769" i="1"/>
  <c r="P769" i="1"/>
  <c r="A769" i="1"/>
  <c r="N809" i="1"/>
  <c r="O809" i="1"/>
  <c r="P809" i="1"/>
  <c r="Q809" i="1"/>
  <c r="K809" i="1"/>
  <c r="L809" i="1"/>
  <c r="M809" i="1"/>
  <c r="R809" i="1"/>
  <c r="J809" i="1"/>
  <c r="A809" i="1"/>
  <c r="P699" i="1"/>
  <c r="L699" i="1"/>
  <c r="M699" i="1"/>
  <c r="N699" i="1"/>
  <c r="O699" i="1"/>
  <c r="K699" i="1"/>
  <c r="Q699" i="1"/>
  <c r="R699" i="1"/>
  <c r="J699" i="1"/>
  <c r="A699" i="1"/>
  <c r="Q739" i="1"/>
  <c r="J739" i="1"/>
  <c r="L739" i="1"/>
  <c r="M739" i="1"/>
  <c r="N739" i="1"/>
  <c r="O739" i="1"/>
  <c r="P739" i="1"/>
  <c r="R739" i="1"/>
  <c r="K739" i="1"/>
  <c r="A739" i="1"/>
  <c r="Q763" i="1"/>
  <c r="L763" i="1"/>
  <c r="M763" i="1"/>
  <c r="K763" i="1"/>
  <c r="N763" i="1"/>
  <c r="O763" i="1"/>
  <c r="P763" i="1"/>
  <c r="J763" i="1"/>
  <c r="R763" i="1"/>
  <c r="A763" i="1"/>
  <c r="L795" i="1"/>
  <c r="M795" i="1"/>
  <c r="N795" i="1"/>
  <c r="O795" i="1"/>
  <c r="J795" i="1"/>
  <c r="K795" i="1"/>
  <c r="P795" i="1"/>
  <c r="R795" i="1"/>
  <c r="Q795" i="1"/>
  <c r="A795" i="1"/>
  <c r="L827" i="1"/>
  <c r="M827" i="1"/>
  <c r="N827" i="1"/>
  <c r="O827" i="1"/>
  <c r="J827" i="1"/>
  <c r="K827" i="1"/>
  <c r="P827" i="1"/>
  <c r="Q827" i="1"/>
  <c r="R827" i="1"/>
  <c r="A827" i="1"/>
  <c r="P866" i="1"/>
  <c r="J866" i="1"/>
  <c r="K866" i="1"/>
  <c r="L866" i="1"/>
  <c r="M866" i="1"/>
  <c r="N866" i="1"/>
  <c r="O866" i="1"/>
  <c r="A866" i="1"/>
  <c r="M658" i="1"/>
  <c r="A658" i="1"/>
  <c r="J689" i="1"/>
  <c r="R689" i="1"/>
  <c r="M689" i="1"/>
  <c r="N689" i="1"/>
  <c r="O689" i="1"/>
  <c r="P689" i="1"/>
  <c r="Q689" i="1"/>
  <c r="L689" i="1"/>
  <c r="K689" i="1"/>
  <c r="A689" i="1"/>
  <c r="O700" i="1"/>
  <c r="K700" i="1"/>
  <c r="L700" i="1"/>
  <c r="M700" i="1"/>
  <c r="N700" i="1"/>
  <c r="J700" i="1"/>
  <c r="P700" i="1"/>
  <c r="Q700" i="1"/>
  <c r="R700" i="1"/>
  <c r="A700" i="1"/>
  <c r="O708" i="1"/>
  <c r="K708" i="1"/>
  <c r="L708" i="1"/>
  <c r="M708" i="1"/>
  <c r="N708" i="1"/>
  <c r="Q708" i="1"/>
  <c r="R708" i="1"/>
  <c r="J708" i="1"/>
  <c r="P708" i="1"/>
  <c r="A708" i="1"/>
  <c r="O716" i="1"/>
  <c r="K716" i="1"/>
  <c r="L716" i="1"/>
  <c r="M716" i="1"/>
  <c r="N716" i="1"/>
  <c r="J716" i="1"/>
  <c r="P716" i="1"/>
  <c r="Q716" i="1"/>
  <c r="R716" i="1"/>
  <c r="A716" i="1"/>
  <c r="O724" i="1"/>
  <c r="K724" i="1"/>
  <c r="L724" i="1"/>
  <c r="M724" i="1"/>
  <c r="N724" i="1"/>
  <c r="J724" i="1"/>
  <c r="P724" i="1"/>
  <c r="Q724" i="1"/>
  <c r="R724" i="1"/>
  <c r="A724" i="1"/>
  <c r="O732" i="1"/>
  <c r="K732" i="1"/>
  <c r="M732" i="1"/>
  <c r="N732" i="1"/>
  <c r="Q732" i="1"/>
  <c r="R732" i="1"/>
  <c r="J732" i="1"/>
  <c r="L732" i="1"/>
  <c r="P732" i="1"/>
  <c r="A732" i="1"/>
  <c r="P740" i="1"/>
  <c r="K740" i="1"/>
  <c r="L740" i="1"/>
  <c r="M740" i="1"/>
  <c r="J740" i="1"/>
  <c r="O740" i="1"/>
  <c r="Q740" i="1"/>
  <c r="N740" i="1"/>
  <c r="R740" i="1"/>
  <c r="A740" i="1"/>
  <c r="P748" i="1"/>
  <c r="K748" i="1"/>
  <c r="L748" i="1"/>
  <c r="M748" i="1"/>
  <c r="N748" i="1"/>
  <c r="O748" i="1"/>
  <c r="Q748" i="1"/>
  <c r="R748" i="1"/>
  <c r="J748" i="1"/>
  <c r="A748" i="1"/>
  <c r="P756" i="1"/>
  <c r="K756" i="1"/>
  <c r="L756" i="1"/>
  <c r="M756" i="1"/>
  <c r="J756" i="1"/>
  <c r="O756" i="1"/>
  <c r="Q756" i="1"/>
  <c r="N756" i="1"/>
  <c r="R756" i="1"/>
  <c r="A756" i="1"/>
  <c r="P764" i="1"/>
  <c r="K764" i="1"/>
  <c r="L764" i="1"/>
  <c r="O764" i="1"/>
  <c r="Q764" i="1"/>
  <c r="R764" i="1"/>
  <c r="J764" i="1"/>
  <c r="M764" i="1"/>
  <c r="N764" i="1"/>
  <c r="A764" i="1"/>
  <c r="P772" i="1"/>
  <c r="K772" i="1"/>
  <c r="L772" i="1"/>
  <c r="J772" i="1"/>
  <c r="M772" i="1"/>
  <c r="O772" i="1"/>
  <c r="N772" i="1"/>
  <c r="Q772" i="1"/>
  <c r="R772" i="1"/>
  <c r="A772" i="1"/>
  <c r="P780" i="1"/>
  <c r="K780" i="1"/>
  <c r="L780" i="1"/>
  <c r="M780" i="1"/>
  <c r="N780" i="1"/>
  <c r="O780" i="1"/>
  <c r="Q780" i="1"/>
  <c r="J780" i="1"/>
  <c r="R780" i="1"/>
  <c r="A780" i="1"/>
  <c r="K788" i="1"/>
  <c r="L788" i="1"/>
  <c r="M788" i="1"/>
  <c r="N788" i="1"/>
  <c r="J788" i="1"/>
  <c r="O788" i="1"/>
  <c r="R788" i="1"/>
  <c r="P788" i="1"/>
  <c r="Q788" i="1"/>
  <c r="A788" i="1"/>
  <c r="K796" i="1"/>
  <c r="L796" i="1"/>
  <c r="M796" i="1"/>
  <c r="N796" i="1"/>
  <c r="P796" i="1"/>
  <c r="Q796" i="1"/>
  <c r="R796" i="1"/>
  <c r="J796" i="1"/>
  <c r="O796" i="1"/>
  <c r="A796" i="1"/>
  <c r="K804" i="1"/>
  <c r="L804" i="1"/>
  <c r="M804" i="1"/>
  <c r="N804" i="1"/>
  <c r="J804" i="1"/>
  <c r="O804" i="1"/>
  <c r="R804" i="1"/>
  <c r="P804" i="1"/>
  <c r="Q804" i="1"/>
  <c r="A804" i="1"/>
  <c r="K812" i="1"/>
  <c r="L812" i="1"/>
  <c r="M812" i="1"/>
  <c r="N812" i="1"/>
  <c r="P812" i="1"/>
  <c r="Q812" i="1"/>
  <c r="R812" i="1"/>
  <c r="J812" i="1"/>
  <c r="O812" i="1"/>
  <c r="A812" i="1"/>
  <c r="K820" i="1"/>
  <c r="L820" i="1"/>
  <c r="M820" i="1"/>
  <c r="N820" i="1"/>
  <c r="J820" i="1"/>
  <c r="O820" i="1"/>
  <c r="R820" i="1"/>
  <c r="P820" i="1"/>
  <c r="Q820" i="1"/>
  <c r="A820" i="1"/>
  <c r="K828" i="1"/>
  <c r="L828" i="1"/>
  <c r="M828" i="1"/>
  <c r="N828" i="1"/>
  <c r="P828" i="1"/>
  <c r="Q828" i="1"/>
  <c r="R828" i="1"/>
  <c r="J828" i="1"/>
  <c r="O828" i="1"/>
  <c r="A828" i="1"/>
  <c r="K836" i="1"/>
  <c r="Q836" i="1"/>
  <c r="R836" i="1"/>
  <c r="J836" i="1"/>
  <c r="L836" i="1"/>
  <c r="O836" i="1"/>
  <c r="M836" i="1"/>
  <c r="N836" i="1"/>
  <c r="P836" i="1"/>
  <c r="A836" i="1"/>
  <c r="M851" i="1"/>
  <c r="R851" i="1"/>
  <c r="J851" i="1"/>
  <c r="K851" i="1"/>
  <c r="L851" i="1"/>
  <c r="N851" i="1"/>
  <c r="O851" i="1"/>
  <c r="P851" i="1"/>
  <c r="Q851" i="1"/>
  <c r="A851" i="1"/>
  <c r="O859" i="1"/>
  <c r="P859" i="1"/>
  <c r="Q859" i="1"/>
  <c r="J859" i="1"/>
  <c r="R859" i="1"/>
  <c r="K859" i="1"/>
  <c r="L859" i="1"/>
  <c r="M859" i="1"/>
  <c r="N859" i="1"/>
  <c r="A859" i="1"/>
  <c r="O867" i="1"/>
  <c r="P867" i="1"/>
  <c r="J867" i="1"/>
  <c r="K867" i="1"/>
  <c r="L867" i="1"/>
  <c r="N867" i="1"/>
  <c r="M867" i="1"/>
  <c r="A867" i="1"/>
  <c r="J713" i="1"/>
  <c r="R713" i="1"/>
  <c r="N713" i="1"/>
  <c r="O713" i="1"/>
  <c r="P713" i="1"/>
  <c r="Q713" i="1"/>
  <c r="M713" i="1"/>
  <c r="L713" i="1"/>
  <c r="K713" i="1"/>
  <c r="A713" i="1"/>
  <c r="J737" i="1"/>
  <c r="R737" i="1"/>
  <c r="P737" i="1"/>
  <c r="O737" i="1"/>
  <c r="Q737" i="1"/>
  <c r="K737" i="1"/>
  <c r="L737" i="1"/>
  <c r="M737" i="1"/>
  <c r="N737" i="1"/>
  <c r="A737" i="1"/>
  <c r="K785" i="1"/>
  <c r="N785" i="1"/>
  <c r="O785" i="1"/>
  <c r="R785" i="1"/>
  <c r="J785" i="1"/>
  <c r="M785" i="1"/>
  <c r="P785" i="1"/>
  <c r="Q785" i="1"/>
  <c r="L785" i="1"/>
  <c r="A785" i="1"/>
  <c r="Q771" i="1"/>
  <c r="L771" i="1"/>
  <c r="M771" i="1"/>
  <c r="P771" i="1"/>
  <c r="R771" i="1"/>
  <c r="K771" i="1"/>
  <c r="J771" i="1"/>
  <c r="N771" i="1"/>
  <c r="O771" i="1"/>
  <c r="A771" i="1"/>
  <c r="L687" i="1"/>
  <c r="O687" i="1"/>
  <c r="P687" i="1"/>
  <c r="Q687" i="1"/>
  <c r="J687" i="1"/>
  <c r="R687" i="1"/>
  <c r="K687" i="1"/>
  <c r="M687" i="1"/>
  <c r="N687" i="1"/>
  <c r="A687" i="1"/>
  <c r="N701" i="1"/>
  <c r="J701" i="1"/>
  <c r="R701" i="1"/>
  <c r="K701" i="1"/>
  <c r="L701" i="1"/>
  <c r="M701" i="1"/>
  <c r="P701" i="1"/>
  <c r="Q701" i="1"/>
  <c r="O701" i="1"/>
  <c r="A701" i="1"/>
  <c r="N709" i="1"/>
  <c r="J709" i="1"/>
  <c r="R709" i="1"/>
  <c r="K709" i="1"/>
  <c r="L709" i="1"/>
  <c r="M709" i="1"/>
  <c r="O709" i="1"/>
  <c r="P709" i="1"/>
  <c r="Q709" i="1"/>
  <c r="A709" i="1"/>
  <c r="N717" i="1"/>
  <c r="J717" i="1"/>
  <c r="R717" i="1"/>
  <c r="K717" i="1"/>
  <c r="L717" i="1"/>
  <c r="M717" i="1"/>
  <c r="O717" i="1"/>
  <c r="P717" i="1"/>
  <c r="Q717" i="1"/>
  <c r="A717" i="1"/>
  <c r="N725" i="1"/>
  <c r="J725" i="1"/>
  <c r="R725" i="1"/>
  <c r="K725" i="1"/>
  <c r="L725" i="1"/>
  <c r="M725" i="1"/>
  <c r="O725" i="1"/>
  <c r="P725" i="1"/>
  <c r="Q725" i="1"/>
  <c r="A725" i="1"/>
  <c r="N733" i="1"/>
  <c r="J733" i="1"/>
  <c r="L733" i="1"/>
  <c r="K733" i="1"/>
  <c r="M733" i="1"/>
  <c r="O733" i="1"/>
  <c r="P733" i="1"/>
  <c r="Q733" i="1"/>
  <c r="R733" i="1"/>
  <c r="A733" i="1"/>
  <c r="O741" i="1"/>
  <c r="J741" i="1"/>
  <c r="R741" i="1"/>
  <c r="K741" i="1"/>
  <c r="L741" i="1"/>
  <c r="M741" i="1"/>
  <c r="N741" i="1"/>
  <c r="P741" i="1"/>
  <c r="Q741" i="1"/>
  <c r="A741" i="1"/>
  <c r="O749" i="1"/>
  <c r="J749" i="1"/>
  <c r="R749" i="1"/>
  <c r="K749" i="1"/>
  <c r="L749" i="1"/>
  <c r="N749" i="1"/>
  <c r="P749" i="1"/>
  <c r="M749" i="1"/>
  <c r="Q749" i="1"/>
  <c r="A749" i="1"/>
  <c r="O757" i="1"/>
  <c r="J757" i="1"/>
  <c r="R757" i="1"/>
  <c r="K757" i="1"/>
  <c r="L757" i="1"/>
  <c r="M757" i="1"/>
  <c r="N757" i="1"/>
  <c r="P757" i="1"/>
  <c r="Q757" i="1"/>
  <c r="A757" i="1"/>
  <c r="O765" i="1"/>
  <c r="J765" i="1"/>
  <c r="R765" i="1"/>
  <c r="K765" i="1"/>
  <c r="L765" i="1"/>
  <c r="N765" i="1"/>
  <c r="P765" i="1"/>
  <c r="Q765" i="1"/>
  <c r="M765" i="1"/>
  <c r="A765" i="1"/>
  <c r="O773" i="1"/>
  <c r="J773" i="1"/>
  <c r="R773" i="1"/>
  <c r="K773" i="1"/>
  <c r="L773" i="1"/>
  <c r="M773" i="1"/>
  <c r="N773" i="1"/>
  <c r="P773" i="1"/>
  <c r="Q773" i="1"/>
  <c r="A773" i="1"/>
  <c r="O781" i="1"/>
  <c r="J781" i="1"/>
  <c r="R781" i="1"/>
  <c r="K781" i="1"/>
  <c r="P781" i="1"/>
  <c r="Q781" i="1"/>
  <c r="L781" i="1"/>
  <c r="M781" i="1"/>
  <c r="N781" i="1"/>
  <c r="A781" i="1"/>
  <c r="J789" i="1"/>
  <c r="R789" i="1"/>
  <c r="K789" i="1"/>
  <c r="L789" i="1"/>
  <c r="M789" i="1"/>
  <c r="O789" i="1"/>
  <c r="P789" i="1"/>
  <c r="Q789" i="1"/>
  <c r="N789" i="1"/>
  <c r="A789" i="1"/>
  <c r="J797" i="1"/>
  <c r="R797" i="1"/>
  <c r="K797" i="1"/>
  <c r="L797" i="1"/>
  <c r="M797" i="1"/>
  <c r="N797" i="1"/>
  <c r="Q797" i="1"/>
  <c r="O797" i="1"/>
  <c r="P797" i="1"/>
  <c r="A797" i="1"/>
  <c r="J805" i="1"/>
  <c r="R805" i="1"/>
  <c r="K805" i="1"/>
  <c r="L805" i="1"/>
  <c r="M805" i="1"/>
  <c r="O805" i="1"/>
  <c r="P805" i="1"/>
  <c r="Q805" i="1"/>
  <c r="N805" i="1"/>
  <c r="A805" i="1"/>
  <c r="J813" i="1"/>
  <c r="R813" i="1"/>
  <c r="K813" i="1"/>
  <c r="L813" i="1"/>
  <c r="M813" i="1"/>
  <c r="N813" i="1"/>
  <c r="Q813" i="1"/>
  <c r="O813" i="1"/>
  <c r="P813" i="1"/>
  <c r="A813" i="1"/>
  <c r="J821" i="1"/>
  <c r="R821" i="1"/>
  <c r="K821" i="1"/>
  <c r="L821" i="1"/>
  <c r="M821" i="1"/>
  <c r="O821" i="1"/>
  <c r="P821" i="1"/>
  <c r="Q821" i="1"/>
  <c r="N821" i="1"/>
  <c r="A821" i="1"/>
  <c r="J829" i="1"/>
  <c r="R829" i="1"/>
  <c r="P829" i="1"/>
  <c r="Q829" i="1"/>
  <c r="K829" i="1"/>
  <c r="N829" i="1"/>
  <c r="L829" i="1"/>
  <c r="M829" i="1"/>
  <c r="O829" i="1"/>
  <c r="A829" i="1"/>
  <c r="J837" i="1"/>
  <c r="R837" i="1"/>
  <c r="Q837" i="1"/>
  <c r="K837" i="1"/>
  <c r="L837" i="1"/>
  <c r="O837" i="1"/>
  <c r="M837" i="1"/>
  <c r="N837" i="1"/>
  <c r="P837" i="1"/>
  <c r="A837"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J868" i="1"/>
  <c r="K868" i="1"/>
  <c r="L868" i="1"/>
  <c r="M868" i="1"/>
  <c r="A868" i="1"/>
  <c r="M710" i="1"/>
  <c r="Q710" i="1"/>
  <c r="J710" i="1"/>
  <c r="R710" i="1"/>
  <c r="K710" i="1"/>
  <c r="L710" i="1"/>
  <c r="N710" i="1"/>
  <c r="O710" i="1"/>
  <c r="P710" i="1"/>
  <c r="A710" i="1"/>
  <c r="M718" i="1"/>
  <c r="Q718" i="1"/>
  <c r="J718" i="1"/>
  <c r="R718" i="1"/>
  <c r="K718" i="1"/>
  <c r="L718" i="1"/>
  <c r="N718" i="1"/>
  <c r="O718" i="1"/>
  <c r="P718" i="1"/>
  <c r="A718" i="1"/>
  <c r="M726" i="1"/>
  <c r="Q726" i="1"/>
  <c r="J726" i="1"/>
  <c r="K726" i="1"/>
  <c r="L726" i="1"/>
  <c r="N726" i="1"/>
  <c r="O726" i="1"/>
  <c r="P726" i="1"/>
  <c r="R726" i="1"/>
  <c r="A726" i="1"/>
  <c r="M734" i="1"/>
  <c r="K734" i="1"/>
  <c r="J734" i="1"/>
  <c r="L734" i="1"/>
  <c r="N734" i="1"/>
  <c r="O734" i="1"/>
  <c r="P734" i="1"/>
  <c r="Q734" i="1"/>
  <c r="R734" i="1"/>
  <c r="A734" i="1"/>
  <c r="N742" i="1"/>
  <c r="Q742" i="1"/>
  <c r="J742" i="1"/>
  <c r="R742" i="1"/>
  <c r="K742" i="1"/>
  <c r="M742" i="1"/>
  <c r="O742" i="1"/>
  <c r="L742" i="1"/>
  <c r="P742" i="1"/>
  <c r="A742" i="1"/>
  <c r="N750" i="1"/>
  <c r="Q750" i="1"/>
  <c r="J750" i="1"/>
  <c r="R750" i="1"/>
  <c r="K750" i="1"/>
  <c r="L750" i="1"/>
  <c r="M750" i="1"/>
  <c r="O750" i="1"/>
  <c r="P750" i="1"/>
  <c r="A750" i="1"/>
  <c r="N758" i="1"/>
  <c r="Q758" i="1"/>
  <c r="J758" i="1"/>
  <c r="R758" i="1"/>
  <c r="K758" i="1"/>
  <c r="M758" i="1"/>
  <c r="O758" i="1"/>
  <c r="P758" i="1"/>
  <c r="L758" i="1"/>
  <c r="A758" i="1"/>
  <c r="N766" i="1"/>
  <c r="Q766" i="1"/>
  <c r="J766" i="1"/>
  <c r="R766" i="1"/>
  <c r="K766" i="1"/>
  <c r="L766" i="1"/>
  <c r="M766" i="1"/>
  <c r="O766" i="1"/>
  <c r="P766" i="1"/>
  <c r="A766" i="1"/>
  <c r="N774" i="1"/>
  <c r="Q774" i="1"/>
  <c r="J774" i="1"/>
  <c r="R774" i="1"/>
  <c r="O774" i="1"/>
  <c r="P774" i="1"/>
  <c r="K774" i="1"/>
  <c r="M774" i="1"/>
  <c r="L774" i="1"/>
  <c r="A774" i="1"/>
  <c r="N782" i="1"/>
  <c r="Q782" i="1"/>
  <c r="J782" i="1"/>
  <c r="R782" i="1"/>
  <c r="K782" i="1"/>
  <c r="L782" i="1"/>
  <c r="O782" i="1"/>
  <c r="M782" i="1"/>
  <c r="P782" i="1"/>
  <c r="A782" i="1"/>
  <c r="Q790" i="1"/>
  <c r="J790" i="1"/>
  <c r="R790" i="1"/>
  <c r="K790" i="1"/>
  <c r="L790" i="1"/>
  <c r="M790" i="1"/>
  <c r="P790" i="1"/>
  <c r="O790" i="1"/>
  <c r="N790" i="1"/>
  <c r="A790" i="1"/>
  <c r="Q798" i="1"/>
  <c r="J798" i="1"/>
  <c r="R798" i="1"/>
  <c r="K798" i="1"/>
  <c r="L798" i="1"/>
  <c r="N798" i="1"/>
  <c r="O798" i="1"/>
  <c r="P798" i="1"/>
  <c r="M798" i="1"/>
  <c r="A798" i="1"/>
  <c r="Q806" i="1"/>
  <c r="J806" i="1"/>
  <c r="R806" i="1"/>
  <c r="K806" i="1"/>
  <c r="L806" i="1"/>
  <c r="M806" i="1"/>
  <c r="P806" i="1"/>
  <c r="N806" i="1"/>
  <c r="O806" i="1"/>
  <c r="A806" i="1"/>
  <c r="Q814" i="1"/>
  <c r="J814" i="1"/>
  <c r="R814" i="1"/>
  <c r="K814" i="1"/>
  <c r="L814" i="1"/>
  <c r="N814" i="1"/>
  <c r="O814" i="1"/>
  <c r="P814" i="1"/>
  <c r="M814" i="1"/>
  <c r="A814" i="1"/>
  <c r="Q822" i="1"/>
  <c r="J822" i="1"/>
  <c r="R822" i="1"/>
  <c r="K822" i="1"/>
  <c r="L822" i="1"/>
  <c r="M822" i="1"/>
  <c r="P822" i="1"/>
  <c r="N822" i="1"/>
  <c r="O822" i="1"/>
  <c r="A822" i="1"/>
  <c r="Q830" i="1"/>
  <c r="P830" i="1"/>
  <c r="R830" i="1"/>
  <c r="J830" i="1"/>
  <c r="K830" i="1"/>
  <c r="N830" i="1"/>
  <c r="L830" i="1"/>
  <c r="M830" i="1"/>
  <c r="O830" i="1"/>
  <c r="A830" i="1"/>
  <c r="Q838" i="1"/>
  <c r="R838" i="1"/>
  <c r="J838" i="1"/>
  <c r="K838" i="1"/>
  <c r="L838" i="1"/>
  <c r="O838" i="1"/>
  <c r="M838" i="1"/>
  <c r="N838" i="1"/>
  <c r="P838" i="1"/>
  <c r="A838"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45" i="1"/>
  <c r="N745" i="1"/>
  <c r="O745" i="1"/>
  <c r="P745" i="1"/>
  <c r="J745" i="1"/>
  <c r="L745" i="1"/>
  <c r="M745" i="1"/>
  <c r="R745" i="1"/>
  <c r="Q745" i="1"/>
  <c r="A745" i="1"/>
  <c r="N817" i="1"/>
  <c r="O817" i="1"/>
  <c r="P817" i="1"/>
  <c r="Q817" i="1"/>
  <c r="J817" i="1"/>
  <c r="M817" i="1"/>
  <c r="K817" i="1"/>
  <c r="L817" i="1"/>
  <c r="R817" i="1"/>
  <c r="A817" i="1"/>
  <c r="N833" i="1"/>
  <c r="Q833" i="1"/>
  <c r="R833" i="1"/>
  <c r="J833" i="1"/>
  <c r="K833" i="1"/>
  <c r="O833" i="1"/>
  <c r="L833" i="1"/>
  <c r="M833" i="1"/>
  <c r="P833" i="1"/>
  <c r="A833" i="1"/>
  <c r="P848" i="1"/>
  <c r="Q848" i="1"/>
  <c r="J848" i="1"/>
  <c r="R848" i="1"/>
  <c r="N848" i="1"/>
  <c r="M848" i="1"/>
  <c r="O848" i="1"/>
  <c r="L848" i="1"/>
  <c r="K848" i="1"/>
  <c r="A848" i="1"/>
  <c r="J856" i="1"/>
  <c r="R856" i="1"/>
  <c r="K856" i="1"/>
  <c r="L856" i="1"/>
  <c r="M856" i="1"/>
  <c r="N856" i="1"/>
  <c r="O856" i="1"/>
  <c r="Q856" i="1"/>
  <c r="P856" i="1"/>
  <c r="A856" i="1"/>
  <c r="P707" i="1"/>
  <c r="L707" i="1"/>
  <c r="M707" i="1"/>
  <c r="N707" i="1"/>
  <c r="O707" i="1"/>
  <c r="J707" i="1"/>
  <c r="K707" i="1"/>
  <c r="Q707" i="1"/>
  <c r="R707" i="1"/>
  <c r="A707" i="1"/>
  <c r="P731" i="1"/>
  <c r="L731" i="1"/>
  <c r="N731" i="1"/>
  <c r="O731" i="1"/>
  <c r="J731" i="1"/>
  <c r="K731" i="1"/>
  <c r="M731" i="1"/>
  <c r="Q731" i="1"/>
  <c r="R731" i="1"/>
  <c r="A731" i="1"/>
  <c r="Q755" i="1"/>
  <c r="L755" i="1"/>
  <c r="M755" i="1"/>
  <c r="N755" i="1"/>
  <c r="O755" i="1"/>
  <c r="P755" i="1"/>
  <c r="R755" i="1"/>
  <c r="J755" i="1"/>
  <c r="K755" i="1"/>
  <c r="A755" i="1"/>
  <c r="L787" i="1"/>
  <c r="M787" i="1"/>
  <c r="N787" i="1"/>
  <c r="O787" i="1"/>
  <c r="Q787" i="1"/>
  <c r="R787" i="1"/>
  <c r="K787" i="1"/>
  <c r="J787" i="1"/>
  <c r="P787" i="1"/>
  <c r="A787" i="1"/>
  <c r="L811" i="1"/>
  <c r="M811" i="1"/>
  <c r="N811" i="1"/>
  <c r="O811" i="1"/>
  <c r="J811" i="1"/>
  <c r="K811" i="1"/>
  <c r="P811" i="1"/>
  <c r="Q811" i="1"/>
  <c r="R811" i="1"/>
  <c r="A811" i="1"/>
  <c r="N843" i="1"/>
  <c r="O843" i="1"/>
  <c r="P843" i="1"/>
  <c r="Q843" i="1"/>
  <c r="L843" i="1"/>
  <c r="J843" i="1"/>
  <c r="K843" i="1"/>
  <c r="M843" i="1"/>
  <c r="R843" i="1"/>
  <c r="A843" i="1"/>
  <c r="N850" i="1"/>
  <c r="R850" i="1"/>
  <c r="J850" i="1"/>
  <c r="K850" i="1"/>
  <c r="L850" i="1"/>
  <c r="M850" i="1"/>
  <c r="O850" i="1"/>
  <c r="P850" i="1"/>
  <c r="Q850" i="1"/>
  <c r="A850" i="1"/>
  <c r="K688" i="1"/>
  <c r="N688" i="1"/>
  <c r="O688" i="1"/>
  <c r="P688" i="1"/>
  <c r="Q688" i="1"/>
  <c r="J688" i="1"/>
  <c r="R688" i="1"/>
  <c r="L688" i="1"/>
  <c r="M688" i="1"/>
  <c r="A688" i="1"/>
  <c r="L703" i="1"/>
  <c r="P703" i="1"/>
  <c r="Q703" i="1"/>
  <c r="J703" i="1"/>
  <c r="R703" i="1"/>
  <c r="K703" i="1"/>
  <c r="M703" i="1"/>
  <c r="O703" i="1"/>
  <c r="N703" i="1"/>
  <c r="A703" i="1"/>
  <c r="L719" i="1"/>
  <c r="P719" i="1"/>
  <c r="Q719" i="1"/>
  <c r="J719" i="1"/>
  <c r="R719" i="1"/>
  <c r="K719" i="1"/>
  <c r="M719" i="1"/>
  <c r="N719" i="1"/>
  <c r="O719" i="1"/>
  <c r="A719" i="1"/>
  <c r="M743" i="1"/>
  <c r="P743" i="1"/>
  <c r="Q743" i="1"/>
  <c r="J743" i="1"/>
  <c r="R743" i="1"/>
  <c r="K743" i="1"/>
  <c r="L743" i="1"/>
  <c r="N743" i="1"/>
  <c r="O743" i="1"/>
  <c r="A743" i="1"/>
  <c r="M767" i="1"/>
  <c r="P767" i="1"/>
  <c r="Q767" i="1"/>
  <c r="N767" i="1"/>
  <c r="O767" i="1"/>
  <c r="R767" i="1"/>
  <c r="J767" i="1"/>
  <c r="K767" i="1"/>
  <c r="L767" i="1"/>
  <c r="A767" i="1"/>
  <c r="M783" i="1"/>
  <c r="P783" i="1"/>
  <c r="Q783" i="1"/>
  <c r="K783" i="1"/>
  <c r="L783" i="1"/>
  <c r="N783" i="1"/>
  <c r="O783" i="1"/>
  <c r="J783" i="1"/>
  <c r="R783" i="1"/>
  <c r="A783" i="1"/>
  <c r="P799" i="1"/>
  <c r="Q799" i="1"/>
  <c r="J799" i="1"/>
  <c r="R799" i="1"/>
  <c r="K799" i="1"/>
  <c r="L799" i="1"/>
  <c r="O799" i="1"/>
  <c r="M799" i="1"/>
  <c r="N799" i="1"/>
  <c r="A799" i="1"/>
  <c r="P815" i="1"/>
  <c r="Q815" i="1"/>
  <c r="J815" i="1"/>
  <c r="R815" i="1"/>
  <c r="K815" i="1"/>
  <c r="L815" i="1"/>
  <c r="O815" i="1"/>
  <c r="M815" i="1"/>
  <c r="N815" i="1"/>
  <c r="A815" i="1"/>
  <c r="P823" i="1"/>
  <c r="Q823" i="1"/>
  <c r="J823" i="1"/>
  <c r="R823" i="1"/>
  <c r="K823" i="1"/>
  <c r="M823" i="1"/>
  <c r="N823" i="1"/>
  <c r="O823" i="1"/>
  <c r="L823" i="1"/>
  <c r="A823" i="1"/>
  <c r="P831" i="1"/>
  <c r="Q831" i="1"/>
  <c r="R831" i="1"/>
  <c r="J831" i="1"/>
  <c r="K831" i="1"/>
  <c r="N831" i="1"/>
  <c r="O831" i="1"/>
  <c r="L831" i="1"/>
  <c r="M831" i="1"/>
  <c r="A831"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48" i="1"/>
  <c r="B1448" i="1" s="1"/>
  <c r="C1447" i="1"/>
  <c r="B1447" i="1" s="1"/>
  <c r="C1446" i="1"/>
  <c r="B1446" i="1" s="1"/>
  <c r="C1445" i="1"/>
  <c r="B1445" i="1" s="1"/>
  <c r="C1444" i="1"/>
  <c r="B1444" i="1" s="1"/>
  <c r="C1443" i="1"/>
  <c r="B1443" i="1" s="1"/>
  <c r="C1442" i="1"/>
  <c r="B1442" i="1" s="1"/>
  <c r="C1441" i="1"/>
  <c r="B1441" i="1" s="1"/>
  <c r="C1440" i="1"/>
  <c r="B1440" i="1" s="1"/>
  <c r="C1439" i="1"/>
  <c r="B1439" i="1" s="1"/>
  <c r="C1438" i="1"/>
  <c r="B1438" i="1" s="1"/>
  <c r="C1437" i="1"/>
  <c r="B1437" i="1" s="1"/>
  <c r="C1436" i="1"/>
  <c r="B1436" i="1" s="1"/>
  <c r="C1435" i="1"/>
  <c r="B1435" i="1" s="1"/>
  <c r="C1434" i="1"/>
  <c r="B1434" i="1" s="1"/>
  <c r="C1433" i="1"/>
  <c r="B1433" i="1" s="1"/>
  <c r="C1432" i="1"/>
  <c r="B1432" i="1" s="1"/>
  <c r="C1431" i="1"/>
  <c r="B1431" i="1" s="1"/>
  <c r="C1430" i="1"/>
  <c r="B1430" i="1" s="1"/>
  <c r="C1429" i="1"/>
  <c r="B1429" i="1" s="1"/>
  <c r="C1428" i="1"/>
  <c r="B1428" i="1" s="1"/>
  <c r="C1427" i="1"/>
  <c r="B1427" i="1" s="1"/>
  <c r="C1426" i="1"/>
  <c r="B1426" i="1" s="1"/>
  <c r="C1425" i="1"/>
  <c r="B1425" i="1" s="1"/>
  <c r="C1424" i="1"/>
  <c r="B1424" i="1" s="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C2977" i="1"/>
  <c r="B2977" i="1" s="1"/>
  <c r="C2978" i="1"/>
  <c r="B2978" i="1" s="1"/>
  <c r="C2979" i="1"/>
  <c r="B2979" i="1" s="1"/>
  <c r="C2980" i="1"/>
  <c r="B2980" i="1" s="1"/>
  <c r="C2981" i="1"/>
  <c r="B2981" i="1" s="1"/>
  <c r="C2982" i="1"/>
  <c r="B2982" i="1" s="1"/>
  <c r="C2983" i="1"/>
  <c r="B2983" i="1" s="1"/>
  <c r="C2984" i="1"/>
  <c r="B2984" i="1" s="1"/>
  <c r="C2985" i="1"/>
  <c r="B2985" i="1" s="1"/>
  <c r="C2986" i="1"/>
  <c r="B2986" i="1" s="1"/>
  <c r="C2987" i="1"/>
  <c r="B2987" i="1" s="1"/>
  <c r="C2988" i="1"/>
  <c r="B2988" i="1" s="1"/>
  <c r="C2989" i="1"/>
  <c r="B2989" i="1" s="1"/>
  <c r="C2990" i="1"/>
  <c r="B2990" i="1" s="1"/>
  <c r="C2991" i="1"/>
  <c r="B2991" i="1" s="1"/>
  <c r="C2992" i="1"/>
  <c r="B2992" i="1" s="1"/>
  <c r="C2993" i="1"/>
  <c r="B2993" i="1" s="1"/>
  <c r="C2994" i="1"/>
  <c r="B2994" i="1" s="1"/>
  <c r="C2995" i="1"/>
  <c r="B2995" i="1" s="1"/>
  <c r="C2996" i="1"/>
  <c r="B2996" i="1" s="1"/>
  <c r="C2997" i="1"/>
  <c r="B2997" i="1" s="1"/>
  <c r="C2998" i="1"/>
  <c r="B2998" i="1" s="1"/>
  <c r="C2999" i="1"/>
  <c r="B2999" i="1" s="1"/>
  <c r="C3000" i="1"/>
  <c r="B3000" i="1" s="1"/>
  <c r="C3001" i="1"/>
  <c r="B3001" i="1" s="1"/>
  <c r="C3002" i="1"/>
  <c r="B3002" i="1" s="1"/>
  <c r="C3003" i="1"/>
  <c r="B3003" i="1" s="1"/>
  <c r="C3004" i="1"/>
  <c r="B3004" i="1" s="1"/>
  <c r="C3005" i="1"/>
  <c r="B3005" i="1" s="1"/>
  <c r="C3006" i="1"/>
  <c r="B3006" i="1" s="1"/>
  <c r="C3007" i="1"/>
  <c r="B3007" i="1" s="1"/>
  <c r="C3008" i="1"/>
  <c r="B3008" i="1" s="1"/>
  <c r="C3009" i="1"/>
  <c r="B3009" i="1" s="1"/>
  <c r="C3010" i="1"/>
  <c r="B3010" i="1" s="1"/>
  <c r="C3011" i="1"/>
  <c r="B3011" i="1" s="1"/>
  <c r="C3012" i="1"/>
  <c r="B3012" i="1" s="1"/>
  <c r="C3013" i="1"/>
  <c r="B3013" i="1" s="1"/>
  <c r="C3014" i="1"/>
  <c r="B3014" i="1" s="1"/>
  <c r="C3015" i="1"/>
  <c r="B3015" i="1" s="1"/>
  <c r="E2" i="20"/>
  <c r="D2" i="20"/>
  <c r="C432" i="1"/>
  <c r="C433" i="1"/>
  <c r="C434" i="1"/>
  <c r="C435" i="1"/>
  <c r="C436" i="1"/>
  <c r="C437" i="1"/>
  <c r="C438" i="1"/>
  <c r="C439" i="1"/>
  <c r="C440" i="1"/>
  <c r="C441" i="1"/>
  <c r="C442" i="1"/>
  <c r="C443" i="1"/>
  <c r="C444" i="1"/>
  <c r="C445" i="1"/>
  <c r="C446" i="1"/>
  <c r="C447" i="1"/>
  <c r="C448" i="1"/>
  <c r="C449" i="1"/>
  <c r="C450" i="1"/>
  <c r="B450" i="1" s="1"/>
  <c r="C451" i="1"/>
  <c r="C452" i="1"/>
  <c r="C453" i="1"/>
  <c r="C431" i="1"/>
  <c r="R430" i="1"/>
  <c r="Q430" i="1"/>
  <c r="P430" i="1"/>
  <c r="O430" i="1"/>
  <c r="N430" i="1"/>
  <c r="M430" i="1"/>
  <c r="L430" i="1"/>
  <c r="K430" i="1"/>
  <c r="J430" i="1"/>
  <c r="A430" i="1"/>
  <c r="J305" i="1"/>
  <c r="K305" i="1"/>
  <c r="L305" i="1"/>
  <c r="M305" i="1"/>
  <c r="N305" i="1"/>
  <c r="P305" i="1"/>
  <c r="Q305" i="1"/>
  <c r="R305" i="1"/>
  <c r="A305" i="1"/>
  <c r="B48" i="18"/>
  <c r="O305" i="1" s="1"/>
  <c r="P291" i="1" l="1"/>
  <c r="B291" i="1"/>
  <c r="R445" i="1"/>
  <c r="B445" i="1"/>
  <c r="K296" i="1"/>
  <c r="B296" i="1"/>
  <c r="R439" i="1"/>
  <c r="B439" i="1"/>
  <c r="O300" i="1"/>
  <c r="B300" i="1"/>
  <c r="O292" i="1"/>
  <c r="B292" i="1"/>
  <c r="P444" i="1"/>
  <c r="B444" i="1"/>
  <c r="L279" i="1"/>
  <c r="B279" i="1"/>
  <c r="O301" i="1"/>
  <c r="B301" i="1"/>
  <c r="L287" i="1"/>
  <c r="B287" i="1"/>
  <c r="K288" i="1"/>
  <c r="B288" i="1"/>
  <c r="R447" i="1"/>
  <c r="B447" i="1"/>
  <c r="N293" i="1"/>
  <c r="B293" i="1"/>
  <c r="R441" i="1"/>
  <c r="B441" i="1"/>
  <c r="P438" i="1"/>
  <c r="B438" i="1"/>
  <c r="R435" i="1"/>
  <c r="B435" i="1"/>
  <c r="K280" i="1"/>
  <c r="B280" i="1"/>
  <c r="R289" i="1"/>
  <c r="B289" i="1"/>
  <c r="K443" i="1"/>
  <c r="B443" i="1"/>
  <c r="R297" i="1"/>
  <c r="B297" i="1"/>
  <c r="Q298" i="1"/>
  <c r="B298" i="1"/>
  <c r="O434" i="1"/>
  <c r="B434" i="1"/>
  <c r="R281" i="1"/>
  <c r="B281" i="1"/>
  <c r="P449" i="1"/>
  <c r="B449" i="1"/>
  <c r="O240" i="1"/>
  <c r="B240" i="1"/>
  <c r="Q290" i="1"/>
  <c r="B290" i="1"/>
  <c r="L295" i="1"/>
  <c r="B295" i="1"/>
  <c r="L433" i="1"/>
  <c r="B433" i="1"/>
  <c r="Q282" i="1"/>
  <c r="B282" i="1"/>
  <c r="K431" i="1"/>
  <c r="B431" i="1"/>
  <c r="A432" i="1"/>
  <c r="B432" i="1"/>
  <c r="P283" i="1"/>
  <c r="B283" i="1"/>
  <c r="P239" i="1"/>
  <c r="B239" i="1"/>
  <c r="N446" i="1"/>
  <c r="B446" i="1"/>
  <c r="M294" i="1"/>
  <c r="B294" i="1"/>
  <c r="M442" i="1"/>
  <c r="B442" i="1"/>
  <c r="K190" i="1"/>
  <c r="B190" i="1"/>
  <c r="P299" i="1"/>
  <c r="B299" i="1"/>
  <c r="J437" i="1"/>
  <c r="B437" i="1"/>
  <c r="L436" i="1"/>
  <c r="B436" i="1"/>
  <c r="K453" i="1"/>
  <c r="B453" i="1"/>
  <c r="O284" i="1"/>
  <c r="B284" i="1"/>
  <c r="P448" i="1"/>
  <c r="B448" i="1"/>
  <c r="R440" i="1"/>
  <c r="B440" i="1"/>
  <c r="N285" i="1"/>
  <c r="B285" i="1"/>
  <c r="L452" i="1"/>
  <c r="B452" i="1"/>
  <c r="P451" i="1"/>
  <c r="B451" i="1"/>
  <c r="M286" i="1"/>
  <c r="B286" i="1"/>
  <c r="O3014" i="1"/>
  <c r="P3014" i="1"/>
  <c r="Q3014" i="1"/>
  <c r="J3014" i="1"/>
  <c r="R3014" i="1"/>
  <c r="K3014" i="1"/>
  <c r="L3014" i="1"/>
  <c r="M3014" i="1"/>
  <c r="N3014" i="1"/>
  <c r="A3014" i="1"/>
  <c r="O3006" i="1"/>
  <c r="P3006" i="1"/>
  <c r="Q3006" i="1"/>
  <c r="J3006" i="1"/>
  <c r="R3006" i="1"/>
  <c r="K3006" i="1"/>
  <c r="M3006" i="1"/>
  <c r="N3006" i="1"/>
  <c r="L3006" i="1"/>
  <c r="A3006" i="1"/>
  <c r="O2998" i="1"/>
  <c r="P2998" i="1"/>
  <c r="Q2998" i="1"/>
  <c r="J2998" i="1"/>
  <c r="R2998" i="1"/>
  <c r="K2998" i="1"/>
  <c r="L2998" i="1"/>
  <c r="N2998" i="1"/>
  <c r="M2998" i="1"/>
  <c r="A2998" i="1"/>
  <c r="O2990" i="1"/>
  <c r="P2990" i="1"/>
  <c r="Q2990" i="1"/>
  <c r="J2990" i="1"/>
  <c r="R2990" i="1"/>
  <c r="K2990" i="1"/>
  <c r="L2990" i="1"/>
  <c r="M2990" i="1"/>
  <c r="N2990" i="1"/>
  <c r="A2990" i="1"/>
  <c r="O2982" i="1"/>
  <c r="P2982" i="1"/>
  <c r="Q2982" i="1"/>
  <c r="J2982" i="1"/>
  <c r="R2982" i="1"/>
  <c r="K2982" i="1"/>
  <c r="N2982" i="1"/>
  <c r="M2982" i="1"/>
  <c r="L2982" i="1"/>
  <c r="A2982" i="1"/>
  <c r="O2974" i="1"/>
  <c r="P2974" i="1"/>
  <c r="Q2974" i="1"/>
  <c r="J2974" i="1"/>
  <c r="R2974" i="1"/>
  <c r="K2974" i="1"/>
  <c r="L2974" i="1"/>
  <c r="M2974" i="1"/>
  <c r="N2974" i="1"/>
  <c r="A2974" i="1"/>
  <c r="O2966" i="1"/>
  <c r="P2966" i="1"/>
  <c r="Q2966" i="1"/>
  <c r="J2966" i="1"/>
  <c r="R2966" i="1"/>
  <c r="K2966" i="1"/>
  <c r="L2966" i="1"/>
  <c r="M2966" i="1"/>
  <c r="N2966" i="1"/>
  <c r="A2966" i="1"/>
  <c r="O2958" i="1"/>
  <c r="P2958" i="1"/>
  <c r="Q2958" i="1"/>
  <c r="J2958" i="1"/>
  <c r="R2958" i="1"/>
  <c r="K2958" i="1"/>
  <c r="N2958" i="1"/>
  <c r="A2958" i="1"/>
  <c r="L2958" i="1"/>
  <c r="M2958" i="1"/>
  <c r="O2950" i="1"/>
  <c r="P2950" i="1"/>
  <c r="Q2950" i="1"/>
  <c r="J2950" i="1"/>
  <c r="R2950" i="1"/>
  <c r="K2950" i="1"/>
  <c r="L2950" i="1"/>
  <c r="M2950" i="1"/>
  <c r="N2950" i="1"/>
  <c r="A2950" i="1"/>
  <c r="O2942" i="1"/>
  <c r="P2942" i="1"/>
  <c r="Q2942" i="1"/>
  <c r="J2942" i="1"/>
  <c r="R2942" i="1"/>
  <c r="K2942" i="1"/>
  <c r="M2942" i="1"/>
  <c r="N2942" i="1"/>
  <c r="L2942" i="1"/>
  <c r="A2942" i="1"/>
  <c r="O2934" i="1"/>
  <c r="P2934" i="1"/>
  <c r="Q2934" i="1"/>
  <c r="J2934" i="1"/>
  <c r="R2934" i="1"/>
  <c r="K2934" i="1"/>
  <c r="L2934" i="1"/>
  <c r="M2934" i="1"/>
  <c r="N2934" i="1"/>
  <c r="A2934" i="1"/>
  <c r="O2926" i="1"/>
  <c r="P2926" i="1"/>
  <c r="Q2926" i="1"/>
  <c r="J2926" i="1"/>
  <c r="R2926" i="1"/>
  <c r="K2926" i="1"/>
  <c r="L2926" i="1"/>
  <c r="M2926" i="1"/>
  <c r="N2926" i="1"/>
  <c r="A2926" i="1"/>
  <c r="O2918" i="1"/>
  <c r="P2918" i="1"/>
  <c r="Q2918" i="1"/>
  <c r="J2918" i="1"/>
  <c r="R2918" i="1"/>
  <c r="K2918" i="1"/>
  <c r="N2918" i="1"/>
  <c r="M2918" i="1"/>
  <c r="L2918" i="1"/>
  <c r="A2918" i="1"/>
  <c r="O2910" i="1"/>
  <c r="P2910" i="1"/>
  <c r="Q2910" i="1"/>
  <c r="J2910" i="1"/>
  <c r="R2910" i="1"/>
  <c r="K2910" i="1"/>
  <c r="L2910" i="1"/>
  <c r="M2910" i="1"/>
  <c r="N2910" i="1"/>
  <c r="A2910" i="1"/>
  <c r="K2902" i="1"/>
  <c r="P2902" i="1"/>
  <c r="Q2902" i="1"/>
  <c r="R2902" i="1"/>
  <c r="J2902" i="1"/>
  <c r="L2902" i="1"/>
  <c r="M2902" i="1"/>
  <c r="N2902" i="1"/>
  <c r="O2902" i="1"/>
  <c r="A2902" i="1"/>
  <c r="K2894" i="1"/>
  <c r="O2894" i="1"/>
  <c r="P2894" i="1"/>
  <c r="Q2894" i="1"/>
  <c r="R2894" i="1"/>
  <c r="J2894" i="1"/>
  <c r="L2894" i="1"/>
  <c r="M2894" i="1"/>
  <c r="N2894" i="1"/>
  <c r="A2894" i="1"/>
  <c r="J2886" i="1"/>
  <c r="R2886" i="1"/>
  <c r="K2886" i="1"/>
  <c r="N2886" i="1"/>
  <c r="O2886" i="1"/>
  <c r="P2886" i="1"/>
  <c r="Q2886" i="1"/>
  <c r="M2886" i="1"/>
  <c r="L2886" i="1"/>
  <c r="A2886" i="1"/>
  <c r="N1204" i="1"/>
  <c r="O1204" i="1"/>
  <c r="P1204" i="1"/>
  <c r="Q1204" i="1"/>
  <c r="J1204" i="1"/>
  <c r="R1204" i="1"/>
  <c r="K1204" i="1"/>
  <c r="L1204" i="1"/>
  <c r="M1204" i="1"/>
  <c r="A1204" i="1"/>
  <c r="N1212" i="1"/>
  <c r="O1212" i="1"/>
  <c r="P1212" i="1"/>
  <c r="Q1212" i="1"/>
  <c r="J1212" i="1"/>
  <c r="R1212" i="1"/>
  <c r="K1212" i="1"/>
  <c r="M1212" i="1"/>
  <c r="L1212" i="1"/>
  <c r="A1212" i="1"/>
  <c r="N1220" i="1"/>
  <c r="O1220" i="1"/>
  <c r="P1220" i="1"/>
  <c r="Q1220" i="1"/>
  <c r="J1220" i="1"/>
  <c r="R1220" i="1"/>
  <c r="K1220" i="1"/>
  <c r="L1220" i="1"/>
  <c r="M1220" i="1"/>
  <c r="A1220" i="1"/>
  <c r="N1228" i="1"/>
  <c r="O1228" i="1"/>
  <c r="P1228" i="1"/>
  <c r="J1228" i="1"/>
  <c r="R1228" i="1"/>
  <c r="K1228" i="1"/>
  <c r="L1228" i="1"/>
  <c r="M1228" i="1"/>
  <c r="Q1228" i="1"/>
  <c r="A1228" i="1"/>
  <c r="N1236" i="1"/>
  <c r="O1236" i="1"/>
  <c r="J1236" i="1"/>
  <c r="R1236" i="1"/>
  <c r="K1236" i="1"/>
  <c r="L1236" i="1"/>
  <c r="Q1236" i="1"/>
  <c r="M1236" i="1"/>
  <c r="P1236" i="1"/>
  <c r="A1236" i="1"/>
  <c r="N1244" i="1"/>
  <c r="O1244" i="1"/>
  <c r="J1244" i="1"/>
  <c r="R1244" i="1"/>
  <c r="M1244" i="1"/>
  <c r="P1244" i="1"/>
  <c r="Q1244" i="1"/>
  <c r="K1244" i="1"/>
  <c r="L1244" i="1"/>
  <c r="A1244" i="1"/>
  <c r="N1252" i="1"/>
  <c r="P1252" i="1"/>
  <c r="Q1252" i="1"/>
  <c r="R1252" i="1"/>
  <c r="L1252" i="1"/>
  <c r="J1252" i="1"/>
  <c r="M1252" i="1"/>
  <c r="O1252" i="1"/>
  <c r="K1252" i="1"/>
  <c r="A1252" i="1"/>
  <c r="N1260" i="1"/>
  <c r="O1260" i="1"/>
  <c r="P1260" i="1"/>
  <c r="K1260" i="1"/>
  <c r="R1260" i="1"/>
  <c r="L1260" i="1"/>
  <c r="M1260" i="1"/>
  <c r="J1260" i="1"/>
  <c r="Q1260" i="1"/>
  <c r="A1260" i="1"/>
  <c r="N1268" i="1"/>
  <c r="O1268" i="1"/>
  <c r="P1268" i="1"/>
  <c r="K1268" i="1"/>
  <c r="J1268" i="1"/>
  <c r="L1268" i="1"/>
  <c r="M1268" i="1"/>
  <c r="Q1268" i="1"/>
  <c r="R1268" i="1"/>
  <c r="A1268" i="1"/>
  <c r="N1276" i="1"/>
  <c r="O1276" i="1"/>
  <c r="P1276" i="1"/>
  <c r="K1276" i="1"/>
  <c r="R1276" i="1"/>
  <c r="L1276" i="1"/>
  <c r="M1276" i="1"/>
  <c r="J1276" i="1"/>
  <c r="Q1276" i="1"/>
  <c r="A1276" i="1"/>
  <c r="N1284" i="1"/>
  <c r="O1284" i="1"/>
  <c r="P1284" i="1"/>
  <c r="K1284" i="1"/>
  <c r="J1284" i="1"/>
  <c r="L1284" i="1"/>
  <c r="M1284" i="1"/>
  <c r="Q1284" i="1"/>
  <c r="R1284" i="1"/>
  <c r="A1284" i="1"/>
  <c r="N1292" i="1"/>
  <c r="O1292" i="1"/>
  <c r="P1292" i="1"/>
  <c r="K1292" i="1"/>
  <c r="R1292" i="1"/>
  <c r="L1292" i="1"/>
  <c r="M1292" i="1"/>
  <c r="Q1292" i="1"/>
  <c r="J1292" i="1"/>
  <c r="A1292" i="1"/>
  <c r="N1300" i="1"/>
  <c r="O1300" i="1"/>
  <c r="P1300" i="1"/>
  <c r="K1300" i="1"/>
  <c r="J1300" i="1"/>
  <c r="L1300" i="1"/>
  <c r="M1300" i="1"/>
  <c r="Q1300" i="1"/>
  <c r="R1300" i="1"/>
  <c r="A1300" i="1"/>
  <c r="N1308" i="1"/>
  <c r="O1308" i="1"/>
  <c r="P1308" i="1"/>
  <c r="K1308" i="1"/>
  <c r="R1308" i="1"/>
  <c r="L1308" i="1"/>
  <c r="M1308" i="1"/>
  <c r="J1308" i="1"/>
  <c r="Q1308" i="1"/>
  <c r="A1308" i="1"/>
  <c r="N1316" i="1"/>
  <c r="O1316" i="1"/>
  <c r="P1316" i="1"/>
  <c r="K1316" i="1"/>
  <c r="J1316" i="1"/>
  <c r="L1316" i="1"/>
  <c r="M1316" i="1"/>
  <c r="Q1316" i="1"/>
  <c r="R1316" i="1"/>
  <c r="A1316" i="1"/>
  <c r="N1324" i="1"/>
  <c r="O1324" i="1"/>
  <c r="P1324" i="1"/>
  <c r="K1324" i="1"/>
  <c r="R1324" i="1"/>
  <c r="L1324" i="1"/>
  <c r="M1324" i="1"/>
  <c r="J1324" i="1"/>
  <c r="Q1324" i="1"/>
  <c r="A1324" i="1"/>
  <c r="N1332" i="1"/>
  <c r="O1332" i="1"/>
  <c r="P1332" i="1"/>
  <c r="K1332" i="1"/>
  <c r="J1332" i="1"/>
  <c r="L1332" i="1"/>
  <c r="M1332" i="1"/>
  <c r="Q1332" i="1"/>
  <c r="R1332" i="1"/>
  <c r="A1332" i="1"/>
  <c r="N1340" i="1"/>
  <c r="O1340" i="1"/>
  <c r="P1340" i="1"/>
  <c r="K1340" i="1"/>
  <c r="R1340" i="1"/>
  <c r="L1340" i="1"/>
  <c r="M1340" i="1"/>
  <c r="J1340" i="1"/>
  <c r="Q1340" i="1"/>
  <c r="A1340" i="1"/>
  <c r="O1348" i="1"/>
  <c r="K1348" i="1"/>
  <c r="M1348" i="1"/>
  <c r="N1348" i="1"/>
  <c r="P1348" i="1"/>
  <c r="Q1348" i="1"/>
  <c r="J1348" i="1"/>
  <c r="L1348" i="1"/>
  <c r="R1348" i="1"/>
  <c r="A1348" i="1"/>
  <c r="O1356" i="1"/>
  <c r="K1356" i="1"/>
  <c r="P1356" i="1"/>
  <c r="Q1356" i="1"/>
  <c r="R1356" i="1"/>
  <c r="L1356" i="1"/>
  <c r="M1356" i="1"/>
  <c r="J1356" i="1"/>
  <c r="N1356" i="1"/>
  <c r="A1356" i="1"/>
  <c r="L1364" i="1"/>
  <c r="M1364" i="1"/>
  <c r="N1364" i="1"/>
  <c r="O1364" i="1"/>
  <c r="Q1364" i="1"/>
  <c r="J1364" i="1"/>
  <c r="R1364" i="1"/>
  <c r="K1364" i="1"/>
  <c r="P1364" i="1"/>
  <c r="A1364" i="1"/>
  <c r="L1372" i="1"/>
  <c r="M1372" i="1"/>
  <c r="N1372" i="1"/>
  <c r="O1372" i="1"/>
  <c r="Q1372" i="1"/>
  <c r="J1372" i="1"/>
  <c r="R1372" i="1"/>
  <c r="K1372" i="1"/>
  <c r="P1372" i="1"/>
  <c r="A1372" i="1"/>
  <c r="L1380" i="1"/>
  <c r="M1380" i="1"/>
  <c r="N1380" i="1"/>
  <c r="O1380" i="1"/>
  <c r="Q1380" i="1"/>
  <c r="J1380" i="1"/>
  <c r="R1380" i="1"/>
  <c r="K1380" i="1"/>
  <c r="P1380" i="1"/>
  <c r="A1380" i="1"/>
  <c r="L1388" i="1"/>
  <c r="M1388" i="1"/>
  <c r="N1388" i="1"/>
  <c r="O1388" i="1"/>
  <c r="Q1388" i="1"/>
  <c r="J1388" i="1"/>
  <c r="R1388" i="1"/>
  <c r="P1388" i="1"/>
  <c r="K1388" i="1"/>
  <c r="A1388" i="1"/>
  <c r="L1396" i="1"/>
  <c r="M1396" i="1"/>
  <c r="N1396" i="1"/>
  <c r="O1396" i="1"/>
  <c r="Q1396" i="1"/>
  <c r="J1396" i="1"/>
  <c r="R1396" i="1"/>
  <c r="K1396" i="1"/>
  <c r="P1396" i="1"/>
  <c r="A1396" i="1"/>
  <c r="L1404" i="1"/>
  <c r="M1404" i="1"/>
  <c r="N1404" i="1"/>
  <c r="O1404" i="1"/>
  <c r="Q1404" i="1"/>
  <c r="J1404" i="1"/>
  <c r="R1404" i="1"/>
  <c r="K1404" i="1"/>
  <c r="P1404" i="1"/>
  <c r="A1404" i="1"/>
  <c r="M1412" i="1"/>
  <c r="N1412" i="1"/>
  <c r="O1412" i="1"/>
  <c r="Q1412" i="1"/>
  <c r="J1412" i="1"/>
  <c r="R1412" i="1"/>
  <c r="L1412" i="1"/>
  <c r="P1412" i="1"/>
  <c r="K1412" i="1"/>
  <c r="A1412" i="1"/>
  <c r="M1420" i="1"/>
  <c r="N1420" i="1"/>
  <c r="O1420" i="1"/>
  <c r="Q1420" i="1"/>
  <c r="J1420" i="1"/>
  <c r="R1420" i="1"/>
  <c r="K1420" i="1"/>
  <c r="L1420" i="1"/>
  <c r="P1420" i="1"/>
  <c r="A1420" i="1"/>
  <c r="M1428" i="1"/>
  <c r="N1428" i="1"/>
  <c r="O1428" i="1"/>
  <c r="Q1428" i="1"/>
  <c r="J1428" i="1"/>
  <c r="R1428" i="1"/>
  <c r="K1428" i="1"/>
  <c r="L1428" i="1"/>
  <c r="P1428" i="1"/>
  <c r="A1428" i="1"/>
  <c r="N1436" i="1"/>
  <c r="Q1436" i="1"/>
  <c r="J1436" i="1"/>
  <c r="R1436" i="1"/>
  <c r="K1436" i="1"/>
  <c r="M1436" i="1"/>
  <c r="O1436" i="1"/>
  <c r="L1436" i="1"/>
  <c r="P1436" i="1"/>
  <c r="A1436" i="1"/>
  <c r="M1444" i="1"/>
  <c r="N1444" i="1"/>
  <c r="O1444" i="1"/>
  <c r="P1444" i="1"/>
  <c r="J1444" i="1"/>
  <c r="R1444" i="1"/>
  <c r="K1444" i="1"/>
  <c r="Q1444" i="1"/>
  <c r="L1444" i="1"/>
  <c r="A1444" i="1"/>
  <c r="P3013" i="1"/>
  <c r="Q3013" i="1"/>
  <c r="J3013" i="1"/>
  <c r="R3013" i="1"/>
  <c r="K3013" i="1"/>
  <c r="L3013" i="1"/>
  <c r="N3013" i="1"/>
  <c r="O3013" i="1"/>
  <c r="M3013" i="1"/>
  <c r="A3013" i="1"/>
  <c r="P3005" i="1"/>
  <c r="Q3005" i="1"/>
  <c r="J3005" i="1"/>
  <c r="R3005" i="1"/>
  <c r="K3005" i="1"/>
  <c r="L3005" i="1"/>
  <c r="M3005" i="1"/>
  <c r="N3005" i="1"/>
  <c r="O3005" i="1"/>
  <c r="A3005" i="1"/>
  <c r="P2997" i="1"/>
  <c r="Q2997" i="1"/>
  <c r="J2997" i="1"/>
  <c r="R2997" i="1"/>
  <c r="K2997" i="1"/>
  <c r="L2997" i="1"/>
  <c r="M2997" i="1"/>
  <c r="N2997" i="1"/>
  <c r="O2997" i="1"/>
  <c r="A2997" i="1"/>
  <c r="P2989" i="1"/>
  <c r="Q2989" i="1"/>
  <c r="J2989" i="1"/>
  <c r="R2989" i="1"/>
  <c r="K2989" i="1"/>
  <c r="L2989" i="1"/>
  <c r="O2989" i="1"/>
  <c r="N2989" i="1"/>
  <c r="M2989" i="1"/>
  <c r="A2989" i="1"/>
  <c r="P2981" i="1"/>
  <c r="Q2981" i="1"/>
  <c r="J2981" i="1"/>
  <c r="R2981" i="1"/>
  <c r="K2981" i="1"/>
  <c r="L2981" i="1"/>
  <c r="M2981" i="1"/>
  <c r="N2981" i="1"/>
  <c r="O2981" i="1"/>
  <c r="A2981" i="1"/>
  <c r="P2973" i="1"/>
  <c r="Q2973" i="1"/>
  <c r="J2973" i="1"/>
  <c r="R2973" i="1"/>
  <c r="K2973" i="1"/>
  <c r="L2973" i="1"/>
  <c r="M2973" i="1"/>
  <c r="N2973" i="1"/>
  <c r="O2973" i="1"/>
  <c r="A2973" i="1"/>
  <c r="P2965" i="1"/>
  <c r="Q2965" i="1"/>
  <c r="J2965" i="1"/>
  <c r="R2965" i="1"/>
  <c r="K2965" i="1"/>
  <c r="L2965" i="1"/>
  <c r="O2965" i="1"/>
  <c r="M2965" i="1"/>
  <c r="N2965" i="1"/>
  <c r="A2965" i="1"/>
  <c r="P2957" i="1"/>
  <c r="Q2957" i="1"/>
  <c r="J2957" i="1"/>
  <c r="R2957" i="1"/>
  <c r="K2957" i="1"/>
  <c r="L2957" i="1"/>
  <c r="M2957" i="1"/>
  <c r="N2957" i="1"/>
  <c r="O2957" i="1"/>
  <c r="A2957" i="1"/>
  <c r="P2949" i="1"/>
  <c r="Q2949" i="1"/>
  <c r="J2949" i="1"/>
  <c r="R2949" i="1"/>
  <c r="K2949" i="1"/>
  <c r="L2949" i="1"/>
  <c r="N2949" i="1"/>
  <c r="O2949" i="1"/>
  <c r="M2949" i="1"/>
  <c r="A2949" i="1"/>
  <c r="P2941" i="1"/>
  <c r="Q2941" i="1"/>
  <c r="J2941" i="1"/>
  <c r="R2941" i="1"/>
  <c r="K2941" i="1"/>
  <c r="L2941" i="1"/>
  <c r="M2941" i="1"/>
  <c r="O2941" i="1"/>
  <c r="N2941" i="1"/>
  <c r="A2941" i="1"/>
  <c r="P2933" i="1"/>
  <c r="Q2933" i="1"/>
  <c r="J2933" i="1"/>
  <c r="R2933" i="1"/>
  <c r="K2933" i="1"/>
  <c r="L2933" i="1"/>
  <c r="M2933" i="1"/>
  <c r="N2933" i="1"/>
  <c r="O2933" i="1"/>
  <c r="A2933" i="1"/>
  <c r="P2925" i="1"/>
  <c r="Q2925" i="1"/>
  <c r="J2925" i="1"/>
  <c r="R2925" i="1"/>
  <c r="K2925" i="1"/>
  <c r="L2925" i="1"/>
  <c r="O2925" i="1"/>
  <c r="N2925" i="1"/>
  <c r="M2925" i="1"/>
  <c r="A2925" i="1"/>
  <c r="P2917" i="1"/>
  <c r="Q2917" i="1"/>
  <c r="J2917" i="1"/>
  <c r="R2917" i="1"/>
  <c r="K2917" i="1"/>
  <c r="L2917" i="1"/>
  <c r="M2917" i="1"/>
  <c r="N2917" i="1"/>
  <c r="O2917" i="1"/>
  <c r="A2917" i="1"/>
  <c r="P2909" i="1"/>
  <c r="Q2909" i="1"/>
  <c r="J2909" i="1"/>
  <c r="R2909" i="1"/>
  <c r="K2909" i="1"/>
  <c r="L2909" i="1"/>
  <c r="M2909" i="1"/>
  <c r="N2909" i="1"/>
  <c r="O2909" i="1"/>
  <c r="A2909" i="1"/>
  <c r="L2901" i="1"/>
  <c r="P2901" i="1"/>
  <c r="Q2901" i="1"/>
  <c r="R2901" i="1"/>
  <c r="J2901" i="1"/>
  <c r="K2901" i="1"/>
  <c r="M2901" i="1"/>
  <c r="N2901" i="1"/>
  <c r="O2901" i="1"/>
  <c r="A2901" i="1"/>
  <c r="K2893" i="1"/>
  <c r="L2893" i="1"/>
  <c r="O2893" i="1"/>
  <c r="P2893" i="1"/>
  <c r="Q2893" i="1"/>
  <c r="R2893" i="1"/>
  <c r="J2893" i="1"/>
  <c r="M2893" i="1"/>
  <c r="N2893" i="1"/>
  <c r="A2893" i="1"/>
  <c r="K2885" i="1"/>
  <c r="L2885" i="1"/>
  <c r="M2885" i="1"/>
  <c r="N2885" i="1"/>
  <c r="O2885" i="1"/>
  <c r="P2885" i="1"/>
  <c r="Q2885" i="1"/>
  <c r="J2885" i="1"/>
  <c r="R2885" i="1"/>
  <c r="A2885" i="1"/>
  <c r="M1205" i="1"/>
  <c r="N1205" i="1"/>
  <c r="O1205" i="1"/>
  <c r="P1205" i="1"/>
  <c r="Q1205" i="1"/>
  <c r="J1205" i="1"/>
  <c r="R1205" i="1"/>
  <c r="L1205" i="1"/>
  <c r="K1205" i="1"/>
  <c r="A1205" i="1"/>
  <c r="M1213" i="1"/>
  <c r="N1213" i="1"/>
  <c r="O1213" i="1"/>
  <c r="P1213" i="1"/>
  <c r="Q1213" i="1"/>
  <c r="J1213" i="1"/>
  <c r="R1213" i="1"/>
  <c r="K1213" i="1"/>
  <c r="L1213" i="1"/>
  <c r="A1213" i="1"/>
  <c r="M1221" i="1"/>
  <c r="N1221" i="1"/>
  <c r="O1221" i="1"/>
  <c r="P1221" i="1"/>
  <c r="Q1221" i="1"/>
  <c r="J1221" i="1"/>
  <c r="R1221" i="1"/>
  <c r="L1221" i="1"/>
  <c r="K1221" i="1"/>
  <c r="A1221" i="1"/>
  <c r="M1229" i="1"/>
  <c r="N1229" i="1"/>
  <c r="O1229" i="1"/>
  <c r="Q1229" i="1"/>
  <c r="J1229" i="1"/>
  <c r="R1229" i="1"/>
  <c r="P1229" i="1"/>
  <c r="K1229" i="1"/>
  <c r="L1229" i="1"/>
  <c r="A1229" i="1"/>
  <c r="M1237" i="1"/>
  <c r="N1237" i="1"/>
  <c r="Q1237" i="1"/>
  <c r="L1237" i="1"/>
  <c r="O1237" i="1"/>
  <c r="P1237" i="1"/>
  <c r="J1237" i="1"/>
  <c r="K1237" i="1"/>
  <c r="R1237" i="1"/>
  <c r="A1237" i="1"/>
  <c r="M1245" i="1"/>
  <c r="N1245" i="1"/>
  <c r="Q1245" i="1"/>
  <c r="R1245" i="1"/>
  <c r="L1245" i="1"/>
  <c r="J1245" i="1"/>
  <c r="O1245" i="1"/>
  <c r="P1245" i="1"/>
  <c r="K1245" i="1"/>
  <c r="A1245" i="1"/>
  <c r="M1253" i="1"/>
  <c r="P1253" i="1"/>
  <c r="Q1253" i="1"/>
  <c r="R1253" i="1"/>
  <c r="L1253" i="1"/>
  <c r="K1253" i="1"/>
  <c r="N1253" i="1"/>
  <c r="O1253" i="1"/>
  <c r="J1253" i="1"/>
  <c r="A1253" i="1"/>
  <c r="M1261" i="1"/>
  <c r="N1261" i="1"/>
  <c r="O1261" i="1"/>
  <c r="J1261" i="1"/>
  <c r="R1261" i="1"/>
  <c r="K1261" i="1"/>
  <c r="L1261" i="1"/>
  <c r="P1261" i="1"/>
  <c r="Q1261" i="1"/>
  <c r="A1261" i="1"/>
  <c r="M1269" i="1"/>
  <c r="N1269" i="1"/>
  <c r="O1269" i="1"/>
  <c r="J1269" i="1"/>
  <c r="R1269" i="1"/>
  <c r="Q1269" i="1"/>
  <c r="K1269" i="1"/>
  <c r="L1269" i="1"/>
  <c r="P1269" i="1"/>
  <c r="A1269" i="1"/>
  <c r="M1277" i="1"/>
  <c r="N1277" i="1"/>
  <c r="O1277" i="1"/>
  <c r="J1277" i="1"/>
  <c r="R1277" i="1"/>
  <c r="K1277" i="1"/>
  <c r="L1277" i="1"/>
  <c r="P1277" i="1"/>
  <c r="Q1277" i="1"/>
  <c r="A1277" i="1"/>
  <c r="M1285" i="1"/>
  <c r="N1285" i="1"/>
  <c r="O1285" i="1"/>
  <c r="J1285" i="1"/>
  <c r="R1285" i="1"/>
  <c r="Q1285" i="1"/>
  <c r="K1285" i="1"/>
  <c r="L1285" i="1"/>
  <c r="P1285" i="1"/>
  <c r="A1285" i="1"/>
  <c r="M1293" i="1"/>
  <c r="N1293" i="1"/>
  <c r="O1293" i="1"/>
  <c r="J1293" i="1"/>
  <c r="R1293" i="1"/>
  <c r="K1293" i="1"/>
  <c r="L1293" i="1"/>
  <c r="P1293" i="1"/>
  <c r="Q1293" i="1"/>
  <c r="A1293" i="1"/>
  <c r="M1301" i="1"/>
  <c r="N1301" i="1"/>
  <c r="O1301" i="1"/>
  <c r="J1301" i="1"/>
  <c r="R1301" i="1"/>
  <c r="Q1301" i="1"/>
  <c r="K1301" i="1"/>
  <c r="L1301" i="1"/>
  <c r="P1301" i="1"/>
  <c r="A1301" i="1"/>
  <c r="M1309" i="1"/>
  <c r="N1309" i="1"/>
  <c r="O1309" i="1"/>
  <c r="J1309" i="1"/>
  <c r="R1309" i="1"/>
  <c r="K1309" i="1"/>
  <c r="L1309" i="1"/>
  <c r="P1309" i="1"/>
  <c r="Q1309" i="1"/>
  <c r="A1309" i="1"/>
  <c r="M1317" i="1"/>
  <c r="N1317" i="1"/>
  <c r="O1317" i="1"/>
  <c r="J1317" i="1"/>
  <c r="R1317" i="1"/>
  <c r="Q1317" i="1"/>
  <c r="K1317" i="1"/>
  <c r="L1317" i="1"/>
  <c r="P1317" i="1"/>
  <c r="A1317" i="1"/>
  <c r="M1325" i="1"/>
  <c r="N1325" i="1"/>
  <c r="O1325" i="1"/>
  <c r="J1325" i="1"/>
  <c r="R1325" i="1"/>
  <c r="K1325" i="1"/>
  <c r="L1325" i="1"/>
  <c r="P1325" i="1"/>
  <c r="Q1325" i="1"/>
  <c r="A1325" i="1"/>
  <c r="M1333" i="1"/>
  <c r="N1333" i="1"/>
  <c r="O1333" i="1"/>
  <c r="J1333" i="1"/>
  <c r="R1333" i="1"/>
  <c r="Q1333" i="1"/>
  <c r="K1333" i="1"/>
  <c r="L1333" i="1"/>
  <c r="P1333" i="1"/>
  <c r="A1333" i="1"/>
  <c r="M1341" i="1"/>
  <c r="N1341" i="1"/>
  <c r="O1341" i="1"/>
  <c r="J1341" i="1"/>
  <c r="R1341" i="1"/>
  <c r="K1341" i="1"/>
  <c r="L1341" i="1"/>
  <c r="P1341" i="1"/>
  <c r="Q1341" i="1"/>
  <c r="A1341" i="1"/>
  <c r="N1349" i="1"/>
  <c r="J1349" i="1"/>
  <c r="R1349" i="1"/>
  <c r="O1349" i="1"/>
  <c r="P1349" i="1"/>
  <c r="Q1349" i="1"/>
  <c r="K1349" i="1"/>
  <c r="L1349" i="1"/>
  <c r="M1349" i="1"/>
  <c r="A1349" i="1"/>
  <c r="N1357" i="1"/>
  <c r="J1357" i="1"/>
  <c r="R1357" i="1"/>
  <c r="Q1357" i="1"/>
  <c r="K1357" i="1"/>
  <c r="M1357" i="1"/>
  <c r="O1357" i="1"/>
  <c r="P1357" i="1"/>
  <c r="L1357" i="1"/>
  <c r="A1357" i="1"/>
  <c r="K1365" i="1"/>
  <c r="L1365" i="1"/>
  <c r="M1365" i="1"/>
  <c r="N1365" i="1"/>
  <c r="P1365" i="1"/>
  <c r="Q1365" i="1"/>
  <c r="J1365" i="1"/>
  <c r="O1365" i="1"/>
  <c r="R1365" i="1"/>
  <c r="A1365" i="1"/>
  <c r="K1373" i="1"/>
  <c r="L1373" i="1"/>
  <c r="M1373" i="1"/>
  <c r="N1373" i="1"/>
  <c r="P1373" i="1"/>
  <c r="Q1373" i="1"/>
  <c r="J1373" i="1"/>
  <c r="O1373" i="1"/>
  <c r="R1373" i="1"/>
  <c r="A1373" i="1"/>
  <c r="K1381" i="1"/>
  <c r="L1381" i="1"/>
  <c r="M1381" i="1"/>
  <c r="N1381" i="1"/>
  <c r="P1381" i="1"/>
  <c r="Q1381" i="1"/>
  <c r="O1381" i="1"/>
  <c r="R1381" i="1"/>
  <c r="J1381" i="1"/>
  <c r="A1381" i="1"/>
  <c r="K1389" i="1"/>
  <c r="L1389" i="1"/>
  <c r="M1389" i="1"/>
  <c r="N1389" i="1"/>
  <c r="P1389" i="1"/>
  <c r="Q1389" i="1"/>
  <c r="R1389" i="1"/>
  <c r="J1389" i="1"/>
  <c r="O1389" i="1"/>
  <c r="A1389" i="1"/>
  <c r="K1397" i="1"/>
  <c r="L1397" i="1"/>
  <c r="M1397" i="1"/>
  <c r="N1397" i="1"/>
  <c r="P1397" i="1"/>
  <c r="Q1397" i="1"/>
  <c r="J1397" i="1"/>
  <c r="O1397" i="1"/>
  <c r="R1397" i="1"/>
  <c r="A1397" i="1"/>
  <c r="K1405" i="1"/>
  <c r="L1405" i="1"/>
  <c r="M1405" i="1"/>
  <c r="N1405" i="1"/>
  <c r="P1405" i="1"/>
  <c r="Q1405" i="1"/>
  <c r="J1405" i="1"/>
  <c r="O1405" i="1"/>
  <c r="R1405" i="1"/>
  <c r="A1405" i="1"/>
  <c r="L1413" i="1"/>
  <c r="M1413" i="1"/>
  <c r="N1413" i="1"/>
  <c r="P1413" i="1"/>
  <c r="Q1413" i="1"/>
  <c r="J1413" i="1"/>
  <c r="K1413" i="1"/>
  <c r="R1413" i="1"/>
  <c r="O1413" i="1"/>
  <c r="A1413" i="1"/>
  <c r="L1421" i="1"/>
  <c r="M1421" i="1"/>
  <c r="N1421" i="1"/>
  <c r="P1421" i="1"/>
  <c r="Q1421" i="1"/>
  <c r="R1421" i="1"/>
  <c r="J1421" i="1"/>
  <c r="K1421" i="1"/>
  <c r="O1421" i="1"/>
  <c r="A1421" i="1"/>
  <c r="L1429" i="1"/>
  <c r="M1429" i="1"/>
  <c r="N1429" i="1"/>
  <c r="P1429" i="1"/>
  <c r="Q1429" i="1"/>
  <c r="J1429" i="1"/>
  <c r="K1429" i="1"/>
  <c r="O1429" i="1"/>
  <c r="R1429" i="1"/>
  <c r="A1429" i="1"/>
  <c r="M1437" i="1"/>
  <c r="P1437" i="1"/>
  <c r="J1437" i="1"/>
  <c r="K1437" i="1"/>
  <c r="L1437" i="1"/>
  <c r="N1437" i="1"/>
  <c r="Q1437" i="1"/>
  <c r="R1437" i="1"/>
  <c r="O1437" i="1"/>
  <c r="A1437" i="1"/>
  <c r="L1445" i="1"/>
  <c r="M1445" i="1"/>
  <c r="N1445" i="1"/>
  <c r="O1445" i="1"/>
  <c r="Q1445" i="1"/>
  <c r="J1445" i="1"/>
  <c r="R1445" i="1"/>
  <c r="K1445" i="1"/>
  <c r="P1445" i="1"/>
  <c r="A1445" i="1"/>
  <c r="Q3012" i="1"/>
  <c r="J3012" i="1"/>
  <c r="R3012" i="1"/>
  <c r="K3012" i="1"/>
  <c r="L3012" i="1"/>
  <c r="M3012" i="1"/>
  <c r="N3012" i="1"/>
  <c r="O3012" i="1"/>
  <c r="P3012" i="1"/>
  <c r="A3012" i="1"/>
  <c r="Q3004" i="1"/>
  <c r="J3004" i="1"/>
  <c r="R3004" i="1"/>
  <c r="K3004" i="1"/>
  <c r="L3004" i="1"/>
  <c r="M3004" i="1"/>
  <c r="N3004" i="1"/>
  <c r="O3004" i="1"/>
  <c r="P3004" i="1"/>
  <c r="A3004" i="1"/>
  <c r="Q2996" i="1"/>
  <c r="J2996" i="1"/>
  <c r="R2996" i="1"/>
  <c r="K2996" i="1"/>
  <c r="L2996" i="1"/>
  <c r="M2996" i="1"/>
  <c r="P2996" i="1"/>
  <c r="O2996" i="1"/>
  <c r="N2996" i="1"/>
  <c r="A2996" i="1"/>
  <c r="Q2988" i="1"/>
  <c r="J2988" i="1"/>
  <c r="R2988" i="1"/>
  <c r="K2988" i="1"/>
  <c r="L2988" i="1"/>
  <c r="M2988" i="1"/>
  <c r="N2988" i="1"/>
  <c r="O2988" i="1"/>
  <c r="P2988" i="1"/>
  <c r="A2988" i="1"/>
  <c r="Q2980" i="1"/>
  <c r="J2980" i="1"/>
  <c r="R2980" i="1"/>
  <c r="K2980" i="1"/>
  <c r="L2980" i="1"/>
  <c r="M2980" i="1"/>
  <c r="N2980" i="1"/>
  <c r="O2980" i="1"/>
  <c r="P2980" i="1"/>
  <c r="A2980" i="1"/>
  <c r="Q2972" i="1"/>
  <c r="J2972" i="1"/>
  <c r="R2972" i="1"/>
  <c r="K2972" i="1"/>
  <c r="L2972" i="1"/>
  <c r="M2972" i="1"/>
  <c r="P2972" i="1"/>
  <c r="N2972" i="1"/>
  <c r="O2972" i="1"/>
  <c r="A2972" i="1"/>
  <c r="Q2964" i="1"/>
  <c r="J2964" i="1"/>
  <c r="R2964" i="1"/>
  <c r="K2964" i="1"/>
  <c r="L2964" i="1"/>
  <c r="M2964" i="1"/>
  <c r="N2964" i="1"/>
  <c r="O2964" i="1"/>
  <c r="P2964" i="1"/>
  <c r="A2964" i="1"/>
  <c r="Q2956" i="1"/>
  <c r="J2956" i="1"/>
  <c r="R2956" i="1"/>
  <c r="K2956" i="1"/>
  <c r="L2956" i="1"/>
  <c r="M2956" i="1"/>
  <c r="O2956" i="1"/>
  <c r="P2956" i="1"/>
  <c r="N2956" i="1"/>
  <c r="A2956" i="1"/>
  <c r="Q2948" i="1"/>
  <c r="J2948" i="1"/>
  <c r="R2948" i="1"/>
  <c r="K2948" i="1"/>
  <c r="L2948" i="1"/>
  <c r="M2948" i="1"/>
  <c r="N2948" i="1"/>
  <c r="O2948" i="1"/>
  <c r="P2948" i="1"/>
  <c r="A2948" i="1"/>
  <c r="Q2940" i="1"/>
  <c r="J2940" i="1"/>
  <c r="R2940" i="1"/>
  <c r="K2940" i="1"/>
  <c r="L2940" i="1"/>
  <c r="M2940" i="1"/>
  <c r="N2940" i="1"/>
  <c r="O2940" i="1"/>
  <c r="P2940" i="1"/>
  <c r="A2940" i="1"/>
  <c r="Q2932" i="1"/>
  <c r="J2932" i="1"/>
  <c r="R2932" i="1"/>
  <c r="K2932" i="1"/>
  <c r="L2932" i="1"/>
  <c r="M2932" i="1"/>
  <c r="P2932" i="1"/>
  <c r="O2932" i="1"/>
  <c r="N2932" i="1"/>
  <c r="A2932" i="1"/>
  <c r="Q2924" i="1"/>
  <c r="J2924" i="1"/>
  <c r="R2924" i="1"/>
  <c r="K2924" i="1"/>
  <c r="L2924" i="1"/>
  <c r="M2924" i="1"/>
  <c r="N2924" i="1"/>
  <c r="O2924" i="1"/>
  <c r="P2924" i="1"/>
  <c r="A2924" i="1"/>
  <c r="Q2916" i="1"/>
  <c r="J2916" i="1"/>
  <c r="R2916" i="1"/>
  <c r="K2916" i="1"/>
  <c r="L2916" i="1"/>
  <c r="M2916" i="1"/>
  <c r="N2916" i="1"/>
  <c r="O2916" i="1"/>
  <c r="P2916" i="1"/>
  <c r="A2916" i="1"/>
  <c r="M2908" i="1"/>
  <c r="Q2908" i="1"/>
  <c r="R2908" i="1"/>
  <c r="J2908" i="1"/>
  <c r="K2908" i="1"/>
  <c r="L2908" i="1"/>
  <c r="P2908" i="1"/>
  <c r="N2908" i="1"/>
  <c r="O2908" i="1"/>
  <c r="A2908" i="1"/>
  <c r="M2900" i="1"/>
  <c r="P2900" i="1"/>
  <c r="Q2900" i="1"/>
  <c r="R2900" i="1"/>
  <c r="J2900" i="1"/>
  <c r="K2900" i="1"/>
  <c r="O2900" i="1"/>
  <c r="L2900" i="1"/>
  <c r="A2900" i="1"/>
  <c r="N2900" i="1"/>
  <c r="L2892" i="1"/>
  <c r="M2892" i="1"/>
  <c r="N2892" i="1"/>
  <c r="O2892" i="1"/>
  <c r="P2892" i="1"/>
  <c r="Q2892" i="1"/>
  <c r="R2892" i="1"/>
  <c r="K2892" i="1"/>
  <c r="J2892" i="1"/>
  <c r="A2892" i="1"/>
  <c r="L2884" i="1"/>
  <c r="M2884" i="1"/>
  <c r="J2884" i="1"/>
  <c r="K2884" i="1"/>
  <c r="N2884" i="1"/>
  <c r="O2884" i="1"/>
  <c r="P2884" i="1"/>
  <c r="Q2884" i="1"/>
  <c r="R2884" i="1"/>
  <c r="A2884" i="1"/>
  <c r="L1206" i="1"/>
  <c r="M1206" i="1"/>
  <c r="N1206" i="1"/>
  <c r="O1206" i="1"/>
  <c r="P1206" i="1"/>
  <c r="Q1206" i="1"/>
  <c r="J1206" i="1"/>
  <c r="K1206" i="1"/>
  <c r="R1206" i="1"/>
  <c r="A1206" i="1"/>
  <c r="L1214" i="1"/>
  <c r="M1214" i="1"/>
  <c r="N1214" i="1"/>
  <c r="O1214" i="1"/>
  <c r="P1214" i="1"/>
  <c r="Q1214" i="1"/>
  <c r="R1214" i="1"/>
  <c r="K1214" i="1"/>
  <c r="J1214" i="1"/>
  <c r="A1214" i="1"/>
  <c r="L1222" i="1"/>
  <c r="M1222" i="1"/>
  <c r="N1222" i="1"/>
  <c r="O1222" i="1"/>
  <c r="P1222" i="1"/>
  <c r="Q1222" i="1"/>
  <c r="J1222" i="1"/>
  <c r="K1222" i="1"/>
  <c r="R1222" i="1"/>
  <c r="A1222" i="1"/>
  <c r="L1230" i="1"/>
  <c r="M1230" i="1"/>
  <c r="N1230" i="1"/>
  <c r="P1230" i="1"/>
  <c r="Q1230" i="1"/>
  <c r="O1230" i="1"/>
  <c r="R1230" i="1"/>
  <c r="J1230" i="1"/>
  <c r="K1230" i="1"/>
  <c r="A1230" i="1"/>
  <c r="L1238" i="1"/>
  <c r="M1238" i="1"/>
  <c r="P1238" i="1"/>
  <c r="Q1238" i="1"/>
  <c r="R1238" i="1"/>
  <c r="K1238" i="1"/>
  <c r="J1238" i="1"/>
  <c r="N1238" i="1"/>
  <c r="O1238" i="1"/>
  <c r="A1238" i="1"/>
  <c r="L1246" i="1"/>
  <c r="M1246" i="1"/>
  <c r="P1246" i="1"/>
  <c r="J1246" i="1"/>
  <c r="K1246" i="1"/>
  <c r="Q1246" i="1"/>
  <c r="O1246" i="1"/>
  <c r="R1246" i="1"/>
  <c r="N1246" i="1"/>
  <c r="A1246" i="1"/>
  <c r="L1254" i="1"/>
  <c r="P1254" i="1"/>
  <c r="Q1254" i="1"/>
  <c r="R1254" i="1"/>
  <c r="M1254" i="1"/>
  <c r="J1254" i="1"/>
  <c r="N1254" i="1"/>
  <c r="O1254" i="1"/>
  <c r="K1254" i="1"/>
  <c r="A1254" i="1"/>
  <c r="L1262" i="1"/>
  <c r="M1262" i="1"/>
  <c r="N1262" i="1"/>
  <c r="Q1262" i="1"/>
  <c r="P1262" i="1"/>
  <c r="R1262" i="1"/>
  <c r="J1262" i="1"/>
  <c r="K1262" i="1"/>
  <c r="O1262" i="1"/>
  <c r="A1262" i="1"/>
  <c r="L1270" i="1"/>
  <c r="M1270" i="1"/>
  <c r="N1270" i="1"/>
  <c r="Q1270" i="1"/>
  <c r="J1270" i="1"/>
  <c r="K1270" i="1"/>
  <c r="O1270" i="1"/>
  <c r="R1270" i="1"/>
  <c r="P1270" i="1"/>
  <c r="A1270" i="1"/>
  <c r="L1278" i="1"/>
  <c r="M1278" i="1"/>
  <c r="N1278" i="1"/>
  <c r="Q1278" i="1"/>
  <c r="P1278" i="1"/>
  <c r="R1278" i="1"/>
  <c r="J1278" i="1"/>
  <c r="K1278" i="1"/>
  <c r="O1278" i="1"/>
  <c r="A1278" i="1"/>
  <c r="L1286" i="1"/>
  <c r="M1286" i="1"/>
  <c r="N1286" i="1"/>
  <c r="Q1286" i="1"/>
  <c r="J1286" i="1"/>
  <c r="K1286" i="1"/>
  <c r="O1286" i="1"/>
  <c r="R1286" i="1"/>
  <c r="P1286" i="1"/>
  <c r="A1286" i="1"/>
  <c r="L1294" i="1"/>
  <c r="M1294" i="1"/>
  <c r="N1294" i="1"/>
  <c r="Q1294" i="1"/>
  <c r="P1294" i="1"/>
  <c r="R1294" i="1"/>
  <c r="J1294" i="1"/>
  <c r="K1294" i="1"/>
  <c r="O1294" i="1"/>
  <c r="A1294" i="1"/>
  <c r="L1302" i="1"/>
  <c r="M1302" i="1"/>
  <c r="N1302" i="1"/>
  <c r="Q1302" i="1"/>
  <c r="J1302" i="1"/>
  <c r="K1302" i="1"/>
  <c r="O1302" i="1"/>
  <c r="R1302" i="1"/>
  <c r="P1302" i="1"/>
  <c r="A1302" i="1"/>
  <c r="L1310" i="1"/>
  <c r="M1310" i="1"/>
  <c r="N1310" i="1"/>
  <c r="Q1310" i="1"/>
  <c r="P1310" i="1"/>
  <c r="R1310" i="1"/>
  <c r="J1310" i="1"/>
  <c r="K1310" i="1"/>
  <c r="O1310" i="1"/>
  <c r="A1310" i="1"/>
  <c r="L1318" i="1"/>
  <c r="M1318" i="1"/>
  <c r="N1318" i="1"/>
  <c r="Q1318" i="1"/>
  <c r="J1318" i="1"/>
  <c r="K1318" i="1"/>
  <c r="O1318" i="1"/>
  <c r="R1318" i="1"/>
  <c r="P1318" i="1"/>
  <c r="A1318" i="1"/>
  <c r="L1326" i="1"/>
  <c r="M1326" i="1"/>
  <c r="N1326" i="1"/>
  <c r="Q1326" i="1"/>
  <c r="P1326" i="1"/>
  <c r="R1326" i="1"/>
  <c r="J1326" i="1"/>
  <c r="K1326" i="1"/>
  <c r="O1326" i="1"/>
  <c r="A1326" i="1"/>
  <c r="L1334" i="1"/>
  <c r="M1334" i="1"/>
  <c r="N1334" i="1"/>
  <c r="Q1334" i="1"/>
  <c r="J1334" i="1"/>
  <c r="K1334" i="1"/>
  <c r="O1334" i="1"/>
  <c r="R1334" i="1"/>
  <c r="P1334" i="1"/>
  <c r="A1334" i="1"/>
  <c r="L1342" i="1"/>
  <c r="M1342" i="1"/>
  <c r="N1342" i="1"/>
  <c r="Q1342" i="1"/>
  <c r="P1342" i="1"/>
  <c r="R1342" i="1"/>
  <c r="J1342" i="1"/>
  <c r="K1342" i="1"/>
  <c r="O1342" i="1"/>
  <c r="A1342" i="1"/>
  <c r="M1350" i="1"/>
  <c r="Q1350" i="1"/>
  <c r="P1350" i="1"/>
  <c r="R1350" i="1"/>
  <c r="J1350" i="1"/>
  <c r="L1350" i="1"/>
  <c r="N1350" i="1"/>
  <c r="K1350" i="1"/>
  <c r="O1350" i="1"/>
  <c r="A1350" i="1"/>
  <c r="M1358" i="1"/>
  <c r="R1358" i="1"/>
  <c r="J1358" i="1"/>
  <c r="K1358" i="1"/>
  <c r="L1358" i="1"/>
  <c r="O1358" i="1"/>
  <c r="P1358" i="1"/>
  <c r="N1358" i="1"/>
  <c r="Q1358" i="1"/>
  <c r="A1358" i="1"/>
  <c r="J1366" i="1"/>
  <c r="R1366" i="1"/>
  <c r="K1366" i="1"/>
  <c r="L1366" i="1"/>
  <c r="M1366" i="1"/>
  <c r="O1366" i="1"/>
  <c r="P1366" i="1"/>
  <c r="N1366" i="1"/>
  <c r="Q1366" i="1"/>
  <c r="A1366" i="1"/>
  <c r="J1374" i="1"/>
  <c r="R1374" i="1"/>
  <c r="K1374" i="1"/>
  <c r="L1374" i="1"/>
  <c r="M1374" i="1"/>
  <c r="O1374" i="1"/>
  <c r="P1374" i="1"/>
  <c r="N1374" i="1"/>
  <c r="Q1374" i="1"/>
  <c r="A1374" i="1"/>
  <c r="J1382" i="1"/>
  <c r="R1382" i="1"/>
  <c r="K1382" i="1"/>
  <c r="L1382" i="1"/>
  <c r="M1382" i="1"/>
  <c r="O1382" i="1"/>
  <c r="P1382" i="1"/>
  <c r="Q1382" i="1"/>
  <c r="N1382" i="1"/>
  <c r="A1382" i="1"/>
  <c r="J1390" i="1"/>
  <c r="R1390" i="1"/>
  <c r="K1390" i="1"/>
  <c r="L1390" i="1"/>
  <c r="M1390" i="1"/>
  <c r="O1390" i="1"/>
  <c r="P1390" i="1"/>
  <c r="N1390" i="1"/>
  <c r="Q1390" i="1"/>
  <c r="A1390" i="1"/>
  <c r="J1398" i="1"/>
  <c r="R1398" i="1"/>
  <c r="K1398" i="1"/>
  <c r="L1398" i="1"/>
  <c r="M1398" i="1"/>
  <c r="O1398" i="1"/>
  <c r="P1398" i="1"/>
  <c r="N1398" i="1"/>
  <c r="Q1398" i="1"/>
  <c r="A1398" i="1"/>
  <c r="J1406" i="1"/>
  <c r="R1406" i="1"/>
  <c r="K1406" i="1"/>
  <c r="L1406" i="1"/>
  <c r="M1406" i="1"/>
  <c r="O1406" i="1"/>
  <c r="P1406" i="1"/>
  <c r="N1406" i="1"/>
  <c r="Q1406" i="1"/>
  <c r="A1406" i="1"/>
  <c r="K1414" i="1"/>
  <c r="L1414" i="1"/>
  <c r="M1414" i="1"/>
  <c r="O1414" i="1"/>
  <c r="P1414" i="1"/>
  <c r="Q1414" i="1"/>
  <c r="R1414" i="1"/>
  <c r="J1414" i="1"/>
  <c r="N1414" i="1"/>
  <c r="A1414" i="1"/>
  <c r="K1422" i="1"/>
  <c r="L1422" i="1"/>
  <c r="M1422" i="1"/>
  <c r="O1422" i="1"/>
  <c r="P1422" i="1"/>
  <c r="J1422" i="1"/>
  <c r="N1422" i="1"/>
  <c r="Q1422" i="1"/>
  <c r="R1422" i="1"/>
  <c r="A1422" i="1"/>
  <c r="K1430" i="1"/>
  <c r="L1430" i="1"/>
  <c r="M1430" i="1"/>
  <c r="O1430" i="1"/>
  <c r="P1430" i="1"/>
  <c r="N1430" i="1"/>
  <c r="Q1430" i="1"/>
  <c r="J1430" i="1"/>
  <c r="R1430" i="1"/>
  <c r="A1430" i="1"/>
  <c r="K1438" i="1"/>
  <c r="L1438" i="1"/>
  <c r="M1438" i="1"/>
  <c r="N1438" i="1"/>
  <c r="P1438" i="1"/>
  <c r="Q1438" i="1"/>
  <c r="J1438" i="1"/>
  <c r="O1438" i="1"/>
  <c r="R1438" i="1"/>
  <c r="A1438" i="1"/>
  <c r="K1446" i="1"/>
  <c r="L1446" i="1"/>
  <c r="M1446" i="1"/>
  <c r="N1446" i="1"/>
  <c r="P1446" i="1"/>
  <c r="Q1446" i="1"/>
  <c r="J1446" i="1"/>
  <c r="O1446" i="1"/>
  <c r="R1446" i="1"/>
  <c r="A1446" i="1"/>
  <c r="J3011" i="1"/>
  <c r="R3011" i="1"/>
  <c r="K3011" i="1"/>
  <c r="L3011" i="1"/>
  <c r="M3011" i="1"/>
  <c r="N3011" i="1"/>
  <c r="O3011" i="1"/>
  <c r="P3011" i="1"/>
  <c r="Q3011" i="1"/>
  <c r="A3011" i="1"/>
  <c r="J3003" i="1"/>
  <c r="R3003" i="1"/>
  <c r="K3003" i="1"/>
  <c r="L3003" i="1"/>
  <c r="M3003" i="1"/>
  <c r="N3003" i="1"/>
  <c r="Q3003" i="1"/>
  <c r="P3003" i="1"/>
  <c r="O3003" i="1"/>
  <c r="A3003" i="1"/>
  <c r="J2995" i="1"/>
  <c r="R2995" i="1"/>
  <c r="K2995" i="1"/>
  <c r="L2995" i="1"/>
  <c r="M2995" i="1"/>
  <c r="N2995" i="1"/>
  <c r="O2995" i="1"/>
  <c r="P2995" i="1"/>
  <c r="Q2995" i="1"/>
  <c r="A2995" i="1"/>
  <c r="J2987" i="1"/>
  <c r="R2987" i="1"/>
  <c r="K2987" i="1"/>
  <c r="L2987" i="1"/>
  <c r="M2987" i="1"/>
  <c r="N2987" i="1"/>
  <c r="O2987" i="1"/>
  <c r="P2987" i="1"/>
  <c r="Q2987" i="1"/>
  <c r="A2987" i="1"/>
  <c r="J2979" i="1"/>
  <c r="R2979" i="1"/>
  <c r="K2979" i="1"/>
  <c r="L2979" i="1"/>
  <c r="M2979" i="1"/>
  <c r="N2979" i="1"/>
  <c r="Q2979" i="1"/>
  <c r="P2979" i="1"/>
  <c r="O2979" i="1"/>
  <c r="A2979" i="1"/>
  <c r="J2971" i="1"/>
  <c r="R2971" i="1"/>
  <c r="K2971" i="1"/>
  <c r="L2971" i="1"/>
  <c r="M2971" i="1"/>
  <c r="N2971" i="1"/>
  <c r="O2971" i="1"/>
  <c r="P2971" i="1"/>
  <c r="Q2971" i="1"/>
  <c r="A2971" i="1"/>
  <c r="J2963" i="1"/>
  <c r="R2963" i="1"/>
  <c r="K2963" i="1"/>
  <c r="L2963" i="1"/>
  <c r="M2963" i="1"/>
  <c r="N2963" i="1"/>
  <c r="P2963" i="1"/>
  <c r="Q2963" i="1"/>
  <c r="O2963" i="1"/>
  <c r="A2963" i="1"/>
  <c r="J2955" i="1"/>
  <c r="R2955" i="1"/>
  <c r="K2955" i="1"/>
  <c r="L2955" i="1"/>
  <c r="M2955" i="1"/>
  <c r="N2955" i="1"/>
  <c r="O2955" i="1"/>
  <c r="P2955" i="1"/>
  <c r="Q2955" i="1"/>
  <c r="A2955" i="1"/>
  <c r="J2947" i="1"/>
  <c r="R2947" i="1"/>
  <c r="K2947" i="1"/>
  <c r="L2947" i="1"/>
  <c r="M2947" i="1"/>
  <c r="N2947" i="1"/>
  <c r="O2947" i="1"/>
  <c r="P2947" i="1"/>
  <c r="Q2947" i="1"/>
  <c r="A2947" i="1"/>
  <c r="J2939" i="1"/>
  <c r="R2939" i="1"/>
  <c r="K2939" i="1"/>
  <c r="L2939" i="1"/>
  <c r="M2939" i="1"/>
  <c r="N2939" i="1"/>
  <c r="Q2939" i="1"/>
  <c r="P2939" i="1"/>
  <c r="A2939" i="1"/>
  <c r="O2939" i="1"/>
  <c r="J2931" i="1"/>
  <c r="R2931" i="1"/>
  <c r="K2931" i="1"/>
  <c r="L2931" i="1"/>
  <c r="M2931" i="1"/>
  <c r="N2931" i="1"/>
  <c r="O2931" i="1"/>
  <c r="P2931" i="1"/>
  <c r="Q2931" i="1"/>
  <c r="A2931" i="1"/>
  <c r="J2923" i="1"/>
  <c r="R2923" i="1"/>
  <c r="K2923" i="1"/>
  <c r="L2923" i="1"/>
  <c r="M2923" i="1"/>
  <c r="N2923" i="1"/>
  <c r="O2923" i="1"/>
  <c r="P2923" i="1"/>
  <c r="Q2923" i="1"/>
  <c r="A2923" i="1"/>
  <c r="J2915" i="1"/>
  <c r="R2915" i="1"/>
  <c r="K2915" i="1"/>
  <c r="L2915" i="1"/>
  <c r="M2915" i="1"/>
  <c r="N2915" i="1"/>
  <c r="Q2915" i="1"/>
  <c r="O2915" i="1"/>
  <c r="P2915" i="1"/>
  <c r="A2915" i="1"/>
  <c r="N2907" i="1"/>
  <c r="Q2907" i="1"/>
  <c r="R2907" i="1"/>
  <c r="J2907" i="1"/>
  <c r="K2907" i="1"/>
  <c r="L2907" i="1"/>
  <c r="M2907" i="1"/>
  <c r="O2907" i="1"/>
  <c r="P2907" i="1"/>
  <c r="A2907" i="1"/>
  <c r="N2899" i="1"/>
  <c r="P2899" i="1"/>
  <c r="Q2899" i="1"/>
  <c r="R2899" i="1"/>
  <c r="J2899" i="1"/>
  <c r="K2899" i="1"/>
  <c r="L2899" i="1"/>
  <c r="M2899" i="1"/>
  <c r="O2899" i="1"/>
  <c r="A2899" i="1"/>
  <c r="M2891" i="1"/>
  <c r="N2891" i="1"/>
  <c r="K2891" i="1"/>
  <c r="L2891" i="1"/>
  <c r="O2891" i="1"/>
  <c r="P2891" i="1"/>
  <c r="Q2891" i="1"/>
  <c r="J2891" i="1"/>
  <c r="R2891" i="1"/>
  <c r="A2891" i="1"/>
  <c r="M2883" i="1"/>
  <c r="N2883" i="1"/>
  <c r="J2883" i="1"/>
  <c r="K2883" i="1"/>
  <c r="L2883" i="1"/>
  <c r="O2883" i="1"/>
  <c r="P2883" i="1"/>
  <c r="Q2883" i="1"/>
  <c r="R2883" i="1"/>
  <c r="A2883" i="1"/>
  <c r="K1207" i="1"/>
  <c r="L1207" i="1"/>
  <c r="M1207" i="1"/>
  <c r="N1207" i="1"/>
  <c r="O1207" i="1"/>
  <c r="P1207" i="1"/>
  <c r="Q1207" i="1"/>
  <c r="J1207" i="1"/>
  <c r="R1207" i="1"/>
  <c r="A1207" i="1"/>
  <c r="K1215" i="1"/>
  <c r="L1215" i="1"/>
  <c r="M1215" i="1"/>
  <c r="N1215" i="1"/>
  <c r="O1215" i="1"/>
  <c r="P1215" i="1"/>
  <c r="R1215" i="1"/>
  <c r="J1215" i="1"/>
  <c r="Q1215" i="1"/>
  <c r="A1215" i="1"/>
  <c r="K1223" i="1"/>
  <c r="L1223" i="1"/>
  <c r="M1223" i="1"/>
  <c r="N1223" i="1"/>
  <c r="O1223" i="1"/>
  <c r="P1223" i="1"/>
  <c r="J1223" i="1"/>
  <c r="Q1223" i="1"/>
  <c r="R1223" i="1"/>
  <c r="A1223" i="1"/>
  <c r="K1231" i="1"/>
  <c r="L1231" i="1"/>
  <c r="M1231" i="1"/>
  <c r="O1231" i="1"/>
  <c r="P1231" i="1"/>
  <c r="J1231" i="1"/>
  <c r="R1231" i="1"/>
  <c r="Q1231" i="1"/>
  <c r="N1231" i="1"/>
  <c r="A1231" i="1"/>
  <c r="K1239" i="1"/>
  <c r="L1239" i="1"/>
  <c r="O1239" i="1"/>
  <c r="J1239" i="1"/>
  <c r="P1239" i="1"/>
  <c r="M1239" i="1"/>
  <c r="Q1239" i="1"/>
  <c r="R1239" i="1"/>
  <c r="N1239" i="1"/>
  <c r="A1239" i="1"/>
  <c r="K1247" i="1"/>
  <c r="L1247" i="1"/>
  <c r="M1247" i="1"/>
  <c r="N1247" i="1"/>
  <c r="O1247" i="1"/>
  <c r="R1247" i="1"/>
  <c r="J1247" i="1"/>
  <c r="P1247" i="1"/>
  <c r="Q1247" i="1"/>
  <c r="A1247" i="1"/>
  <c r="K1255" i="1"/>
  <c r="P1255" i="1"/>
  <c r="Q1255" i="1"/>
  <c r="R1255" i="1"/>
  <c r="M1255" i="1"/>
  <c r="L1255" i="1"/>
  <c r="N1255" i="1"/>
  <c r="O1255" i="1"/>
  <c r="J1255" i="1"/>
  <c r="A1255" i="1"/>
  <c r="K1263" i="1"/>
  <c r="L1263" i="1"/>
  <c r="M1263" i="1"/>
  <c r="P1263" i="1"/>
  <c r="J1263" i="1"/>
  <c r="N1263" i="1"/>
  <c r="Q1263" i="1"/>
  <c r="R1263" i="1"/>
  <c r="O1263" i="1"/>
  <c r="A1263" i="1"/>
  <c r="K1271" i="1"/>
  <c r="L1271" i="1"/>
  <c r="M1271" i="1"/>
  <c r="P1271" i="1"/>
  <c r="O1271" i="1"/>
  <c r="Q1271" i="1"/>
  <c r="R1271" i="1"/>
  <c r="J1271" i="1"/>
  <c r="N1271" i="1"/>
  <c r="A1271" i="1"/>
  <c r="K1279" i="1"/>
  <c r="L1279" i="1"/>
  <c r="M1279" i="1"/>
  <c r="P1279" i="1"/>
  <c r="J1279" i="1"/>
  <c r="N1279" i="1"/>
  <c r="Q1279" i="1"/>
  <c r="R1279" i="1"/>
  <c r="O1279" i="1"/>
  <c r="A1279" i="1"/>
  <c r="K1287" i="1"/>
  <c r="L1287" i="1"/>
  <c r="M1287" i="1"/>
  <c r="P1287" i="1"/>
  <c r="O1287" i="1"/>
  <c r="Q1287" i="1"/>
  <c r="R1287" i="1"/>
  <c r="J1287" i="1"/>
  <c r="N1287" i="1"/>
  <c r="A1287" i="1"/>
  <c r="K1295" i="1"/>
  <c r="L1295" i="1"/>
  <c r="M1295" i="1"/>
  <c r="P1295" i="1"/>
  <c r="J1295" i="1"/>
  <c r="N1295" i="1"/>
  <c r="Q1295" i="1"/>
  <c r="R1295" i="1"/>
  <c r="O1295" i="1"/>
  <c r="A1295" i="1"/>
  <c r="K1303" i="1"/>
  <c r="L1303" i="1"/>
  <c r="M1303" i="1"/>
  <c r="P1303" i="1"/>
  <c r="O1303" i="1"/>
  <c r="Q1303" i="1"/>
  <c r="R1303" i="1"/>
  <c r="J1303" i="1"/>
  <c r="N1303" i="1"/>
  <c r="A1303" i="1"/>
  <c r="K1311" i="1"/>
  <c r="L1311" i="1"/>
  <c r="M1311" i="1"/>
  <c r="P1311" i="1"/>
  <c r="J1311" i="1"/>
  <c r="N1311" i="1"/>
  <c r="Q1311" i="1"/>
  <c r="R1311" i="1"/>
  <c r="O1311" i="1"/>
  <c r="A1311" i="1"/>
  <c r="K1319" i="1"/>
  <c r="L1319" i="1"/>
  <c r="M1319" i="1"/>
  <c r="P1319" i="1"/>
  <c r="O1319" i="1"/>
  <c r="Q1319" i="1"/>
  <c r="R1319" i="1"/>
  <c r="J1319" i="1"/>
  <c r="N1319" i="1"/>
  <c r="A1319" i="1"/>
  <c r="K1327" i="1"/>
  <c r="L1327" i="1"/>
  <c r="M1327" i="1"/>
  <c r="P1327" i="1"/>
  <c r="J1327" i="1"/>
  <c r="N1327" i="1"/>
  <c r="Q1327" i="1"/>
  <c r="R1327" i="1"/>
  <c r="O1327" i="1"/>
  <c r="A1327" i="1"/>
  <c r="K1335" i="1"/>
  <c r="L1335" i="1"/>
  <c r="M1335" i="1"/>
  <c r="P1335" i="1"/>
  <c r="O1335" i="1"/>
  <c r="Q1335" i="1"/>
  <c r="R1335" i="1"/>
  <c r="J1335" i="1"/>
  <c r="N1335" i="1"/>
  <c r="A1335" i="1"/>
  <c r="K1343" i="1"/>
  <c r="L1343" i="1"/>
  <c r="M1343" i="1"/>
  <c r="P1343" i="1"/>
  <c r="J1343" i="1"/>
  <c r="N1343" i="1"/>
  <c r="Q1343" i="1"/>
  <c r="R1343" i="1"/>
  <c r="O1343" i="1"/>
  <c r="A1343" i="1"/>
  <c r="L1351" i="1"/>
  <c r="P1351" i="1"/>
  <c r="R1351" i="1"/>
  <c r="J1351" i="1"/>
  <c r="K1351" i="1"/>
  <c r="N1351" i="1"/>
  <c r="O1351" i="1"/>
  <c r="M1351" i="1"/>
  <c r="Q1351" i="1"/>
  <c r="A1351" i="1"/>
  <c r="Q1359" i="1"/>
  <c r="J1359" i="1"/>
  <c r="R1359" i="1"/>
  <c r="K1359" i="1"/>
  <c r="L1359" i="1"/>
  <c r="N1359" i="1"/>
  <c r="O1359" i="1"/>
  <c r="M1359" i="1"/>
  <c r="P1359" i="1"/>
  <c r="A1359" i="1"/>
  <c r="Q1367" i="1"/>
  <c r="J1367" i="1"/>
  <c r="R1367" i="1"/>
  <c r="K1367" i="1"/>
  <c r="L1367" i="1"/>
  <c r="N1367" i="1"/>
  <c r="O1367" i="1"/>
  <c r="M1367" i="1"/>
  <c r="P1367" i="1"/>
  <c r="A1367" i="1"/>
  <c r="Q1375" i="1"/>
  <c r="J1375" i="1"/>
  <c r="R1375" i="1"/>
  <c r="K1375" i="1"/>
  <c r="L1375" i="1"/>
  <c r="N1375" i="1"/>
  <c r="O1375" i="1"/>
  <c r="P1375" i="1"/>
  <c r="M1375" i="1"/>
  <c r="A1375" i="1"/>
  <c r="Q1383" i="1"/>
  <c r="J1383" i="1"/>
  <c r="R1383" i="1"/>
  <c r="K1383" i="1"/>
  <c r="L1383" i="1"/>
  <c r="N1383" i="1"/>
  <c r="O1383" i="1"/>
  <c r="M1383" i="1"/>
  <c r="P1383" i="1"/>
  <c r="A1383" i="1"/>
  <c r="Q1391" i="1"/>
  <c r="J1391" i="1"/>
  <c r="R1391" i="1"/>
  <c r="K1391" i="1"/>
  <c r="L1391" i="1"/>
  <c r="N1391" i="1"/>
  <c r="O1391" i="1"/>
  <c r="M1391" i="1"/>
  <c r="P1391" i="1"/>
  <c r="A1391" i="1"/>
  <c r="Q1399" i="1"/>
  <c r="J1399" i="1"/>
  <c r="R1399" i="1"/>
  <c r="K1399" i="1"/>
  <c r="L1399" i="1"/>
  <c r="N1399" i="1"/>
  <c r="O1399" i="1"/>
  <c r="M1399" i="1"/>
  <c r="P1399" i="1"/>
  <c r="A1399" i="1"/>
  <c r="J1407" i="1"/>
  <c r="R1407" i="1"/>
  <c r="K1407" i="1"/>
  <c r="L1407" i="1"/>
  <c r="N1407" i="1"/>
  <c r="O1407" i="1"/>
  <c r="P1407" i="1"/>
  <c r="Q1407" i="1"/>
  <c r="M1407" i="1"/>
  <c r="A1407" i="1"/>
  <c r="J1415" i="1"/>
  <c r="R1415" i="1"/>
  <c r="K1415" i="1"/>
  <c r="L1415" i="1"/>
  <c r="N1415" i="1"/>
  <c r="O1415" i="1"/>
  <c r="M1415" i="1"/>
  <c r="P1415" i="1"/>
  <c r="Q1415" i="1"/>
  <c r="A1415" i="1"/>
  <c r="J1423" i="1"/>
  <c r="R1423" i="1"/>
  <c r="K1423" i="1"/>
  <c r="L1423" i="1"/>
  <c r="N1423" i="1"/>
  <c r="O1423" i="1"/>
  <c r="M1423" i="1"/>
  <c r="P1423" i="1"/>
  <c r="Q1423" i="1"/>
  <c r="A1423" i="1"/>
  <c r="J1431" i="1"/>
  <c r="K1431" i="1"/>
  <c r="N1431" i="1"/>
  <c r="O1431" i="1"/>
  <c r="L1431" i="1"/>
  <c r="M1431" i="1"/>
  <c r="P1431" i="1"/>
  <c r="Q1431" i="1"/>
  <c r="R1431" i="1"/>
  <c r="A1431" i="1"/>
  <c r="J1439" i="1"/>
  <c r="R1439" i="1"/>
  <c r="K1439" i="1"/>
  <c r="L1439" i="1"/>
  <c r="M1439" i="1"/>
  <c r="O1439" i="1"/>
  <c r="P1439" i="1"/>
  <c r="N1439" i="1"/>
  <c r="Q1439" i="1"/>
  <c r="A1439" i="1"/>
  <c r="J1447" i="1"/>
  <c r="R1447" i="1"/>
  <c r="K1447" i="1"/>
  <c r="L1447" i="1"/>
  <c r="M1447" i="1"/>
  <c r="O1447" i="1"/>
  <c r="P1447" i="1"/>
  <c r="N1447" i="1"/>
  <c r="Q1447" i="1"/>
  <c r="A1447" i="1"/>
  <c r="K3010" i="1"/>
  <c r="L3010" i="1"/>
  <c r="M3010" i="1"/>
  <c r="N3010" i="1"/>
  <c r="O3010" i="1"/>
  <c r="R3010" i="1"/>
  <c r="Q3010" i="1"/>
  <c r="J3010" i="1"/>
  <c r="P3010" i="1"/>
  <c r="A3010" i="1"/>
  <c r="K3002" i="1"/>
  <c r="L3002" i="1"/>
  <c r="M3002" i="1"/>
  <c r="N3002" i="1"/>
  <c r="O3002" i="1"/>
  <c r="J3002" i="1"/>
  <c r="P3002" i="1"/>
  <c r="Q3002" i="1"/>
  <c r="R3002" i="1"/>
  <c r="A3002" i="1"/>
  <c r="K2994" i="1"/>
  <c r="L2994" i="1"/>
  <c r="M2994" i="1"/>
  <c r="N2994" i="1"/>
  <c r="O2994" i="1"/>
  <c r="P2994" i="1"/>
  <c r="Q2994" i="1"/>
  <c r="R2994" i="1"/>
  <c r="J2994" i="1"/>
  <c r="A2994" i="1"/>
  <c r="K2986" i="1"/>
  <c r="L2986" i="1"/>
  <c r="M2986" i="1"/>
  <c r="N2986" i="1"/>
  <c r="O2986" i="1"/>
  <c r="J2986" i="1"/>
  <c r="R2986" i="1"/>
  <c r="P2986" i="1"/>
  <c r="Q2986" i="1"/>
  <c r="A2986" i="1"/>
  <c r="K2978" i="1"/>
  <c r="L2978" i="1"/>
  <c r="M2978" i="1"/>
  <c r="N2978" i="1"/>
  <c r="O2978" i="1"/>
  <c r="J2978" i="1"/>
  <c r="P2978" i="1"/>
  <c r="Q2978" i="1"/>
  <c r="R2978" i="1"/>
  <c r="A2978" i="1"/>
  <c r="K2970" i="1"/>
  <c r="L2970" i="1"/>
  <c r="M2970" i="1"/>
  <c r="N2970" i="1"/>
  <c r="O2970" i="1"/>
  <c r="Q2970" i="1"/>
  <c r="R2970" i="1"/>
  <c r="P2970" i="1"/>
  <c r="J2970" i="1"/>
  <c r="A2970" i="1"/>
  <c r="K2962" i="1"/>
  <c r="L2962" i="1"/>
  <c r="M2962" i="1"/>
  <c r="N2962" i="1"/>
  <c r="O2962" i="1"/>
  <c r="J2962" i="1"/>
  <c r="P2962" i="1"/>
  <c r="Q2962" i="1"/>
  <c r="R2962" i="1"/>
  <c r="A2962" i="1"/>
  <c r="K2954" i="1"/>
  <c r="L2954" i="1"/>
  <c r="M2954" i="1"/>
  <c r="N2954" i="1"/>
  <c r="O2954" i="1"/>
  <c r="J2954" i="1"/>
  <c r="P2954" i="1"/>
  <c r="Q2954" i="1"/>
  <c r="R2954" i="1"/>
  <c r="A2954" i="1"/>
  <c r="K2946" i="1"/>
  <c r="L2946" i="1"/>
  <c r="M2946" i="1"/>
  <c r="N2946" i="1"/>
  <c r="O2946" i="1"/>
  <c r="R2946" i="1"/>
  <c r="Q2946" i="1"/>
  <c r="J2946" i="1"/>
  <c r="P2946" i="1"/>
  <c r="A2946" i="1"/>
  <c r="K2938" i="1"/>
  <c r="L2938" i="1"/>
  <c r="M2938" i="1"/>
  <c r="N2938" i="1"/>
  <c r="O2938" i="1"/>
  <c r="J2938" i="1"/>
  <c r="P2938" i="1"/>
  <c r="Q2938" i="1"/>
  <c r="A2938" i="1"/>
  <c r="R2938" i="1"/>
  <c r="K2930" i="1"/>
  <c r="L2930" i="1"/>
  <c r="M2930" i="1"/>
  <c r="N2930" i="1"/>
  <c r="O2930" i="1"/>
  <c r="P2930" i="1"/>
  <c r="Q2930" i="1"/>
  <c r="R2930" i="1"/>
  <c r="J2930" i="1"/>
  <c r="A2930" i="1"/>
  <c r="K2922" i="1"/>
  <c r="L2922" i="1"/>
  <c r="M2922" i="1"/>
  <c r="N2922" i="1"/>
  <c r="O2922" i="1"/>
  <c r="J2922" i="1"/>
  <c r="R2922" i="1"/>
  <c r="Q2922" i="1"/>
  <c r="P2922" i="1"/>
  <c r="A2922" i="1"/>
  <c r="K2914" i="1"/>
  <c r="L2914" i="1"/>
  <c r="M2914" i="1"/>
  <c r="N2914" i="1"/>
  <c r="O2914" i="1"/>
  <c r="J2914" i="1"/>
  <c r="P2914" i="1"/>
  <c r="Q2914" i="1"/>
  <c r="R2914" i="1"/>
  <c r="A2914" i="1"/>
  <c r="O2906" i="1"/>
  <c r="Q2906" i="1"/>
  <c r="R2906" i="1"/>
  <c r="J2906" i="1"/>
  <c r="K2906" i="1"/>
  <c r="L2906" i="1"/>
  <c r="N2906" i="1"/>
  <c r="P2906" i="1"/>
  <c r="M2906" i="1"/>
  <c r="A2906" i="1"/>
  <c r="O2898" i="1"/>
  <c r="P2898" i="1"/>
  <c r="Q2898" i="1"/>
  <c r="R2898" i="1"/>
  <c r="J2898" i="1"/>
  <c r="K2898" i="1"/>
  <c r="M2898" i="1"/>
  <c r="N2898" i="1"/>
  <c r="L2898" i="1"/>
  <c r="A2898" i="1"/>
  <c r="N2890" i="1"/>
  <c r="O2890" i="1"/>
  <c r="J2890" i="1"/>
  <c r="K2890" i="1"/>
  <c r="L2890" i="1"/>
  <c r="M2890" i="1"/>
  <c r="P2890" i="1"/>
  <c r="Q2890" i="1"/>
  <c r="R2890" i="1"/>
  <c r="A2890" i="1"/>
  <c r="N2882" i="1"/>
  <c r="O2882" i="1"/>
  <c r="R2882" i="1"/>
  <c r="J2882" i="1"/>
  <c r="K2882" i="1"/>
  <c r="L2882" i="1"/>
  <c r="Q2882" i="1"/>
  <c r="M2882" i="1"/>
  <c r="P2882" i="1"/>
  <c r="A2882" i="1"/>
  <c r="J1200" i="1"/>
  <c r="R1200" i="1"/>
  <c r="K1200" i="1"/>
  <c r="L1200" i="1"/>
  <c r="M1200" i="1"/>
  <c r="N1200" i="1"/>
  <c r="O1200" i="1"/>
  <c r="P1200" i="1"/>
  <c r="Q1200" i="1"/>
  <c r="A1200" i="1"/>
  <c r="J1208" i="1"/>
  <c r="R1208" i="1"/>
  <c r="K1208" i="1"/>
  <c r="L1208" i="1"/>
  <c r="M1208" i="1"/>
  <c r="N1208" i="1"/>
  <c r="O1208" i="1"/>
  <c r="Q1208" i="1"/>
  <c r="P1208" i="1"/>
  <c r="A1208" i="1"/>
  <c r="J1216" i="1"/>
  <c r="R1216" i="1"/>
  <c r="K1216" i="1"/>
  <c r="L1216" i="1"/>
  <c r="M1216" i="1"/>
  <c r="N1216" i="1"/>
  <c r="O1216" i="1"/>
  <c r="P1216" i="1"/>
  <c r="Q1216" i="1"/>
  <c r="A1216" i="1"/>
  <c r="J1224" i="1"/>
  <c r="R1224" i="1"/>
  <c r="K1224" i="1"/>
  <c r="L1224" i="1"/>
  <c r="N1224" i="1"/>
  <c r="O1224" i="1"/>
  <c r="Q1224" i="1"/>
  <c r="M1224" i="1"/>
  <c r="P1224" i="1"/>
  <c r="A1224" i="1"/>
  <c r="J1232" i="1"/>
  <c r="R1232" i="1"/>
  <c r="K1232" i="1"/>
  <c r="L1232" i="1"/>
  <c r="N1232" i="1"/>
  <c r="O1232" i="1"/>
  <c r="Q1232" i="1"/>
  <c r="M1232" i="1"/>
  <c r="P1232" i="1"/>
  <c r="A1232" i="1"/>
  <c r="J1240" i="1"/>
  <c r="R1240" i="1"/>
  <c r="K1240" i="1"/>
  <c r="N1240" i="1"/>
  <c r="L1240" i="1"/>
  <c r="M1240" i="1"/>
  <c r="O1240" i="1"/>
  <c r="Q1240" i="1"/>
  <c r="P1240" i="1"/>
  <c r="A1240" i="1"/>
  <c r="J1248" i="1"/>
  <c r="R1248" i="1"/>
  <c r="K1248" i="1"/>
  <c r="N1248" i="1"/>
  <c r="O1248" i="1"/>
  <c r="P1248" i="1"/>
  <c r="L1248" i="1"/>
  <c r="M1248" i="1"/>
  <c r="Q1248" i="1"/>
  <c r="A1248" i="1"/>
  <c r="J1256" i="1"/>
  <c r="R1256" i="1"/>
  <c r="P1256" i="1"/>
  <c r="Q1256" i="1"/>
  <c r="M1256" i="1"/>
  <c r="K1256" i="1"/>
  <c r="N1256" i="1"/>
  <c r="O1256" i="1"/>
  <c r="L1256" i="1"/>
  <c r="A1256" i="1"/>
  <c r="J1264" i="1"/>
  <c r="R1264" i="1"/>
  <c r="K1264" i="1"/>
  <c r="L1264" i="1"/>
  <c r="O1264" i="1"/>
  <c r="N1264" i="1"/>
  <c r="P1264" i="1"/>
  <c r="Q1264" i="1"/>
  <c r="M1264" i="1"/>
  <c r="A1264" i="1"/>
  <c r="J1272" i="1"/>
  <c r="R1272" i="1"/>
  <c r="K1272" i="1"/>
  <c r="L1272" i="1"/>
  <c r="O1272" i="1"/>
  <c r="M1272" i="1"/>
  <c r="P1272" i="1"/>
  <c r="Q1272" i="1"/>
  <c r="N1272" i="1"/>
  <c r="A1272" i="1"/>
  <c r="J1280" i="1"/>
  <c r="R1280" i="1"/>
  <c r="K1280" i="1"/>
  <c r="L1280" i="1"/>
  <c r="O1280" i="1"/>
  <c r="N1280" i="1"/>
  <c r="P1280" i="1"/>
  <c r="Q1280" i="1"/>
  <c r="M1280" i="1"/>
  <c r="A1280" i="1"/>
  <c r="J1288" i="1"/>
  <c r="R1288" i="1"/>
  <c r="K1288" i="1"/>
  <c r="L1288" i="1"/>
  <c r="O1288" i="1"/>
  <c r="M1288" i="1"/>
  <c r="P1288" i="1"/>
  <c r="Q1288" i="1"/>
  <c r="N1288" i="1"/>
  <c r="A1288" i="1"/>
  <c r="J1296" i="1"/>
  <c r="R1296" i="1"/>
  <c r="K1296" i="1"/>
  <c r="L1296" i="1"/>
  <c r="O1296" i="1"/>
  <c r="N1296" i="1"/>
  <c r="P1296" i="1"/>
  <c r="Q1296" i="1"/>
  <c r="M1296" i="1"/>
  <c r="A1296" i="1"/>
  <c r="J1304" i="1"/>
  <c r="R1304" i="1"/>
  <c r="K1304" i="1"/>
  <c r="L1304" i="1"/>
  <c r="O1304" i="1"/>
  <c r="M1304" i="1"/>
  <c r="P1304" i="1"/>
  <c r="Q1304" i="1"/>
  <c r="N1304" i="1"/>
  <c r="A1304" i="1"/>
  <c r="J1312" i="1"/>
  <c r="R1312" i="1"/>
  <c r="K1312" i="1"/>
  <c r="L1312" i="1"/>
  <c r="O1312" i="1"/>
  <c r="N1312" i="1"/>
  <c r="P1312" i="1"/>
  <c r="Q1312" i="1"/>
  <c r="M1312" i="1"/>
  <c r="A1312" i="1"/>
  <c r="J1320" i="1"/>
  <c r="R1320" i="1"/>
  <c r="K1320" i="1"/>
  <c r="L1320" i="1"/>
  <c r="O1320" i="1"/>
  <c r="M1320" i="1"/>
  <c r="P1320" i="1"/>
  <c r="Q1320" i="1"/>
  <c r="N1320" i="1"/>
  <c r="A1320" i="1"/>
  <c r="J1328" i="1"/>
  <c r="R1328" i="1"/>
  <c r="K1328" i="1"/>
  <c r="L1328" i="1"/>
  <c r="O1328" i="1"/>
  <c r="N1328" i="1"/>
  <c r="P1328" i="1"/>
  <c r="Q1328" i="1"/>
  <c r="M1328" i="1"/>
  <c r="A1328" i="1"/>
  <c r="J1336" i="1"/>
  <c r="R1336" i="1"/>
  <c r="K1336" i="1"/>
  <c r="L1336" i="1"/>
  <c r="O1336" i="1"/>
  <c r="M1336" i="1"/>
  <c r="P1336" i="1"/>
  <c r="Q1336" i="1"/>
  <c r="N1336" i="1"/>
  <c r="A1336" i="1"/>
  <c r="J1344" i="1"/>
  <c r="R1344" i="1"/>
  <c r="K1344" i="1"/>
  <c r="L1344" i="1"/>
  <c r="O1344" i="1"/>
  <c r="N1344" i="1"/>
  <c r="P1344" i="1"/>
  <c r="Q1344" i="1"/>
  <c r="M1344" i="1"/>
  <c r="A1344" i="1"/>
  <c r="K1352" i="1"/>
  <c r="O1352" i="1"/>
  <c r="J1352" i="1"/>
  <c r="L1352" i="1"/>
  <c r="M1352" i="1"/>
  <c r="P1352" i="1"/>
  <c r="Q1352" i="1"/>
  <c r="R1352" i="1"/>
  <c r="N1352" i="1"/>
  <c r="A1352" i="1"/>
  <c r="P1360" i="1"/>
  <c r="Q1360" i="1"/>
  <c r="J1360" i="1"/>
  <c r="R1360" i="1"/>
  <c r="K1360" i="1"/>
  <c r="M1360" i="1"/>
  <c r="N1360" i="1"/>
  <c r="L1360" i="1"/>
  <c r="O1360" i="1"/>
  <c r="A1360" i="1"/>
  <c r="P1368" i="1"/>
  <c r="Q1368" i="1"/>
  <c r="J1368" i="1"/>
  <c r="R1368" i="1"/>
  <c r="K1368" i="1"/>
  <c r="M1368" i="1"/>
  <c r="N1368" i="1"/>
  <c r="O1368" i="1"/>
  <c r="L1368" i="1"/>
  <c r="A1368" i="1"/>
  <c r="P1376" i="1"/>
  <c r="Q1376" i="1"/>
  <c r="J1376" i="1"/>
  <c r="R1376" i="1"/>
  <c r="K1376" i="1"/>
  <c r="M1376" i="1"/>
  <c r="N1376" i="1"/>
  <c r="L1376" i="1"/>
  <c r="O1376" i="1"/>
  <c r="A1376" i="1"/>
  <c r="P1384" i="1"/>
  <c r="Q1384" i="1"/>
  <c r="J1384" i="1"/>
  <c r="R1384" i="1"/>
  <c r="K1384" i="1"/>
  <c r="M1384" i="1"/>
  <c r="N1384" i="1"/>
  <c r="L1384" i="1"/>
  <c r="O1384" i="1"/>
  <c r="A1384" i="1"/>
  <c r="P1392" i="1"/>
  <c r="Q1392" i="1"/>
  <c r="J1392" i="1"/>
  <c r="R1392" i="1"/>
  <c r="K1392" i="1"/>
  <c r="M1392" i="1"/>
  <c r="N1392" i="1"/>
  <c r="L1392" i="1"/>
  <c r="O1392" i="1"/>
  <c r="A1392" i="1"/>
  <c r="P1400" i="1"/>
  <c r="Q1400" i="1"/>
  <c r="J1400" i="1"/>
  <c r="R1400" i="1"/>
  <c r="K1400" i="1"/>
  <c r="M1400" i="1"/>
  <c r="N1400" i="1"/>
  <c r="O1400" i="1"/>
  <c r="L1400" i="1"/>
  <c r="A1400" i="1"/>
  <c r="Q1408" i="1"/>
  <c r="J1408" i="1"/>
  <c r="R1408" i="1"/>
  <c r="K1408" i="1"/>
  <c r="M1408" i="1"/>
  <c r="N1408" i="1"/>
  <c r="L1408" i="1"/>
  <c r="O1408" i="1"/>
  <c r="P1408" i="1"/>
  <c r="A1408" i="1"/>
  <c r="Q1416" i="1"/>
  <c r="J1416" i="1"/>
  <c r="R1416" i="1"/>
  <c r="K1416" i="1"/>
  <c r="M1416" i="1"/>
  <c r="N1416" i="1"/>
  <c r="L1416" i="1"/>
  <c r="O1416" i="1"/>
  <c r="P1416" i="1"/>
  <c r="A1416" i="1"/>
  <c r="Q1424" i="1"/>
  <c r="J1424" i="1"/>
  <c r="R1424" i="1"/>
  <c r="K1424" i="1"/>
  <c r="M1424" i="1"/>
  <c r="N1424" i="1"/>
  <c r="L1424" i="1"/>
  <c r="O1424" i="1"/>
  <c r="P1424" i="1"/>
  <c r="A1424" i="1"/>
  <c r="J1432" i="1"/>
  <c r="R1432" i="1"/>
  <c r="M1432" i="1"/>
  <c r="N1432" i="1"/>
  <c r="P1432" i="1"/>
  <c r="Q1432" i="1"/>
  <c r="K1432" i="1"/>
  <c r="L1432" i="1"/>
  <c r="O1432" i="1"/>
  <c r="A1432" i="1"/>
  <c r="Q1440" i="1"/>
  <c r="J1440" i="1"/>
  <c r="R1440" i="1"/>
  <c r="K1440" i="1"/>
  <c r="L1440" i="1"/>
  <c r="N1440" i="1"/>
  <c r="O1440" i="1"/>
  <c r="P1440" i="1"/>
  <c r="M1440" i="1"/>
  <c r="A1440" i="1"/>
  <c r="Q1448" i="1"/>
  <c r="J1448" i="1"/>
  <c r="R1448" i="1"/>
  <c r="K1448" i="1"/>
  <c r="L1448" i="1"/>
  <c r="N1448" i="1"/>
  <c r="O1448" i="1"/>
  <c r="M1448" i="1"/>
  <c r="P1448" i="1"/>
  <c r="A1448" i="1"/>
  <c r="L3009" i="1"/>
  <c r="M3009" i="1"/>
  <c r="N3009" i="1"/>
  <c r="O3009" i="1"/>
  <c r="P3009" i="1"/>
  <c r="J3009" i="1"/>
  <c r="K3009" i="1"/>
  <c r="Q3009" i="1"/>
  <c r="R3009" i="1"/>
  <c r="A3009" i="1"/>
  <c r="L3001" i="1"/>
  <c r="M3001" i="1"/>
  <c r="N3001" i="1"/>
  <c r="O3001" i="1"/>
  <c r="P3001" i="1"/>
  <c r="Q3001" i="1"/>
  <c r="R3001" i="1"/>
  <c r="K3001" i="1"/>
  <c r="J3001" i="1"/>
  <c r="A3001" i="1"/>
  <c r="L2993" i="1"/>
  <c r="M2993" i="1"/>
  <c r="N2993" i="1"/>
  <c r="O2993" i="1"/>
  <c r="P2993" i="1"/>
  <c r="J2993" i="1"/>
  <c r="K2993" i="1"/>
  <c r="Q2993" i="1"/>
  <c r="R2993" i="1"/>
  <c r="A2993" i="1"/>
  <c r="L2985" i="1"/>
  <c r="M2985" i="1"/>
  <c r="N2985" i="1"/>
  <c r="O2985" i="1"/>
  <c r="P2985" i="1"/>
  <c r="J2985" i="1"/>
  <c r="K2985" i="1"/>
  <c r="Q2985" i="1"/>
  <c r="R2985" i="1"/>
  <c r="A2985" i="1"/>
  <c r="L2977" i="1"/>
  <c r="M2977" i="1"/>
  <c r="N2977" i="1"/>
  <c r="O2977" i="1"/>
  <c r="P2977" i="1"/>
  <c r="R2977" i="1"/>
  <c r="Q2977" i="1"/>
  <c r="J2977" i="1"/>
  <c r="K2977" i="1"/>
  <c r="A2977" i="1"/>
  <c r="L2969" i="1"/>
  <c r="M2969" i="1"/>
  <c r="N2969" i="1"/>
  <c r="O2969" i="1"/>
  <c r="P2969" i="1"/>
  <c r="J2969" i="1"/>
  <c r="K2969" i="1"/>
  <c r="Q2969" i="1"/>
  <c r="R2969" i="1"/>
  <c r="A2969" i="1"/>
  <c r="L2961" i="1"/>
  <c r="M2961" i="1"/>
  <c r="N2961" i="1"/>
  <c r="O2961" i="1"/>
  <c r="P2961" i="1"/>
  <c r="K2961" i="1"/>
  <c r="Q2961" i="1"/>
  <c r="R2961" i="1"/>
  <c r="J2961" i="1"/>
  <c r="A2961" i="1"/>
  <c r="L2953" i="1"/>
  <c r="M2953" i="1"/>
  <c r="N2953" i="1"/>
  <c r="O2953" i="1"/>
  <c r="P2953" i="1"/>
  <c r="J2953" i="1"/>
  <c r="R2953" i="1"/>
  <c r="K2953" i="1"/>
  <c r="Q2953" i="1"/>
  <c r="A2953" i="1"/>
  <c r="L2945" i="1"/>
  <c r="M2945" i="1"/>
  <c r="N2945" i="1"/>
  <c r="O2945" i="1"/>
  <c r="P2945" i="1"/>
  <c r="J2945" i="1"/>
  <c r="K2945" i="1"/>
  <c r="Q2945" i="1"/>
  <c r="R2945" i="1"/>
  <c r="A2945" i="1"/>
  <c r="L2937" i="1"/>
  <c r="M2937" i="1"/>
  <c r="N2937" i="1"/>
  <c r="O2937" i="1"/>
  <c r="P2937" i="1"/>
  <c r="Q2937" i="1"/>
  <c r="R2937" i="1"/>
  <c r="K2937" i="1"/>
  <c r="J2937" i="1"/>
  <c r="A2937" i="1"/>
  <c r="L2929" i="1"/>
  <c r="M2929" i="1"/>
  <c r="N2929" i="1"/>
  <c r="O2929" i="1"/>
  <c r="P2929" i="1"/>
  <c r="J2929" i="1"/>
  <c r="K2929" i="1"/>
  <c r="Q2929" i="1"/>
  <c r="R2929" i="1"/>
  <c r="A2929" i="1"/>
  <c r="L2921" i="1"/>
  <c r="M2921" i="1"/>
  <c r="N2921" i="1"/>
  <c r="O2921" i="1"/>
  <c r="P2921" i="1"/>
  <c r="J2921" i="1"/>
  <c r="K2921" i="1"/>
  <c r="Q2921" i="1"/>
  <c r="R2921" i="1"/>
  <c r="A2921" i="1"/>
  <c r="L2913" i="1"/>
  <c r="M2913" i="1"/>
  <c r="N2913" i="1"/>
  <c r="O2913" i="1"/>
  <c r="P2913" i="1"/>
  <c r="R2913" i="1"/>
  <c r="Q2913" i="1"/>
  <c r="K2913" i="1"/>
  <c r="J2913" i="1"/>
  <c r="A2913" i="1"/>
  <c r="P2905" i="1"/>
  <c r="Q2905" i="1"/>
  <c r="R2905" i="1"/>
  <c r="J2905" i="1"/>
  <c r="K2905" i="1"/>
  <c r="L2905" i="1"/>
  <c r="M2905" i="1"/>
  <c r="N2905" i="1"/>
  <c r="O2905" i="1"/>
  <c r="A2905" i="1"/>
  <c r="P2897" i="1"/>
  <c r="O2897" i="1"/>
  <c r="Q2897" i="1"/>
  <c r="R2897" i="1"/>
  <c r="J2897" i="1"/>
  <c r="K2897" i="1"/>
  <c r="L2897" i="1"/>
  <c r="M2897" i="1"/>
  <c r="N2897" i="1"/>
  <c r="A2897" i="1"/>
  <c r="O2889" i="1"/>
  <c r="P2889" i="1"/>
  <c r="J2889" i="1"/>
  <c r="K2889" i="1"/>
  <c r="L2889" i="1"/>
  <c r="M2889" i="1"/>
  <c r="Q2889" i="1"/>
  <c r="R2889" i="1"/>
  <c r="N2889" i="1"/>
  <c r="A2889" i="1"/>
  <c r="Q1201" i="1"/>
  <c r="J1201" i="1"/>
  <c r="R1201" i="1"/>
  <c r="K1201" i="1"/>
  <c r="L1201" i="1"/>
  <c r="M1201" i="1"/>
  <c r="N1201" i="1"/>
  <c r="P1201" i="1"/>
  <c r="O1201" i="1"/>
  <c r="A1201" i="1"/>
  <c r="Q1209" i="1"/>
  <c r="J1209" i="1"/>
  <c r="R1209" i="1"/>
  <c r="K1209" i="1"/>
  <c r="L1209" i="1"/>
  <c r="M1209" i="1"/>
  <c r="N1209" i="1"/>
  <c r="O1209" i="1"/>
  <c r="P1209" i="1"/>
  <c r="A1209" i="1"/>
  <c r="Q1217" i="1"/>
  <c r="J1217" i="1"/>
  <c r="R1217" i="1"/>
  <c r="K1217" i="1"/>
  <c r="L1217" i="1"/>
  <c r="M1217" i="1"/>
  <c r="N1217" i="1"/>
  <c r="O1217" i="1"/>
  <c r="P1217" i="1"/>
  <c r="A1217" i="1"/>
  <c r="Q1225" i="1"/>
  <c r="J1225" i="1"/>
  <c r="R1225" i="1"/>
  <c r="K1225" i="1"/>
  <c r="M1225" i="1"/>
  <c r="N1225" i="1"/>
  <c r="P1225" i="1"/>
  <c r="L1225" i="1"/>
  <c r="O1225" i="1"/>
  <c r="A1225" i="1"/>
  <c r="Q1233" i="1"/>
  <c r="J1233" i="1"/>
  <c r="R1233" i="1"/>
  <c r="K1233" i="1"/>
  <c r="M1233" i="1"/>
  <c r="L1233" i="1"/>
  <c r="N1233" i="1"/>
  <c r="O1233" i="1"/>
  <c r="P1233" i="1"/>
  <c r="A1233" i="1"/>
  <c r="Q1241" i="1"/>
  <c r="J1241" i="1"/>
  <c r="R1241" i="1"/>
  <c r="M1241" i="1"/>
  <c r="O1241" i="1"/>
  <c r="P1241" i="1"/>
  <c r="K1241" i="1"/>
  <c r="L1241" i="1"/>
  <c r="N1241" i="1"/>
  <c r="A1241" i="1"/>
  <c r="Q1249" i="1"/>
  <c r="J1249" i="1"/>
  <c r="O1249" i="1"/>
  <c r="P1249" i="1"/>
  <c r="R1249" i="1"/>
  <c r="L1249" i="1"/>
  <c r="K1249" i="1"/>
  <c r="M1249" i="1"/>
  <c r="N1249" i="1"/>
  <c r="A1249" i="1"/>
  <c r="Q1257" i="1"/>
  <c r="P1257" i="1"/>
  <c r="R1257" i="1"/>
  <c r="J1257" i="1"/>
  <c r="M1257" i="1"/>
  <c r="L1257" i="1"/>
  <c r="N1257" i="1"/>
  <c r="O1257" i="1"/>
  <c r="K1257" i="1"/>
  <c r="A1257" i="1"/>
  <c r="Q1265" i="1"/>
  <c r="J1265" i="1"/>
  <c r="R1265" i="1"/>
  <c r="K1265" i="1"/>
  <c r="N1265" i="1"/>
  <c r="L1265" i="1"/>
  <c r="O1265" i="1"/>
  <c r="P1265" i="1"/>
  <c r="M1265" i="1"/>
  <c r="A1265" i="1"/>
  <c r="Q1273" i="1"/>
  <c r="J1273" i="1"/>
  <c r="R1273" i="1"/>
  <c r="K1273" i="1"/>
  <c r="N1273" i="1"/>
  <c r="M1273" i="1"/>
  <c r="O1273" i="1"/>
  <c r="P1273" i="1"/>
  <c r="L1273" i="1"/>
  <c r="A1273" i="1"/>
  <c r="Q1281" i="1"/>
  <c r="J1281" i="1"/>
  <c r="R1281" i="1"/>
  <c r="K1281" i="1"/>
  <c r="N1281" i="1"/>
  <c r="L1281" i="1"/>
  <c r="O1281" i="1"/>
  <c r="P1281" i="1"/>
  <c r="M1281" i="1"/>
  <c r="A1281" i="1"/>
  <c r="Q1289" i="1"/>
  <c r="J1289" i="1"/>
  <c r="R1289" i="1"/>
  <c r="K1289" i="1"/>
  <c r="N1289" i="1"/>
  <c r="M1289" i="1"/>
  <c r="O1289" i="1"/>
  <c r="P1289" i="1"/>
  <c r="L1289" i="1"/>
  <c r="A1289" i="1"/>
  <c r="Q1297" i="1"/>
  <c r="J1297" i="1"/>
  <c r="R1297" i="1"/>
  <c r="K1297" i="1"/>
  <c r="N1297" i="1"/>
  <c r="L1297" i="1"/>
  <c r="O1297" i="1"/>
  <c r="P1297" i="1"/>
  <c r="M1297" i="1"/>
  <c r="A1297" i="1"/>
  <c r="Q1305" i="1"/>
  <c r="J1305" i="1"/>
  <c r="R1305" i="1"/>
  <c r="K1305" i="1"/>
  <c r="N1305" i="1"/>
  <c r="M1305" i="1"/>
  <c r="O1305" i="1"/>
  <c r="P1305" i="1"/>
  <c r="L1305" i="1"/>
  <c r="A1305" i="1"/>
  <c r="Q1313" i="1"/>
  <c r="J1313" i="1"/>
  <c r="R1313" i="1"/>
  <c r="K1313" i="1"/>
  <c r="N1313" i="1"/>
  <c r="L1313" i="1"/>
  <c r="O1313" i="1"/>
  <c r="P1313" i="1"/>
  <c r="M1313" i="1"/>
  <c r="A1313" i="1"/>
  <c r="Q1321" i="1"/>
  <c r="J1321" i="1"/>
  <c r="R1321" i="1"/>
  <c r="K1321" i="1"/>
  <c r="N1321" i="1"/>
  <c r="M1321" i="1"/>
  <c r="O1321" i="1"/>
  <c r="P1321" i="1"/>
  <c r="L1321" i="1"/>
  <c r="A1321" i="1"/>
  <c r="Q1329" i="1"/>
  <c r="J1329" i="1"/>
  <c r="R1329" i="1"/>
  <c r="K1329" i="1"/>
  <c r="N1329" i="1"/>
  <c r="L1329" i="1"/>
  <c r="O1329" i="1"/>
  <c r="P1329" i="1"/>
  <c r="M1329" i="1"/>
  <c r="A1329" i="1"/>
  <c r="Q1337" i="1"/>
  <c r="J1337" i="1"/>
  <c r="R1337" i="1"/>
  <c r="K1337" i="1"/>
  <c r="N1337" i="1"/>
  <c r="M1337" i="1"/>
  <c r="O1337" i="1"/>
  <c r="P1337" i="1"/>
  <c r="L1337" i="1"/>
  <c r="A1337" i="1"/>
  <c r="J1345" i="1"/>
  <c r="R1345" i="1"/>
  <c r="K1345" i="1"/>
  <c r="N1345" i="1"/>
  <c r="L1345" i="1"/>
  <c r="O1345" i="1"/>
  <c r="P1345" i="1"/>
  <c r="M1345" i="1"/>
  <c r="Q1345" i="1"/>
  <c r="A1345" i="1"/>
  <c r="J1353" i="1"/>
  <c r="R1353" i="1"/>
  <c r="N1353" i="1"/>
  <c r="K1353" i="1"/>
  <c r="L1353" i="1"/>
  <c r="M1353" i="1"/>
  <c r="O1353" i="1"/>
  <c r="Q1353" i="1"/>
  <c r="P1353" i="1"/>
  <c r="A1353" i="1"/>
  <c r="O1361" i="1"/>
  <c r="P1361" i="1"/>
  <c r="Q1361" i="1"/>
  <c r="J1361" i="1"/>
  <c r="R1361" i="1"/>
  <c r="L1361" i="1"/>
  <c r="M1361" i="1"/>
  <c r="N1361" i="1"/>
  <c r="K1361" i="1"/>
  <c r="A1361" i="1"/>
  <c r="O1369" i="1"/>
  <c r="P1369" i="1"/>
  <c r="Q1369" i="1"/>
  <c r="J1369" i="1"/>
  <c r="R1369" i="1"/>
  <c r="L1369" i="1"/>
  <c r="M1369" i="1"/>
  <c r="K1369" i="1"/>
  <c r="N1369" i="1"/>
  <c r="A1369" i="1"/>
  <c r="O1377" i="1"/>
  <c r="P1377" i="1"/>
  <c r="Q1377" i="1"/>
  <c r="J1377" i="1"/>
  <c r="R1377" i="1"/>
  <c r="L1377" i="1"/>
  <c r="M1377" i="1"/>
  <c r="K1377" i="1"/>
  <c r="N1377" i="1"/>
  <c r="A1377" i="1"/>
  <c r="O1385" i="1"/>
  <c r="P1385" i="1"/>
  <c r="Q1385" i="1"/>
  <c r="J1385" i="1"/>
  <c r="R1385" i="1"/>
  <c r="L1385" i="1"/>
  <c r="M1385" i="1"/>
  <c r="K1385" i="1"/>
  <c r="N1385" i="1"/>
  <c r="A1385" i="1"/>
  <c r="O1393" i="1"/>
  <c r="P1393" i="1"/>
  <c r="Q1393" i="1"/>
  <c r="J1393" i="1"/>
  <c r="R1393" i="1"/>
  <c r="L1393" i="1"/>
  <c r="M1393" i="1"/>
  <c r="N1393" i="1"/>
  <c r="K1393" i="1"/>
  <c r="A1393" i="1"/>
  <c r="O1401" i="1"/>
  <c r="P1401" i="1"/>
  <c r="Q1401" i="1"/>
  <c r="J1401" i="1"/>
  <c r="R1401" i="1"/>
  <c r="L1401" i="1"/>
  <c r="M1401" i="1"/>
  <c r="K1401" i="1"/>
  <c r="N1401" i="1"/>
  <c r="A1401" i="1"/>
  <c r="P1409" i="1"/>
  <c r="Q1409" i="1"/>
  <c r="J1409" i="1"/>
  <c r="R1409" i="1"/>
  <c r="L1409" i="1"/>
  <c r="M1409" i="1"/>
  <c r="K1409" i="1"/>
  <c r="N1409" i="1"/>
  <c r="O1409" i="1"/>
  <c r="A1409" i="1"/>
  <c r="P1417" i="1"/>
  <c r="Q1417" i="1"/>
  <c r="J1417" i="1"/>
  <c r="R1417" i="1"/>
  <c r="L1417" i="1"/>
  <c r="M1417" i="1"/>
  <c r="K1417" i="1"/>
  <c r="N1417" i="1"/>
  <c r="O1417" i="1"/>
  <c r="A1417" i="1"/>
  <c r="P1425" i="1"/>
  <c r="Q1425" i="1"/>
  <c r="J1425" i="1"/>
  <c r="R1425" i="1"/>
  <c r="L1425" i="1"/>
  <c r="M1425" i="1"/>
  <c r="K1425" i="1"/>
  <c r="O1425" i="1"/>
  <c r="N1425" i="1"/>
  <c r="A1425" i="1"/>
  <c r="Q1433" i="1"/>
  <c r="L1433" i="1"/>
  <c r="M1433" i="1"/>
  <c r="J1433" i="1"/>
  <c r="K1433" i="1"/>
  <c r="O1433" i="1"/>
  <c r="P1433" i="1"/>
  <c r="N1433" i="1"/>
  <c r="R1433" i="1"/>
  <c r="A1433" i="1"/>
  <c r="P1441" i="1"/>
  <c r="Q1441" i="1"/>
  <c r="J1441" i="1"/>
  <c r="R1441" i="1"/>
  <c r="K1441" i="1"/>
  <c r="M1441" i="1"/>
  <c r="N1441" i="1"/>
  <c r="L1441" i="1"/>
  <c r="O1441" i="1"/>
  <c r="A1441" i="1"/>
  <c r="M3008" i="1"/>
  <c r="N3008" i="1"/>
  <c r="O3008" i="1"/>
  <c r="P3008" i="1"/>
  <c r="Q3008" i="1"/>
  <c r="R3008" i="1"/>
  <c r="L3008" i="1"/>
  <c r="K3008" i="1"/>
  <c r="J3008" i="1"/>
  <c r="A3008" i="1"/>
  <c r="M3000" i="1"/>
  <c r="N3000" i="1"/>
  <c r="O3000" i="1"/>
  <c r="P3000" i="1"/>
  <c r="Q3000" i="1"/>
  <c r="J3000" i="1"/>
  <c r="K3000" i="1"/>
  <c r="L3000" i="1"/>
  <c r="R3000" i="1"/>
  <c r="A3000" i="1"/>
  <c r="M2992" i="1"/>
  <c r="N2992" i="1"/>
  <c r="O2992" i="1"/>
  <c r="P2992" i="1"/>
  <c r="Q2992" i="1"/>
  <c r="K2992" i="1"/>
  <c r="L2992" i="1"/>
  <c r="R2992" i="1"/>
  <c r="J2992" i="1"/>
  <c r="A2992" i="1"/>
  <c r="M2984" i="1"/>
  <c r="N2984" i="1"/>
  <c r="O2984" i="1"/>
  <c r="P2984" i="1"/>
  <c r="Q2984" i="1"/>
  <c r="J2984" i="1"/>
  <c r="R2984" i="1"/>
  <c r="K2984" i="1"/>
  <c r="L2984" i="1"/>
  <c r="A2984" i="1"/>
  <c r="M2976" i="1"/>
  <c r="N2976" i="1"/>
  <c r="O2976" i="1"/>
  <c r="P2976" i="1"/>
  <c r="Q2976" i="1"/>
  <c r="J2976" i="1"/>
  <c r="K2976" i="1"/>
  <c r="L2976" i="1"/>
  <c r="R2976" i="1"/>
  <c r="A2976" i="1"/>
  <c r="M2968" i="1"/>
  <c r="N2968" i="1"/>
  <c r="O2968" i="1"/>
  <c r="P2968" i="1"/>
  <c r="Q2968" i="1"/>
  <c r="L2968" i="1"/>
  <c r="R2968" i="1"/>
  <c r="K2968" i="1"/>
  <c r="J2968" i="1"/>
  <c r="A2968" i="1"/>
  <c r="M2960" i="1"/>
  <c r="N2960" i="1"/>
  <c r="O2960" i="1"/>
  <c r="P2960" i="1"/>
  <c r="Q2960" i="1"/>
  <c r="J2960" i="1"/>
  <c r="K2960" i="1"/>
  <c r="R2960" i="1"/>
  <c r="L2960" i="1"/>
  <c r="A2960" i="1"/>
  <c r="M2952" i="1"/>
  <c r="N2952" i="1"/>
  <c r="O2952" i="1"/>
  <c r="P2952" i="1"/>
  <c r="Q2952" i="1"/>
  <c r="J2952" i="1"/>
  <c r="K2952" i="1"/>
  <c r="L2952" i="1"/>
  <c r="R2952" i="1"/>
  <c r="A2952" i="1"/>
  <c r="M2944" i="1"/>
  <c r="N2944" i="1"/>
  <c r="O2944" i="1"/>
  <c r="P2944" i="1"/>
  <c r="Q2944" i="1"/>
  <c r="R2944" i="1"/>
  <c r="L2944" i="1"/>
  <c r="J2944" i="1"/>
  <c r="K2944" i="1"/>
  <c r="A2944" i="1"/>
  <c r="M2936" i="1"/>
  <c r="N2936" i="1"/>
  <c r="O2936" i="1"/>
  <c r="P2936" i="1"/>
  <c r="Q2936" i="1"/>
  <c r="J2936" i="1"/>
  <c r="K2936" i="1"/>
  <c r="L2936" i="1"/>
  <c r="R2936" i="1"/>
  <c r="A2936" i="1"/>
  <c r="M2928" i="1"/>
  <c r="N2928" i="1"/>
  <c r="O2928" i="1"/>
  <c r="P2928" i="1"/>
  <c r="Q2928" i="1"/>
  <c r="K2928" i="1"/>
  <c r="L2928" i="1"/>
  <c r="R2928" i="1"/>
  <c r="J2928" i="1"/>
  <c r="A2928" i="1"/>
  <c r="M2920" i="1"/>
  <c r="N2920" i="1"/>
  <c r="O2920" i="1"/>
  <c r="P2920" i="1"/>
  <c r="Q2920" i="1"/>
  <c r="J2920" i="1"/>
  <c r="R2920" i="1"/>
  <c r="K2920" i="1"/>
  <c r="L2920" i="1"/>
  <c r="A2920" i="1"/>
  <c r="M2912" i="1"/>
  <c r="N2912" i="1"/>
  <c r="O2912" i="1"/>
  <c r="P2912" i="1"/>
  <c r="Q2912" i="1"/>
  <c r="J2912" i="1"/>
  <c r="K2912" i="1"/>
  <c r="L2912" i="1"/>
  <c r="R2912" i="1"/>
  <c r="A2912" i="1"/>
  <c r="Q2904" i="1"/>
  <c r="P2904" i="1"/>
  <c r="R2904" i="1"/>
  <c r="J2904" i="1"/>
  <c r="K2904" i="1"/>
  <c r="L2904" i="1"/>
  <c r="M2904" i="1"/>
  <c r="N2904" i="1"/>
  <c r="O2904" i="1"/>
  <c r="A2904" i="1"/>
  <c r="Q2896" i="1"/>
  <c r="O2896" i="1"/>
  <c r="P2896" i="1"/>
  <c r="R2896" i="1"/>
  <c r="J2896" i="1"/>
  <c r="K2896" i="1"/>
  <c r="L2896" i="1"/>
  <c r="M2896" i="1"/>
  <c r="N2896" i="1"/>
  <c r="A2896" i="1"/>
  <c r="P2888" i="1"/>
  <c r="Q2888" i="1"/>
  <c r="R2888" i="1"/>
  <c r="J2888" i="1"/>
  <c r="K2888" i="1"/>
  <c r="L2888" i="1"/>
  <c r="M2888" i="1"/>
  <c r="N2888" i="1"/>
  <c r="O2888" i="1"/>
  <c r="A2888" i="1"/>
  <c r="P1202" i="1"/>
  <c r="Q1202" i="1"/>
  <c r="J1202" i="1"/>
  <c r="R1202" i="1"/>
  <c r="K1202" i="1"/>
  <c r="L1202" i="1"/>
  <c r="M1202" i="1"/>
  <c r="N1202" i="1"/>
  <c r="O1202" i="1"/>
  <c r="A1202" i="1"/>
  <c r="P1210" i="1"/>
  <c r="Q1210" i="1"/>
  <c r="J1210" i="1"/>
  <c r="R1210" i="1"/>
  <c r="K1210" i="1"/>
  <c r="L1210" i="1"/>
  <c r="M1210" i="1"/>
  <c r="N1210" i="1"/>
  <c r="O1210" i="1"/>
  <c r="A1210" i="1"/>
  <c r="P1218" i="1"/>
  <c r="Q1218" i="1"/>
  <c r="J1218" i="1"/>
  <c r="R1218" i="1"/>
  <c r="K1218" i="1"/>
  <c r="L1218" i="1"/>
  <c r="M1218" i="1"/>
  <c r="N1218" i="1"/>
  <c r="O1218" i="1"/>
  <c r="A1218" i="1"/>
  <c r="P1226" i="1"/>
  <c r="Q1226" i="1"/>
  <c r="J1226" i="1"/>
  <c r="R1226" i="1"/>
  <c r="L1226" i="1"/>
  <c r="M1226" i="1"/>
  <c r="K1226" i="1"/>
  <c r="N1226" i="1"/>
  <c r="O1226" i="1"/>
  <c r="A1226" i="1"/>
  <c r="P1234" i="1"/>
  <c r="Q1234" i="1"/>
  <c r="L1234" i="1"/>
  <c r="N1234" i="1"/>
  <c r="O1234" i="1"/>
  <c r="R1234" i="1"/>
  <c r="J1234" i="1"/>
  <c r="K1234" i="1"/>
  <c r="M1234" i="1"/>
  <c r="A1234" i="1"/>
  <c r="P1242" i="1"/>
  <c r="Q1242" i="1"/>
  <c r="L1242" i="1"/>
  <c r="J1242" i="1"/>
  <c r="N1242" i="1"/>
  <c r="K1242" i="1"/>
  <c r="O1242" i="1"/>
  <c r="R1242" i="1"/>
  <c r="M1242" i="1"/>
  <c r="A1242" i="1"/>
  <c r="P1250" i="1"/>
  <c r="O1250" i="1"/>
  <c r="Q1250" i="1"/>
  <c r="R1250" i="1"/>
  <c r="L1250" i="1"/>
  <c r="J1250" i="1"/>
  <c r="M1250" i="1"/>
  <c r="N1250" i="1"/>
  <c r="K1250" i="1"/>
  <c r="A1250" i="1"/>
  <c r="P1258" i="1"/>
  <c r="Q1258" i="1"/>
  <c r="J1258" i="1"/>
  <c r="R1258" i="1"/>
  <c r="M1258" i="1"/>
  <c r="K1258" i="1"/>
  <c r="N1258" i="1"/>
  <c r="O1258" i="1"/>
  <c r="L1258" i="1"/>
  <c r="A1258" i="1"/>
  <c r="P1266" i="1"/>
  <c r="Q1266" i="1"/>
  <c r="J1266" i="1"/>
  <c r="R1266" i="1"/>
  <c r="M1266" i="1"/>
  <c r="L1266" i="1"/>
  <c r="N1266" i="1"/>
  <c r="O1266" i="1"/>
  <c r="K1266" i="1"/>
  <c r="A1266" i="1"/>
  <c r="P1274" i="1"/>
  <c r="Q1274" i="1"/>
  <c r="J1274" i="1"/>
  <c r="R1274" i="1"/>
  <c r="M1274" i="1"/>
  <c r="K1274" i="1"/>
  <c r="N1274" i="1"/>
  <c r="O1274" i="1"/>
  <c r="L1274" i="1"/>
  <c r="A1274" i="1"/>
  <c r="P1282" i="1"/>
  <c r="Q1282" i="1"/>
  <c r="J1282" i="1"/>
  <c r="R1282" i="1"/>
  <c r="M1282" i="1"/>
  <c r="L1282" i="1"/>
  <c r="N1282" i="1"/>
  <c r="O1282" i="1"/>
  <c r="K1282" i="1"/>
  <c r="A1282" i="1"/>
  <c r="P1290" i="1"/>
  <c r="Q1290" i="1"/>
  <c r="J1290" i="1"/>
  <c r="R1290" i="1"/>
  <c r="M1290" i="1"/>
  <c r="K1290" i="1"/>
  <c r="N1290" i="1"/>
  <c r="O1290" i="1"/>
  <c r="L1290" i="1"/>
  <c r="A1290" i="1"/>
  <c r="P1298" i="1"/>
  <c r="Q1298" i="1"/>
  <c r="J1298" i="1"/>
  <c r="R1298" i="1"/>
  <c r="M1298" i="1"/>
  <c r="L1298" i="1"/>
  <c r="N1298" i="1"/>
  <c r="O1298" i="1"/>
  <c r="K1298" i="1"/>
  <c r="A1298" i="1"/>
  <c r="P1306" i="1"/>
  <c r="Q1306" i="1"/>
  <c r="J1306" i="1"/>
  <c r="R1306" i="1"/>
  <c r="M1306" i="1"/>
  <c r="K1306" i="1"/>
  <c r="N1306" i="1"/>
  <c r="O1306" i="1"/>
  <c r="L1306" i="1"/>
  <c r="A1306" i="1"/>
  <c r="P1314" i="1"/>
  <c r="Q1314" i="1"/>
  <c r="J1314" i="1"/>
  <c r="R1314" i="1"/>
  <c r="M1314" i="1"/>
  <c r="L1314" i="1"/>
  <c r="N1314" i="1"/>
  <c r="O1314" i="1"/>
  <c r="K1314" i="1"/>
  <c r="A1314" i="1"/>
  <c r="P1322" i="1"/>
  <c r="Q1322" i="1"/>
  <c r="J1322" i="1"/>
  <c r="R1322" i="1"/>
  <c r="M1322" i="1"/>
  <c r="K1322" i="1"/>
  <c r="N1322" i="1"/>
  <c r="O1322" i="1"/>
  <c r="L1322" i="1"/>
  <c r="A1322" i="1"/>
  <c r="P1330" i="1"/>
  <c r="Q1330" i="1"/>
  <c r="J1330" i="1"/>
  <c r="R1330" i="1"/>
  <c r="M1330" i="1"/>
  <c r="L1330" i="1"/>
  <c r="N1330" i="1"/>
  <c r="O1330" i="1"/>
  <c r="K1330" i="1"/>
  <c r="A1330" i="1"/>
  <c r="P1338" i="1"/>
  <c r="Q1338" i="1"/>
  <c r="J1338" i="1"/>
  <c r="R1338" i="1"/>
  <c r="M1338" i="1"/>
  <c r="K1338" i="1"/>
  <c r="N1338" i="1"/>
  <c r="O1338" i="1"/>
  <c r="L1338" i="1"/>
  <c r="A1338" i="1"/>
  <c r="Q1346" i="1"/>
  <c r="M1346" i="1"/>
  <c r="J1346" i="1"/>
  <c r="K1346" i="1"/>
  <c r="L1346" i="1"/>
  <c r="N1346" i="1"/>
  <c r="P1346" i="1"/>
  <c r="R1346" i="1"/>
  <c r="O1346" i="1"/>
  <c r="A1346" i="1"/>
  <c r="Q1354" i="1"/>
  <c r="M1354" i="1"/>
  <c r="L1354" i="1"/>
  <c r="N1354" i="1"/>
  <c r="O1354" i="1"/>
  <c r="P1354" i="1"/>
  <c r="J1354" i="1"/>
  <c r="K1354" i="1"/>
  <c r="R1354" i="1"/>
  <c r="A1354" i="1"/>
  <c r="N1362" i="1"/>
  <c r="O1362" i="1"/>
  <c r="P1362" i="1"/>
  <c r="Q1362" i="1"/>
  <c r="K1362" i="1"/>
  <c r="L1362" i="1"/>
  <c r="J1362" i="1"/>
  <c r="M1362" i="1"/>
  <c r="R1362" i="1"/>
  <c r="A1362" i="1"/>
  <c r="N1370" i="1"/>
  <c r="O1370" i="1"/>
  <c r="P1370" i="1"/>
  <c r="Q1370" i="1"/>
  <c r="K1370" i="1"/>
  <c r="L1370" i="1"/>
  <c r="J1370" i="1"/>
  <c r="R1370" i="1"/>
  <c r="M1370" i="1"/>
  <c r="A1370" i="1"/>
  <c r="N1378" i="1"/>
  <c r="O1378" i="1"/>
  <c r="P1378" i="1"/>
  <c r="Q1378" i="1"/>
  <c r="K1378" i="1"/>
  <c r="L1378" i="1"/>
  <c r="J1378" i="1"/>
  <c r="M1378" i="1"/>
  <c r="R1378" i="1"/>
  <c r="A1378" i="1"/>
  <c r="N1386" i="1"/>
  <c r="O1386" i="1"/>
  <c r="P1386" i="1"/>
  <c r="Q1386" i="1"/>
  <c r="K1386" i="1"/>
  <c r="L1386" i="1"/>
  <c r="M1386" i="1"/>
  <c r="R1386" i="1"/>
  <c r="J1386" i="1"/>
  <c r="A1386" i="1"/>
  <c r="N1394" i="1"/>
  <c r="O1394" i="1"/>
  <c r="P1394" i="1"/>
  <c r="Q1394" i="1"/>
  <c r="K1394" i="1"/>
  <c r="L1394" i="1"/>
  <c r="J1394" i="1"/>
  <c r="M1394" i="1"/>
  <c r="R1394" i="1"/>
  <c r="A1394" i="1"/>
  <c r="N1402" i="1"/>
  <c r="O1402" i="1"/>
  <c r="P1402" i="1"/>
  <c r="Q1402" i="1"/>
  <c r="K1402" i="1"/>
  <c r="L1402" i="1"/>
  <c r="J1402" i="1"/>
  <c r="R1402" i="1"/>
  <c r="M1402" i="1"/>
  <c r="A1402" i="1"/>
  <c r="O1410" i="1"/>
  <c r="P1410" i="1"/>
  <c r="Q1410" i="1"/>
  <c r="K1410" i="1"/>
  <c r="L1410" i="1"/>
  <c r="J1410" i="1"/>
  <c r="M1410" i="1"/>
  <c r="N1410" i="1"/>
  <c r="R1410" i="1"/>
  <c r="A1410" i="1"/>
  <c r="O1418" i="1"/>
  <c r="P1418" i="1"/>
  <c r="Q1418" i="1"/>
  <c r="K1418" i="1"/>
  <c r="L1418" i="1"/>
  <c r="J1418" i="1"/>
  <c r="N1418" i="1"/>
  <c r="R1418" i="1"/>
  <c r="M1418" i="1"/>
  <c r="A1418" i="1"/>
  <c r="O1426" i="1"/>
  <c r="P1426" i="1"/>
  <c r="Q1426" i="1"/>
  <c r="K1426" i="1"/>
  <c r="L1426" i="1"/>
  <c r="N1426" i="1"/>
  <c r="R1426" i="1"/>
  <c r="J1426" i="1"/>
  <c r="M1426" i="1"/>
  <c r="A1426" i="1"/>
  <c r="P1434" i="1"/>
  <c r="K1434" i="1"/>
  <c r="L1434" i="1"/>
  <c r="J1434" i="1"/>
  <c r="M1434" i="1"/>
  <c r="N1434" i="1"/>
  <c r="O1434" i="1"/>
  <c r="R1434" i="1"/>
  <c r="Q1434" i="1"/>
  <c r="A1434" i="1"/>
  <c r="O1442" i="1"/>
  <c r="P1442" i="1"/>
  <c r="Q1442" i="1"/>
  <c r="J1442" i="1"/>
  <c r="R1442" i="1"/>
  <c r="L1442" i="1"/>
  <c r="M1442" i="1"/>
  <c r="K1442" i="1"/>
  <c r="N1442" i="1"/>
  <c r="A1442" i="1"/>
  <c r="N3015" i="1"/>
  <c r="O3015" i="1"/>
  <c r="P3015" i="1"/>
  <c r="Q3015" i="1"/>
  <c r="J3015" i="1"/>
  <c r="R3015" i="1"/>
  <c r="M3015" i="1"/>
  <c r="K3015" i="1"/>
  <c r="A3015" i="1"/>
  <c r="L3015" i="1"/>
  <c r="N3007" i="1"/>
  <c r="O3007" i="1"/>
  <c r="P3007" i="1"/>
  <c r="Q3007" i="1"/>
  <c r="J3007" i="1"/>
  <c r="R3007" i="1"/>
  <c r="K3007" i="1"/>
  <c r="L3007" i="1"/>
  <c r="M3007" i="1"/>
  <c r="A3007" i="1"/>
  <c r="N2999" i="1"/>
  <c r="O2999" i="1"/>
  <c r="P2999" i="1"/>
  <c r="Q2999" i="1"/>
  <c r="J2999" i="1"/>
  <c r="R2999" i="1"/>
  <c r="L2999" i="1"/>
  <c r="M2999" i="1"/>
  <c r="K2999" i="1"/>
  <c r="A2999" i="1"/>
  <c r="N2991" i="1"/>
  <c r="O2991" i="1"/>
  <c r="P2991" i="1"/>
  <c r="Q2991" i="1"/>
  <c r="J2991" i="1"/>
  <c r="R2991" i="1"/>
  <c r="K2991" i="1"/>
  <c r="L2991" i="1"/>
  <c r="M2991" i="1"/>
  <c r="A2991" i="1"/>
  <c r="N2983" i="1"/>
  <c r="O2983" i="1"/>
  <c r="P2983" i="1"/>
  <c r="Q2983" i="1"/>
  <c r="J2983" i="1"/>
  <c r="R2983" i="1"/>
  <c r="K2983" i="1"/>
  <c r="L2983" i="1"/>
  <c r="M2983" i="1"/>
  <c r="A2983" i="1"/>
  <c r="N2975" i="1"/>
  <c r="O2975" i="1"/>
  <c r="P2975" i="1"/>
  <c r="Q2975" i="1"/>
  <c r="J2975" i="1"/>
  <c r="R2975" i="1"/>
  <c r="M2975" i="1"/>
  <c r="L2975" i="1"/>
  <c r="K2975" i="1"/>
  <c r="A2975" i="1"/>
  <c r="N2967" i="1"/>
  <c r="O2967" i="1"/>
  <c r="P2967" i="1"/>
  <c r="Q2967" i="1"/>
  <c r="J2967" i="1"/>
  <c r="R2967" i="1"/>
  <c r="K2967" i="1"/>
  <c r="L2967" i="1"/>
  <c r="A2967" i="1"/>
  <c r="M2967" i="1"/>
  <c r="N2959" i="1"/>
  <c r="O2959" i="1"/>
  <c r="P2959" i="1"/>
  <c r="Q2959" i="1"/>
  <c r="J2959" i="1"/>
  <c r="R2959" i="1"/>
  <c r="K2959" i="1"/>
  <c r="L2959" i="1"/>
  <c r="M2959" i="1"/>
  <c r="A2959" i="1"/>
  <c r="N2951" i="1"/>
  <c r="O2951" i="1"/>
  <c r="P2951" i="1"/>
  <c r="Q2951" i="1"/>
  <c r="J2951" i="1"/>
  <c r="R2951" i="1"/>
  <c r="M2951" i="1"/>
  <c r="L2951" i="1"/>
  <c r="K2951" i="1"/>
  <c r="A2951" i="1"/>
  <c r="N2943" i="1"/>
  <c r="O2943" i="1"/>
  <c r="P2943" i="1"/>
  <c r="Q2943" i="1"/>
  <c r="J2943" i="1"/>
  <c r="R2943" i="1"/>
  <c r="K2943" i="1"/>
  <c r="L2943" i="1"/>
  <c r="M2943" i="1"/>
  <c r="A2943" i="1"/>
  <c r="N2935" i="1"/>
  <c r="O2935" i="1"/>
  <c r="P2935" i="1"/>
  <c r="Q2935" i="1"/>
  <c r="J2935" i="1"/>
  <c r="R2935" i="1"/>
  <c r="L2935" i="1"/>
  <c r="M2935" i="1"/>
  <c r="K2935" i="1"/>
  <c r="A2935" i="1"/>
  <c r="N2927" i="1"/>
  <c r="O2927" i="1"/>
  <c r="P2927" i="1"/>
  <c r="Q2927" i="1"/>
  <c r="J2927" i="1"/>
  <c r="R2927" i="1"/>
  <c r="K2927" i="1"/>
  <c r="L2927" i="1"/>
  <c r="M2927" i="1"/>
  <c r="A2927" i="1"/>
  <c r="N2919" i="1"/>
  <c r="O2919" i="1"/>
  <c r="P2919" i="1"/>
  <c r="Q2919" i="1"/>
  <c r="J2919" i="1"/>
  <c r="R2919" i="1"/>
  <c r="K2919" i="1"/>
  <c r="L2919" i="1"/>
  <c r="M2919" i="1"/>
  <c r="A2919" i="1"/>
  <c r="N2911" i="1"/>
  <c r="O2911" i="1"/>
  <c r="P2911" i="1"/>
  <c r="Q2911" i="1"/>
  <c r="J2911" i="1"/>
  <c r="R2911" i="1"/>
  <c r="M2911" i="1"/>
  <c r="L2911" i="1"/>
  <c r="K2911" i="1"/>
  <c r="A2911" i="1"/>
  <c r="J2903" i="1"/>
  <c r="R2903" i="1"/>
  <c r="P2903" i="1"/>
  <c r="Q2903" i="1"/>
  <c r="K2903" i="1"/>
  <c r="L2903" i="1"/>
  <c r="O2903" i="1"/>
  <c r="N2903" i="1"/>
  <c r="M2903" i="1"/>
  <c r="A2903" i="1"/>
  <c r="J2895" i="1"/>
  <c r="R2895" i="1"/>
  <c r="O2895" i="1"/>
  <c r="P2895" i="1"/>
  <c r="Q2895" i="1"/>
  <c r="K2895" i="1"/>
  <c r="N2895" i="1"/>
  <c r="M2895" i="1"/>
  <c r="L2895" i="1"/>
  <c r="A2895" i="1"/>
  <c r="Q2887" i="1"/>
  <c r="J2887" i="1"/>
  <c r="R2887" i="1"/>
  <c r="O2887" i="1"/>
  <c r="P2887" i="1"/>
  <c r="K2887" i="1"/>
  <c r="L2887" i="1"/>
  <c r="M2887" i="1"/>
  <c r="N2887" i="1"/>
  <c r="A2887" i="1"/>
  <c r="O1203" i="1"/>
  <c r="P1203" i="1"/>
  <c r="Q1203" i="1"/>
  <c r="J1203" i="1"/>
  <c r="R1203" i="1"/>
  <c r="K1203" i="1"/>
  <c r="L1203" i="1"/>
  <c r="M1203" i="1"/>
  <c r="N1203" i="1"/>
  <c r="A1203" i="1"/>
  <c r="O1211" i="1"/>
  <c r="P1211" i="1"/>
  <c r="Q1211" i="1"/>
  <c r="J1211" i="1"/>
  <c r="R1211" i="1"/>
  <c r="K1211" i="1"/>
  <c r="L1211" i="1"/>
  <c r="M1211" i="1"/>
  <c r="N1211" i="1"/>
  <c r="A1211" i="1"/>
  <c r="O1219" i="1"/>
  <c r="P1219" i="1"/>
  <c r="Q1219" i="1"/>
  <c r="J1219" i="1"/>
  <c r="R1219" i="1"/>
  <c r="K1219" i="1"/>
  <c r="L1219" i="1"/>
  <c r="N1219" i="1"/>
  <c r="M1219" i="1"/>
  <c r="A1219" i="1"/>
  <c r="O1227" i="1"/>
  <c r="P1227" i="1"/>
  <c r="Q1227" i="1"/>
  <c r="K1227" i="1"/>
  <c r="L1227" i="1"/>
  <c r="M1227" i="1"/>
  <c r="J1227" i="1"/>
  <c r="N1227" i="1"/>
  <c r="R1227" i="1"/>
  <c r="A1227" i="1"/>
  <c r="O1235" i="1"/>
  <c r="P1235" i="1"/>
  <c r="K1235" i="1"/>
  <c r="R1235" i="1"/>
  <c r="M1235" i="1"/>
  <c r="L1235" i="1"/>
  <c r="N1235" i="1"/>
  <c r="Q1235" i="1"/>
  <c r="J1235" i="1"/>
  <c r="A1235" i="1"/>
  <c r="O1243" i="1"/>
  <c r="P1243" i="1"/>
  <c r="K1243" i="1"/>
  <c r="J1243" i="1"/>
  <c r="L1243" i="1"/>
  <c r="M1243" i="1"/>
  <c r="R1243" i="1"/>
  <c r="Q1243" i="1"/>
  <c r="N1243" i="1"/>
  <c r="A1243" i="1"/>
  <c r="O1251" i="1"/>
  <c r="P1251" i="1"/>
  <c r="Q1251" i="1"/>
  <c r="R1251" i="1"/>
  <c r="L1251" i="1"/>
  <c r="K1251" i="1"/>
  <c r="M1251" i="1"/>
  <c r="N1251" i="1"/>
  <c r="J1251" i="1"/>
  <c r="A1251" i="1"/>
  <c r="O1259" i="1"/>
  <c r="P1259" i="1"/>
  <c r="Q1259" i="1"/>
  <c r="L1259" i="1"/>
  <c r="K1259" i="1"/>
  <c r="M1259" i="1"/>
  <c r="N1259" i="1"/>
  <c r="R1259" i="1"/>
  <c r="J1259" i="1"/>
  <c r="A1259" i="1"/>
  <c r="O1267" i="1"/>
  <c r="P1267" i="1"/>
  <c r="Q1267" i="1"/>
  <c r="L1267" i="1"/>
  <c r="J1267" i="1"/>
  <c r="M1267" i="1"/>
  <c r="N1267" i="1"/>
  <c r="K1267" i="1"/>
  <c r="R1267" i="1"/>
  <c r="A1267" i="1"/>
  <c r="O1275" i="1"/>
  <c r="P1275" i="1"/>
  <c r="Q1275" i="1"/>
  <c r="L1275" i="1"/>
  <c r="K1275" i="1"/>
  <c r="M1275" i="1"/>
  <c r="N1275" i="1"/>
  <c r="R1275" i="1"/>
  <c r="J1275" i="1"/>
  <c r="A1275" i="1"/>
  <c r="O1283" i="1"/>
  <c r="P1283" i="1"/>
  <c r="Q1283" i="1"/>
  <c r="L1283" i="1"/>
  <c r="J1283" i="1"/>
  <c r="M1283" i="1"/>
  <c r="N1283" i="1"/>
  <c r="K1283" i="1"/>
  <c r="R1283" i="1"/>
  <c r="A1283" i="1"/>
  <c r="O1291" i="1"/>
  <c r="P1291" i="1"/>
  <c r="Q1291" i="1"/>
  <c r="L1291" i="1"/>
  <c r="K1291" i="1"/>
  <c r="M1291" i="1"/>
  <c r="N1291" i="1"/>
  <c r="R1291" i="1"/>
  <c r="J1291" i="1"/>
  <c r="A1291" i="1"/>
  <c r="O1299" i="1"/>
  <c r="P1299" i="1"/>
  <c r="Q1299" i="1"/>
  <c r="L1299" i="1"/>
  <c r="J1299" i="1"/>
  <c r="M1299" i="1"/>
  <c r="N1299" i="1"/>
  <c r="R1299" i="1"/>
  <c r="K1299" i="1"/>
  <c r="A1299" i="1"/>
  <c r="O1307" i="1"/>
  <c r="P1307" i="1"/>
  <c r="Q1307" i="1"/>
  <c r="L1307" i="1"/>
  <c r="K1307" i="1"/>
  <c r="M1307" i="1"/>
  <c r="N1307" i="1"/>
  <c r="R1307" i="1"/>
  <c r="J1307" i="1"/>
  <c r="A1307" i="1"/>
  <c r="O1315" i="1"/>
  <c r="P1315" i="1"/>
  <c r="Q1315" i="1"/>
  <c r="L1315" i="1"/>
  <c r="J1315" i="1"/>
  <c r="M1315" i="1"/>
  <c r="N1315" i="1"/>
  <c r="K1315" i="1"/>
  <c r="R1315" i="1"/>
  <c r="A1315" i="1"/>
  <c r="O1323" i="1"/>
  <c r="P1323" i="1"/>
  <c r="Q1323" i="1"/>
  <c r="L1323" i="1"/>
  <c r="K1323" i="1"/>
  <c r="M1323" i="1"/>
  <c r="N1323" i="1"/>
  <c r="R1323" i="1"/>
  <c r="J1323" i="1"/>
  <c r="A1323" i="1"/>
  <c r="O1331" i="1"/>
  <c r="P1331" i="1"/>
  <c r="Q1331" i="1"/>
  <c r="L1331" i="1"/>
  <c r="J1331" i="1"/>
  <c r="M1331" i="1"/>
  <c r="N1331" i="1"/>
  <c r="K1331" i="1"/>
  <c r="R1331" i="1"/>
  <c r="A1331" i="1"/>
  <c r="O1339" i="1"/>
  <c r="P1339" i="1"/>
  <c r="Q1339" i="1"/>
  <c r="L1339" i="1"/>
  <c r="K1339" i="1"/>
  <c r="M1339" i="1"/>
  <c r="N1339" i="1"/>
  <c r="R1339" i="1"/>
  <c r="J1339" i="1"/>
  <c r="A1339" i="1"/>
  <c r="P1347" i="1"/>
  <c r="L1347" i="1"/>
  <c r="K1347" i="1"/>
  <c r="M1347" i="1"/>
  <c r="N1347" i="1"/>
  <c r="O1347" i="1"/>
  <c r="R1347" i="1"/>
  <c r="J1347" i="1"/>
  <c r="Q1347" i="1"/>
  <c r="A1347" i="1"/>
  <c r="P1355" i="1"/>
  <c r="L1355" i="1"/>
  <c r="N1355" i="1"/>
  <c r="O1355" i="1"/>
  <c r="Q1355" i="1"/>
  <c r="R1355" i="1"/>
  <c r="J1355" i="1"/>
  <c r="K1355" i="1"/>
  <c r="M1355" i="1"/>
  <c r="A1355" i="1"/>
  <c r="M1363" i="1"/>
  <c r="N1363" i="1"/>
  <c r="O1363" i="1"/>
  <c r="P1363" i="1"/>
  <c r="J1363" i="1"/>
  <c r="R1363" i="1"/>
  <c r="K1363" i="1"/>
  <c r="Q1363" i="1"/>
  <c r="L1363" i="1"/>
  <c r="A1363" i="1"/>
  <c r="M1371" i="1"/>
  <c r="N1371" i="1"/>
  <c r="O1371" i="1"/>
  <c r="P1371" i="1"/>
  <c r="J1371" i="1"/>
  <c r="R1371" i="1"/>
  <c r="K1371" i="1"/>
  <c r="L1371" i="1"/>
  <c r="Q1371" i="1"/>
  <c r="A1371" i="1"/>
  <c r="M1379" i="1"/>
  <c r="N1379" i="1"/>
  <c r="O1379" i="1"/>
  <c r="P1379" i="1"/>
  <c r="J1379" i="1"/>
  <c r="R1379" i="1"/>
  <c r="K1379" i="1"/>
  <c r="L1379" i="1"/>
  <c r="Q1379" i="1"/>
  <c r="A1379" i="1"/>
  <c r="M1387" i="1"/>
  <c r="N1387" i="1"/>
  <c r="O1387" i="1"/>
  <c r="P1387" i="1"/>
  <c r="J1387" i="1"/>
  <c r="R1387" i="1"/>
  <c r="K1387" i="1"/>
  <c r="L1387" i="1"/>
  <c r="Q1387" i="1"/>
  <c r="A1387" i="1"/>
  <c r="M1395" i="1"/>
  <c r="N1395" i="1"/>
  <c r="O1395" i="1"/>
  <c r="P1395" i="1"/>
  <c r="J1395" i="1"/>
  <c r="R1395" i="1"/>
  <c r="K1395" i="1"/>
  <c r="Q1395" i="1"/>
  <c r="L1395" i="1"/>
  <c r="A1395" i="1"/>
  <c r="M1403" i="1"/>
  <c r="N1403" i="1"/>
  <c r="O1403" i="1"/>
  <c r="P1403" i="1"/>
  <c r="J1403" i="1"/>
  <c r="R1403" i="1"/>
  <c r="K1403" i="1"/>
  <c r="L1403" i="1"/>
  <c r="Q1403" i="1"/>
  <c r="A1403" i="1"/>
  <c r="N1411" i="1"/>
  <c r="O1411" i="1"/>
  <c r="P1411" i="1"/>
  <c r="J1411" i="1"/>
  <c r="R1411" i="1"/>
  <c r="K1411" i="1"/>
  <c r="M1411" i="1"/>
  <c r="Q1411" i="1"/>
  <c r="L1411" i="1"/>
  <c r="A1411" i="1"/>
  <c r="N1419" i="1"/>
  <c r="O1419" i="1"/>
  <c r="P1419" i="1"/>
  <c r="J1419" i="1"/>
  <c r="R1419" i="1"/>
  <c r="K1419" i="1"/>
  <c r="M1419" i="1"/>
  <c r="Q1419" i="1"/>
  <c r="L1419" i="1"/>
  <c r="A1419" i="1"/>
  <c r="N1427" i="1"/>
  <c r="O1427" i="1"/>
  <c r="P1427" i="1"/>
  <c r="J1427" i="1"/>
  <c r="R1427" i="1"/>
  <c r="K1427" i="1"/>
  <c r="L1427" i="1"/>
  <c r="M1427" i="1"/>
  <c r="Q1427" i="1"/>
  <c r="A1427" i="1"/>
  <c r="O1435" i="1"/>
  <c r="J1435" i="1"/>
  <c r="R1435" i="1"/>
  <c r="K1435" i="1"/>
  <c r="N1435" i="1"/>
  <c r="P1435" i="1"/>
  <c r="Q1435" i="1"/>
  <c r="L1435" i="1"/>
  <c r="M1435" i="1"/>
  <c r="A1435" i="1"/>
  <c r="N1443" i="1"/>
  <c r="O1443" i="1"/>
  <c r="P1443" i="1"/>
  <c r="Q1443" i="1"/>
  <c r="K1443" i="1"/>
  <c r="L1443" i="1"/>
  <c r="J1443" i="1"/>
  <c r="M1443" i="1"/>
  <c r="R1443" i="1"/>
  <c r="A1443"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8" i="1"/>
  <c r="R446" i="1"/>
  <c r="L450" i="1"/>
  <c r="M450" i="1"/>
  <c r="R433" i="1"/>
  <c r="J440" i="1"/>
  <c r="L432" i="1"/>
  <c r="N432" i="1"/>
  <c r="O440" i="1"/>
  <c r="P440" i="1"/>
  <c r="O432" i="1"/>
  <c r="A434" i="1"/>
  <c r="P435" i="1"/>
  <c r="J435" i="1"/>
  <c r="K435" i="1"/>
  <c r="L435" i="1"/>
  <c r="L440" i="1"/>
  <c r="P443" i="1"/>
  <c r="J443" i="1"/>
  <c r="R442" i="1"/>
  <c r="O446" i="1"/>
  <c r="R437" i="1"/>
  <c r="J432" i="1"/>
  <c r="A440" i="1"/>
  <c r="O442" i="1"/>
  <c r="J451" i="1"/>
  <c r="M432" i="1"/>
  <c r="P432" i="1"/>
  <c r="M440" i="1"/>
  <c r="R432" i="1"/>
  <c r="K437" i="1"/>
  <c r="N440"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L448" i="1"/>
  <c r="R443" i="1"/>
  <c r="A444" i="1"/>
  <c r="L441" i="1"/>
  <c r="J445" i="1"/>
  <c r="J438" i="1"/>
  <c r="N438" i="1"/>
  <c r="P431" i="1"/>
  <c r="N434" i="1"/>
  <c r="O438" i="1"/>
  <c r="J442" i="1"/>
  <c r="M446" i="1"/>
  <c r="A448" i="1"/>
  <c r="J448" i="1"/>
  <c r="N448" i="1"/>
  <c r="P441" i="1"/>
  <c r="L444" i="1"/>
  <c r="J441" i="1"/>
  <c r="A438" i="1"/>
  <c r="R444" i="1"/>
  <c r="L434" i="1"/>
  <c r="A442" i="1"/>
  <c r="J434" i="1"/>
  <c r="L446" i="1"/>
  <c r="M434" i="1"/>
  <c r="J446" i="1"/>
  <c r="J452" i="1"/>
  <c r="N452" i="1"/>
  <c r="L453" i="1"/>
  <c r="M436" i="1"/>
  <c r="L437" i="1"/>
  <c r="P445" i="1"/>
  <c r="M452" i="1"/>
  <c r="K445" i="1"/>
  <c r="P436" i="1"/>
  <c r="M444" i="1"/>
  <c r="L445" i="1"/>
  <c r="P452" i="1"/>
  <c r="A436" i="1"/>
  <c r="R436" i="1"/>
  <c r="N444" i="1"/>
  <c r="A452" i="1"/>
  <c r="R452" i="1"/>
  <c r="P437" i="1"/>
  <c r="O444"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2" i="1"/>
  <c r="K532" i="1"/>
  <c r="L532" i="1"/>
  <c r="M532" i="1"/>
  <c r="N532" i="1"/>
  <c r="O532" i="1"/>
  <c r="P532" i="1"/>
  <c r="Q532" i="1"/>
  <c r="A532" i="1"/>
  <c r="L194" i="1" l="1"/>
  <c r="C195" i="1"/>
  <c r="B195" i="1" s="1"/>
  <c r="R194" i="1"/>
  <c r="N194" i="1"/>
  <c r="O194" i="1"/>
  <c r="A194" i="1"/>
  <c r="J194" i="1"/>
  <c r="P194" i="1"/>
  <c r="K194" i="1"/>
  <c r="M194" i="1"/>
  <c r="Q194" i="1"/>
  <c r="J187" i="1"/>
  <c r="K187" i="1"/>
  <c r="L187" i="1"/>
  <c r="M187" i="1"/>
  <c r="N187" i="1"/>
  <c r="O187" i="1"/>
  <c r="P187" i="1"/>
  <c r="Q187" i="1"/>
  <c r="R187" i="1"/>
  <c r="A187" i="1"/>
  <c r="C3276" i="1"/>
  <c r="B3276" i="1" s="1"/>
  <c r="C3277" i="1"/>
  <c r="B3277" i="1" s="1"/>
  <c r="C3278" i="1"/>
  <c r="B3278" i="1" s="1"/>
  <c r="C3275" i="1"/>
  <c r="B3275" i="1" s="1"/>
  <c r="I3278" i="1"/>
  <c r="I3277" i="1"/>
  <c r="I3276" i="1"/>
  <c r="I3275" i="1"/>
  <c r="R3274" i="1"/>
  <c r="O3274" i="1"/>
  <c r="N3274" i="1"/>
  <c r="M3274" i="1"/>
  <c r="L3274" i="1"/>
  <c r="K3274" i="1"/>
  <c r="J3274" i="1"/>
  <c r="C3251" i="1"/>
  <c r="B3251" i="1" s="1"/>
  <c r="C3252" i="1"/>
  <c r="B3252" i="1" s="1"/>
  <c r="C3253" i="1"/>
  <c r="B3253" i="1" s="1"/>
  <c r="C3250" i="1"/>
  <c r="B3250" i="1" s="1"/>
  <c r="I3253" i="1"/>
  <c r="I3252" i="1"/>
  <c r="I3251" i="1"/>
  <c r="I3250" i="1"/>
  <c r="O3249" i="1"/>
  <c r="N3249" i="1"/>
  <c r="M3249" i="1"/>
  <c r="L3249" i="1"/>
  <c r="K3249" i="1"/>
  <c r="J3249" i="1"/>
  <c r="J149" i="19"/>
  <c r="K149" i="19"/>
  <c r="Q3274" i="1" s="1"/>
  <c r="P3249" i="1"/>
  <c r="M3252" i="1" l="1"/>
  <c r="A3252" i="1"/>
  <c r="L3276" i="1"/>
  <c r="A3276" i="1"/>
  <c r="J3251" i="1"/>
  <c r="A3251" i="1"/>
  <c r="J3275" i="1"/>
  <c r="A3275" i="1"/>
  <c r="K3250" i="1"/>
  <c r="A3250" i="1"/>
  <c r="L3278" i="1"/>
  <c r="A3278" i="1"/>
  <c r="J3253" i="1"/>
  <c r="A3253" i="1"/>
  <c r="O3277" i="1"/>
  <c r="A3277" i="1"/>
  <c r="K195" i="1"/>
  <c r="L195" i="1"/>
  <c r="N195" i="1"/>
  <c r="P195" i="1"/>
  <c r="R195" i="1"/>
  <c r="O195" i="1"/>
  <c r="Q195" i="1"/>
  <c r="C196" i="1"/>
  <c r="B196" i="1" s="1"/>
  <c r="A195" i="1"/>
  <c r="J195" i="1"/>
  <c r="M195" i="1"/>
  <c r="P3275" i="1"/>
  <c r="R3275" i="1"/>
  <c r="Q3251" i="1"/>
  <c r="M3276" i="1"/>
  <c r="J3252" i="1"/>
  <c r="L3250" i="1"/>
  <c r="L3252" i="1"/>
  <c r="N3276" i="1"/>
  <c r="M3250" i="1"/>
  <c r="N3252" i="1"/>
  <c r="J3278" i="1"/>
  <c r="N3250" i="1"/>
  <c r="K3278" i="1"/>
  <c r="Q3249" i="1"/>
  <c r="P3274" i="1"/>
  <c r="Q3275" i="1"/>
  <c r="Q3278" i="1"/>
  <c r="N3278" i="1"/>
  <c r="R3278" i="1"/>
  <c r="K3275" i="1"/>
  <c r="M3275" i="1"/>
  <c r="L3275" i="1"/>
  <c r="O3276" i="1"/>
  <c r="J3277" i="1"/>
  <c r="R3277" i="1"/>
  <c r="M3278" i="1"/>
  <c r="P3276" i="1"/>
  <c r="K3277" i="1"/>
  <c r="N3275" i="1"/>
  <c r="Q3276" i="1"/>
  <c r="L3277" i="1"/>
  <c r="O3278" i="1"/>
  <c r="Q3277" i="1"/>
  <c r="O3275" i="1"/>
  <c r="J3276" i="1"/>
  <c r="R3276" i="1"/>
  <c r="M3277" i="1"/>
  <c r="P3278" i="1"/>
  <c r="K3276" i="1"/>
  <c r="N3277" i="1"/>
  <c r="P3277" i="1"/>
  <c r="Q3253" i="1"/>
  <c r="K3252" i="1"/>
  <c r="J3250" i="1"/>
  <c r="O3250" i="1"/>
  <c r="K3251" i="1"/>
  <c r="O3252" i="1"/>
  <c r="K3253" i="1"/>
  <c r="P3250" i="1"/>
  <c r="L3251" i="1"/>
  <c r="P3252" i="1"/>
  <c r="L3253" i="1"/>
  <c r="Q3250" i="1"/>
  <c r="M3251" i="1"/>
  <c r="Q3252" i="1"/>
  <c r="M3253" i="1"/>
  <c r="N3251" i="1"/>
  <c r="N3253" i="1"/>
  <c r="O3251" i="1"/>
  <c r="O3253" i="1"/>
  <c r="P3251" i="1"/>
  <c r="P3253" i="1"/>
  <c r="L196" i="1" l="1"/>
  <c r="O196" i="1"/>
  <c r="C197" i="1"/>
  <c r="B197" i="1" s="1"/>
  <c r="P196" i="1"/>
  <c r="J196" i="1"/>
  <c r="Q196" i="1"/>
  <c r="M196" i="1"/>
  <c r="R196" i="1"/>
  <c r="K196" i="1"/>
  <c r="N196" i="1"/>
  <c r="A196" i="1"/>
  <c r="H123" i="8"/>
  <c r="H129" i="8" s="1"/>
  <c r="I123" i="8"/>
  <c r="I129" i="8" s="1"/>
  <c r="H124" i="8"/>
  <c r="H130" i="8" s="1"/>
  <c r="I124" i="8"/>
  <c r="I130" i="8" s="1"/>
  <c r="H125" i="8"/>
  <c r="H131" i="8" s="1"/>
  <c r="I125" i="8"/>
  <c r="I131" i="8" s="1"/>
  <c r="H126" i="8"/>
  <c r="H132" i="8" s="1"/>
  <c r="I126" i="8"/>
  <c r="I132" i="8" s="1"/>
  <c r="I122" i="8"/>
  <c r="I128" i="8" s="1"/>
  <c r="H122" i="8"/>
  <c r="H128" i="8" s="1"/>
  <c r="C3201" i="1"/>
  <c r="C3049" i="1"/>
  <c r="C529" i="1"/>
  <c r="C505" i="1"/>
  <c r="B505" i="1" s="1"/>
  <c r="C477" i="1"/>
  <c r="C429" i="1"/>
  <c r="C405" i="1"/>
  <c r="C380" i="1"/>
  <c r="C355" i="1"/>
  <c r="C330" i="1"/>
  <c r="C277" i="1"/>
  <c r="J530" i="1"/>
  <c r="K530" i="1"/>
  <c r="L530" i="1"/>
  <c r="M530" i="1"/>
  <c r="N530" i="1"/>
  <c r="O530" i="1"/>
  <c r="P530" i="1"/>
  <c r="Q530" i="1"/>
  <c r="R530" i="1"/>
  <c r="A530" i="1"/>
  <c r="H127" i="8"/>
  <c r="I127" i="8"/>
  <c r="B22" i="18"/>
  <c r="J304" i="1"/>
  <c r="K304" i="1"/>
  <c r="L304" i="1"/>
  <c r="M304" i="1"/>
  <c r="N304" i="1"/>
  <c r="O304" i="1"/>
  <c r="P304" i="1"/>
  <c r="Q304" i="1"/>
  <c r="R304" i="1"/>
  <c r="A304" i="1"/>
  <c r="C1451" i="1"/>
  <c r="B1451" i="1" s="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450" i="1"/>
  <c r="B1450" i="1" s="1"/>
  <c r="F143" i="8" l="1"/>
  <c r="F142" i="8"/>
  <c r="F138" i="8"/>
  <c r="F141" i="8"/>
  <c r="F140" i="8"/>
  <c r="F139" i="8"/>
  <c r="F137" i="8"/>
  <c r="F136" i="8"/>
  <c r="F135" i="8"/>
  <c r="F144" i="8"/>
  <c r="F134" i="8"/>
  <c r="F133" i="8"/>
  <c r="B1452" i="1"/>
  <c r="M1452" i="1"/>
  <c r="R1452" i="1"/>
  <c r="N1452" i="1"/>
  <c r="L1452" i="1"/>
  <c r="P1452" i="1"/>
  <c r="K1452" i="1"/>
  <c r="Q1452" i="1"/>
  <c r="O1452" i="1"/>
  <c r="J1452" i="1"/>
  <c r="B1453" i="1"/>
  <c r="M1453" i="1"/>
  <c r="K1453" i="1"/>
  <c r="O1453" i="1"/>
  <c r="R1453" i="1"/>
  <c r="N1453" i="1"/>
  <c r="J1453" i="1"/>
  <c r="L1453" i="1"/>
  <c r="Q1453" i="1"/>
  <c r="P1453" i="1"/>
  <c r="B1454" i="1"/>
  <c r="L1454" i="1"/>
  <c r="R1454" i="1"/>
  <c r="O1454" i="1"/>
  <c r="N1454" i="1"/>
  <c r="P1454" i="1"/>
  <c r="Q1454" i="1"/>
  <c r="J1454" i="1"/>
  <c r="M1454" i="1"/>
  <c r="K1454" i="1"/>
  <c r="B1455" i="1"/>
  <c r="O1455" i="1"/>
  <c r="Q1455" i="1"/>
  <c r="K1455" i="1"/>
  <c r="J1455" i="1"/>
  <c r="P1455" i="1"/>
  <c r="N1455" i="1"/>
  <c r="M1455" i="1"/>
  <c r="L1455" i="1"/>
  <c r="R1455" i="1"/>
  <c r="B1456" i="1"/>
  <c r="R1456" i="1"/>
  <c r="J1456" i="1"/>
  <c r="L1456" i="1"/>
  <c r="Q1456" i="1"/>
  <c r="P1456" i="1"/>
  <c r="K1456" i="1"/>
  <c r="O1456" i="1"/>
  <c r="N1456" i="1"/>
  <c r="M1456" i="1"/>
  <c r="B1457" i="1"/>
  <c r="N1457" i="1"/>
  <c r="O1457" i="1"/>
  <c r="L1457" i="1"/>
  <c r="M1457" i="1"/>
  <c r="K1457" i="1"/>
  <c r="Q1457" i="1"/>
  <c r="P1457" i="1"/>
  <c r="J1457" i="1"/>
  <c r="R1457" i="1"/>
  <c r="B1458" i="1"/>
  <c r="Q1458" i="1"/>
  <c r="O1458" i="1"/>
  <c r="L1458" i="1"/>
  <c r="K1458" i="1"/>
  <c r="M1458" i="1"/>
  <c r="J1458" i="1"/>
  <c r="R1458" i="1"/>
  <c r="P1458" i="1"/>
  <c r="N1458" i="1"/>
  <c r="B1459" i="1"/>
  <c r="Q1459" i="1"/>
  <c r="K1459" i="1"/>
  <c r="R1459" i="1"/>
  <c r="P1459" i="1"/>
  <c r="N1459" i="1"/>
  <c r="L1459" i="1"/>
  <c r="J1459" i="1"/>
  <c r="O1459" i="1"/>
  <c r="M1459" i="1"/>
  <c r="B1460" i="1"/>
  <c r="O1460" i="1"/>
  <c r="Q1460" i="1"/>
  <c r="R1460" i="1"/>
  <c r="M1460" i="1"/>
  <c r="P1460" i="1"/>
  <c r="L1460" i="1"/>
  <c r="N1460" i="1"/>
  <c r="K1460" i="1"/>
  <c r="J1460" i="1"/>
  <c r="B1461" i="1"/>
  <c r="P1461" i="1"/>
  <c r="N1461" i="1"/>
  <c r="R1461" i="1"/>
  <c r="Q1461" i="1"/>
  <c r="O1461" i="1"/>
  <c r="J1461" i="1"/>
  <c r="M1461" i="1"/>
  <c r="K1461" i="1"/>
  <c r="L1461" i="1"/>
  <c r="B1462" i="1"/>
  <c r="L1462" i="1"/>
  <c r="Q1462" i="1"/>
  <c r="J1462" i="1"/>
  <c r="P1462" i="1"/>
  <c r="R1462" i="1"/>
  <c r="M1462" i="1"/>
  <c r="N1462" i="1"/>
  <c r="K1462" i="1"/>
  <c r="O1462" i="1"/>
  <c r="B1463" i="1"/>
  <c r="M1463" i="1"/>
  <c r="R1463" i="1"/>
  <c r="K1463" i="1"/>
  <c r="O1463" i="1"/>
  <c r="J1463" i="1"/>
  <c r="Q1463" i="1"/>
  <c r="N1463" i="1"/>
  <c r="P1463" i="1"/>
  <c r="L1463" i="1"/>
  <c r="B1464" i="1"/>
  <c r="J1464" i="1"/>
  <c r="L1464" i="1"/>
  <c r="R1464" i="1"/>
  <c r="Q1464" i="1"/>
  <c r="K1464" i="1"/>
  <c r="O1464" i="1"/>
  <c r="P1464" i="1"/>
  <c r="M1464" i="1"/>
  <c r="N1464" i="1"/>
  <c r="B1465" i="1"/>
  <c r="K1465" i="1"/>
  <c r="L1465" i="1"/>
  <c r="J1465" i="1"/>
  <c r="M1465" i="1"/>
  <c r="N1465" i="1"/>
  <c r="O1465" i="1"/>
  <c r="P1465" i="1"/>
  <c r="Q1465" i="1"/>
  <c r="R1465" i="1"/>
  <c r="B1466" i="1"/>
  <c r="L1466" i="1"/>
  <c r="P1466" i="1"/>
  <c r="N1466" i="1"/>
  <c r="J1466" i="1"/>
  <c r="K1466" i="1"/>
  <c r="Q1466" i="1"/>
  <c r="R1466" i="1"/>
  <c r="O1466" i="1"/>
  <c r="M1466" i="1"/>
  <c r="B1467" i="1"/>
  <c r="O1467" i="1"/>
  <c r="R1467" i="1"/>
  <c r="K1467" i="1"/>
  <c r="M1467" i="1"/>
  <c r="P1467" i="1"/>
  <c r="Q1467" i="1"/>
  <c r="L1467" i="1"/>
  <c r="N1467" i="1"/>
  <c r="J1467" i="1"/>
  <c r="B1468" i="1"/>
  <c r="Q1468" i="1"/>
  <c r="R1468" i="1"/>
  <c r="M1468" i="1"/>
  <c r="P1468" i="1"/>
  <c r="L1468" i="1"/>
  <c r="O1468" i="1"/>
  <c r="K1468" i="1"/>
  <c r="J1468" i="1"/>
  <c r="N1468" i="1"/>
  <c r="B1469" i="1"/>
  <c r="J1469" i="1"/>
  <c r="R1469" i="1"/>
  <c r="P1469" i="1"/>
  <c r="K1469" i="1"/>
  <c r="O1469" i="1"/>
  <c r="M1469" i="1"/>
  <c r="L1469" i="1"/>
  <c r="N1469" i="1"/>
  <c r="Q1469" i="1"/>
  <c r="B1470" i="1"/>
  <c r="J1470" i="1"/>
  <c r="M1470" i="1"/>
  <c r="L1470" i="1"/>
  <c r="R1470" i="1"/>
  <c r="N1470" i="1"/>
  <c r="P1470" i="1"/>
  <c r="K1470" i="1"/>
  <c r="Q1470" i="1"/>
  <c r="O1470" i="1"/>
  <c r="B1471" i="1"/>
  <c r="O1471" i="1"/>
  <c r="J1471" i="1"/>
  <c r="M1471" i="1"/>
  <c r="R1471" i="1"/>
  <c r="P1471" i="1"/>
  <c r="Q1471" i="1"/>
  <c r="N1471" i="1"/>
  <c r="L1471" i="1"/>
  <c r="K1471" i="1"/>
  <c r="B1472" i="1"/>
  <c r="L1472" i="1"/>
  <c r="N1472" i="1"/>
  <c r="P1472" i="1"/>
  <c r="M1472" i="1"/>
  <c r="J1472" i="1"/>
  <c r="K1472" i="1"/>
  <c r="R1472" i="1"/>
  <c r="O1472" i="1"/>
  <c r="Q1472" i="1"/>
  <c r="B1473" i="1"/>
  <c r="R1473" i="1"/>
  <c r="O1473" i="1"/>
  <c r="L1473" i="1"/>
  <c r="K1473" i="1"/>
  <c r="M1473" i="1"/>
  <c r="P1473" i="1"/>
  <c r="N1473" i="1"/>
  <c r="J1473" i="1"/>
  <c r="Q1473" i="1"/>
  <c r="B1474" i="1"/>
  <c r="R1474" i="1"/>
  <c r="Q1474" i="1"/>
  <c r="M1474" i="1"/>
  <c r="J1474" i="1"/>
  <c r="L1474" i="1"/>
  <c r="P1474" i="1"/>
  <c r="O1474" i="1"/>
  <c r="K1474" i="1"/>
  <c r="N1474" i="1"/>
  <c r="B1475" i="1"/>
  <c r="K1475" i="1"/>
  <c r="P1475" i="1"/>
  <c r="N1475" i="1"/>
  <c r="J1475" i="1"/>
  <c r="R1475" i="1"/>
  <c r="O1475" i="1"/>
  <c r="L1475" i="1"/>
  <c r="M1475" i="1"/>
  <c r="Q1475" i="1"/>
  <c r="B1476" i="1"/>
  <c r="J1476" i="1"/>
  <c r="N1476" i="1"/>
  <c r="M1476" i="1"/>
  <c r="K1476" i="1"/>
  <c r="Q1476" i="1"/>
  <c r="R1476" i="1"/>
  <c r="O1476" i="1"/>
  <c r="L1476" i="1"/>
  <c r="P1476" i="1"/>
  <c r="B1477" i="1"/>
  <c r="M1477" i="1"/>
  <c r="N1477" i="1"/>
  <c r="J1477" i="1"/>
  <c r="P1477" i="1"/>
  <c r="R1477" i="1"/>
  <c r="O1477" i="1"/>
  <c r="Q1477" i="1"/>
  <c r="L1477" i="1"/>
  <c r="K1477" i="1"/>
  <c r="B1478" i="1"/>
  <c r="J1478" i="1"/>
  <c r="L1478" i="1"/>
  <c r="N1478" i="1"/>
  <c r="P1478" i="1"/>
  <c r="O1478" i="1"/>
  <c r="M1478" i="1"/>
  <c r="Q1478" i="1"/>
  <c r="R1478" i="1"/>
  <c r="K1478" i="1"/>
  <c r="B1479" i="1"/>
  <c r="O1479" i="1"/>
  <c r="P1479" i="1"/>
  <c r="N1479" i="1"/>
  <c r="L1479" i="1"/>
  <c r="J1479" i="1"/>
  <c r="Q1479" i="1"/>
  <c r="K1479" i="1"/>
  <c r="R1479" i="1"/>
  <c r="M1479" i="1"/>
  <c r="B1480" i="1"/>
  <c r="N1480" i="1"/>
  <c r="K1480" i="1"/>
  <c r="P1480" i="1"/>
  <c r="J1480" i="1"/>
  <c r="Q1480" i="1"/>
  <c r="O1480" i="1"/>
  <c r="M1480" i="1"/>
  <c r="L1480" i="1"/>
  <c r="R1480" i="1"/>
  <c r="B1481" i="1"/>
  <c r="Q1481" i="1"/>
  <c r="M1481" i="1"/>
  <c r="R1481" i="1"/>
  <c r="K1481" i="1"/>
  <c r="O1481" i="1"/>
  <c r="L1481" i="1"/>
  <c r="P1481" i="1"/>
  <c r="N1481" i="1"/>
  <c r="J1481" i="1"/>
  <c r="B1482" i="1"/>
  <c r="O1482" i="1"/>
  <c r="N1482" i="1"/>
  <c r="R1482" i="1"/>
  <c r="L1482" i="1"/>
  <c r="P1482" i="1"/>
  <c r="K1482" i="1"/>
  <c r="Q1482" i="1"/>
  <c r="M1482" i="1"/>
  <c r="J1482" i="1"/>
  <c r="B1483" i="1"/>
  <c r="M1483" i="1"/>
  <c r="P1483" i="1"/>
  <c r="K1483" i="1"/>
  <c r="O1483" i="1"/>
  <c r="N1483" i="1"/>
  <c r="L1483" i="1"/>
  <c r="R1483" i="1"/>
  <c r="J1483" i="1"/>
  <c r="Q1483" i="1"/>
  <c r="B1484" i="1"/>
  <c r="J1484" i="1"/>
  <c r="N1484" i="1"/>
  <c r="K1484" i="1"/>
  <c r="O1484" i="1"/>
  <c r="R1484" i="1"/>
  <c r="Q1484" i="1"/>
  <c r="M1484" i="1"/>
  <c r="P1484" i="1"/>
  <c r="L1484" i="1"/>
  <c r="B1485" i="1"/>
  <c r="J1485" i="1"/>
  <c r="R1485" i="1"/>
  <c r="O1485" i="1"/>
  <c r="L1485" i="1"/>
  <c r="N1485" i="1"/>
  <c r="Q1485" i="1"/>
  <c r="M1485" i="1"/>
  <c r="P1485" i="1"/>
  <c r="K1485" i="1"/>
  <c r="B1486" i="1"/>
  <c r="N1486" i="1"/>
  <c r="Q1486" i="1"/>
  <c r="R1486" i="1"/>
  <c r="P1486" i="1"/>
  <c r="M1486" i="1"/>
  <c r="K1486" i="1"/>
  <c r="J1486" i="1"/>
  <c r="L1486" i="1"/>
  <c r="O1486" i="1"/>
  <c r="B1487" i="1"/>
  <c r="K1487" i="1"/>
  <c r="O1487" i="1"/>
  <c r="J1487" i="1"/>
  <c r="R1487" i="1"/>
  <c r="Q1487" i="1"/>
  <c r="N1487" i="1"/>
  <c r="L1487" i="1"/>
  <c r="M1487" i="1"/>
  <c r="P1487" i="1"/>
  <c r="B1488" i="1"/>
  <c r="O1488" i="1"/>
  <c r="P1488" i="1"/>
  <c r="L1488" i="1"/>
  <c r="M1488" i="1"/>
  <c r="R1488" i="1"/>
  <c r="N1488" i="1"/>
  <c r="Q1488" i="1"/>
  <c r="J1488" i="1"/>
  <c r="K1488" i="1"/>
  <c r="B1489" i="1"/>
  <c r="Q1489" i="1"/>
  <c r="M1489" i="1"/>
  <c r="O1489" i="1"/>
  <c r="L1489" i="1"/>
  <c r="J1489" i="1"/>
  <c r="R1489" i="1"/>
  <c r="K1489" i="1"/>
  <c r="P1489" i="1"/>
  <c r="N1489" i="1"/>
  <c r="B1490" i="1"/>
  <c r="R1490" i="1"/>
  <c r="N1490" i="1"/>
  <c r="P1490" i="1"/>
  <c r="K1490" i="1"/>
  <c r="L1490" i="1"/>
  <c r="Q1490" i="1"/>
  <c r="J1490" i="1"/>
  <c r="M1490" i="1"/>
  <c r="O1490" i="1"/>
  <c r="B1491" i="1"/>
  <c r="Q1491" i="1"/>
  <c r="R1491" i="1"/>
  <c r="O1491" i="1"/>
  <c r="K1491" i="1"/>
  <c r="L1491" i="1"/>
  <c r="N1491" i="1"/>
  <c r="P1491" i="1"/>
  <c r="J1491" i="1"/>
  <c r="M1491" i="1"/>
  <c r="B1492" i="1"/>
  <c r="J1492" i="1"/>
  <c r="P1492" i="1"/>
  <c r="O1492" i="1"/>
  <c r="N1492" i="1"/>
  <c r="R1492" i="1"/>
  <c r="Q1492" i="1"/>
  <c r="L1492" i="1"/>
  <c r="K1492" i="1"/>
  <c r="M1492" i="1"/>
  <c r="B1493" i="1"/>
  <c r="L1493" i="1"/>
  <c r="P1493" i="1"/>
  <c r="K1493" i="1"/>
  <c r="O1493" i="1"/>
  <c r="M1493" i="1"/>
  <c r="R1493" i="1"/>
  <c r="Q1493" i="1"/>
  <c r="N1493" i="1"/>
  <c r="J1493" i="1"/>
  <c r="B1494" i="1"/>
  <c r="R1494" i="1"/>
  <c r="M1494" i="1"/>
  <c r="Q1494" i="1"/>
  <c r="L1494" i="1"/>
  <c r="J1494" i="1"/>
  <c r="N1494" i="1"/>
  <c r="P1494" i="1"/>
  <c r="O1494" i="1"/>
  <c r="K1494" i="1"/>
  <c r="B1495" i="1"/>
  <c r="P1495" i="1"/>
  <c r="Q1495" i="1"/>
  <c r="L1495" i="1"/>
  <c r="N1495" i="1"/>
  <c r="O1495" i="1"/>
  <c r="J1495" i="1"/>
  <c r="R1495" i="1"/>
  <c r="M1495" i="1"/>
  <c r="K1495" i="1"/>
  <c r="B1496" i="1"/>
  <c r="P1496" i="1"/>
  <c r="O1496" i="1"/>
  <c r="K1496" i="1"/>
  <c r="N1496" i="1"/>
  <c r="Q1496" i="1"/>
  <c r="M1496" i="1"/>
  <c r="R1496" i="1"/>
  <c r="J1496" i="1"/>
  <c r="L1496" i="1"/>
  <c r="B1497" i="1"/>
  <c r="P1497" i="1"/>
  <c r="M1497" i="1"/>
  <c r="R1497" i="1"/>
  <c r="J1497" i="1"/>
  <c r="N1497" i="1"/>
  <c r="O1497" i="1"/>
  <c r="Q1497" i="1"/>
  <c r="K1497" i="1"/>
  <c r="L1497" i="1"/>
  <c r="B1498" i="1"/>
  <c r="N1498" i="1"/>
  <c r="M1498" i="1"/>
  <c r="R1498" i="1"/>
  <c r="K1498" i="1"/>
  <c r="O1498" i="1"/>
  <c r="Q1498" i="1"/>
  <c r="J1498" i="1"/>
  <c r="L1498" i="1"/>
  <c r="P1498" i="1"/>
  <c r="B1499" i="1"/>
  <c r="Q1499" i="1"/>
  <c r="J1499" i="1"/>
  <c r="O1499" i="1"/>
  <c r="N1499" i="1"/>
  <c r="R1499" i="1"/>
  <c r="P1499" i="1"/>
  <c r="K1499" i="1"/>
  <c r="L1499" i="1"/>
  <c r="M1499" i="1"/>
  <c r="B1500" i="1"/>
  <c r="L1500" i="1"/>
  <c r="P1500" i="1"/>
  <c r="K1500" i="1"/>
  <c r="Q1500" i="1"/>
  <c r="O1500" i="1"/>
  <c r="M1500" i="1"/>
  <c r="N1500" i="1"/>
  <c r="R1500" i="1"/>
  <c r="J1500" i="1"/>
  <c r="B1501" i="1"/>
  <c r="L1501" i="1"/>
  <c r="K1501" i="1"/>
  <c r="M1501" i="1"/>
  <c r="N1501" i="1"/>
  <c r="R1501" i="1"/>
  <c r="P1501" i="1"/>
  <c r="O1501" i="1"/>
  <c r="Q1501" i="1"/>
  <c r="J1501" i="1"/>
  <c r="B1502" i="1"/>
  <c r="K1502" i="1"/>
  <c r="L1502" i="1"/>
  <c r="P1502" i="1"/>
  <c r="R1502" i="1"/>
  <c r="Q1502" i="1"/>
  <c r="N1502" i="1"/>
  <c r="M1502" i="1"/>
  <c r="J1502" i="1"/>
  <c r="O1502" i="1"/>
  <c r="B1503" i="1"/>
  <c r="Q1503" i="1"/>
  <c r="L1503" i="1"/>
  <c r="N1503" i="1"/>
  <c r="R1503" i="1"/>
  <c r="K1503" i="1"/>
  <c r="J1503" i="1"/>
  <c r="O1503" i="1"/>
  <c r="M1503" i="1"/>
  <c r="P1503" i="1"/>
  <c r="B1504" i="1"/>
  <c r="P1504" i="1"/>
  <c r="L1504" i="1"/>
  <c r="J1504" i="1"/>
  <c r="M1504" i="1"/>
  <c r="N1504" i="1"/>
  <c r="K1504" i="1"/>
  <c r="Q1504" i="1"/>
  <c r="R1504" i="1"/>
  <c r="O1504" i="1"/>
  <c r="B1505" i="1"/>
  <c r="R1505" i="1"/>
  <c r="M1505" i="1"/>
  <c r="O1505" i="1"/>
  <c r="P1505" i="1"/>
  <c r="Q1505" i="1"/>
  <c r="J1505" i="1"/>
  <c r="K1505" i="1"/>
  <c r="L1505" i="1"/>
  <c r="N1505" i="1"/>
  <c r="B1506" i="1"/>
  <c r="L1506" i="1"/>
  <c r="K1506" i="1"/>
  <c r="N1506" i="1"/>
  <c r="J1506" i="1"/>
  <c r="O1506" i="1"/>
  <c r="R1506" i="1"/>
  <c r="M1506" i="1"/>
  <c r="Q1506" i="1"/>
  <c r="P1506" i="1"/>
  <c r="B1507" i="1"/>
  <c r="M1507" i="1"/>
  <c r="O1507" i="1"/>
  <c r="L1507" i="1"/>
  <c r="J1507" i="1"/>
  <c r="K1507" i="1"/>
  <c r="N1507" i="1"/>
  <c r="Q1507" i="1"/>
  <c r="P1507" i="1"/>
  <c r="R1507" i="1"/>
  <c r="B1508" i="1"/>
  <c r="R1508" i="1"/>
  <c r="O1508" i="1"/>
  <c r="L1508" i="1"/>
  <c r="M1508" i="1"/>
  <c r="J1508" i="1"/>
  <c r="P1508" i="1"/>
  <c r="K1508" i="1"/>
  <c r="Q1508" i="1"/>
  <c r="N1508" i="1"/>
  <c r="B1509" i="1"/>
  <c r="L1509" i="1"/>
  <c r="N1509" i="1"/>
  <c r="R1509" i="1"/>
  <c r="Q1509" i="1"/>
  <c r="J1509" i="1"/>
  <c r="P1509" i="1"/>
  <c r="M1509" i="1"/>
  <c r="K1509" i="1"/>
  <c r="O1509" i="1"/>
  <c r="B1510" i="1"/>
  <c r="M1510" i="1"/>
  <c r="L1510" i="1"/>
  <c r="Q1510" i="1"/>
  <c r="O1510" i="1"/>
  <c r="N1510" i="1"/>
  <c r="J1510" i="1"/>
  <c r="P1510" i="1"/>
  <c r="R1510" i="1"/>
  <c r="K1510" i="1"/>
  <c r="B1511" i="1"/>
  <c r="L1511" i="1"/>
  <c r="K1511" i="1"/>
  <c r="O1511" i="1"/>
  <c r="N1511" i="1"/>
  <c r="Q1511" i="1"/>
  <c r="R1511" i="1"/>
  <c r="P1511" i="1"/>
  <c r="M1511" i="1"/>
  <c r="J1511" i="1"/>
  <c r="B1512" i="1"/>
  <c r="J1512" i="1"/>
  <c r="Q1512" i="1"/>
  <c r="K1512" i="1"/>
  <c r="R1512" i="1"/>
  <c r="M1512" i="1"/>
  <c r="N1512" i="1"/>
  <c r="L1512" i="1"/>
  <c r="O1512" i="1"/>
  <c r="P1512" i="1"/>
  <c r="B1513" i="1"/>
  <c r="R1513" i="1"/>
  <c r="L1513" i="1"/>
  <c r="P1513" i="1"/>
  <c r="O1513" i="1"/>
  <c r="Q1513" i="1"/>
  <c r="M1513" i="1"/>
  <c r="K1513" i="1"/>
  <c r="J1513" i="1"/>
  <c r="N1513" i="1"/>
  <c r="B1514" i="1"/>
  <c r="O1514" i="1"/>
  <c r="R1514" i="1"/>
  <c r="M1514" i="1"/>
  <c r="N1514" i="1"/>
  <c r="J1514" i="1"/>
  <c r="P1514" i="1"/>
  <c r="K1514" i="1"/>
  <c r="L1514" i="1"/>
  <c r="Q1514" i="1"/>
  <c r="B1515" i="1"/>
  <c r="K1515" i="1"/>
  <c r="P1515" i="1"/>
  <c r="O1515" i="1"/>
  <c r="N1515" i="1"/>
  <c r="M1515" i="1"/>
  <c r="Q1515" i="1"/>
  <c r="R1515" i="1"/>
  <c r="J1515" i="1"/>
  <c r="L1515" i="1"/>
  <c r="B1516" i="1"/>
  <c r="L1516" i="1"/>
  <c r="P1516" i="1"/>
  <c r="R1516" i="1"/>
  <c r="M1516" i="1"/>
  <c r="O1516" i="1"/>
  <c r="N1516" i="1"/>
  <c r="K1516" i="1"/>
  <c r="J1516" i="1"/>
  <c r="Q1516" i="1"/>
  <c r="B1517" i="1"/>
  <c r="L1517" i="1"/>
  <c r="P1517" i="1"/>
  <c r="N1517" i="1"/>
  <c r="J1517" i="1"/>
  <c r="O1517" i="1"/>
  <c r="Q1517" i="1"/>
  <c r="M1517" i="1"/>
  <c r="K1517" i="1"/>
  <c r="R1517" i="1"/>
  <c r="B1518" i="1"/>
  <c r="J1518" i="1"/>
  <c r="K1518" i="1"/>
  <c r="L1518" i="1"/>
  <c r="O1518" i="1"/>
  <c r="M1518" i="1"/>
  <c r="Q1518" i="1"/>
  <c r="N1518" i="1"/>
  <c r="R1518" i="1"/>
  <c r="P1518" i="1"/>
  <c r="B1519" i="1"/>
  <c r="J1519" i="1"/>
  <c r="M1519" i="1"/>
  <c r="K1519" i="1"/>
  <c r="N1519" i="1"/>
  <c r="O1519" i="1"/>
  <c r="P1519" i="1"/>
  <c r="L1519" i="1"/>
  <c r="R1519" i="1"/>
  <c r="Q1519" i="1"/>
  <c r="B1520" i="1"/>
  <c r="N1520" i="1"/>
  <c r="O1520" i="1"/>
  <c r="L1520" i="1"/>
  <c r="P1520" i="1"/>
  <c r="M1520" i="1"/>
  <c r="Q1520" i="1"/>
  <c r="J1520" i="1"/>
  <c r="R1520" i="1"/>
  <c r="K1520" i="1"/>
  <c r="B1521" i="1"/>
  <c r="P1521" i="1"/>
  <c r="L1521" i="1"/>
  <c r="Q1521" i="1"/>
  <c r="O1521" i="1"/>
  <c r="N1521" i="1"/>
  <c r="R1521" i="1"/>
  <c r="K1521" i="1"/>
  <c r="M1521" i="1"/>
  <c r="J1521" i="1"/>
  <c r="B1522" i="1"/>
  <c r="Q1522" i="1"/>
  <c r="K1522" i="1"/>
  <c r="L1522" i="1"/>
  <c r="M1522" i="1"/>
  <c r="N1522" i="1"/>
  <c r="P1522" i="1"/>
  <c r="J1522" i="1"/>
  <c r="O1522" i="1"/>
  <c r="R1522" i="1"/>
  <c r="B1523" i="1"/>
  <c r="O1523" i="1"/>
  <c r="M1523" i="1"/>
  <c r="L1523" i="1"/>
  <c r="R1523" i="1"/>
  <c r="K1523" i="1"/>
  <c r="Q1523" i="1"/>
  <c r="P1523" i="1"/>
  <c r="J1523" i="1"/>
  <c r="N1523" i="1"/>
  <c r="B1524" i="1"/>
  <c r="O1524" i="1"/>
  <c r="N1524" i="1"/>
  <c r="R1524" i="1"/>
  <c r="P1524" i="1"/>
  <c r="M1524" i="1"/>
  <c r="K1524" i="1"/>
  <c r="Q1524" i="1"/>
  <c r="J1524" i="1"/>
  <c r="L1524" i="1"/>
  <c r="B1525" i="1"/>
  <c r="L1525" i="1"/>
  <c r="J1525" i="1"/>
  <c r="M1525" i="1"/>
  <c r="N1525" i="1"/>
  <c r="K1525" i="1"/>
  <c r="R1525" i="1"/>
  <c r="Q1525" i="1"/>
  <c r="P1525" i="1"/>
  <c r="O1525" i="1"/>
  <c r="B1526" i="1"/>
  <c r="O1526" i="1"/>
  <c r="R1526" i="1"/>
  <c r="Q1526" i="1"/>
  <c r="P1526" i="1"/>
  <c r="M1526" i="1"/>
  <c r="N1526" i="1"/>
  <c r="L1526" i="1"/>
  <c r="J1526" i="1"/>
  <c r="K1526" i="1"/>
  <c r="B1527" i="1"/>
  <c r="M1527" i="1"/>
  <c r="K1527" i="1"/>
  <c r="J1527" i="1"/>
  <c r="L1527" i="1"/>
  <c r="R1527" i="1"/>
  <c r="Q1527" i="1"/>
  <c r="P1527" i="1"/>
  <c r="O1527" i="1"/>
  <c r="N1527" i="1"/>
  <c r="B1528" i="1"/>
  <c r="M1528" i="1"/>
  <c r="L1528" i="1"/>
  <c r="K1528" i="1"/>
  <c r="J1528" i="1"/>
  <c r="P1528" i="1"/>
  <c r="R1528" i="1"/>
  <c r="Q1528" i="1"/>
  <c r="O1528" i="1"/>
  <c r="N1528" i="1"/>
  <c r="B1529" i="1"/>
  <c r="Q1529" i="1"/>
  <c r="R1529" i="1"/>
  <c r="J1529" i="1"/>
  <c r="K1529" i="1"/>
  <c r="L1529" i="1"/>
  <c r="M1529" i="1"/>
  <c r="O1529" i="1"/>
  <c r="P1529" i="1"/>
  <c r="N1529" i="1"/>
  <c r="B1530" i="1"/>
  <c r="K1530" i="1"/>
  <c r="J1530" i="1"/>
  <c r="R1530" i="1"/>
  <c r="Q1530" i="1"/>
  <c r="P1530" i="1"/>
  <c r="N1530" i="1"/>
  <c r="L1530" i="1"/>
  <c r="O1530" i="1"/>
  <c r="M1530" i="1"/>
  <c r="B1531" i="1"/>
  <c r="P1531" i="1"/>
  <c r="K1531" i="1"/>
  <c r="J1531" i="1"/>
  <c r="Q1531" i="1"/>
  <c r="R1531" i="1"/>
  <c r="L1531" i="1"/>
  <c r="M1531" i="1"/>
  <c r="N1531" i="1"/>
  <c r="O1531" i="1"/>
  <c r="B1532" i="1"/>
  <c r="K1532" i="1"/>
  <c r="L1532" i="1"/>
  <c r="M1532" i="1"/>
  <c r="N1532" i="1"/>
  <c r="O1532" i="1"/>
  <c r="P1532" i="1"/>
  <c r="Q1532" i="1"/>
  <c r="R1532" i="1"/>
  <c r="J1532" i="1"/>
  <c r="B1533" i="1"/>
  <c r="L1533" i="1"/>
  <c r="J1533" i="1"/>
  <c r="R1533" i="1"/>
  <c r="K1533" i="1"/>
  <c r="M1533" i="1"/>
  <c r="N1533" i="1"/>
  <c r="O1533" i="1"/>
  <c r="P1533" i="1"/>
  <c r="Q1533" i="1"/>
  <c r="B1534" i="1"/>
  <c r="N1534" i="1"/>
  <c r="J1534" i="1"/>
  <c r="K1534" i="1"/>
  <c r="L1534" i="1"/>
  <c r="M1534" i="1"/>
  <c r="O1534" i="1"/>
  <c r="P1534" i="1"/>
  <c r="Q1534" i="1"/>
  <c r="R1534" i="1"/>
  <c r="B1535" i="1"/>
  <c r="L1535" i="1"/>
  <c r="M1535" i="1"/>
  <c r="N1535" i="1"/>
  <c r="O1535" i="1"/>
  <c r="P1535" i="1"/>
  <c r="Q1535" i="1"/>
  <c r="J1535" i="1"/>
  <c r="K1535" i="1"/>
  <c r="R1535" i="1"/>
  <c r="B1536" i="1"/>
  <c r="K1536" i="1"/>
  <c r="L1536" i="1"/>
  <c r="R1536" i="1"/>
  <c r="M1536" i="1"/>
  <c r="N1536" i="1"/>
  <c r="O1536" i="1"/>
  <c r="P1536" i="1"/>
  <c r="Q1536" i="1"/>
  <c r="J1536" i="1"/>
  <c r="B1537" i="1"/>
  <c r="M1537" i="1"/>
  <c r="R1537" i="1"/>
  <c r="Q1537" i="1"/>
  <c r="P1537" i="1"/>
  <c r="O1537" i="1"/>
  <c r="N1537" i="1"/>
  <c r="L1537" i="1"/>
  <c r="K1537" i="1"/>
  <c r="J1537" i="1"/>
  <c r="B1538" i="1"/>
  <c r="Q1538" i="1"/>
  <c r="N1538" i="1"/>
  <c r="O1538" i="1"/>
  <c r="R1538" i="1"/>
  <c r="P1538" i="1"/>
  <c r="M1538" i="1"/>
  <c r="L1538" i="1"/>
  <c r="K1538" i="1"/>
  <c r="J1538" i="1"/>
  <c r="B1539" i="1"/>
  <c r="P1539" i="1"/>
  <c r="O1539" i="1"/>
  <c r="M1539" i="1"/>
  <c r="R1539" i="1"/>
  <c r="Q1539" i="1"/>
  <c r="N1539" i="1"/>
  <c r="L1539" i="1"/>
  <c r="K1539" i="1"/>
  <c r="J1539" i="1"/>
  <c r="B1540" i="1"/>
  <c r="L1540" i="1"/>
  <c r="M1540" i="1"/>
  <c r="Q1540" i="1"/>
  <c r="R1540" i="1"/>
  <c r="N1540" i="1"/>
  <c r="J1540" i="1"/>
  <c r="K1540" i="1"/>
  <c r="P1540" i="1"/>
  <c r="O1540" i="1"/>
  <c r="B1541" i="1"/>
  <c r="Q1541" i="1"/>
  <c r="R1541" i="1"/>
  <c r="J1541" i="1"/>
  <c r="K1541" i="1"/>
  <c r="L1541" i="1"/>
  <c r="M1541" i="1"/>
  <c r="N1541" i="1"/>
  <c r="O1541" i="1"/>
  <c r="P1541" i="1"/>
  <c r="B1542" i="1"/>
  <c r="P1542" i="1"/>
  <c r="Q1542" i="1"/>
  <c r="R1542" i="1"/>
  <c r="J1542" i="1"/>
  <c r="K1542" i="1"/>
  <c r="L1542" i="1"/>
  <c r="M1542" i="1"/>
  <c r="N1542" i="1"/>
  <c r="O1542" i="1"/>
  <c r="B1543" i="1"/>
  <c r="Q1543" i="1"/>
  <c r="K1543" i="1"/>
  <c r="J1543" i="1"/>
  <c r="L1543" i="1"/>
  <c r="M1543" i="1"/>
  <c r="N1543" i="1"/>
  <c r="R1543" i="1"/>
  <c r="O1543" i="1"/>
  <c r="P1543" i="1"/>
  <c r="B1544" i="1"/>
  <c r="K1544" i="1"/>
  <c r="Q1544" i="1"/>
  <c r="R1544" i="1"/>
  <c r="J1544" i="1"/>
  <c r="L1544" i="1"/>
  <c r="M1544" i="1"/>
  <c r="N1544" i="1"/>
  <c r="O1544" i="1"/>
  <c r="P1544" i="1"/>
  <c r="B1545" i="1"/>
  <c r="N1545" i="1"/>
  <c r="R1545" i="1"/>
  <c r="Q1545" i="1"/>
  <c r="P1545" i="1"/>
  <c r="O1545" i="1"/>
  <c r="M1545" i="1"/>
  <c r="J1545" i="1"/>
  <c r="K1545" i="1"/>
  <c r="L1545" i="1"/>
  <c r="B1546" i="1"/>
  <c r="Q1546" i="1"/>
  <c r="J1546" i="1"/>
  <c r="L1546" i="1"/>
  <c r="M1546" i="1"/>
  <c r="P1546" i="1"/>
  <c r="N1546" i="1"/>
  <c r="O1546" i="1"/>
  <c r="R1546" i="1"/>
  <c r="K1546" i="1"/>
  <c r="B1547" i="1"/>
  <c r="L1547" i="1"/>
  <c r="J1547" i="1"/>
  <c r="M1547" i="1"/>
  <c r="K1547" i="1"/>
  <c r="N1547" i="1"/>
  <c r="R1547" i="1"/>
  <c r="Q1547" i="1"/>
  <c r="O1547" i="1"/>
  <c r="P1547" i="1"/>
  <c r="B1548" i="1"/>
  <c r="Q1548" i="1"/>
  <c r="P1548" i="1"/>
  <c r="O1548" i="1"/>
  <c r="N1548" i="1"/>
  <c r="M1548" i="1"/>
  <c r="L1548" i="1"/>
  <c r="K1548" i="1"/>
  <c r="J1548" i="1"/>
  <c r="R1548" i="1"/>
  <c r="B1549" i="1"/>
  <c r="O1549" i="1"/>
  <c r="P1549" i="1"/>
  <c r="J1549" i="1"/>
  <c r="K1549" i="1"/>
  <c r="L1549" i="1"/>
  <c r="M1549" i="1"/>
  <c r="N1549" i="1"/>
  <c r="Q1549" i="1"/>
  <c r="R1549" i="1"/>
  <c r="B1550" i="1"/>
  <c r="O1550" i="1"/>
  <c r="P1550" i="1"/>
  <c r="J1550" i="1"/>
  <c r="R1550" i="1"/>
  <c r="Q1550" i="1"/>
  <c r="K1550" i="1"/>
  <c r="L1550" i="1"/>
  <c r="M1550" i="1"/>
  <c r="N1550" i="1"/>
  <c r="B1551" i="1"/>
  <c r="O1551" i="1"/>
  <c r="P1551" i="1"/>
  <c r="Q1551" i="1"/>
  <c r="M1551" i="1"/>
  <c r="K1551" i="1"/>
  <c r="L1551" i="1"/>
  <c r="J1551" i="1"/>
  <c r="N1551" i="1"/>
  <c r="R1551" i="1"/>
  <c r="B1552" i="1"/>
  <c r="M1552" i="1"/>
  <c r="L1552" i="1"/>
  <c r="K1552" i="1"/>
  <c r="J1552" i="1"/>
  <c r="O1552" i="1"/>
  <c r="R1552" i="1"/>
  <c r="Q1552" i="1"/>
  <c r="P1552" i="1"/>
  <c r="N1552" i="1"/>
  <c r="B1553" i="1"/>
  <c r="O1553" i="1"/>
  <c r="M1553" i="1"/>
  <c r="L1553" i="1"/>
  <c r="K1553" i="1"/>
  <c r="R1553" i="1"/>
  <c r="Q1553" i="1"/>
  <c r="P1553" i="1"/>
  <c r="J1553" i="1"/>
  <c r="N1553" i="1"/>
  <c r="B1554" i="1"/>
  <c r="L1554" i="1"/>
  <c r="K1554" i="1"/>
  <c r="J1554" i="1"/>
  <c r="M1554" i="1"/>
  <c r="Q1554" i="1"/>
  <c r="P1554" i="1"/>
  <c r="O1554" i="1"/>
  <c r="N1554" i="1"/>
  <c r="R1554" i="1"/>
  <c r="B1555" i="1"/>
  <c r="N1555" i="1"/>
  <c r="Q1555" i="1"/>
  <c r="P1555" i="1"/>
  <c r="O1555" i="1"/>
  <c r="R1555" i="1"/>
  <c r="M1555" i="1"/>
  <c r="L1555" i="1"/>
  <c r="K1555" i="1"/>
  <c r="J1555" i="1"/>
  <c r="B1556" i="1"/>
  <c r="J1556" i="1"/>
  <c r="R1556" i="1"/>
  <c r="K1556" i="1"/>
  <c r="L1556" i="1"/>
  <c r="M1556" i="1"/>
  <c r="N1556" i="1"/>
  <c r="O1556" i="1"/>
  <c r="P1556" i="1"/>
  <c r="Q1556" i="1"/>
  <c r="B1557" i="1"/>
  <c r="N1557" i="1"/>
  <c r="O1557" i="1"/>
  <c r="P1557" i="1"/>
  <c r="Q1557" i="1"/>
  <c r="R1557" i="1"/>
  <c r="J1557" i="1"/>
  <c r="K1557" i="1"/>
  <c r="L1557" i="1"/>
  <c r="M1557" i="1"/>
  <c r="B1558" i="1"/>
  <c r="M1558" i="1"/>
  <c r="N1558" i="1"/>
  <c r="P1558" i="1"/>
  <c r="R1558" i="1"/>
  <c r="Q1558" i="1"/>
  <c r="J1558" i="1"/>
  <c r="O1558" i="1"/>
  <c r="K1558" i="1"/>
  <c r="L1558" i="1"/>
  <c r="B1559" i="1"/>
  <c r="Q1559" i="1"/>
  <c r="J1559" i="1"/>
  <c r="K1559" i="1"/>
  <c r="N1559" i="1"/>
  <c r="R1559" i="1"/>
  <c r="L1559" i="1"/>
  <c r="O1559" i="1"/>
  <c r="P1559" i="1"/>
  <c r="M1559" i="1"/>
  <c r="B1560" i="1"/>
  <c r="R1560" i="1"/>
  <c r="O1560" i="1"/>
  <c r="J1560" i="1"/>
  <c r="K1560" i="1"/>
  <c r="L1560" i="1"/>
  <c r="M1560" i="1"/>
  <c r="N1560" i="1"/>
  <c r="P1560" i="1"/>
  <c r="Q1560" i="1"/>
  <c r="B1561" i="1"/>
  <c r="J1561" i="1"/>
  <c r="K1561" i="1"/>
  <c r="L1561" i="1"/>
  <c r="M1561" i="1"/>
  <c r="N1561" i="1"/>
  <c r="R1561" i="1"/>
  <c r="O1561" i="1"/>
  <c r="P1561" i="1"/>
  <c r="Q1561" i="1"/>
  <c r="B1562" i="1"/>
  <c r="O1562" i="1"/>
  <c r="R1562" i="1"/>
  <c r="J1562" i="1"/>
  <c r="K1562" i="1"/>
  <c r="L1562" i="1"/>
  <c r="M1562" i="1"/>
  <c r="N1562" i="1"/>
  <c r="P1562" i="1"/>
  <c r="Q1562" i="1"/>
  <c r="B1563" i="1"/>
  <c r="J1563" i="1"/>
  <c r="K1563" i="1"/>
  <c r="L1563" i="1"/>
  <c r="N1563" i="1"/>
  <c r="O1563" i="1"/>
  <c r="Q1563" i="1"/>
  <c r="R1563" i="1"/>
  <c r="P1563" i="1"/>
  <c r="M1563" i="1"/>
  <c r="B1564" i="1"/>
  <c r="Q1564" i="1"/>
  <c r="M1564" i="1"/>
  <c r="K1564" i="1"/>
  <c r="O1564" i="1"/>
  <c r="R1564" i="1"/>
  <c r="L1564" i="1"/>
  <c r="N1564" i="1"/>
  <c r="J1564" i="1"/>
  <c r="P1564" i="1"/>
  <c r="B1565" i="1"/>
  <c r="K1565" i="1"/>
  <c r="R1565" i="1"/>
  <c r="O1565" i="1"/>
  <c r="J1565" i="1"/>
  <c r="N1565" i="1"/>
  <c r="Q1565" i="1"/>
  <c r="L1565" i="1"/>
  <c r="P1565" i="1"/>
  <c r="M1565" i="1"/>
  <c r="B1566" i="1"/>
  <c r="P1566" i="1"/>
  <c r="K1566" i="1"/>
  <c r="J1566" i="1"/>
  <c r="N1566" i="1"/>
  <c r="R1566" i="1"/>
  <c r="Q1566" i="1"/>
  <c r="O1566" i="1"/>
  <c r="L1566" i="1"/>
  <c r="M1566" i="1"/>
  <c r="B1567" i="1"/>
  <c r="L1567" i="1"/>
  <c r="K1567" i="1"/>
  <c r="M1567" i="1"/>
  <c r="P1567" i="1"/>
  <c r="N1567" i="1"/>
  <c r="O1567" i="1"/>
  <c r="Q1567" i="1"/>
  <c r="J1567" i="1"/>
  <c r="R1567" i="1"/>
  <c r="B1568" i="1"/>
  <c r="J1568" i="1"/>
  <c r="N1568" i="1"/>
  <c r="L1568" i="1"/>
  <c r="O1568" i="1"/>
  <c r="P1568" i="1"/>
  <c r="R1568" i="1"/>
  <c r="K1568" i="1"/>
  <c r="M1568" i="1"/>
  <c r="Q1568" i="1"/>
  <c r="B1569" i="1"/>
  <c r="L1569" i="1"/>
  <c r="K1569" i="1"/>
  <c r="N1569" i="1"/>
  <c r="J1569" i="1"/>
  <c r="O1569" i="1"/>
  <c r="R1569" i="1"/>
  <c r="Q1569" i="1"/>
  <c r="M1569" i="1"/>
  <c r="P1569" i="1"/>
  <c r="B1570" i="1"/>
  <c r="Q1570" i="1"/>
  <c r="O1570" i="1"/>
  <c r="K1570" i="1"/>
  <c r="M1570" i="1"/>
  <c r="N1570" i="1"/>
  <c r="P1570" i="1"/>
  <c r="J1570" i="1"/>
  <c r="R1570" i="1"/>
  <c r="L1570" i="1"/>
  <c r="B1571" i="1"/>
  <c r="R1571" i="1"/>
  <c r="Q1571" i="1"/>
  <c r="P1571" i="1"/>
  <c r="O1571" i="1"/>
  <c r="N1571" i="1"/>
  <c r="M1571" i="1"/>
  <c r="L1571" i="1"/>
  <c r="K1571" i="1"/>
  <c r="J1571" i="1"/>
  <c r="B1572" i="1"/>
  <c r="O1572" i="1"/>
  <c r="P1572" i="1"/>
  <c r="J1572" i="1"/>
  <c r="Q1572" i="1"/>
  <c r="R1572" i="1"/>
  <c r="K1572" i="1"/>
  <c r="L1572" i="1"/>
  <c r="M1572" i="1"/>
  <c r="N1572" i="1"/>
  <c r="B1573" i="1"/>
  <c r="M1573" i="1"/>
  <c r="L1573" i="1"/>
  <c r="K1573" i="1"/>
  <c r="J1573" i="1"/>
  <c r="R1573" i="1"/>
  <c r="Q1573" i="1"/>
  <c r="P1573" i="1"/>
  <c r="O1573" i="1"/>
  <c r="N1573" i="1"/>
  <c r="B1574" i="1"/>
  <c r="K1574" i="1"/>
  <c r="L1574" i="1"/>
  <c r="M1574" i="1"/>
  <c r="N1574" i="1"/>
  <c r="O1574" i="1"/>
  <c r="P1574" i="1"/>
  <c r="Q1574" i="1"/>
  <c r="R1574" i="1"/>
  <c r="J1574" i="1"/>
  <c r="B1575" i="1"/>
  <c r="M1575" i="1"/>
  <c r="J1575" i="1"/>
  <c r="K1575" i="1"/>
  <c r="L1575" i="1"/>
  <c r="N1575" i="1"/>
  <c r="P1575" i="1"/>
  <c r="O1575" i="1"/>
  <c r="Q1575" i="1"/>
  <c r="R1575" i="1"/>
  <c r="B1576" i="1"/>
  <c r="Q1576" i="1"/>
  <c r="R1576" i="1"/>
  <c r="N1576" i="1"/>
  <c r="J1576" i="1"/>
  <c r="K1576" i="1"/>
  <c r="L1576" i="1"/>
  <c r="M1576" i="1"/>
  <c r="O1576" i="1"/>
  <c r="P1576" i="1"/>
  <c r="B1577" i="1"/>
  <c r="N1577" i="1"/>
  <c r="M1577" i="1"/>
  <c r="K1577" i="1"/>
  <c r="J1577" i="1"/>
  <c r="L1577" i="1"/>
  <c r="R1577" i="1"/>
  <c r="Q1577" i="1"/>
  <c r="P1577" i="1"/>
  <c r="O1577" i="1"/>
  <c r="B1578" i="1"/>
  <c r="K1578" i="1"/>
  <c r="J1578" i="1"/>
  <c r="R1578" i="1"/>
  <c r="Q1578" i="1"/>
  <c r="P1578" i="1"/>
  <c r="O1578" i="1"/>
  <c r="N1578" i="1"/>
  <c r="L1578" i="1"/>
  <c r="M1578" i="1"/>
  <c r="B1579" i="1"/>
  <c r="J1579" i="1"/>
  <c r="M1579" i="1"/>
  <c r="K1579" i="1"/>
  <c r="N1579" i="1"/>
  <c r="O1579" i="1"/>
  <c r="P1579" i="1"/>
  <c r="Q1579" i="1"/>
  <c r="R1579" i="1"/>
  <c r="L1579" i="1"/>
  <c r="B1580" i="1"/>
  <c r="Q1580" i="1"/>
  <c r="R1580" i="1"/>
  <c r="P1580" i="1"/>
  <c r="O1580" i="1"/>
  <c r="J1580" i="1"/>
  <c r="K1580" i="1"/>
  <c r="M1580" i="1"/>
  <c r="N1580" i="1"/>
  <c r="L1580" i="1"/>
  <c r="B1581" i="1"/>
  <c r="J1581" i="1"/>
  <c r="P1581" i="1"/>
  <c r="O1581" i="1"/>
  <c r="N1581" i="1"/>
  <c r="M1581" i="1"/>
  <c r="L1581" i="1"/>
  <c r="R1581" i="1"/>
  <c r="K1581" i="1"/>
  <c r="Q1581" i="1"/>
  <c r="B1582" i="1"/>
  <c r="Q1582" i="1"/>
  <c r="P1582" i="1"/>
  <c r="L1582" i="1"/>
  <c r="O1582" i="1"/>
  <c r="R1582" i="1"/>
  <c r="N1582" i="1"/>
  <c r="J1582" i="1"/>
  <c r="K1582" i="1"/>
  <c r="M1582" i="1"/>
  <c r="B1583" i="1"/>
  <c r="Q1583" i="1"/>
  <c r="L1583" i="1"/>
  <c r="J1583" i="1"/>
  <c r="M1583" i="1"/>
  <c r="R1583" i="1"/>
  <c r="P1583" i="1"/>
  <c r="K1583" i="1"/>
  <c r="N1583" i="1"/>
  <c r="O1583" i="1"/>
  <c r="B1584" i="1"/>
  <c r="K1584" i="1"/>
  <c r="M1584" i="1"/>
  <c r="N1584" i="1"/>
  <c r="O1584" i="1"/>
  <c r="R1584" i="1"/>
  <c r="P1584" i="1"/>
  <c r="L1584" i="1"/>
  <c r="Q1584" i="1"/>
  <c r="J1584" i="1"/>
  <c r="B1585" i="1"/>
  <c r="P1585" i="1"/>
  <c r="N1585" i="1"/>
  <c r="J1585" i="1"/>
  <c r="Q1585" i="1"/>
  <c r="L1585" i="1"/>
  <c r="M1585" i="1"/>
  <c r="R1585" i="1"/>
  <c r="K1585" i="1"/>
  <c r="O1585" i="1"/>
  <c r="B1586" i="1"/>
  <c r="N1586" i="1"/>
  <c r="L1586" i="1"/>
  <c r="J1586" i="1"/>
  <c r="Q1586" i="1"/>
  <c r="P1586" i="1"/>
  <c r="K1586" i="1"/>
  <c r="M1586" i="1"/>
  <c r="R1586" i="1"/>
  <c r="O1586" i="1"/>
  <c r="B1587" i="1"/>
  <c r="M1587" i="1"/>
  <c r="O1587" i="1"/>
  <c r="R1587" i="1"/>
  <c r="K1587" i="1"/>
  <c r="Q1587" i="1"/>
  <c r="J1587" i="1"/>
  <c r="L1587" i="1"/>
  <c r="N1587" i="1"/>
  <c r="P1587" i="1"/>
  <c r="B1588" i="1"/>
  <c r="M1588" i="1"/>
  <c r="L1588" i="1"/>
  <c r="K1588" i="1"/>
  <c r="J1588" i="1"/>
  <c r="Q1588" i="1"/>
  <c r="R1588" i="1"/>
  <c r="P1588" i="1"/>
  <c r="O1588" i="1"/>
  <c r="N1588" i="1"/>
  <c r="B1589" i="1"/>
  <c r="K1589" i="1"/>
  <c r="L1589" i="1"/>
  <c r="M1589" i="1"/>
  <c r="N1589" i="1"/>
  <c r="O1589" i="1"/>
  <c r="P1589" i="1"/>
  <c r="Q1589" i="1"/>
  <c r="J1589" i="1"/>
  <c r="R1589" i="1"/>
  <c r="B1590" i="1"/>
  <c r="J1590" i="1"/>
  <c r="K1590" i="1"/>
  <c r="L1590" i="1"/>
  <c r="N1590" i="1"/>
  <c r="O1590" i="1"/>
  <c r="P1590" i="1"/>
  <c r="Q1590" i="1"/>
  <c r="R1590" i="1"/>
  <c r="M1590" i="1"/>
  <c r="B1591" i="1"/>
  <c r="J1591" i="1"/>
  <c r="L1591" i="1"/>
  <c r="M1591" i="1"/>
  <c r="P1591" i="1"/>
  <c r="N1591" i="1"/>
  <c r="O1591" i="1"/>
  <c r="Q1591" i="1"/>
  <c r="R1591" i="1"/>
  <c r="K1591" i="1"/>
  <c r="B1592" i="1"/>
  <c r="K1592" i="1"/>
  <c r="L1592" i="1"/>
  <c r="M1592" i="1"/>
  <c r="N1592" i="1"/>
  <c r="O1592" i="1"/>
  <c r="P1592" i="1"/>
  <c r="R1592" i="1"/>
  <c r="Q1592" i="1"/>
  <c r="J1592" i="1"/>
  <c r="B1593" i="1"/>
  <c r="J1593" i="1"/>
  <c r="K1593" i="1"/>
  <c r="L1593" i="1"/>
  <c r="M1593" i="1"/>
  <c r="N1593" i="1"/>
  <c r="O1593" i="1"/>
  <c r="P1593" i="1"/>
  <c r="Q1593" i="1"/>
  <c r="R1593" i="1"/>
  <c r="B1594" i="1"/>
  <c r="L1594" i="1"/>
  <c r="J1594" i="1"/>
  <c r="O1594" i="1"/>
  <c r="N1594" i="1"/>
  <c r="K1594" i="1"/>
  <c r="P1594" i="1"/>
  <c r="Q1594" i="1"/>
  <c r="R1594" i="1"/>
  <c r="M1594" i="1"/>
  <c r="B1595" i="1"/>
  <c r="J1595" i="1"/>
  <c r="K1595" i="1"/>
  <c r="L1595" i="1"/>
  <c r="M1595" i="1"/>
  <c r="N1595" i="1"/>
  <c r="O1595" i="1"/>
  <c r="P1595" i="1"/>
  <c r="Q1595" i="1"/>
  <c r="R1595" i="1"/>
  <c r="B1596" i="1"/>
  <c r="J1596" i="1"/>
  <c r="R1596" i="1"/>
  <c r="Q1596" i="1"/>
  <c r="K1596" i="1"/>
  <c r="P1596" i="1"/>
  <c r="O1596" i="1"/>
  <c r="N1596" i="1"/>
  <c r="M1596" i="1"/>
  <c r="L1596" i="1"/>
  <c r="B1597" i="1"/>
  <c r="K1597" i="1"/>
  <c r="L1597" i="1"/>
  <c r="M1597" i="1"/>
  <c r="J1597" i="1"/>
  <c r="O1597" i="1"/>
  <c r="Q1597" i="1"/>
  <c r="N1597" i="1"/>
  <c r="R1597" i="1"/>
  <c r="P1597" i="1"/>
  <c r="B1598" i="1"/>
  <c r="R1598" i="1"/>
  <c r="J1598" i="1"/>
  <c r="L1598" i="1"/>
  <c r="N1598" i="1"/>
  <c r="K1598" i="1"/>
  <c r="M1598" i="1"/>
  <c r="P1598" i="1"/>
  <c r="O1598" i="1"/>
  <c r="Q1598" i="1"/>
  <c r="B1599" i="1"/>
  <c r="J1599" i="1"/>
  <c r="L1599" i="1"/>
  <c r="M1599" i="1"/>
  <c r="N1599" i="1"/>
  <c r="O1599" i="1"/>
  <c r="P1599" i="1"/>
  <c r="K1599" i="1"/>
  <c r="Q1599" i="1"/>
  <c r="R1599" i="1"/>
  <c r="B1600" i="1"/>
  <c r="N1600" i="1"/>
  <c r="K1600" i="1"/>
  <c r="R1600" i="1"/>
  <c r="P1600" i="1"/>
  <c r="L1600" i="1"/>
  <c r="J1600" i="1"/>
  <c r="Q1600" i="1"/>
  <c r="O1600" i="1"/>
  <c r="M1600" i="1"/>
  <c r="B1601" i="1"/>
  <c r="N1601" i="1"/>
  <c r="K1601" i="1"/>
  <c r="Q1601" i="1"/>
  <c r="L1601" i="1"/>
  <c r="O1601" i="1"/>
  <c r="M1601" i="1"/>
  <c r="R1601" i="1"/>
  <c r="P1601" i="1"/>
  <c r="J1601" i="1"/>
  <c r="B1602" i="1"/>
  <c r="O1602" i="1"/>
  <c r="J1602" i="1"/>
  <c r="Q1602" i="1"/>
  <c r="N1602" i="1"/>
  <c r="P1602" i="1"/>
  <c r="R1602" i="1"/>
  <c r="L1602" i="1"/>
  <c r="M1602" i="1"/>
  <c r="K1602" i="1"/>
  <c r="B1603" i="1"/>
  <c r="L1603" i="1"/>
  <c r="N1603" i="1"/>
  <c r="K1603" i="1"/>
  <c r="M1603" i="1"/>
  <c r="O1603" i="1"/>
  <c r="R1603" i="1"/>
  <c r="J1603" i="1"/>
  <c r="P1603" i="1"/>
  <c r="Q1603" i="1"/>
  <c r="B1604" i="1"/>
  <c r="M1604" i="1"/>
  <c r="O1604" i="1"/>
  <c r="L1604" i="1"/>
  <c r="P1604" i="1"/>
  <c r="J1604" i="1"/>
  <c r="R1604" i="1"/>
  <c r="Q1604" i="1"/>
  <c r="K1604" i="1"/>
  <c r="N1604" i="1"/>
  <c r="B1605" i="1"/>
  <c r="R1605" i="1"/>
  <c r="Q1605" i="1"/>
  <c r="P1605" i="1"/>
  <c r="N1605" i="1"/>
  <c r="M1605" i="1"/>
  <c r="L1605" i="1"/>
  <c r="K1605" i="1"/>
  <c r="O1605" i="1"/>
  <c r="J1605" i="1"/>
  <c r="B1606" i="1"/>
  <c r="N1606" i="1"/>
  <c r="M1606" i="1"/>
  <c r="L1606" i="1"/>
  <c r="K1606" i="1"/>
  <c r="J1606" i="1"/>
  <c r="R1606" i="1"/>
  <c r="Q1606" i="1"/>
  <c r="P1606" i="1"/>
  <c r="O1606" i="1"/>
  <c r="B1607" i="1"/>
  <c r="R1607" i="1"/>
  <c r="Q1607" i="1"/>
  <c r="P1607" i="1"/>
  <c r="O1607" i="1"/>
  <c r="N1607" i="1"/>
  <c r="M1607" i="1"/>
  <c r="L1607" i="1"/>
  <c r="K1607" i="1"/>
  <c r="J1607" i="1"/>
  <c r="B1608" i="1"/>
  <c r="N1608" i="1"/>
  <c r="M1608" i="1"/>
  <c r="L1608" i="1"/>
  <c r="K1608" i="1"/>
  <c r="J1608" i="1"/>
  <c r="O1608" i="1"/>
  <c r="P1608" i="1"/>
  <c r="Q1608" i="1"/>
  <c r="R1608" i="1"/>
  <c r="B1609" i="1"/>
  <c r="P1609" i="1"/>
  <c r="M1609" i="1"/>
  <c r="Q1609" i="1"/>
  <c r="R1609" i="1"/>
  <c r="J1609" i="1"/>
  <c r="K1609" i="1"/>
  <c r="L1609" i="1"/>
  <c r="N1609" i="1"/>
  <c r="O1609" i="1"/>
  <c r="B1610" i="1"/>
  <c r="R1610" i="1"/>
  <c r="M1610" i="1"/>
  <c r="P1610" i="1"/>
  <c r="K1610" i="1"/>
  <c r="Q1610" i="1"/>
  <c r="O1610" i="1"/>
  <c r="N1610" i="1"/>
  <c r="L1610" i="1"/>
  <c r="J1610" i="1"/>
  <c r="B1611" i="1"/>
  <c r="J1611" i="1"/>
  <c r="R1611" i="1"/>
  <c r="K1611" i="1"/>
  <c r="Q1611" i="1"/>
  <c r="P1611" i="1"/>
  <c r="O1611" i="1"/>
  <c r="N1611" i="1"/>
  <c r="L1611" i="1"/>
  <c r="M1611" i="1"/>
  <c r="B1612" i="1"/>
  <c r="O1612" i="1"/>
  <c r="P1612" i="1"/>
  <c r="Q1612" i="1"/>
  <c r="M1612" i="1"/>
  <c r="R1612" i="1"/>
  <c r="L1612" i="1"/>
  <c r="K1612" i="1"/>
  <c r="J1612" i="1"/>
  <c r="N1612" i="1"/>
  <c r="B1613" i="1"/>
  <c r="K1613" i="1"/>
  <c r="L1613" i="1"/>
  <c r="M1613" i="1"/>
  <c r="N1613" i="1"/>
  <c r="O1613" i="1"/>
  <c r="P1613" i="1"/>
  <c r="Q1613" i="1"/>
  <c r="R1613" i="1"/>
  <c r="J1613" i="1"/>
  <c r="B1614" i="1"/>
  <c r="L1614" i="1"/>
  <c r="M1614" i="1"/>
  <c r="J1614" i="1"/>
  <c r="N1614" i="1"/>
  <c r="O1614" i="1"/>
  <c r="P1614" i="1"/>
  <c r="Q1614" i="1"/>
  <c r="R1614" i="1"/>
  <c r="K1614" i="1"/>
  <c r="B1615" i="1"/>
  <c r="M1615" i="1"/>
  <c r="J1615" i="1"/>
  <c r="K1615" i="1"/>
  <c r="L1615" i="1"/>
  <c r="O1615" i="1"/>
  <c r="N1615" i="1"/>
  <c r="P1615" i="1"/>
  <c r="Q1615" i="1"/>
  <c r="R1615" i="1"/>
  <c r="B1616" i="1"/>
  <c r="K1616" i="1"/>
  <c r="L1616" i="1"/>
  <c r="M1616" i="1"/>
  <c r="N1616" i="1"/>
  <c r="O1616" i="1"/>
  <c r="P1616" i="1"/>
  <c r="Q1616" i="1"/>
  <c r="R1616" i="1"/>
  <c r="J1616" i="1"/>
  <c r="B1617" i="1"/>
  <c r="L1617" i="1"/>
  <c r="R1617" i="1"/>
  <c r="M1617" i="1"/>
  <c r="N1617" i="1"/>
  <c r="O1617" i="1"/>
  <c r="P1617" i="1"/>
  <c r="Q1617" i="1"/>
  <c r="K1617" i="1"/>
  <c r="J1617" i="1"/>
  <c r="B1618" i="1"/>
  <c r="K1618" i="1"/>
  <c r="J1618" i="1"/>
  <c r="R1618" i="1"/>
  <c r="L1618" i="1"/>
  <c r="Q1618" i="1"/>
  <c r="P1618" i="1"/>
  <c r="O1618" i="1"/>
  <c r="N1618" i="1"/>
  <c r="M1618" i="1"/>
  <c r="B1619" i="1"/>
  <c r="R1619" i="1"/>
  <c r="Q1619" i="1"/>
  <c r="P1619" i="1"/>
  <c r="N1619" i="1"/>
  <c r="M1619" i="1"/>
  <c r="L1619" i="1"/>
  <c r="K1619" i="1"/>
  <c r="J1619" i="1"/>
  <c r="O1619" i="1"/>
  <c r="B1620" i="1"/>
  <c r="O1620" i="1"/>
  <c r="P1620" i="1"/>
  <c r="Q1620" i="1"/>
  <c r="R1620" i="1"/>
  <c r="N1620" i="1"/>
  <c r="M1620" i="1"/>
  <c r="L1620" i="1"/>
  <c r="K1620" i="1"/>
  <c r="J1620" i="1"/>
  <c r="B1621" i="1"/>
  <c r="L1621" i="1"/>
  <c r="N1621" i="1"/>
  <c r="O1621" i="1"/>
  <c r="P1621" i="1"/>
  <c r="Q1621" i="1"/>
  <c r="R1621" i="1"/>
  <c r="M1621" i="1"/>
  <c r="J1621" i="1"/>
  <c r="K1621" i="1"/>
  <c r="B1622" i="1"/>
  <c r="Q1622" i="1"/>
  <c r="R1622" i="1"/>
  <c r="K1622" i="1"/>
  <c r="L1622" i="1"/>
  <c r="M1622" i="1"/>
  <c r="N1622" i="1"/>
  <c r="O1622" i="1"/>
  <c r="P1622" i="1"/>
  <c r="J1622" i="1"/>
  <c r="B1623" i="1"/>
  <c r="J1623" i="1"/>
  <c r="L1623" i="1"/>
  <c r="K1623" i="1"/>
  <c r="M1623" i="1"/>
  <c r="N1623" i="1"/>
  <c r="O1623" i="1"/>
  <c r="P1623" i="1"/>
  <c r="Q1623" i="1"/>
  <c r="R1623" i="1"/>
  <c r="B1624" i="1"/>
  <c r="P1624" i="1"/>
  <c r="Q1624" i="1"/>
  <c r="R1624" i="1"/>
  <c r="J1624" i="1"/>
  <c r="K1624" i="1"/>
  <c r="L1624" i="1"/>
  <c r="M1624" i="1"/>
  <c r="N1624" i="1"/>
  <c r="O1624" i="1"/>
  <c r="B1625" i="1"/>
  <c r="P1625" i="1"/>
  <c r="Q1625" i="1"/>
  <c r="R1625" i="1"/>
  <c r="J1625" i="1"/>
  <c r="K1625" i="1"/>
  <c r="L1625" i="1"/>
  <c r="M1625" i="1"/>
  <c r="N1625" i="1"/>
  <c r="O1625" i="1"/>
  <c r="B1626" i="1"/>
  <c r="K1626" i="1"/>
  <c r="L1626" i="1"/>
  <c r="N1626" i="1"/>
  <c r="O1626" i="1"/>
  <c r="P1626" i="1"/>
  <c r="M1626" i="1"/>
  <c r="Q1626" i="1"/>
  <c r="R1626" i="1"/>
  <c r="J1626" i="1"/>
  <c r="B1627" i="1"/>
  <c r="O1627" i="1"/>
  <c r="R1627" i="1"/>
  <c r="Q1627" i="1"/>
  <c r="P1627" i="1"/>
  <c r="J1627" i="1"/>
  <c r="K1627" i="1"/>
  <c r="L1627" i="1"/>
  <c r="M1627" i="1"/>
  <c r="N1627" i="1"/>
  <c r="B1628" i="1"/>
  <c r="M1628" i="1"/>
  <c r="J1628" i="1"/>
  <c r="K1628" i="1"/>
  <c r="L1628" i="1"/>
  <c r="Q1628" i="1"/>
  <c r="N1628" i="1"/>
  <c r="O1628" i="1"/>
  <c r="P1628" i="1"/>
  <c r="R1628" i="1"/>
  <c r="B1629" i="1"/>
  <c r="K1629" i="1"/>
  <c r="O1629" i="1"/>
  <c r="P1629" i="1"/>
  <c r="Q1629" i="1"/>
  <c r="J1629" i="1"/>
  <c r="L1629" i="1"/>
  <c r="M1629" i="1"/>
  <c r="N1629" i="1"/>
  <c r="R1629" i="1"/>
  <c r="B1630" i="1"/>
  <c r="O1630" i="1"/>
  <c r="R1630" i="1"/>
  <c r="Q1630" i="1"/>
  <c r="P1630" i="1"/>
  <c r="N1630" i="1"/>
  <c r="M1630" i="1"/>
  <c r="L1630" i="1"/>
  <c r="K1630" i="1"/>
  <c r="J1630" i="1"/>
  <c r="B1631" i="1"/>
  <c r="M1631" i="1"/>
  <c r="N1631" i="1"/>
  <c r="O1631" i="1"/>
  <c r="P1631" i="1"/>
  <c r="Q1631" i="1"/>
  <c r="R1631" i="1"/>
  <c r="K1631" i="1"/>
  <c r="J1631" i="1"/>
  <c r="L1631" i="1"/>
  <c r="B1632" i="1"/>
  <c r="J1632" i="1"/>
  <c r="K1632" i="1"/>
  <c r="L1632" i="1"/>
  <c r="N1632" i="1"/>
  <c r="O1632" i="1"/>
  <c r="Q1632" i="1"/>
  <c r="P1632" i="1"/>
  <c r="R1632" i="1"/>
  <c r="M1632" i="1"/>
  <c r="B1633" i="1"/>
  <c r="R1633" i="1"/>
  <c r="N1633" i="1"/>
  <c r="J1633" i="1"/>
  <c r="K1633" i="1"/>
  <c r="L1633" i="1"/>
  <c r="M1633" i="1"/>
  <c r="O1633" i="1"/>
  <c r="P1633" i="1"/>
  <c r="Q1633" i="1"/>
  <c r="B1634" i="1"/>
  <c r="R1634" i="1"/>
  <c r="L1634" i="1"/>
  <c r="J1634" i="1"/>
  <c r="K1634" i="1"/>
  <c r="M1634" i="1"/>
  <c r="N1634" i="1"/>
  <c r="O1634" i="1"/>
  <c r="P1634" i="1"/>
  <c r="Q1634" i="1"/>
  <c r="B1635" i="1"/>
  <c r="R1635" i="1"/>
  <c r="J1635" i="1"/>
  <c r="Q1635" i="1"/>
  <c r="L1635" i="1"/>
  <c r="K1635" i="1"/>
  <c r="M1635" i="1"/>
  <c r="N1635" i="1"/>
  <c r="O1635" i="1"/>
  <c r="P1635" i="1"/>
  <c r="B1636" i="1"/>
  <c r="R1636" i="1"/>
  <c r="Q1636" i="1"/>
  <c r="P1636" i="1"/>
  <c r="O1636" i="1"/>
  <c r="N1636" i="1"/>
  <c r="L1636" i="1"/>
  <c r="K1636" i="1"/>
  <c r="M1636" i="1"/>
  <c r="J1636" i="1"/>
  <c r="B1637" i="1"/>
  <c r="M1637" i="1"/>
  <c r="R1637" i="1"/>
  <c r="O1637" i="1"/>
  <c r="J1637" i="1"/>
  <c r="K1637" i="1"/>
  <c r="L1637" i="1"/>
  <c r="Q1637" i="1"/>
  <c r="N1637" i="1"/>
  <c r="P1637" i="1"/>
  <c r="B1638" i="1"/>
  <c r="M1638" i="1"/>
  <c r="N1638" i="1"/>
  <c r="O1638" i="1"/>
  <c r="P1638" i="1"/>
  <c r="Q1638" i="1"/>
  <c r="R1638" i="1"/>
  <c r="K1638" i="1"/>
  <c r="J1638" i="1"/>
  <c r="L1638" i="1"/>
  <c r="B1639" i="1"/>
  <c r="J1639" i="1"/>
  <c r="O1639" i="1"/>
  <c r="N1639" i="1"/>
  <c r="M1639" i="1"/>
  <c r="L1639" i="1"/>
  <c r="K1639" i="1"/>
  <c r="P1639" i="1"/>
  <c r="R1639" i="1"/>
  <c r="Q1639" i="1"/>
  <c r="B1640" i="1"/>
  <c r="J1640" i="1"/>
  <c r="K1640" i="1"/>
  <c r="L1640" i="1"/>
  <c r="M1640" i="1"/>
  <c r="N1640" i="1"/>
  <c r="O1640" i="1"/>
  <c r="P1640" i="1"/>
  <c r="Q1640" i="1"/>
  <c r="R1640" i="1"/>
  <c r="B1641" i="1"/>
  <c r="K1641" i="1"/>
  <c r="L1641" i="1"/>
  <c r="J1641" i="1"/>
  <c r="M1641" i="1"/>
  <c r="N1641" i="1"/>
  <c r="O1641" i="1"/>
  <c r="P1641" i="1"/>
  <c r="Q1641" i="1"/>
  <c r="R1641" i="1"/>
  <c r="B1642" i="1"/>
  <c r="N1642" i="1"/>
  <c r="O1642" i="1"/>
  <c r="P1642" i="1"/>
  <c r="Q1642" i="1"/>
  <c r="R1642" i="1"/>
  <c r="M1642" i="1"/>
  <c r="J1642" i="1"/>
  <c r="K1642" i="1"/>
  <c r="L1642" i="1"/>
  <c r="B1643" i="1"/>
  <c r="N1643" i="1"/>
  <c r="O1643" i="1"/>
  <c r="M1643" i="1"/>
  <c r="Q1643" i="1"/>
  <c r="P1643" i="1"/>
  <c r="L1643" i="1"/>
  <c r="K1643" i="1"/>
  <c r="J1643" i="1"/>
  <c r="R1643" i="1"/>
  <c r="B1644" i="1"/>
  <c r="J1644" i="1"/>
  <c r="P1644" i="1"/>
  <c r="N1644" i="1"/>
  <c r="M1644" i="1"/>
  <c r="K1644" i="1"/>
  <c r="O1644" i="1"/>
  <c r="L1644" i="1"/>
  <c r="R1644" i="1"/>
  <c r="Q1644" i="1"/>
  <c r="B1645" i="1"/>
  <c r="O1645" i="1"/>
  <c r="P1645" i="1"/>
  <c r="Q1645" i="1"/>
  <c r="R1645" i="1"/>
  <c r="M1645" i="1"/>
  <c r="J1645" i="1"/>
  <c r="K1645" i="1"/>
  <c r="L1645" i="1"/>
  <c r="N1645" i="1"/>
  <c r="B1646" i="1"/>
  <c r="R1646" i="1"/>
  <c r="Q1646" i="1"/>
  <c r="P1646" i="1"/>
  <c r="O1646" i="1"/>
  <c r="N1646" i="1"/>
  <c r="J1646" i="1"/>
  <c r="K1646" i="1"/>
  <c r="L1646" i="1"/>
  <c r="M1646" i="1"/>
  <c r="B1647" i="1"/>
  <c r="M1647" i="1"/>
  <c r="L1647" i="1"/>
  <c r="K1647" i="1"/>
  <c r="J1647" i="1"/>
  <c r="O1647" i="1"/>
  <c r="P1647" i="1"/>
  <c r="Q1647" i="1"/>
  <c r="R1647" i="1"/>
  <c r="N1647" i="1"/>
  <c r="B1648" i="1"/>
  <c r="O1648" i="1"/>
  <c r="R1648" i="1"/>
  <c r="Q1648" i="1"/>
  <c r="P1648" i="1"/>
  <c r="N1648" i="1"/>
  <c r="M1648" i="1"/>
  <c r="J1648" i="1"/>
  <c r="K1648" i="1"/>
  <c r="L1648" i="1"/>
  <c r="F132" i="8"/>
  <c r="F127" i="8"/>
  <c r="F125" i="8"/>
  <c r="A277" i="1"/>
  <c r="B277" i="1"/>
  <c r="A330" i="1"/>
  <c r="B330" i="1"/>
  <c r="J355" i="1"/>
  <c r="B355" i="1"/>
  <c r="A380" i="1"/>
  <c r="B380" i="1"/>
  <c r="A405" i="1"/>
  <c r="B405" i="1"/>
  <c r="A429" i="1"/>
  <c r="B429" i="1"/>
  <c r="M477" i="1"/>
  <c r="B477" i="1"/>
  <c r="A529" i="1"/>
  <c r="B529" i="1"/>
  <c r="A1642" i="1"/>
  <c r="A1602" i="1"/>
  <c r="A1554" i="1"/>
  <c r="A1506" i="1"/>
  <c r="A1482" i="1"/>
  <c r="O1450" i="1"/>
  <c r="P1450" i="1"/>
  <c r="Q1450" i="1"/>
  <c r="J1450" i="1"/>
  <c r="R1450" i="1"/>
  <c r="L1450" i="1"/>
  <c r="M1450" i="1"/>
  <c r="K1450" i="1"/>
  <c r="N1450" i="1"/>
  <c r="A1450" i="1"/>
  <c r="A1609" i="1"/>
  <c r="A1545" i="1"/>
  <c r="A1648" i="1"/>
  <c r="A1640" i="1"/>
  <c r="A1632" i="1"/>
  <c r="A1624" i="1"/>
  <c r="A1616" i="1"/>
  <c r="A1608" i="1"/>
  <c r="A1600" i="1"/>
  <c r="A1592" i="1"/>
  <c r="A1584" i="1"/>
  <c r="A1576" i="1"/>
  <c r="A1568" i="1"/>
  <c r="A1560" i="1"/>
  <c r="A1552" i="1"/>
  <c r="A1544" i="1"/>
  <c r="A1536" i="1"/>
  <c r="A1528" i="1"/>
  <c r="A1520" i="1"/>
  <c r="A1512" i="1"/>
  <c r="A1504" i="1"/>
  <c r="A1496" i="1"/>
  <c r="A1488" i="1"/>
  <c r="A1480" i="1"/>
  <c r="A1472" i="1"/>
  <c r="A1464" i="1"/>
  <c r="A1456" i="1"/>
  <c r="K3049" i="1"/>
  <c r="A1634" i="1"/>
  <c r="A1594" i="1"/>
  <c r="A1546" i="1"/>
  <c r="A1514" i="1"/>
  <c r="A1466" i="1"/>
  <c r="A1625" i="1"/>
  <c r="A1569" i="1"/>
  <c r="A1537" i="1"/>
  <c r="A1505" i="1"/>
  <c r="A1639" i="1"/>
  <c r="A1615" i="1"/>
  <c r="A1583" i="1"/>
  <c r="A1543" i="1"/>
  <c r="A1646" i="1"/>
  <c r="A1638" i="1"/>
  <c r="A1630" i="1"/>
  <c r="A1622" i="1"/>
  <c r="A1614" i="1"/>
  <c r="A1606" i="1"/>
  <c r="A1598" i="1"/>
  <c r="A1590" i="1"/>
  <c r="A1582" i="1"/>
  <c r="A1574" i="1"/>
  <c r="A1566" i="1"/>
  <c r="A1558" i="1"/>
  <c r="A1550" i="1"/>
  <c r="A1542" i="1"/>
  <c r="A1534" i="1"/>
  <c r="A1526" i="1"/>
  <c r="A1518" i="1"/>
  <c r="A1510" i="1"/>
  <c r="A1502" i="1"/>
  <c r="A1494" i="1"/>
  <c r="A1486" i="1"/>
  <c r="A1478" i="1"/>
  <c r="A1470" i="1"/>
  <c r="A1462" i="1"/>
  <c r="A1454" i="1"/>
  <c r="A1610" i="1"/>
  <c r="A1570" i="1"/>
  <c r="A1522" i="1"/>
  <c r="A1458" i="1"/>
  <c r="A1633" i="1"/>
  <c r="A1593" i="1"/>
  <c r="A1553" i="1"/>
  <c r="A1599" i="1"/>
  <c r="A1645" i="1"/>
  <c r="A1637" i="1"/>
  <c r="A1629" i="1"/>
  <c r="A1621" i="1"/>
  <c r="A1613" i="1"/>
  <c r="A1605" i="1"/>
  <c r="A1597" i="1"/>
  <c r="A1589" i="1"/>
  <c r="A1581" i="1"/>
  <c r="A1573" i="1"/>
  <c r="A1565" i="1"/>
  <c r="A1557" i="1"/>
  <c r="A1549" i="1"/>
  <c r="A1541" i="1"/>
  <c r="A1533" i="1"/>
  <c r="A1525" i="1"/>
  <c r="A1517" i="1"/>
  <c r="A1509" i="1"/>
  <c r="A1501" i="1"/>
  <c r="A1493" i="1"/>
  <c r="A1485" i="1"/>
  <c r="A1477" i="1"/>
  <c r="A1469" i="1"/>
  <c r="A1461" i="1"/>
  <c r="A1453" i="1"/>
  <c r="A1618" i="1"/>
  <c r="A1578" i="1"/>
  <c r="A1530" i="1"/>
  <c r="A1498" i="1"/>
  <c r="A1474" i="1"/>
  <c r="A1641" i="1"/>
  <c r="A1601" i="1"/>
  <c r="A1561" i="1"/>
  <c r="A1513" i="1"/>
  <c r="A1647" i="1"/>
  <c r="A1623" i="1"/>
  <c r="A1591" i="1"/>
  <c r="A1575" i="1"/>
  <c r="A1559" i="1"/>
  <c r="A1535" i="1"/>
  <c r="A1519" i="1"/>
  <c r="A1503" i="1"/>
  <c r="A1487" i="1"/>
  <c r="A1471" i="1"/>
  <c r="A1463" i="1"/>
  <c r="K3201" i="1"/>
  <c r="A1644" i="1"/>
  <c r="A1636" i="1"/>
  <c r="A1628" i="1"/>
  <c r="A1620" i="1"/>
  <c r="A1612" i="1"/>
  <c r="A1604" i="1"/>
  <c r="A1596" i="1"/>
  <c r="A1588" i="1"/>
  <c r="A1580" i="1"/>
  <c r="A1572" i="1"/>
  <c r="A1564" i="1"/>
  <c r="A1556" i="1"/>
  <c r="A1548" i="1"/>
  <c r="A1540" i="1"/>
  <c r="A1532" i="1"/>
  <c r="A1524" i="1"/>
  <c r="A1516" i="1"/>
  <c r="A1508" i="1"/>
  <c r="A1500" i="1"/>
  <c r="A1492" i="1"/>
  <c r="A1484" i="1"/>
  <c r="A1476" i="1"/>
  <c r="A1468" i="1"/>
  <c r="A1460" i="1"/>
  <c r="A1452" i="1"/>
  <c r="A1617" i="1"/>
  <c r="A1577" i="1"/>
  <c r="A1529" i="1"/>
  <c r="A1489" i="1"/>
  <c r="A1631" i="1"/>
  <c r="A1607" i="1"/>
  <c r="A1567" i="1"/>
  <c r="A1551" i="1"/>
  <c r="A1527" i="1"/>
  <c r="A1511" i="1"/>
  <c r="A1495" i="1"/>
  <c r="A1479" i="1"/>
  <c r="A1455" i="1"/>
  <c r="A1643" i="1"/>
  <c r="A1635" i="1"/>
  <c r="A1627" i="1"/>
  <c r="A1619" i="1"/>
  <c r="A1611" i="1"/>
  <c r="A1603" i="1"/>
  <c r="A1595" i="1"/>
  <c r="A1587" i="1"/>
  <c r="A1579" i="1"/>
  <c r="A1571" i="1"/>
  <c r="A1563" i="1"/>
  <c r="A1555" i="1"/>
  <c r="A1547" i="1"/>
  <c r="A1539" i="1"/>
  <c r="A1531" i="1"/>
  <c r="A1523" i="1"/>
  <c r="A1515" i="1"/>
  <c r="A1507" i="1"/>
  <c r="A1499" i="1"/>
  <c r="A1491" i="1"/>
  <c r="A1483" i="1"/>
  <c r="A1475" i="1"/>
  <c r="A1467" i="1"/>
  <c r="A1459" i="1"/>
  <c r="N1451" i="1"/>
  <c r="O1451" i="1"/>
  <c r="P1451" i="1"/>
  <c r="Q1451" i="1"/>
  <c r="K1451" i="1"/>
  <c r="L1451" i="1"/>
  <c r="J1451" i="1"/>
  <c r="R1451" i="1"/>
  <c r="M1451" i="1"/>
  <c r="A1451" i="1"/>
  <c r="A1562" i="1"/>
  <c r="A1626" i="1"/>
  <c r="A1586" i="1"/>
  <c r="A1538" i="1"/>
  <c r="A1490" i="1"/>
  <c r="A1585" i="1"/>
  <c r="A1521" i="1"/>
  <c r="A1497" i="1"/>
  <c r="A1481" i="1"/>
  <c r="A1473" i="1"/>
  <c r="A1465" i="1"/>
  <c r="A1457" i="1"/>
  <c r="K197" i="1"/>
  <c r="M197" i="1"/>
  <c r="N197" i="1"/>
  <c r="O197" i="1"/>
  <c r="P197" i="1"/>
  <c r="A197" i="1"/>
  <c r="L197" i="1"/>
  <c r="C198" i="1"/>
  <c r="B198" i="1" s="1"/>
  <c r="J197" i="1"/>
  <c r="Q197" i="1"/>
  <c r="R197" i="1"/>
  <c r="F126" i="8"/>
  <c r="F128" i="8"/>
  <c r="F121" i="8"/>
  <c r="F129" i="8"/>
  <c r="F122" i="8"/>
  <c r="F130" i="8"/>
  <c r="F123" i="8"/>
  <c r="F131" i="8"/>
  <c r="F124" i="8"/>
  <c r="L477" i="1"/>
  <c r="Q477" i="1"/>
  <c r="Q529" i="1"/>
  <c r="N529" i="1"/>
  <c r="M529" i="1"/>
  <c r="L529" i="1"/>
  <c r="K529" i="1"/>
  <c r="J529" i="1"/>
  <c r="P529" i="1"/>
  <c r="K477" i="1"/>
  <c r="J477" i="1"/>
  <c r="A505" i="1"/>
  <c r="N505" i="1"/>
  <c r="O505" i="1"/>
  <c r="M505" i="1"/>
  <c r="L505" i="1"/>
  <c r="K505" i="1"/>
  <c r="J505" i="1"/>
  <c r="Q505" i="1"/>
  <c r="P505" i="1"/>
  <c r="P477" i="1"/>
  <c r="A477" i="1"/>
  <c r="O477" i="1"/>
  <c r="N477" i="1"/>
  <c r="N405" i="1"/>
  <c r="A355" i="1"/>
  <c r="N429" i="1"/>
  <c r="L429" i="1"/>
  <c r="M429" i="1"/>
  <c r="K429" i="1"/>
  <c r="J429" i="1"/>
  <c r="P429" i="1"/>
  <c r="O429" i="1"/>
  <c r="L405" i="1"/>
  <c r="M405" i="1"/>
  <c r="K405" i="1"/>
  <c r="J405" i="1"/>
  <c r="P405" i="1"/>
  <c r="O405" i="1"/>
  <c r="Q380" i="1"/>
  <c r="N380" i="1"/>
  <c r="L380" i="1"/>
  <c r="M380" i="1"/>
  <c r="K380" i="1"/>
  <c r="R380" i="1"/>
  <c r="J380" i="1"/>
  <c r="P380" i="1"/>
  <c r="O380" i="1"/>
  <c r="P355" i="1"/>
  <c r="O355" i="1"/>
  <c r="N355" i="1"/>
  <c r="M355" i="1"/>
  <c r="L355" i="1"/>
  <c r="K355" i="1"/>
  <c r="Q330" i="1"/>
  <c r="N330" i="1"/>
  <c r="L330" i="1"/>
  <c r="M330" i="1"/>
  <c r="K330" i="1"/>
  <c r="R330" i="1"/>
  <c r="J330" i="1"/>
  <c r="P330" i="1"/>
  <c r="O330" i="1"/>
  <c r="Q277" i="1"/>
  <c r="N277" i="1"/>
  <c r="L277" i="1"/>
  <c r="M277" i="1"/>
  <c r="K277" i="1"/>
  <c r="R277" i="1"/>
  <c r="J277" i="1"/>
  <c r="P277" i="1"/>
  <c r="O277" i="1"/>
  <c r="C3189" i="1"/>
  <c r="C3190" i="1"/>
  <c r="C3191" i="1"/>
  <c r="C3192" i="1"/>
  <c r="C3193" i="1"/>
  <c r="C3194" i="1"/>
  <c r="C3195" i="1"/>
  <c r="C3196" i="1"/>
  <c r="C3197" i="1"/>
  <c r="C3198" i="1"/>
  <c r="C3199" i="1"/>
  <c r="C3200" i="1"/>
  <c r="C3028" i="1"/>
  <c r="C3029" i="1"/>
  <c r="C3030" i="1"/>
  <c r="C3031" i="1"/>
  <c r="C3032" i="1"/>
  <c r="C3033" i="1"/>
  <c r="C3034" i="1"/>
  <c r="C3035" i="1"/>
  <c r="C3036" i="1"/>
  <c r="C3037" i="1"/>
  <c r="C3038" i="1"/>
  <c r="C3039" i="1"/>
  <c r="C3040" i="1"/>
  <c r="C3041" i="1"/>
  <c r="C3042" i="1"/>
  <c r="C3043" i="1"/>
  <c r="C3044" i="1"/>
  <c r="C3045" i="1"/>
  <c r="C3046" i="1"/>
  <c r="C3047" i="1"/>
  <c r="C3048" i="1"/>
  <c r="C334" i="1"/>
  <c r="C335" i="1"/>
  <c r="C336" i="1"/>
  <c r="C337" i="1"/>
  <c r="C338" i="1"/>
  <c r="C339" i="1"/>
  <c r="C340" i="1"/>
  <c r="C341" i="1"/>
  <c r="B341" i="1" s="1"/>
  <c r="C342" i="1"/>
  <c r="C343" i="1"/>
  <c r="C344" i="1"/>
  <c r="C345" i="1"/>
  <c r="C346" i="1"/>
  <c r="C347" i="1"/>
  <c r="C348" i="1"/>
  <c r="C349" i="1"/>
  <c r="B349" i="1" s="1"/>
  <c r="C350" i="1"/>
  <c r="B350" i="1" s="1"/>
  <c r="C351" i="1"/>
  <c r="C352" i="1"/>
  <c r="C353" i="1"/>
  <c r="C354" i="1"/>
  <c r="C508" i="1"/>
  <c r="C509" i="1"/>
  <c r="C510" i="1"/>
  <c r="C511" i="1"/>
  <c r="C512" i="1"/>
  <c r="C513" i="1"/>
  <c r="C514" i="1"/>
  <c r="B514" i="1" s="1"/>
  <c r="C515" i="1"/>
  <c r="B515" i="1" s="1"/>
  <c r="C516" i="1"/>
  <c r="C517" i="1"/>
  <c r="C518" i="1"/>
  <c r="B518" i="1" s="1"/>
  <c r="C519" i="1"/>
  <c r="C520" i="1"/>
  <c r="C521" i="1"/>
  <c r="C522" i="1"/>
  <c r="B522" i="1" s="1"/>
  <c r="C523" i="1"/>
  <c r="B523" i="1" s="1"/>
  <c r="C524" i="1"/>
  <c r="B524" i="1" s="1"/>
  <c r="C525" i="1"/>
  <c r="C526" i="1"/>
  <c r="C527" i="1"/>
  <c r="C528" i="1"/>
  <c r="C507" i="1"/>
  <c r="B507" i="1" s="1"/>
  <c r="C484" i="1"/>
  <c r="C485" i="1"/>
  <c r="C486" i="1"/>
  <c r="C487" i="1"/>
  <c r="C488" i="1"/>
  <c r="C489" i="1"/>
  <c r="C490" i="1"/>
  <c r="B490" i="1" s="1"/>
  <c r="C491" i="1"/>
  <c r="C492" i="1"/>
  <c r="B492" i="1" s="1"/>
  <c r="C493" i="1"/>
  <c r="B493" i="1" s="1"/>
  <c r="C494" i="1"/>
  <c r="B494" i="1" s="1"/>
  <c r="C495" i="1"/>
  <c r="C496" i="1"/>
  <c r="C497" i="1"/>
  <c r="C498" i="1"/>
  <c r="B498" i="1" s="1"/>
  <c r="C499" i="1"/>
  <c r="C500" i="1"/>
  <c r="B500" i="1" s="1"/>
  <c r="C501" i="1"/>
  <c r="B501" i="1" s="1"/>
  <c r="C502" i="1"/>
  <c r="C503" i="1"/>
  <c r="C504" i="1"/>
  <c r="C476" i="1"/>
  <c r="R478" i="1"/>
  <c r="Q478" i="1"/>
  <c r="P478" i="1"/>
  <c r="O478" i="1"/>
  <c r="N478" i="1"/>
  <c r="M478" i="1"/>
  <c r="L478" i="1"/>
  <c r="K478" i="1"/>
  <c r="J478" i="1"/>
  <c r="A478" i="1"/>
  <c r="A495" i="1" l="1"/>
  <c r="B495" i="1"/>
  <c r="A519" i="1"/>
  <c r="B519" i="1"/>
  <c r="A344" i="1"/>
  <c r="B344" i="1"/>
  <c r="A334" i="1"/>
  <c r="B334" i="1"/>
  <c r="A351" i="1"/>
  <c r="B351" i="1"/>
  <c r="A526" i="1"/>
  <c r="B526" i="1"/>
  <c r="A497" i="1"/>
  <c r="B497" i="1"/>
  <c r="A346" i="1"/>
  <c r="B346" i="1"/>
  <c r="A520" i="1"/>
  <c r="B520" i="1"/>
  <c r="A342" i="1"/>
  <c r="B342" i="1"/>
  <c r="A516" i="1"/>
  <c r="B516" i="1"/>
  <c r="A485" i="1"/>
  <c r="B485" i="1"/>
  <c r="A509" i="1"/>
  <c r="B509" i="1"/>
  <c r="A484" i="1"/>
  <c r="B484" i="1"/>
  <c r="A504" i="1"/>
  <c r="B504" i="1"/>
  <c r="A528" i="1"/>
  <c r="B528" i="1"/>
  <c r="A353" i="1"/>
  <c r="B353" i="1"/>
  <c r="A527" i="1"/>
  <c r="B527" i="1"/>
  <c r="A343" i="1"/>
  <c r="B343" i="1"/>
  <c r="A517" i="1"/>
  <c r="B517" i="1"/>
  <c r="A491" i="1"/>
  <c r="B491" i="1"/>
  <c r="L340" i="1"/>
  <c r="B340" i="1"/>
  <c r="A476" i="1"/>
  <c r="B476" i="1"/>
  <c r="A502" i="1"/>
  <c r="B502" i="1"/>
  <c r="A499" i="1"/>
  <c r="B499" i="1"/>
  <c r="M339" i="1"/>
  <c r="B339" i="1"/>
  <c r="L348" i="1"/>
  <c r="B348" i="1"/>
  <c r="M347" i="1"/>
  <c r="B347" i="1"/>
  <c r="A489" i="1"/>
  <c r="B489" i="1"/>
  <c r="M513" i="1"/>
  <c r="B513" i="1"/>
  <c r="A338" i="1"/>
  <c r="B338" i="1"/>
  <c r="A508" i="1"/>
  <c r="B508" i="1"/>
  <c r="A503" i="1"/>
  <c r="B503" i="1"/>
  <c r="A525" i="1"/>
  <c r="B525" i="1"/>
  <c r="A496" i="1"/>
  <c r="B496" i="1"/>
  <c r="A488" i="1"/>
  <c r="B488" i="1"/>
  <c r="A512" i="1"/>
  <c r="B512" i="1"/>
  <c r="A337" i="1"/>
  <c r="B337" i="1"/>
  <c r="A354" i="1"/>
  <c r="B354" i="1"/>
  <c r="A352" i="1"/>
  <c r="B352" i="1"/>
  <c r="M521" i="1"/>
  <c r="B521" i="1"/>
  <c r="A345" i="1"/>
  <c r="B345" i="1"/>
  <c r="A487" i="1"/>
  <c r="B487" i="1"/>
  <c r="A511" i="1"/>
  <c r="B511" i="1"/>
  <c r="A336" i="1"/>
  <c r="B336" i="1"/>
  <c r="A486" i="1"/>
  <c r="B486" i="1"/>
  <c r="P510" i="1"/>
  <c r="B510" i="1"/>
  <c r="A335" i="1"/>
  <c r="B335" i="1"/>
  <c r="K3047" i="1"/>
  <c r="K3039" i="1"/>
  <c r="K3031" i="1"/>
  <c r="K3196" i="1"/>
  <c r="K3046" i="1"/>
  <c r="K3038" i="1"/>
  <c r="K3030" i="1"/>
  <c r="K3195" i="1"/>
  <c r="K3045" i="1"/>
  <c r="K3037" i="1"/>
  <c r="K3029" i="1"/>
  <c r="K3194" i="1"/>
  <c r="K3044" i="1"/>
  <c r="K3036" i="1"/>
  <c r="K3028" i="1"/>
  <c r="K3193" i="1"/>
  <c r="K3043" i="1"/>
  <c r="K3035" i="1"/>
  <c r="K3200" i="1"/>
  <c r="K3192" i="1"/>
  <c r="K3042" i="1"/>
  <c r="K3034" i="1"/>
  <c r="K3199" i="1"/>
  <c r="K3191" i="1"/>
  <c r="K3041" i="1"/>
  <c r="K3033" i="1"/>
  <c r="K3198" i="1"/>
  <c r="K3190" i="1"/>
  <c r="K3048" i="1"/>
  <c r="K3040" i="1"/>
  <c r="K3032" i="1"/>
  <c r="K3197" i="1"/>
  <c r="K3189" i="1"/>
  <c r="M198" i="1"/>
  <c r="N198" i="1"/>
  <c r="O198" i="1"/>
  <c r="J198" i="1"/>
  <c r="P198" i="1"/>
  <c r="L198" i="1"/>
  <c r="K198" i="1"/>
  <c r="Q198" i="1"/>
  <c r="A198" i="1"/>
  <c r="R198" i="1"/>
  <c r="C199" i="1"/>
  <c r="B199" i="1" s="1"/>
  <c r="A510" i="1"/>
  <c r="R514" i="1"/>
  <c r="L512" i="1"/>
  <c r="L353" i="1"/>
  <c r="N510" i="1"/>
  <c r="P341" i="1"/>
  <c r="Q340" i="1"/>
  <c r="N335" i="1"/>
  <c r="A348" i="1"/>
  <c r="R347" i="1"/>
  <c r="R339" i="1"/>
  <c r="M527" i="1"/>
  <c r="J347" i="1"/>
  <c r="J339" i="1"/>
  <c r="P349" i="1"/>
  <c r="K522" i="1"/>
  <c r="A340" i="1"/>
  <c r="K354" i="1"/>
  <c r="K346" i="1"/>
  <c r="K338" i="1"/>
  <c r="Q348" i="1"/>
  <c r="M520" i="1"/>
  <c r="L345" i="1"/>
  <c r="L337" i="1"/>
  <c r="P516" i="1"/>
  <c r="N351" i="1"/>
  <c r="M344" i="1"/>
  <c r="M336" i="1"/>
  <c r="O350" i="1"/>
  <c r="O342" i="1"/>
  <c r="M354" i="1"/>
  <c r="N353" i="1"/>
  <c r="O352" i="1"/>
  <c r="P351" i="1"/>
  <c r="Q350" i="1"/>
  <c r="R349" i="1"/>
  <c r="J349" i="1"/>
  <c r="K348" i="1"/>
  <c r="L347" i="1"/>
  <c r="M346" i="1"/>
  <c r="N345" i="1"/>
  <c r="O344" i="1"/>
  <c r="P343" i="1"/>
  <c r="Q342" i="1"/>
  <c r="R341" i="1"/>
  <c r="J341" i="1"/>
  <c r="K340" i="1"/>
  <c r="L339" i="1"/>
  <c r="M338" i="1"/>
  <c r="N337" i="1"/>
  <c r="O336" i="1"/>
  <c r="P335" i="1"/>
  <c r="Q334" i="1"/>
  <c r="N527" i="1"/>
  <c r="R515" i="1"/>
  <c r="L354" i="1"/>
  <c r="M353" i="1"/>
  <c r="N352" i="1"/>
  <c r="O351" i="1"/>
  <c r="P350" i="1"/>
  <c r="Q349" i="1"/>
  <c r="R348" i="1"/>
  <c r="J348" i="1"/>
  <c r="K347" i="1"/>
  <c r="L346" i="1"/>
  <c r="M345" i="1"/>
  <c r="N344" i="1"/>
  <c r="O343" i="1"/>
  <c r="P342" i="1"/>
  <c r="Q341" i="1"/>
  <c r="R340" i="1"/>
  <c r="J340" i="1"/>
  <c r="K339" i="1"/>
  <c r="L338" i="1"/>
  <c r="M337" i="1"/>
  <c r="N336" i="1"/>
  <c r="O335" i="1"/>
  <c r="P334" i="1"/>
  <c r="O334" i="1"/>
  <c r="R522" i="1"/>
  <c r="K514" i="1"/>
  <c r="A339" i="1"/>
  <c r="R354" i="1"/>
  <c r="J354" i="1"/>
  <c r="K353" i="1"/>
  <c r="L352" i="1"/>
  <c r="M351" i="1"/>
  <c r="N350" i="1"/>
  <c r="O349" i="1"/>
  <c r="P348" i="1"/>
  <c r="Q347" i="1"/>
  <c r="R346" i="1"/>
  <c r="J346" i="1"/>
  <c r="K345" i="1"/>
  <c r="L344" i="1"/>
  <c r="M343" i="1"/>
  <c r="N342" i="1"/>
  <c r="O341" i="1"/>
  <c r="P340" i="1"/>
  <c r="Q339" i="1"/>
  <c r="R338" i="1"/>
  <c r="J338" i="1"/>
  <c r="K337" i="1"/>
  <c r="L336" i="1"/>
  <c r="M335" i="1"/>
  <c r="N334" i="1"/>
  <c r="N343" i="1"/>
  <c r="Q354" i="1"/>
  <c r="R353" i="1"/>
  <c r="J353" i="1"/>
  <c r="K352" i="1"/>
  <c r="L351" i="1"/>
  <c r="M350" i="1"/>
  <c r="N349" i="1"/>
  <c r="O348" i="1"/>
  <c r="P347" i="1"/>
  <c r="Q346" i="1"/>
  <c r="R345" i="1"/>
  <c r="J345" i="1"/>
  <c r="K344" i="1"/>
  <c r="L343" i="1"/>
  <c r="M342" i="1"/>
  <c r="N341" i="1"/>
  <c r="O340" i="1"/>
  <c r="P339" i="1"/>
  <c r="Q338" i="1"/>
  <c r="R337" i="1"/>
  <c r="J337" i="1"/>
  <c r="K336" i="1"/>
  <c r="L335" i="1"/>
  <c r="M334" i="1"/>
  <c r="M352" i="1"/>
  <c r="K521" i="1"/>
  <c r="N511" i="1"/>
  <c r="A350" i="1"/>
  <c r="A347" i="1"/>
  <c r="A341" i="1"/>
  <c r="P354" i="1"/>
  <c r="Q353" i="1"/>
  <c r="R352" i="1"/>
  <c r="J352" i="1"/>
  <c r="K351" i="1"/>
  <c r="L350" i="1"/>
  <c r="M349" i="1"/>
  <c r="N348" i="1"/>
  <c r="O347" i="1"/>
  <c r="P346" i="1"/>
  <c r="Q345" i="1"/>
  <c r="R344" i="1"/>
  <c r="J344" i="1"/>
  <c r="K343" i="1"/>
  <c r="L342" i="1"/>
  <c r="M341" i="1"/>
  <c r="N340" i="1"/>
  <c r="O339" i="1"/>
  <c r="P338" i="1"/>
  <c r="Q337" i="1"/>
  <c r="R336" i="1"/>
  <c r="J336" i="1"/>
  <c r="K335" i="1"/>
  <c r="L334" i="1"/>
  <c r="O354" i="1"/>
  <c r="P353" i="1"/>
  <c r="Q352" i="1"/>
  <c r="R351" i="1"/>
  <c r="J351" i="1"/>
  <c r="K350" i="1"/>
  <c r="L349" i="1"/>
  <c r="M348" i="1"/>
  <c r="N347" i="1"/>
  <c r="O346" i="1"/>
  <c r="P345" i="1"/>
  <c r="Q344" i="1"/>
  <c r="R343" i="1"/>
  <c r="J343" i="1"/>
  <c r="K342" i="1"/>
  <c r="L341" i="1"/>
  <c r="M340" i="1"/>
  <c r="N339" i="1"/>
  <c r="O338" i="1"/>
  <c r="P337" i="1"/>
  <c r="Q336" i="1"/>
  <c r="R335" i="1"/>
  <c r="J335" i="1"/>
  <c r="K334" i="1"/>
  <c r="N518" i="1"/>
  <c r="A349" i="1"/>
  <c r="N354" i="1"/>
  <c r="O353" i="1"/>
  <c r="P352" i="1"/>
  <c r="Q351" i="1"/>
  <c r="R350" i="1"/>
  <c r="J350" i="1"/>
  <c r="K349" i="1"/>
  <c r="N346" i="1"/>
  <c r="O345" i="1"/>
  <c r="P344" i="1"/>
  <c r="Q343" i="1"/>
  <c r="R342" i="1"/>
  <c r="J342" i="1"/>
  <c r="K341" i="1"/>
  <c r="N338" i="1"/>
  <c r="O337" i="1"/>
  <c r="P336" i="1"/>
  <c r="Q335" i="1"/>
  <c r="R334" i="1"/>
  <c r="J334"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K513" i="1"/>
  <c r="A514" i="1"/>
  <c r="N528" i="1"/>
  <c r="P526" i="1"/>
  <c r="Q525" i="1"/>
  <c r="R524" i="1"/>
  <c r="J524" i="1"/>
  <c r="K523" i="1"/>
  <c r="L522" i="1"/>
  <c r="N520" i="1"/>
  <c r="P518" i="1"/>
  <c r="Q517" i="1"/>
  <c r="R516" i="1"/>
  <c r="J516" i="1"/>
  <c r="K515" i="1"/>
  <c r="L514" i="1"/>
  <c r="N512" i="1"/>
  <c r="Q509" i="1"/>
  <c r="R508" i="1"/>
  <c r="J508" i="1"/>
  <c r="A524" i="1"/>
  <c r="A523" i="1"/>
  <c r="A515" i="1"/>
  <c r="A518" i="1"/>
  <c r="N476" i="1"/>
  <c r="M476" i="1"/>
  <c r="L476" i="1"/>
  <c r="A490" i="1"/>
  <c r="J476" i="1"/>
  <c r="R476" i="1"/>
  <c r="A498" i="1"/>
  <c r="A493" i="1"/>
  <c r="K504" i="1"/>
  <c r="Q476" i="1"/>
  <c r="L503" i="1"/>
  <c r="P476"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A494" i="1"/>
  <c r="P199" i="1" l="1"/>
  <c r="Q199" i="1"/>
  <c r="R199" i="1"/>
  <c r="A199" i="1"/>
  <c r="L199" i="1"/>
  <c r="O199" i="1"/>
  <c r="K199" i="1"/>
  <c r="M199" i="1"/>
  <c r="J199" i="1"/>
  <c r="N199" i="1"/>
  <c r="C456" i="1"/>
  <c r="C457" i="1"/>
  <c r="C458" i="1"/>
  <c r="C459" i="1"/>
  <c r="C460" i="1"/>
  <c r="C461" i="1"/>
  <c r="C462" i="1"/>
  <c r="C463" i="1"/>
  <c r="C464" i="1"/>
  <c r="C465" i="1"/>
  <c r="C466" i="1"/>
  <c r="C467" i="1"/>
  <c r="C468" i="1"/>
  <c r="C469" i="1"/>
  <c r="C470" i="1"/>
  <c r="C471" i="1"/>
  <c r="C472" i="1"/>
  <c r="C473" i="1"/>
  <c r="C474" i="1"/>
  <c r="C475" i="1"/>
  <c r="C455" i="1"/>
  <c r="B455" i="1" s="1"/>
  <c r="K454" i="1"/>
  <c r="M486" i="1"/>
  <c r="Q491" i="1"/>
  <c r="N495" i="1"/>
  <c r="M496" i="1"/>
  <c r="K486" i="1"/>
  <c r="P486" i="1"/>
  <c r="Q486" i="1"/>
  <c r="M492" i="1"/>
  <c r="N492" i="1"/>
  <c r="O492" i="1"/>
  <c r="P492" i="1"/>
  <c r="M494" i="1"/>
  <c r="C408" i="1"/>
  <c r="C409" i="1"/>
  <c r="C410" i="1"/>
  <c r="C411" i="1"/>
  <c r="C412" i="1"/>
  <c r="C413" i="1"/>
  <c r="C414" i="1"/>
  <c r="C415" i="1"/>
  <c r="C416" i="1"/>
  <c r="C417" i="1"/>
  <c r="B417" i="1" s="1"/>
  <c r="C418" i="1"/>
  <c r="C419" i="1"/>
  <c r="C420" i="1"/>
  <c r="C421" i="1"/>
  <c r="C422" i="1"/>
  <c r="C423" i="1"/>
  <c r="C424" i="1"/>
  <c r="B424" i="1" s="1"/>
  <c r="C425" i="1"/>
  <c r="B425" i="1" s="1"/>
  <c r="C426" i="1"/>
  <c r="C427" i="1"/>
  <c r="C428" i="1"/>
  <c r="C384" i="1"/>
  <c r="B384" i="1" s="1"/>
  <c r="C399" i="1"/>
  <c r="C400" i="1"/>
  <c r="C401" i="1"/>
  <c r="C402" i="1"/>
  <c r="C403" i="1"/>
  <c r="C404" i="1"/>
  <c r="J358" i="1"/>
  <c r="K358" i="1"/>
  <c r="L358" i="1"/>
  <c r="M358" i="1"/>
  <c r="N358" i="1"/>
  <c r="O358" i="1"/>
  <c r="P358" i="1"/>
  <c r="Q358" i="1"/>
  <c r="R358" i="1"/>
  <c r="C374" i="1"/>
  <c r="B374" i="1" s="1"/>
  <c r="C375" i="1"/>
  <c r="C376" i="1"/>
  <c r="B376" i="1" s="1"/>
  <c r="C377" i="1"/>
  <c r="C378" i="1"/>
  <c r="B378" i="1" s="1"/>
  <c r="C379" i="1"/>
  <c r="A358" i="1"/>
  <c r="J331" i="1"/>
  <c r="K331" i="1"/>
  <c r="L331" i="1"/>
  <c r="M331" i="1"/>
  <c r="N331" i="1"/>
  <c r="O331" i="1"/>
  <c r="P331" i="1"/>
  <c r="Q331" i="1"/>
  <c r="R331" i="1"/>
  <c r="C324" i="1"/>
  <c r="C325" i="1"/>
  <c r="C326" i="1"/>
  <c r="B326" i="1" s="1"/>
  <c r="C327" i="1"/>
  <c r="C328" i="1"/>
  <c r="C329" i="1"/>
  <c r="B329" i="1" s="1"/>
  <c r="C309" i="1"/>
  <c r="B309" i="1" s="1"/>
  <c r="C256" i="1"/>
  <c r="B256" i="1" s="1"/>
  <c r="C271" i="1"/>
  <c r="B271" i="1" s="1"/>
  <c r="C272" i="1"/>
  <c r="B272" i="1" s="1"/>
  <c r="C273" i="1"/>
  <c r="C274" i="1"/>
  <c r="C275" i="1"/>
  <c r="C276" i="1"/>
  <c r="N468" i="1" l="1"/>
  <c r="B468" i="1"/>
  <c r="A273" i="1"/>
  <c r="B273" i="1"/>
  <c r="A377" i="1"/>
  <c r="B377" i="1"/>
  <c r="J464" i="1"/>
  <c r="B464" i="1"/>
  <c r="A418" i="1"/>
  <c r="B418" i="1"/>
  <c r="L462" i="1"/>
  <c r="B462" i="1"/>
  <c r="Q457" i="1"/>
  <c r="B457" i="1"/>
  <c r="A428" i="1"/>
  <c r="B428" i="1"/>
  <c r="Q465" i="1"/>
  <c r="B465" i="1"/>
  <c r="L379" i="1"/>
  <c r="B379" i="1"/>
  <c r="A375" i="1"/>
  <c r="B375" i="1"/>
  <c r="A419" i="1"/>
  <c r="B419" i="1"/>
  <c r="A325" i="1"/>
  <c r="B325" i="1"/>
  <c r="A274" i="1"/>
  <c r="B274" i="1"/>
  <c r="P466" i="1"/>
  <c r="B466" i="1"/>
  <c r="A427" i="1"/>
  <c r="B427" i="1"/>
  <c r="A423" i="1"/>
  <c r="B423" i="1"/>
  <c r="P474" i="1"/>
  <c r="B474" i="1"/>
  <c r="O403" i="1"/>
  <c r="B403" i="1"/>
  <c r="A275" i="1"/>
  <c r="B275" i="1"/>
  <c r="K463" i="1"/>
  <c r="B463" i="1"/>
  <c r="A328" i="1"/>
  <c r="B328" i="1"/>
  <c r="P327" i="1"/>
  <c r="B327" i="1"/>
  <c r="P458" i="1"/>
  <c r="B458" i="1"/>
  <c r="A412" i="1"/>
  <c r="B412" i="1"/>
  <c r="J472" i="1"/>
  <c r="B472" i="1"/>
  <c r="P402" i="1"/>
  <c r="B402" i="1"/>
  <c r="A411" i="1"/>
  <c r="B411" i="1"/>
  <c r="K471" i="1"/>
  <c r="B471" i="1"/>
  <c r="N460" i="1"/>
  <c r="B460" i="1"/>
  <c r="J456" i="1"/>
  <c r="B456" i="1"/>
  <c r="A416" i="1"/>
  <c r="B416" i="1"/>
  <c r="A415" i="1"/>
  <c r="B415" i="1"/>
  <c r="O475" i="1"/>
  <c r="B475" i="1"/>
  <c r="L414" i="1"/>
  <c r="B414" i="1"/>
  <c r="M413" i="1"/>
  <c r="B413" i="1"/>
  <c r="A401" i="1"/>
  <c r="B401" i="1"/>
  <c r="P410" i="1"/>
  <c r="B410" i="1"/>
  <c r="L470" i="1"/>
  <c r="B470" i="1"/>
  <c r="A426" i="1"/>
  <c r="B426" i="1"/>
  <c r="M461" i="1"/>
  <c r="B461" i="1"/>
  <c r="L422" i="1"/>
  <c r="B422" i="1"/>
  <c r="M421" i="1"/>
  <c r="B421" i="1"/>
  <c r="O459" i="1"/>
  <c r="B459" i="1"/>
  <c r="A420" i="1"/>
  <c r="B420" i="1"/>
  <c r="Q473" i="1"/>
  <c r="B473" i="1"/>
  <c r="A400" i="1"/>
  <c r="B400" i="1"/>
  <c r="A409" i="1"/>
  <c r="B409" i="1"/>
  <c r="M469" i="1"/>
  <c r="B469" i="1"/>
  <c r="O467" i="1"/>
  <c r="B467" i="1"/>
  <c r="K324" i="1"/>
  <c r="B324" i="1"/>
  <c r="A404" i="1"/>
  <c r="B404" i="1"/>
  <c r="A276" i="1"/>
  <c r="B276" i="1"/>
  <c r="A399" i="1"/>
  <c r="B399" i="1"/>
  <c r="A408" i="1"/>
  <c r="B408" i="1"/>
  <c r="A256" i="1"/>
  <c r="L256" i="1"/>
  <c r="M256" i="1"/>
  <c r="N256" i="1"/>
  <c r="O256" i="1"/>
  <c r="P256" i="1"/>
  <c r="Q256" i="1"/>
  <c r="J256" i="1"/>
  <c r="R256" i="1"/>
  <c r="K256" i="1"/>
  <c r="A473" i="1"/>
  <c r="O464" i="1"/>
  <c r="A465" i="1"/>
  <c r="L460" i="1"/>
  <c r="O458" i="1"/>
  <c r="O474" i="1"/>
  <c r="O473" i="1"/>
  <c r="P471" i="1"/>
  <c r="K469" i="1"/>
  <c r="M468" i="1"/>
  <c r="Q464" i="1"/>
  <c r="Q462" i="1"/>
  <c r="P473" i="1"/>
  <c r="J471" i="1"/>
  <c r="J469" i="1"/>
  <c r="P464" i="1"/>
  <c r="K462" i="1"/>
  <c r="K460" i="1"/>
  <c r="A461" i="1"/>
  <c r="Q472" i="1"/>
  <c r="Q470" i="1"/>
  <c r="L468" i="1"/>
  <c r="R463" i="1"/>
  <c r="R461" i="1"/>
  <c r="P457" i="1"/>
  <c r="R470" i="1"/>
  <c r="J462" i="1"/>
  <c r="P472" i="1"/>
  <c r="K470" i="1"/>
  <c r="K468" i="1"/>
  <c r="Q463" i="1"/>
  <c r="L461" i="1"/>
  <c r="O457" i="1"/>
  <c r="A469" i="1"/>
  <c r="O472" i="1"/>
  <c r="J470" i="1"/>
  <c r="O466" i="1"/>
  <c r="P463" i="1"/>
  <c r="K461" i="1"/>
  <c r="Q456" i="1"/>
  <c r="A457" i="1"/>
  <c r="R471" i="1"/>
  <c r="R469" i="1"/>
  <c r="P465" i="1"/>
  <c r="J463" i="1"/>
  <c r="J461" i="1"/>
  <c r="P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4" i="1"/>
  <c r="M428" i="1"/>
  <c r="P424" i="1"/>
  <c r="L421" i="1"/>
  <c r="P416" i="1"/>
  <c r="M412" i="1"/>
  <c r="L412"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A410" i="1"/>
  <c r="N428" i="1"/>
  <c r="O427" i="1"/>
  <c r="P426" i="1"/>
  <c r="Q425" i="1"/>
  <c r="R424" i="1"/>
  <c r="J424" i="1"/>
  <c r="K423" i="1"/>
  <c r="N420" i="1"/>
  <c r="O419" i="1"/>
  <c r="P418" i="1"/>
  <c r="Q417" i="1"/>
  <c r="R416" i="1"/>
  <c r="J416" i="1"/>
  <c r="K415" i="1"/>
  <c r="N412" i="1"/>
  <c r="O411" i="1"/>
  <c r="Q409" i="1"/>
  <c r="R408" i="1"/>
  <c r="J408" i="1"/>
  <c r="M404" i="1"/>
  <c r="N403" i="1"/>
  <c r="O402" i="1"/>
  <c r="P401" i="1"/>
  <c r="Q400" i="1"/>
  <c r="R399" i="1"/>
  <c r="J399" i="1"/>
  <c r="Q384" i="1"/>
  <c r="L404" i="1"/>
  <c r="M403" i="1"/>
  <c r="N402" i="1"/>
  <c r="O401" i="1"/>
  <c r="P400" i="1"/>
  <c r="Q399" i="1"/>
  <c r="P384" i="1"/>
  <c r="K404" i="1"/>
  <c r="L403" i="1"/>
  <c r="M402" i="1"/>
  <c r="N401" i="1"/>
  <c r="O400" i="1"/>
  <c r="P399" i="1"/>
  <c r="O384" i="1"/>
  <c r="O376" i="1"/>
  <c r="R404" i="1"/>
  <c r="J404" i="1"/>
  <c r="K403" i="1"/>
  <c r="L402" i="1"/>
  <c r="M401" i="1"/>
  <c r="N400" i="1"/>
  <c r="O399" i="1"/>
  <c r="N384" i="1"/>
  <c r="N376" i="1"/>
  <c r="Q404" i="1"/>
  <c r="R403" i="1"/>
  <c r="J403" i="1"/>
  <c r="K402" i="1"/>
  <c r="L401" i="1"/>
  <c r="M400" i="1"/>
  <c r="N399" i="1"/>
  <c r="M384" i="1"/>
  <c r="L376"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K379" i="1"/>
  <c r="P375" i="1"/>
  <c r="L378" i="1"/>
  <c r="O375" i="1"/>
  <c r="N377" i="1"/>
  <c r="M375" i="1"/>
  <c r="Q379" i="1"/>
  <c r="M377" i="1"/>
  <c r="P374" i="1"/>
  <c r="K377" i="1"/>
  <c r="N374" i="1"/>
  <c r="A324" i="1"/>
  <c r="A379" i="1"/>
  <c r="R379" i="1"/>
  <c r="J379" i="1"/>
  <c r="K378" i="1"/>
  <c r="L377" i="1"/>
  <c r="M376" i="1"/>
  <c r="N375" i="1"/>
  <c r="O374" i="1"/>
  <c r="N327" i="1"/>
  <c r="P379" i="1"/>
  <c r="Q378" i="1"/>
  <c r="R377" i="1"/>
  <c r="J377" i="1"/>
  <c r="K376" i="1"/>
  <c r="L375" i="1"/>
  <c r="M374" i="1"/>
  <c r="J378" i="1"/>
  <c r="R324" i="1"/>
  <c r="O379" i="1"/>
  <c r="P378" i="1"/>
  <c r="Q377" i="1"/>
  <c r="R376" i="1"/>
  <c r="J376" i="1"/>
  <c r="K375" i="1"/>
  <c r="L374" i="1"/>
  <c r="N379" i="1"/>
  <c r="O378" i="1"/>
  <c r="P377" i="1"/>
  <c r="Q376" i="1"/>
  <c r="R375" i="1"/>
  <c r="J375" i="1"/>
  <c r="K374" i="1"/>
  <c r="R378" i="1"/>
  <c r="M379" i="1"/>
  <c r="N378" i="1"/>
  <c r="O377" i="1"/>
  <c r="P376" i="1"/>
  <c r="Q375" i="1"/>
  <c r="R374" i="1"/>
  <c r="J374" i="1"/>
  <c r="M378" i="1"/>
  <c r="Q374" i="1"/>
  <c r="A376" i="1"/>
  <c r="A378" i="1"/>
  <c r="K327" i="1"/>
  <c r="Q324" i="1"/>
  <c r="P326" i="1"/>
  <c r="N324" i="1"/>
  <c r="O326" i="1"/>
  <c r="J324" i="1"/>
  <c r="L326" i="1"/>
  <c r="R309" i="1"/>
  <c r="Q325" i="1"/>
  <c r="O309" i="1"/>
  <c r="N328" i="1"/>
  <c r="P325" i="1"/>
  <c r="K309" i="1"/>
  <c r="A327" i="1"/>
  <c r="O327" i="1"/>
  <c r="M325" i="1"/>
  <c r="J309" i="1"/>
  <c r="L329" i="1"/>
  <c r="K329" i="1"/>
  <c r="L328" i="1"/>
  <c r="M327" i="1"/>
  <c r="N326" i="1"/>
  <c r="O325" i="1"/>
  <c r="P324" i="1"/>
  <c r="Q309" i="1"/>
  <c r="M328" i="1"/>
  <c r="R329" i="1"/>
  <c r="J329" i="1"/>
  <c r="K328" i="1"/>
  <c r="L327" i="1"/>
  <c r="M326" i="1"/>
  <c r="N325" i="1"/>
  <c r="O324" i="1"/>
  <c r="P309" i="1"/>
  <c r="R328" i="1"/>
  <c r="P329" i="1"/>
  <c r="Q328" i="1"/>
  <c r="R327" i="1"/>
  <c r="J327" i="1"/>
  <c r="K326" i="1"/>
  <c r="L325" i="1"/>
  <c r="M324" i="1"/>
  <c r="N309" i="1"/>
  <c r="O329" i="1"/>
  <c r="P328" i="1"/>
  <c r="Q327" i="1"/>
  <c r="R326" i="1"/>
  <c r="J326" i="1"/>
  <c r="K325" i="1"/>
  <c r="L324" i="1"/>
  <c r="M309" i="1"/>
  <c r="M329" i="1"/>
  <c r="Q329" i="1"/>
  <c r="J328" i="1"/>
  <c r="N329" i="1"/>
  <c r="O328" i="1"/>
  <c r="Q326" i="1"/>
  <c r="R325" i="1"/>
  <c r="J325" i="1"/>
  <c r="L309" i="1"/>
  <c r="A326" i="1"/>
  <c r="A329" i="1"/>
  <c r="A309"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2" i="1" l="1"/>
  <c r="K332" i="1"/>
  <c r="L332" i="1"/>
  <c r="M332" i="1"/>
  <c r="N332" i="1"/>
  <c r="O332" i="1"/>
  <c r="P332" i="1"/>
  <c r="Q332" i="1"/>
  <c r="R332" i="1"/>
  <c r="A332" i="1"/>
  <c r="C333" i="1"/>
  <c r="B4" i="18"/>
  <c r="F5" i="8" s="1"/>
  <c r="C237" i="1"/>
  <c r="C236" i="1"/>
  <c r="P237" i="1" l="1"/>
  <c r="B237" i="1"/>
  <c r="A333" i="1"/>
  <c r="B333" i="1"/>
  <c r="R236" i="1"/>
  <c r="B236" i="1"/>
  <c r="F4" i="8"/>
  <c r="O333" i="1"/>
  <c r="N333" i="1"/>
  <c r="P333" i="1"/>
  <c r="M333" i="1"/>
  <c r="L333" i="1"/>
  <c r="K333" i="1"/>
  <c r="R333" i="1"/>
  <c r="J333" i="1"/>
  <c r="Q333"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826" i="1" l="1"/>
  <c r="B2826" i="1" s="1"/>
  <c r="C2827" i="1"/>
  <c r="B2827" i="1" s="1"/>
  <c r="C2828" i="1"/>
  <c r="B2828" i="1" s="1"/>
  <c r="C2829" i="1"/>
  <c r="B2829" i="1" s="1"/>
  <c r="C2830" i="1"/>
  <c r="B2830" i="1" s="1"/>
  <c r="C2831" i="1"/>
  <c r="B2831" i="1" s="1"/>
  <c r="C2832" i="1"/>
  <c r="B2832" i="1" s="1"/>
  <c r="C2833" i="1"/>
  <c r="B2833" i="1" s="1"/>
  <c r="C2834" i="1"/>
  <c r="B2834" i="1" s="1"/>
  <c r="C2835" i="1"/>
  <c r="B2835" i="1" s="1"/>
  <c r="C2836" i="1"/>
  <c r="B2836" i="1" s="1"/>
  <c r="C2837" i="1"/>
  <c r="B2837" i="1" s="1"/>
  <c r="C2838" i="1"/>
  <c r="B2838" i="1" s="1"/>
  <c r="C2839" i="1"/>
  <c r="B2839" i="1" s="1"/>
  <c r="C2840" i="1"/>
  <c r="B2840" i="1" s="1"/>
  <c r="C2841" i="1"/>
  <c r="B2841" i="1" s="1"/>
  <c r="C2842" i="1"/>
  <c r="B2842" i="1" s="1"/>
  <c r="C2843" i="1"/>
  <c r="B2843" i="1" s="1"/>
  <c r="C2844" i="1"/>
  <c r="B2844" i="1" s="1"/>
  <c r="C2845" i="1"/>
  <c r="B2845" i="1" s="1"/>
  <c r="C2846" i="1"/>
  <c r="B2846" i="1" s="1"/>
  <c r="C2847" i="1"/>
  <c r="B2847" i="1" s="1"/>
  <c r="C2848" i="1"/>
  <c r="B2848" i="1" s="1"/>
  <c r="C2825" i="1"/>
  <c r="B2825" i="1" s="1"/>
  <c r="B25" i="18"/>
  <c r="F114" i="8" s="1"/>
  <c r="B24" i="18"/>
  <c r="F113" i="8" s="1"/>
  <c r="B23" i="18"/>
  <c r="F112" i="8"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C2037" i="1"/>
  <c r="B2037" i="1" s="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I3235" i="1"/>
  <c r="I3236" i="1"/>
  <c r="I3237" i="1"/>
  <c r="I3238" i="1"/>
  <c r="I3240" i="1"/>
  <c r="I3241" i="1"/>
  <c r="I3242" i="1"/>
  <c r="I3243" i="1"/>
  <c r="I3245" i="1"/>
  <c r="I3246" i="1"/>
  <c r="I3247" i="1"/>
  <c r="I3248" i="1"/>
  <c r="I3255" i="1"/>
  <c r="I3256" i="1"/>
  <c r="I3257" i="1"/>
  <c r="I3258" i="1"/>
  <c r="I3260" i="1"/>
  <c r="I3261" i="1"/>
  <c r="I3262" i="1"/>
  <c r="I3263" i="1"/>
  <c r="I3265" i="1"/>
  <c r="I3266" i="1"/>
  <c r="I3267" i="1"/>
  <c r="I3268" i="1"/>
  <c r="I3270" i="1"/>
  <c r="I3271" i="1"/>
  <c r="I3272" i="1"/>
  <c r="I3273" i="1"/>
  <c r="I3295" i="1"/>
  <c r="I3296" i="1"/>
  <c r="I3297" i="1"/>
  <c r="I3298" i="1"/>
  <c r="I3300" i="1"/>
  <c r="I3301" i="1"/>
  <c r="I3302" i="1"/>
  <c r="I3303" i="1"/>
  <c r="J3305" i="1"/>
  <c r="K3305" i="1"/>
  <c r="L3305" i="1"/>
  <c r="M3305" i="1"/>
  <c r="N3305" i="1"/>
  <c r="O3305" i="1"/>
  <c r="P3305" i="1"/>
  <c r="Q3305" i="1"/>
  <c r="R3305" i="1"/>
  <c r="I691" i="15"/>
  <c r="B630" i="15"/>
  <c r="B676" i="15" s="1"/>
  <c r="B696" i="15" s="1"/>
  <c r="B598" i="15"/>
  <c r="B675" i="15" s="1"/>
  <c r="B511" i="15"/>
  <c r="B465" i="15"/>
  <c r="B674" i="15" s="1"/>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6" i="1"/>
  <c r="A307" i="1"/>
  <c r="A331" i="1"/>
  <c r="A356" i="1"/>
  <c r="A357" i="1"/>
  <c r="A406" i="1"/>
  <c r="A481" i="1"/>
  <c r="A482"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6" i="1"/>
  <c r="K306" i="1"/>
  <c r="L306" i="1"/>
  <c r="M306" i="1"/>
  <c r="N306" i="1"/>
  <c r="O306" i="1"/>
  <c r="P306" i="1"/>
  <c r="Q306" i="1"/>
  <c r="R306" i="1"/>
  <c r="J307" i="1"/>
  <c r="K307" i="1"/>
  <c r="L307" i="1"/>
  <c r="M307" i="1"/>
  <c r="N307" i="1"/>
  <c r="O307" i="1"/>
  <c r="P307" i="1"/>
  <c r="Q307" i="1"/>
  <c r="R307" i="1"/>
  <c r="J356" i="1"/>
  <c r="K356" i="1"/>
  <c r="L356" i="1"/>
  <c r="M356" i="1"/>
  <c r="N356" i="1"/>
  <c r="O356" i="1"/>
  <c r="P356" i="1"/>
  <c r="Q356" i="1"/>
  <c r="R356" i="1"/>
  <c r="J357" i="1"/>
  <c r="K357" i="1"/>
  <c r="L357" i="1"/>
  <c r="M357" i="1"/>
  <c r="N357" i="1"/>
  <c r="O357" i="1"/>
  <c r="P357" i="1"/>
  <c r="Q357" i="1"/>
  <c r="R357"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59" i="1"/>
  <c r="K559" i="1"/>
  <c r="L559" i="1"/>
  <c r="M559" i="1"/>
  <c r="N559" i="1"/>
  <c r="O559" i="1"/>
  <c r="P559" i="1"/>
  <c r="Q559" i="1"/>
  <c r="R559" i="1"/>
  <c r="J584" i="1"/>
  <c r="K584" i="1"/>
  <c r="L584" i="1"/>
  <c r="M584" i="1"/>
  <c r="N584" i="1"/>
  <c r="O584" i="1"/>
  <c r="P584" i="1"/>
  <c r="Q584" i="1"/>
  <c r="R584" i="1"/>
  <c r="J3304" i="1"/>
  <c r="K3304" i="1"/>
  <c r="L3304" i="1"/>
  <c r="M3304" i="1"/>
  <c r="N3304" i="1"/>
  <c r="O3304" i="1"/>
  <c r="P3304" i="1"/>
  <c r="Q3304" i="1"/>
  <c r="R3304" i="1"/>
  <c r="J3254" i="1"/>
  <c r="K3254" i="1"/>
  <c r="L3254" i="1"/>
  <c r="M3254" i="1"/>
  <c r="N3254" i="1"/>
  <c r="O3254" i="1"/>
  <c r="R3254" i="1"/>
  <c r="J3259" i="1"/>
  <c r="K3259" i="1"/>
  <c r="L3259" i="1"/>
  <c r="M3259" i="1"/>
  <c r="N3259" i="1"/>
  <c r="O3259" i="1"/>
  <c r="R3259" i="1"/>
  <c r="J3264" i="1"/>
  <c r="K3264" i="1"/>
  <c r="L3264" i="1"/>
  <c r="M3264" i="1"/>
  <c r="N3264" i="1"/>
  <c r="O3264" i="1"/>
  <c r="R3264" i="1"/>
  <c r="J3269" i="1"/>
  <c r="K3269" i="1"/>
  <c r="L3269" i="1"/>
  <c r="M3269" i="1"/>
  <c r="N3269" i="1"/>
  <c r="O3269" i="1"/>
  <c r="R3269" i="1"/>
  <c r="J3294" i="1"/>
  <c r="K3294" i="1"/>
  <c r="L3294" i="1"/>
  <c r="M3294" i="1"/>
  <c r="N3294" i="1"/>
  <c r="O3294" i="1"/>
  <c r="R3294" i="1"/>
  <c r="J3299" i="1"/>
  <c r="K3299" i="1"/>
  <c r="L3299" i="1"/>
  <c r="M3299" i="1"/>
  <c r="N3299" i="1"/>
  <c r="O3299" i="1"/>
  <c r="R3299" i="1"/>
  <c r="K154" i="19"/>
  <c r="Q3299" i="1" s="1"/>
  <c r="K153" i="19"/>
  <c r="Q3294" i="1" s="1"/>
  <c r="K148" i="19"/>
  <c r="Q3269" i="1" s="1"/>
  <c r="K147" i="19"/>
  <c r="Q3264" i="1" s="1"/>
  <c r="K146" i="19"/>
  <c r="Q3259" i="1" s="1"/>
  <c r="K145" i="19"/>
  <c r="Q3254" i="1" s="1"/>
  <c r="K143" i="19"/>
  <c r="Q3244" i="1" s="1"/>
  <c r="K142" i="19"/>
  <c r="Q3239" i="1" s="1"/>
  <c r="J154" i="19"/>
  <c r="P3299" i="1" s="1"/>
  <c r="J153" i="19"/>
  <c r="P3294" i="1" s="1"/>
  <c r="J148" i="19"/>
  <c r="P3269" i="1" s="1"/>
  <c r="J147" i="19"/>
  <c r="P3264" i="1" s="1"/>
  <c r="J146" i="19"/>
  <c r="P3259" i="1" s="1"/>
  <c r="J145" i="19"/>
  <c r="P3254" i="1" s="1"/>
  <c r="J143" i="19"/>
  <c r="P3244" i="1" s="1"/>
  <c r="J142" i="19"/>
  <c r="P3239" i="1" s="1"/>
  <c r="L140" i="19"/>
  <c r="R3227" i="1" s="1"/>
  <c r="K140" i="19"/>
  <c r="Q3227" i="1" s="1"/>
  <c r="J140" i="19"/>
  <c r="P3227" i="1" s="1"/>
  <c r="I140" i="19"/>
  <c r="O3227" i="1" s="1"/>
  <c r="H140" i="19"/>
  <c r="N3227" i="1" s="1"/>
  <c r="G140" i="19"/>
  <c r="M3227" i="1" s="1"/>
  <c r="F140" i="19"/>
  <c r="L3227" i="1" s="1"/>
  <c r="D140" i="19"/>
  <c r="J3227" i="1" s="1"/>
  <c r="L139" i="19"/>
  <c r="R3202" i="1" s="1"/>
  <c r="K139" i="19"/>
  <c r="Q3202" i="1" s="1"/>
  <c r="J139" i="19"/>
  <c r="P3202" i="1" s="1"/>
  <c r="I139" i="19"/>
  <c r="O3202" i="1" s="1"/>
  <c r="H139" i="19"/>
  <c r="N3202" i="1" s="1"/>
  <c r="G139" i="19"/>
  <c r="M3202" i="1" s="1"/>
  <c r="F139" i="19"/>
  <c r="L3202" i="1" s="1"/>
  <c r="D139" i="19"/>
  <c r="J3202" i="1" s="1"/>
  <c r="L138" i="19"/>
  <c r="K138" i="19"/>
  <c r="J138" i="19"/>
  <c r="I138" i="19"/>
  <c r="H138" i="19"/>
  <c r="G138" i="19"/>
  <c r="F138" i="19"/>
  <c r="D138" i="19"/>
  <c r="L137" i="19"/>
  <c r="R3177" i="1" s="1"/>
  <c r="K137" i="19"/>
  <c r="Q3177" i="1" s="1"/>
  <c r="J137" i="19"/>
  <c r="P3177" i="1" s="1"/>
  <c r="I137" i="19"/>
  <c r="O3177" i="1" s="1"/>
  <c r="H137" i="19"/>
  <c r="N3177" i="1" s="1"/>
  <c r="G137" i="19"/>
  <c r="M3177" i="1" s="1"/>
  <c r="F137" i="19"/>
  <c r="L3177" i="1" s="1"/>
  <c r="D137" i="19"/>
  <c r="J3177" i="1" s="1"/>
  <c r="B137" i="19"/>
  <c r="B3177" i="1" s="1"/>
  <c r="B138" i="19"/>
  <c r="B139" i="19"/>
  <c r="B140" i="19"/>
  <c r="A138" i="19"/>
  <c r="A139" i="19"/>
  <c r="A3202" i="1" s="1"/>
  <c r="A140" i="19"/>
  <c r="A3227" i="1" s="1"/>
  <c r="A137" i="19"/>
  <c r="A3177" i="1" s="1"/>
  <c r="L131" i="19"/>
  <c r="R3150" i="1" s="1"/>
  <c r="K131" i="19"/>
  <c r="Q3150" i="1" s="1"/>
  <c r="J131" i="19"/>
  <c r="P3150" i="1" s="1"/>
  <c r="I131" i="19"/>
  <c r="O3150" i="1" s="1"/>
  <c r="H131" i="19"/>
  <c r="N3150" i="1" s="1"/>
  <c r="G131" i="19"/>
  <c r="M3150" i="1" s="1"/>
  <c r="F131" i="19"/>
  <c r="L3150" i="1" s="1"/>
  <c r="D131" i="19"/>
  <c r="J3150" i="1" s="1"/>
  <c r="L130" i="19"/>
  <c r="K130" i="19"/>
  <c r="J130" i="19"/>
  <c r="I130" i="19"/>
  <c r="H130" i="19"/>
  <c r="G130" i="19"/>
  <c r="F130" i="19"/>
  <c r="D130" i="19"/>
  <c r="L129" i="19"/>
  <c r="K129" i="19"/>
  <c r="J129" i="19"/>
  <c r="I129" i="19"/>
  <c r="H129" i="19"/>
  <c r="G129" i="19"/>
  <c r="F129" i="19"/>
  <c r="D129" i="19"/>
  <c r="L128" i="19"/>
  <c r="R3025" i="1" s="1"/>
  <c r="K128" i="19"/>
  <c r="Q3025" i="1" s="1"/>
  <c r="J128" i="19"/>
  <c r="P3025" i="1" s="1"/>
  <c r="I128" i="19"/>
  <c r="O3025" i="1" s="1"/>
  <c r="H128" i="19"/>
  <c r="N3025" i="1" s="1"/>
  <c r="G128" i="19"/>
  <c r="M3025" i="1" s="1"/>
  <c r="F128" i="19"/>
  <c r="L3025" i="1" s="1"/>
  <c r="D128" i="19"/>
  <c r="J3025" i="1" s="1"/>
  <c r="B131" i="19"/>
  <c r="A131" i="19"/>
  <c r="A3150" i="1" s="1"/>
  <c r="B130" i="19"/>
  <c r="A130" i="19"/>
  <c r="B129" i="19"/>
  <c r="A129" i="19"/>
  <c r="B128" i="19"/>
  <c r="B3025" i="1" s="1"/>
  <c r="A128" i="19"/>
  <c r="A3025" i="1" s="1"/>
  <c r="M162"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210" i="1"/>
  <c r="C3211" i="1"/>
  <c r="C3212" i="1"/>
  <c r="C3213" i="1"/>
  <c r="C3214" i="1"/>
  <c r="C3215" i="1"/>
  <c r="C3216" i="1"/>
  <c r="C3217" i="1"/>
  <c r="C3218" i="1"/>
  <c r="C3219" i="1"/>
  <c r="C3220" i="1"/>
  <c r="C3221" i="1"/>
  <c r="C3222" i="1"/>
  <c r="C3223" i="1"/>
  <c r="C3224" i="1"/>
  <c r="C3225" i="1"/>
  <c r="C3226" i="1"/>
  <c r="C3058" i="1"/>
  <c r="C3059" i="1"/>
  <c r="C3060" i="1"/>
  <c r="C3061" i="1"/>
  <c r="C3062" i="1"/>
  <c r="C3063" i="1"/>
  <c r="C3064" i="1"/>
  <c r="C3065" i="1"/>
  <c r="C3066" i="1"/>
  <c r="C3067" i="1"/>
  <c r="C3068" i="1"/>
  <c r="C3069" i="1"/>
  <c r="C3070" i="1"/>
  <c r="C2732" i="1"/>
  <c r="B2732" i="1" s="1"/>
  <c r="C2728" i="1"/>
  <c r="B2728" i="1" s="1"/>
  <c r="C1190" i="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2124" i="1"/>
  <c r="B2124" i="1" s="1"/>
  <c r="C2125" i="1"/>
  <c r="B2125" i="1" s="1"/>
  <c r="C2126" i="1"/>
  <c r="B2126" i="1" s="1"/>
  <c r="C2127" i="1"/>
  <c r="B2127" i="1" s="1"/>
  <c r="C2128" i="1"/>
  <c r="B2128" i="1" s="1"/>
  <c r="C2129" i="1"/>
  <c r="B2129" i="1" s="1"/>
  <c r="C2130" i="1"/>
  <c r="B2130" i="1" s="1"/>
  <c r="C2131" i="1"/>
  <c r="B2131" i="1" s="1"/>
  <c r="C2132" i="1"/>
  <c r="B2132" i="1" s="1"/>
  <c r="C2133" i="1"/>
  <c r="B2133" i="1" s="1"/>
  <c r="C2134" i="1"/>
  <c r="B2134" i="1" s="1"/>
  <c r="C2135" i="1"/>
  <c r="B2135" i="1" s="1"/>
  <c r="C2136" i="1"/>
  <c r="B2136" i="1" s="1"/>
  <c r="C2137" i="1"/>
  <c r="B2137" i="1" s="1"/>
  <c r="C2138" i="1"/>
  <c r="B2138" i="1" s="1"/>
  <c r="C2139" i="1"/>
  <c r="B2139" i="1" s="1"/>
  <c r="C2140" i="1"/>
  <c r="B2140" i="1" s="1"/>
  <c r="C2141" i="1"/>
  <c r="B2141" i="1" s="1"/>
  <c r="C2142" i="1"/>
  <c r="B2142" i="1" s="1"/>
  <c r="C2143" i="1"/>
  <c r="B2143" i="1" s="1"/>
  <c r="C2144" i="1"/>
  <c r="B2144" i="1" s="1"/>
  <c r="C2145" i="1"/>
  <c r="B2145" i="1" s="1"/>
  <c r="C2146" i="1"/>
  <c r="B2146" i="1" s="1"/>
  <c r="C2147" i="1"/>
  <c r="B2147" i="1" s="1"/>
  <c r="C2148" i="1"/>
  <c r="B2148"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B161" i="13" s="1"/>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98" i="1"/>
  <c r="B398" i="1" s="1"/>
  <c r="C383" i="1"/>
  <c r="I213" i="13"/>
  <c r="B215" i="13" s="1"/>
  <c r="H213" i="13"/>
  <c r="G213" i="13"/>
  <c r="F213" i="13"/>
  <c r="E213" i="13"/>
  <c r="D213" i="13"/>
  <c r="C213" i="13"/>
  <c r="B213" i="13"/>
  <c r="C221" i="13"/>
  <c r="D221" i="13"/>
  <c r="E221" i="13"/>
  <c r="B221" i="13"/>
  <c r="B222" i="13" s="1"/>
  <c r="C205" i="13"/>
  <c r="D205" i="13"/>
  <c r="E205" i="13"/>
  <c r="F205" i="13"/>
  <c r="G205" i="13"/>
  <c r="H205" i="13"/>
  <c r="I205" i="13"/>
  <c r="B207" i="13" s="1"/>
  <c r="B205" i="13"/>
  <c r="C173" i="1"/>
  <c r="L173" i="1" s="1"/>
  <c r="C172" i="1"/>
  <c r="B172" i="1" s="1"/>
  <c r="C171" i="1"/>
  <c r="C170" i="1"/>
  <c r="C169" i="1"/>
  <c r="C168" i="1"/>
  <c r="K168" i="1" s="1"/>
  <c r="C167" i="1"/>
  <c r="A167" i="1" s="1"/>
  <c r="C166" i="1"/>
  <c r="C165" i="1"/>
  <c r="O165" i="1" s="1"/>
  <c r="C164" i="1"/>
  <c r="A164" i="1" s="1"/>
  <c r="C2855" i="1"/>
  <c r="B2855" i="1" s="1"/>
  <c r="C2856" i="1"/>
  <c r="B2856" i="1" s="1"/>
  <c r="C2857" i="1"/>
  <c r="B2857" i="1" s="1"/>
  <c r="C2858" i="1"/>
  <c r="B2858" i="1" s="1"/>
  <c r="C2859" i="1"/>
  <c r="B2859" i="1" s="1"/>
  <c r="C2860" i="1"/>
  <c r="B2860" i="1" s="1"/>
  <c r="C2861" i="1"/>
  <c r="B2861" i="1" s="1"/>
  <c r="C2862" i="1"/>
  <c r="B2862" i="1" s="1"/>
  <c r="C2863" i="1"/>
  <c r="B2863" i="1" s="1"/>
  <c r="C2864" i="1"/>
  <c r="B2864" i="1" s="1"/>
  <c r="C2854" i="1"/>
  <c r="B2854" i="1" s="1"/>
  <c r="G408" i="15"/>
  <c r="B673" i="15" s="1"/>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41" i="1"/>
  <c r="B3241" i="1" s="1"/>
  <c r="C3242" i="1"/>
  <c r="B3242" i="1" s="1"/>
  <c r="C3243" i="1"/>
  <c r="B3243" i="1" s="1"/>
  <c r="C3240" i="1"/>
  <c r="B3240" i="1" s="1"/>
  <c r="C3246" i="1"/>
  <c r="B3246" i="1" s="1"/>
  <c r="C3247" i="1"/>
  <c r="B3247" i="1" s="1"/>
  <c r="C3248" i="1"/>
  <c r="B3248" i="1" s="1"/>
  <c r="C3245" i="1"/>
  <c r="B3245" i="1" s="1"/>
  <c r="C3256" i="1"/>
  <c r="B3256" i="1" s="1"/>
  <c r="C3257" i="1"/>
  <c r="B3257" i="1" s="1"/>
  <c r="C3258" i="1"/>
  <c r="B3258" i="1" s="1"/>
  <c r="C3255" i="1"/>
  <c r="B3255" i="1" s="1"/>
  <c r="C3261" i="1"/>
  <c r="B3261" i="1" s="1"/>
  <c r="C3262" i="1"/>
  <c r="B3262" i="1" s="1"/>
  <c r="C3263" i="1"/>
  <c r="B3263" i="1" s="1"/>
  <c r="C3260" i="1"/>
  <c r="B3260" i="1" s="1"/>
  <c r="C3266" i="1"/>
  <c r="B3266" i="1" s="1"/>
  <c r="C3267" i="1"/>
  <c r="B3267" i="1" s="1"/>
  <c r="C3268" i="1"/>
  <c r="B3268" i="1" s="1"/>
  <c r="C3265" i="1"/>
  <c r="B3265" i="1" s="1"/>
  <c r="C3271" i="1"/>
  <c r="B3271" i="1" s="1"/>
  <c r="C3272" i="1"/>
  <c r="B3272" i="1" s="1"/>
  <c r="C3273" i="1"/>
  <c r="B3273" i="1" s="1"/>
  <c r="C3270" i="1"/>
  <c r="B3270" i="1" s="1"/>
  <c r="C3296" i="1"/>
  <c r="B3296" i="1" s="1"/>
  <c r="C3297" i="1"/>
  <c r="B3297" i="1" s="1"/>
  <c r="C3298" i="1"/>
  <c r="B3298" i="1" s="1"/>
  <c r="C3295" i="1"/>
  <c r="B3295" i="1" s="1"/>
  <c r="C3300" i="1"/>
  <c r="B3300" i="1" s="1"/>
  <c r="C3301" i="1"/>
  <c r="B3301" i="1" s="1"/>
  <c r="C3302" i="1"/>
  <c r="B3302" i="1" s="1"/>
  <c r="C3303" i="1"/>
  <c r="B3303" i="1" s="1"/>
  <c r="C3235" i="1"/>
  <c r="B3235" i="1" s="1"/>
  <c r="C3236" i="1"/>
  <c r="B3236" i="1" s="1"/>
  <c r="C3237" i="1"/>
  <c r="B3237" i="1" s="1"/>
  <c r="C3238" i="1"/>
  <c r="B3238" i="1" s="1"/>
  <c r="B10" i="18"/>
  <c r="F48" i="8" s="1"/>
  <c r="B16" i="18"/>
  <c r="B18" i="18"/>
  <c r="F84" i="8" s="1"/>
  <c r="B19" i="18"/>
  <c r="F71" i="8" s="1"/>
  <c r="B11" i="18"/>
  <c r="F65" i="8" s="1"/>
  <c r="B36" i="18"/>
  <c r="F194" i="8" s="1"/>
  <c r="B7" i="18"/>
  <c r="F35" i="8" s="1"/>
  <c r="B5" i="18"/>
  <c r="F9" i="8" s="1"/>
  <c r="B57" i="18"/>
  <c r="I51" i="19" s="1"/>
  <c r="O529" i="1" s="1"/>
  <c r="B56" i="18"/>
  <c r="B51" i="18"/>
  <c r="F240" i="8" s="1"/>
  <c r="B50" i="18"/>
  <c r="F115" i="8" s="1"/>
  <c r="B49" i="18"/>
  <c r="F236" i="8" s="1"/>
  <c r="B47" i="18"/>
  <c r="F235" i="8" s="1"/>
  <c r="B46" i="18"/>
  <c r="F234" i="8" s="1"/>
  <c r="B45" i="18"/>
  <c r="F232" i="8" s="1"/>
  <c r="B44" i="18"/>
  <c r="F230" i="8" s="1"/>
  <c r="B43" i="18"/>
  <c r="F228" i="8" s="1"/>
  <c r="B42" i="18"/>
  <c r="F227" i="8" s="1"/>
  <c r="B41" i="18"/>
  <c r="F211" i="8" s="1"/>
  <c r="B40" i="18"/>
  <c r="F202" i="8" s="1"/>
  <c r="B39" i="18"/>
  <c r="B38" i="18"/>
  <c r="F198" i="8" s="1"/>
  <c r="B37" i="18"/>
  <c r="F201" i="8" s="1"/>
  <c r="B35" i="18"/>
  <c r="B34" i="18"/>
  <c r="F152" i="8" s="1"/>
  <c r="B33" i="18"/>
  <c r="B32" i="18"/>
  <c r="B31" i="18"/>
  <c r="F145" i="8" s="1"/>
  <c r="B30" i="18"/>
  <c r="F162" i="8" s="1"/>
  <c r="B29" i="18"/>
  <c r="F161" i="8" s="1"/>
  <c r="B28" i="18"/>
  <c r="B27" i="18"/>
  <c r="B26" i="18"/>
  <c r="B21" i="18"/>
  <c r="F108" i="8" s="1"/>
  <c r="B20" i="18"/>
  <c r="B9" i="18"/>
  <c r="B8" i="18"/>
  <c r="F44" i="8" s="1"/>
  <c r="B6" i="18"/>
  <c r="B3" i="18"/>
  <c r="F19" i="8" s="1"/>
  <c r="C263" i="1"/>
  <c r="B263" i="1" s="1"/>
  <c r="C323" i="1"/>
  <c r="C322" i="1"/>
  <c r="C321" i="1"/>
  <c r="C320" i="1"/>
  <c r="C319" i="1"/>
  <c r="C318" i="1"/>
  <c r="B318" i="1" s="1"/>
  <c r="C317" i="1"/>
  <c r="C316" i="1"/>
  <c r="C315" i="1"/>
  <c r="B315" i="1" s="1"/>
  <c r="C314" i="1"/>
  <c r="C313" i="1"/>
  <c r="C312" i="1"/>
  <c r="B312" i="1" s="1"/>
  <c r="C311" i="1"/>
  <c r="C310" i="1"/>
  <c r="B310" i="1" s="1"/>
  <c r="C308" i="1"/>
  <c r="C3233" i="1"/>
  <c r="C3156" i="1"/>
  <c r="C483" i="1"/>
  <c r="C2734" i="1"/>
  <c r="B2734" i="1" s="1"/>
  <c r="C2733" i="1"/>
  <c r="B2733" i="1" s="1"/>
  <c r="C2729" i="1"/>
  <c r="B2729" i="1" s="1"/>
  <c r="C2730" i="1"/>
  <c r="B2730" i="1" s="1"/>
  <c r="C2879" i="1"/>
  <c r="B2879" i="1" s="1"/>
  <c r="C2878" i="1"/>
  <c r="B2878" i="1" s="1"/>
  <c r="C2877" i="1"/>
  <c r="B2877" i="1" s="1"/>
  <c r="C2876" i="1"/>
  <c r="B2876" i="1" s="1"/>
  <c r="C2875" i="1"/>
  <c r="B2875" i="1" s="1"/>
  <c r="C2874" i="1"/>
  <c r="B2874" i="1" s="1"/>
  <c r="C2873" i="1"/>
  <c r="B2873" i="1" s="1"/>
  <c r="C2872" i="1"/>
  <c r="B2872" i="1" s="1"/>
  <c r="C2871" i="1"/>
  <c r="B2871" i="1" s="1"/>
  <c r="C2870" i="1"/>
  <c r="B2870" i="1" s="1"/>
  <c r="C2869" i="1"/>
  <c r="B2869" i="1" s="1"/>
  <c r="C2868" i="1"/>
  <c r="B2868" i="1" s="1"/>
  <c r="C2867" i="1"/>
  <c r="B2867" i="1" s="1"/>
  <c r="C2866" i="1"/>
  <c r="B2866" i="1" s="1"/>
  <c r="C373" i="1"/>
  <c r="C372" i="1"/>
  <c r="C371" i="1"/>
  <c r="C270" i="1"/>
  <c r="C269" i="1"/>
  <c r="C268" i="1"/>
  <c r="B268" i="1" s="1"/>
  <c r="C2852" i="1"/>
  <c r="B2852" i="1" s="1"/>
  <c r="C2851" i="1"/>
  <c r="B2851" i="1" s="1"/>
  <c r="C2762" i="1"/>
  <c r="B2762" i="1" s="1"/>
  <c r="C2761" i="1"/>
  <c r="B2761" i="1" s="1"/>
  <c r="C2760" i="1"/>
  <c r="B2760" i="1" s="1"/>
  <c r="C2759" i="1"/>
  <c r="B2759" i="1" s="1"/>
  <c r="C2758" i="1"/>
  <c r="B2758" i="1" s="1"/>
  <c r="C2757" i="1"/>
  <c r="B2757" i="1" s="1"/>
  <c r="C2756" i="1"/>
  <c r="B2756" i="1" s="1"/>
  <c r="C2755" i="1"/>
  <c r="B2755" i="1" s="1"/>
  <c r="C2819" i="1"/>
  <c r="B2819" i="1" s="1"/>
  <c r="C2820" i="1"/>
  <c r="B2820" i="1" s="1"/>
  <c r="C2821" i="1"/>
  <c r="B2821" i="1" s="1"/>
  <c r="C2822" i="1"/>
  <c r="B2822" i="1" s="1"/>
  <c r="C2823" i="1"/>
  <c r="B2823" i="1" s="1"/>
  <c r="C204" i="1"/>
  <c r="B204" i="1" s="1"/>
  <c r="C209" i="1"/>
  <c r="B209" i="1" s="1"/>
  <c r="C214" i="1"/>
  <c r="C202" i="1"/>
  <c r="C203" i="1"/>
  <c r="C205" i="1"/>
  <c r="C206" i="1"/>
  <c r="C207" i="1"/>
  <c r="C208" i="1"/>
  <c r="B208" i="1" s="1"/>
  <c r="C210" i="1"/>
  <c r="C211" i="1"/>
  <c r="C212" i="1"/>
  <c r="C213" i="1"/>
  <c r="C2726" i="1"/>
  <c r="B2726" i="1" s="1"/>
  <c r="C2725" i="1"/>
  <c r="B2725"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C366" i="1"/>
  <c r="C480" i="1"/>
  <c r="B480" i="1" s="1"/>
  <c r="C479" i="1"/>
  <c r="B479" i="1" s="1"/>
  <c r="C3186" i="1"/>
  <c r="B186"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88" i="1"/>
  <c r="C267" i="1"/>
  <c r="C370" i="1"/>
  <c r="C3187" i="1"/>
  <c r="C266" i="1"/>
  <c r="C369" i="1"/>
  <c r="B369" i="1" s="1"/>
  <c r="C2818" i="1"/>
  <c r="B2818" i="1" s="1"/>
  <c r="C163" i="1"/>
  <c r="C2817" i="1"/>
  <c r="B2817" i="1" s="1"/>
  <c r="G140" i="13"/>
  <c r="G141" i="13"/>
  <c r="G142" i="13"/>
  <c r="G143" i="13"/>
  <c r="G144" i="13"/>
  <c r="G145" i="13"/>
  <c r="G146" i="13"/>
  <c r="G147" i="13"/>
  <c r="G148" i="13"/>
  <c r="G149" i="13"/>
  <c r="G150" i="13"/>
  <c r="G151" i="13"/>
  <c r="G153" i="13"/>
  <c r="B162" i="13"/>
  <c r="G154" i="13"/>
  <c r="G155" i="13"/>
  <c r="G156" i="13"/>
  <c r="B167" i="13"/>
  <c r="B181" i="13"/>
  <c r="B176" i="13"/>
  <c r="B171" i="13"/>
  <c r="B172" i="13" s="1"/>
  <c r="G21" i="19" s="1"/>
  <c r="M234" i="1" s="1"/>
  <c r="A127" i="13"/>
  <c r="A128" i="13" s="1"/>
  <c r="A130" i="13"/>
  <c r="A116" i="13"/>
  <c r="A117" i="13" s="1"/>
  <c r="A101" i="13"/>
  <c r="A102" i="13" s="1"/>
  <c r="A103" i="13" s="1"/>
  <c r="B88" i="13"/>
  <c r="G10" i="19" s="1"/>
  <c r="M148" i="1" s="1"/>
  <c r="A91" i="13"/>
  <c r="A93" i="13" s="1"/>
  <c r="A94" i="13" s="1"/>
  <c r="A96" i="13" s="1"/>
  <c r="C2798" i="1"/>
  <c r="B2798" i="1" s="1"/>
  <c r="C2799" i="1"/>
  <c r="B2799" i="1" s="1"/>
  <c r="C2800" i="1"/>
  <c r="B2800" i="1" s="1"/>
  <c r="C2801" i="1"/>
  <c r="B2801" i="1" s="1"/>
  <c r="C2802" i="1"/>
  <c r="B2802" i="1" s="1"/>
  <c r="C257" i="1"/>
  <c r="B257" i="1" s="1"/>
  <c r="C258" i="1"/>
  <c r="B258" i="1" s="1"/>
  <c r="C259" i="1"/>
  <c r="C260" i="1"/>
  <c r="C261" i="1"/>
  <c r="C262" i="1"/>
  <c r="C264" i="1"/>
  <c r="B264" i="1" s="1"/>
  <c r="C265" i="1"/>
  <c r="C255" i="1"/>
  <c r="C367" i="1"/>
  <c r="C368" i="1"/>
  <c r="B368" i="1" s="1"/>
  <c r="C201" i="1"/>
  <c r="C221" i="1"/>
  <c r="C222" i="1"/>
  <c r="C223" i="1"/>
  <c r="B223" i="1" s="1"/>
  <c r="C224" i="1"/>
  <c r="C225" i="1"/>
  <c r="B225" i="1" s="1"/>
  <c r="C226" i="1"/>
  <c r="B226" i="1" s="1"/>
  <c r="C227" i="1"/>
  <c r="B227" i="1" s="1"/>
  <c r="C228" i="1"/>
  <c r="C229" i="1"/>
  <c r="C230" i="1"/>
  <c r="B230" i="1" s="1"/>
  <c r="C231" i="1"/>
  <c r="B231" i="1" s="1"/>
  <c r="C232" i="1"/>
  <c r="B194" i="13"/>
  <c r="B196" i="13" s="1"/>
  <c r="B197" i="13" s="1"/>
  <c r="C3232" i="1"/>
  <c r="C3231" i="1"/>
  <c r="C3230" i="1"/>
  <c r="C3229" i="1"/>
  <c r="C3228" i="1"/>
  <c r="C3209" i="1"/>
  <c r="C3208" i="1"/>
  <c r="C3207" i="1"/>
  <c r="C3206" i="1"/>
  <c r="C3205" i="1"/>
  <c r="C3204" i="1"/>
  <c r="C3203" i="1"/>
  <c r="C3185" i="1"/>
  <c r="C3184" i="1"/>
  <c r="C3183" i="1"/>
  <c r="C3182" i="1"/>
  <c r="C3181" i="1"/>
  <c r="C3180" i="1"/>
  <c r="C3179" i="1"/>
  <c r="C3155" i="1"/>
  <c r="C3154" i="1"/>
  <c r="C3153" i="1"/>
  <c r="C3152" i="1"/>
  <c r="C3151" i="1"/>
  <c r="C3176" i="1"/>
  <c r="B3176" i="1" s="1"/>
  <c r="C3175" i="1"/>
  <c r="B3175" i="1" s="1"/>
  <c r="C3174" i="1"/>
  <c r="B3174" i="1" s="1"/>
  <c r="C3173" i="1"/>
  <c r="B3173" i="1" s="1"/>
  <c r="C3172" i="1"/>
  <c r="B3172" i="1" s="1"/>
  <c r="C3057" i="1"/>
  <c r="C3056" i="1"/>
  <c r="C3055" i="1"/>
  <c r="C3054" i="1"/>
  <c r="C3053" i="1"/>
  <c r="C3052" i="1"/>
  <c r="C3051" i="1"/>
  <c r="C3027" i="1"/>
  <c r="C3021" i="1"/>
  <c r="B3021" i="1" s="1"/>
  <c r="C3022" i="1"/>
  <c r="B3022" i="1" s="1"/>
  <c r="C3023" i="1"/>
  <c r="B3023" i="1" s="1"/>
  <c r="C3024" i="1"/>
  <c r="B3024" i="1" s="1"/>
  <c r="C3020" i="1"/>
  <c r="B3020" i="1" s="1"/>
  <c r="C2816" i="1"/>
  <c r="B2816" i="1" s="1"/>
  <c r="C2805" i="1"/>
  <c r="B2805" i="1" s="1"/>
  <c r="C2806" i="1"/>
  <c r="B2806" i="1" s="1"/>
  <c r="C2807" i="1"/>
  <c r="B2807" i="1" s="1"/>
  <c r="C2808" i="1"/>
  <c r="B2808" i="1" s="1"/>
  <c r="C2809" i="1"/>
  <c r="B2809" i="1" s="1"/>
  <c r="C2810" i="1"/>
  <c r="B2810" i="1" s="1"/>
  <c r="C2811" i="1"/>
  <c r="B2811" i="1" s="1"/>
  <c r="C2812" i="1"/>
  <c r="B2812" i="1" s="1"/>
  <c r="C2813" i="1"/>
  <c r="B2813" i="1" s="1"/>
  <c r="C2814" i="1"/>
  <c r="B2814" i="1" s="1"/>
  <c r="C2815" i="1"/>
  <c r="B2815" i="1" s="1"/>
  <c r="C2804" i="1"/>
  <c r="B2804" i="1" s="1"/>
  <c r="C360" i="1"/>
  <c r="B360" i="1" s="1"/>
  <c r="C361" i="1"/>
  <c r="B361" i="1" s="1"/>
  <c r="C362" i="1"/>
  <c r="C363" i="1"/>
  <c r="B363" i="1" s="1"/>
  <c r="C364" i="1"/>
  <c r="C365" i="1"/>
  <c r="C359" i="1"/>
  <c r="C250" i="1"/>
  <c r="C251" i="1"/>
  <c r="B251" i="1" s="1"/>
  <c r="C252" i="1"/>
  <c r="C253" i="1"/>
  <c r="B253" i="1" s="1"/>
  <c r="C249" i="1"/>
  <c r="C247" i="1"/>
  <c r="B247" i="1" s="1"/>
  <c r="C246" i="1"/>
  <c r="C217" i="1"/>
  <c r="C218" i="1"/>
  <c r="B218" i="1" s="1"/>
  <c r="C219" i="1"/>
  <c r="C220" i="1"/>
  <c r="B220" i="1" s="1"/>
  <c r="C216" i="1"/>
  <c r="B216" i="1" s="1"/>
  <c r="C150" i="1"/>
  <c r="L150" i="1" s="1"/>
  <c r="C2881" i="1"/>
  <c r="B2881" i="1" s="1"/>
  <c r="R507" i="1"/>
  <c r="B188" i="13" l="1"/>
  <c r="B187" i="13"/>
  <c r="I116" i="19"/>
  <c r="O2799" i="1" s="1"/>
  <c r="I75" i="19"/>
  <c r="O683" i="1" s="1"/>
  <c r="I69" i="19"/>
  <c r="O677" i="1" s="1"/>
  <c r="I73" i="19"/>
  <c r="O681" i="1" s="1"/>
  <c r="B214" i="13"/>
  <c r="B189" i="13"/>
  <c r="B160" i="13"/>
  <c r="B706" i="15"/>
  <c r="A131" i="13"/>
  <c r="B163" i="13"/>
  <c r="B159" i="13"/>
  <c r="A105" i="13"/>
  <c r="A106" i="13" s="1"/>
  <c r="A107" i="13" s="1"/>
  <c r="A118" i="13"/>
  <c r="A120" i="13"/>
  <c r="A121" i="13" s="1"/>
  <c r="P3147" i="1"/>
  <c r="P3141" i="1"/>
  <c r="P3133" i="1"/>
  <c r="P3138" i="1"/>
  <c r="P3124" i="1"/>
  <c r="P3120" i="1"/>
  <c r="P3149" i="1"/>
  <c r="P3122" i="1"/>
  <c r="P3131" i="1"/>
  <c r="P3146" i="1"/>
  <c r="P3129" i="1"/>
  <c r="P3126" i="1"/>
  <c r="P3143" i="1"/>
  <c r="P3134" i="1"/>
  <c r="P3121" i="1"/>
  <c r="P3148" i="1"/>
  <c r="P3137" i="1"/>
  <c r="P3144" i="1"/>
  <c r="P3145" i="1"/>
  <c r="P3128" i="1"/>
  <c r="P3140" i="1"/>
  <c r="P3139" i="1"/>
  <c r="P3123" i="1"/>
  <c r="P3136" i="1"/>
  <c r="P3125" i="1"/>
  <c r="P3130" i="1"/>
  <c r="P3142" i="1"/>
  <c r="P3132" i="1"/>
  <c r="P3127" i="1"/>
  <c r="P3135" i="1"/>
  <c r="J3141" i="1"/>
  <c r="J3132" i="1"/>
  <c r="J3127" i="1"/>
  <c r="J3128" i="1"/>
  <c r="J3122" i="1"/>
  <c r="J3147" i="1"/>
  <c r="J3121" i="1"/>
  <c r="J3139" i="1"/>
  <c r="J3135" i="1"/>
  <c r="J3145" i="1"/>
  <c r="J3149" i="1"/>
  <c r="J3146" i="1"/>
  <c r="J3129" i="1"/>
  <c r="J3130" i="1"/>
  <c r="J3133" i="1"/>
  <c r="J3124" i="1"/>
  <c r="J3148" i="1"/>
  <c r="J3143" i="1"/>
  <c r="J3137" i="1"/>
  <c r="J3131" i="1"/>
  <c r="J3123" i="1"/>
  <c r="J3136" i="1"/>
  <c r="J3125" i="1"/>
  <c r="J3140" i="1"/>
  <c r="J3126" i="1"/>
  <c r="J3120" i="1"/>
  <c r="J3134" i="1"/>
  <c r="J3144" i="1"/>
  <c r="J3142" i="1"/>
  <c r="J3138" i="1"/>
  <c r="L3122" i="1"/>
  <c r="L3138" i="1"/>
  <c r="L3143" i="1"/>
  <c r="L3135" i="1"/>
  <c r="L3139" i="1"/>
  <c r="L3123" i="1"/>
  <c r="L3149" i="1"/>
  <c r="L3146" i="1"/>
  <c r="L3141" i="1"/>
  <c r="L3129" i="1"/>
  <c r="L3133" i="1"/>
  <c r="L3124" i="1"/>
  <c r="L3130" i="1"/>
  <c r="L3142" i="1"/>
  <c r="L3144" i="1"/>
  <c r="L3131" i="1"/>
  <c r="L3140" i="1"/>
  <c r="L3137" i="1"/>
  <c r="L3126" i="1"/>
  <c r="L3145" i="1"/>
  <c r="L3127" i="1"/>
  <c r="L3148" i="1"/>
  <c r="L3134" i="1"/>
  <c r="L3121" i="1"/>
  <c r="L3128" i="1"/>
  <c r="L3132" i="1"/>
  <c r="L3147" i="1"/>
  <c r="L3136" i="1"/>
  <c r="L3125" i="1"/>
  <c r="L3120" i="1"/>
  <c r="A3146" i="1"/>
  <c r="A3143" i="1"/>
  <c r="A3132" i="1"/>
  <c r="A3126" i="1"/>
  <c r="A3124" i="1"/>
  <c r="A3148" i="1"/>
  <c r="A3129" i="1"/>
  <c r="A3145" i="1"/>
  <c r="A3141" i="1"/>
  <c r="A3131" i="1"/>
  <c r="A3137" i="1"/>
  <c r="A3122" i="1"/>
  <c r="A3139" i="1"/>
  <c r="A3125" i="1"/>
  <c r="A3144" i="1"/>
  <c r="A3130" i="1"/>
  <c r="A3142" i="1"/>
  <c r="A3134" i="1"/>
  <c r="A3140" i="1"/>
  <c r="A3147" i="1"/>
  <c r="A3128" i="1"/>
  <c r="A3120" i="1"/>
  <c r="A3133" i="1"/>
  <c r="A3135" i="1"/>
  <c r="A3121" i="1"/>
  <c r="A3136" i="1"/>
  <c r="A3149" i="1"/>
  <c r="A3138" i="1"/>
  <c r="A3123" i="1"/>
  <c r="A3127" i="1"/>
  <c r="M3142" i="1"/>
  <c r="M3140" i="1"/>
  <c r="M3144" i="1"/>
  <c r="M3146" i="1"/>
  <c r="M3129" i="1"/>
  <c r="M3147" i="1"/>
  <c r="M3133" i="1"/>
  <c r="M3124" i="1"/>
  <c r="M3136" i="1"/>
  <c r="M3149" i="1"/>
  <c r="M3141" i="1"/>
  <c r="M3138" i="1"/>
  <c r="M3135" i="1"/>
  <c r="M3131" i="1"/>
  <c r="M3120" i="1"/>
  <c r="M3137" i="1"/>
  <c r="M3126" i="1"/>
  <c r="M3148" i="1"/>
  <c r="M3134" i="1"/>
  <c r="M3121" i="1"/>
  <c r="M3139" i="1"/>
  <c r="M3123" i="1"/>
  <c r="M3132" i="1"/>
  <c r="M3127" i="1"/>
  <c r="M3143" i="1"/>
  <c r="M3145" i="1"/>
  <c r="M3128" i="1"/>
  <c r="M3122" i="1"/>
  <c r="M3130" i="1"/>
  <c r="M3125" i="1"/>
  <c r="Q3147" i="1"/>
  <c r="Q3133" i="1"/>
  <c r="Q3126" i="1"/>
  <c r="Q3146" i="1"/>
  <c r="Q3135" i="1"/>
  <c r="Q3143" i="1"/>
  <c r="Q3121" i="1"/>
  <c r="Q3149" i="1"/>
  <c r="Q3120" i="1"/>
  <c r="Q3145" i="1"/>
  <c r="Q3128" i="1"/>
  <c r="Q3139" i="1"/>
  <c r="Q3123" i="1"/>
  <c r="Q3141" i="1"/>
  <c r="Q3148" i="1"/>
  <c r="Q3130" i="1"/>
  <c r="Q3131" i="1"/>
  <c r="Q3134" i="1"/>
  <c r="Q3140" i="1"/>
  <c r="Q3136" i="1"/>
  <c r="Q3125" i="1"/>
  <c r="Q3144" i="1"/>
  <c r="Q3129" i="1"/>
  <c r="Q3138" i="1"/>
  <c r="Q3132" i="1"/>
  <c r="Q3127" i="1"/>
  <c r="Q3137" i="1"/>
  <c r="Q3122" i="1"/>
  <c r="Q3142" i="1"/>
  <c r="Q3124" i="1"/>
  <c r="R3147" i="1"/>
  <c r="R3148" i="1"/>
  <c r="R3120" i="1"/>
  <c r="R3149" i="1"/>
  <c r="R3126" i="1"/>
  <c r="R3138" i="1"/>
  <c r="R3134" i="1"/>
  <c r="R3144" i="1"/>
  <c r="R3143" i="1"/>
  <c r="R3121" i="1"/>
  <c r="R3141" i="1"/>
  <c r="R3145" i="1"/>
  <c r="R3128" i="1"/>
  <c r="R3135" i="1"/>
  <c r="R3139" i="1"/>
  <c r="R3123" i="1"/>
  <c r="R3127" i="1"/>
  <c r="R3131" i="1"/>
  <c r="R3132" i="1"/>
  <c r="R3146" i="1"/>
  <c r="R3136" i="1"/>
  <c r="R3140" i="1"/>
  <c r="R3124" i="1"/>
  <c r="R3130" i="1"/>
  <c r="R3125" i="1"/>
  <c r="R3142" i="1"/>
  <c r="R3129" i="1"/>
  <c r="R3133" i="1"/>
  <c r="R3137" i="1"/>
  <c r="R3122" i="1"/>
  <c r="B3146" i="1"/>
  <c r="B3127" i="1"/>
  <c r="B3124" i="1"/>
  <c r="B3134" i="1"/>
  <c r="B3132" i="1"/>
  <c r="B3143" i="1"/>
  <c r="B3148" i="1"/>
  <c r="B3126" i="1"/>
  <c r="B3145" i="1"/>
  <c r="B3131" i="1"/>
  <c r="B3137" i="1"/>
  <c r="B3123" i="1"/>
  <c r="B3135" i="1"/>
  <c r="B3139" i="1"/>
  <c r="B3125" i="1"/>
  <c r="B3142" i="1"/>
  <c r="B3144" i="1"/>
  <c r="B3130" i="1"/>
  <c r="B3121" i="1"/>
  <c r="B3140" i="1"/>
  <c r="B3147" i="1"/>
  <c r="B3128" i="1"/>
  <c r="B3120" i="1"/>
  <c r="B3133" i="1"/>
  <c r="B3122" i="1"/>
  <c r="B3141" i="1"/>
  <c r="B3129" i="1"/>
  <c r="B3136" i="1"/>
  <c r="B3149" i="1"/>
  <c r="B3138" i="1"/>
  <c r="N3147" i="1"/>
  <c r="N3144" i="1"/>
  <c r="N3148" i="1"/>
  <c r="N3146" i="1"/>
  <c r="N3135" i="1"/>
  <c r="N3129" i="1"/>
  <c r="N3133" i="1"/>
  <c r="N3124" i="1"/>
  <c r="N3149" i="1"/>
  <c r="N3125" i="1"/>
  <c r="N3132" i="1"/>
  <c r="N3131" i="1"/>
  <c r="N3130" i="1"/>
  <c r="N3141" i="1"/>
  <c r="N3137" i="1"/>
  <c r="N3127" i="1"/>
  <c r="N3126" i="1"/>
  <c r="N3134" i="1"/>
  <c r="N3121" i="1"/>
  <c r="N3143" i="1"/>
  <c r="N3140" i="1"/>
  <c r="N3145" i="1"/>
  <c r="N3128" i="1"/>
  <c r="N3139" i="1"/>
  <c r="N3123" i="1"/>
  <c r="N3142" i="1"/>
  <c r="N3136" i="1"/>
  <c r="N3138" i="1"/>
  <c r="N3120" i="1"/>
  <c r="N3122" i="1"/>
  <c r="O3147" i="1"/>
  <c r="O3146" i="1"/>
  <c r="O3135" i="1"/>
  <c r="O3129" i="1"/>
  <c r="O3149" i="1"/>
  <c r="O3133" i="1"/>
  <c r="O3124" i="1"/>
  <c r="O3137" i="1"/>
  <c r="O3122" i="1"/>
  <c r="O3131" i="1"/>
  <c r="O3130" i="1"/>
  <c r="O3127" i="1"/>
  <c r="O3138" i="1"/>
  <c r="O3126" i="1"/>
  <c r="O3141" i="1"/>
  <c r="O3143" i="1"/>
  <c r="O3134" i="1"/>
  <c r="O3121" i="1"/>
  <c r="O3145" i="1"/>
  <c r="O3128" i="1"/>
  <c r="O3140" i="1"/>
  <c r="O3144" i="1"/>
  <c r="O3139" i="1"/>
  <c r="O3123" i="1"/>
  <c r="O3136" i="1"/>
  <c r="O3125" i="1"/>
  <c r="O3132" i="1"/>
  <c r="O3148" i="1"/>
  <c r="O3142" i="1"/>
  <c r="O3120" i="1"/>
  <c r="B1190" i="1"/>
  <c r="R1190" i="1"/>
  <c r="Q1190" i="1"/>
  <c r="P1190" i="1"/>
  <c r="O1190" i="1"/>
  <c r="N1190" i="1"/>
  <c r="M1190" i="1"/>
  <c r="L1190" i="1"/>
  <c r="K1190" i="1"/>
  <c r="J1190" i="1"/>
  <c r="F96" i="8"/>
  <c r="F57" i="8"/>
  <c r="F54" i="8"/>
  <c r="F63" i="8"/>
  <c r="F110" i="8"/>
  <c r="F109" i="8"/>
  <c r="F25" i="8"/>
  <c r="F29" i="8"/>
  <c r="F26" i="8"/>
  <c r="F174" i="8"/>
  <c r="F39" i="8"/>
  <c r="F34" i="8"/>
  <c r="F237" i="8"/>
  <c r="F239" i="8"/>
  <c r="F199" i="8"/>
  <c r="F200" i="8"/>
  <c r="F158" i="8"/>
  <c r="F216" i="8"/>
  <c r="F159" i="8"/>
  <c r="F156" i="8"/>
  <c r="F153" i="8"/>
  <c r="F147" i="8"/>
  <c r="F149" i="8"/>
  <c r="F148" i="8"/>
  <c r="F117" i="8"/>
  <c r="F107" i="8"/>
  <c r="F178" i="8"/>
  <c r="F30" i="8"/>
  <c r="F103" i="8"/>
  <c r="F101" i="8"/>
  <c r="F102" i="8"/>
  <c r="F104" i="8"/>
  <c r="F120" i="8"/>
  <c r="F188" i="8"/>
  <c r="F80" i="8"/>
  <c r="F50" i="8"/>
  <c r="P3050" i="1"/>
  <c r="P3080" i="1"/>
  <c r="P3086" i="1"/>
  <c r="P3112" i="1"/>
  <c r="P3117" i="1"/>
  <c r="P3107" i="1"/>
  <c r="P3113" i="1"/>
  <c r="P3094" i="1"/>
  <c r="P3101" i="1"/>
  <c r="P3111" i="1"/>
  <c r="P3082" i="1"/>
  <c r="P3089" i="1"/>
  <c r="P3096" i="1"/>
  <c r="P3099" i="1"/>
  <c r="P3097" i="1"/>
  <c r="P3109" i="1"/>
  <c r="P3071" i="1"/>
  <c r="P3095" i="1"/>
  <c r="P3119" i="1"/>
  <c r="P3098" i="1"/>
  <c r="P3076" i="1"/>
  <c r="P3072" i="1"/>
  <c r="P3075" i="1"/>
  <c r="P3093" i="1"/>
  <c r="P3074" i="1"/>
  <c r="P3102" i="1"/>
  <c r="P3108" i="1"/>
  <c r="P3103" i="1"/>
  <c r="P3088" i="1"/>
  <c r="P3079" i="1"/>
  <c r="P3084" i="1"/>
  <c r="P3083" i="1"/>
  <c r="P3091" i="1"/>
  <c r="P3100" i="1"/>
  <c r="P3078" i="1"/>
  <c r="P3118" i="1"/>
  <c r="P3114" i="1"/>
  <c r="P3110" i="1"/>
  <c r="P3105" i="1"/>
  <c r="P3092" i="1"/>
  <c r="P3116" i="1"/>
  <c r="P3085" i="1"/>
  <c r="P3106" i="1"/>
  <c r="P3087" i="1"/>
  <c r="P3081" i="1"/>
  <c r="P3073" i="1"/>
  <c r="P3090" i="1"/>
  <c r="P3104" i="1"/>
  <c r="P3077" i="1"/>
  <c r="P3115" i="1"/>
  <c r="R3050" i="1"/>
  <c r="R3072" i="1"/>
  <c r="R3109" i="1"/>
  <c r="R3104" i="1"/>
  <c r="R3086" i="1"/>
  <c r="R3089" i="1"/>
  <c r="R3105" i="1"/>
  <c r="R3094" i="1"/>
  <c r="R3095" i="1"/>
  <c r="R3100" i="1"/>
  <c r="R3082" i="1"/>
  <c r="R3084" i="1"/>
  <c r="R3116" i="1"/>
  <c r="R3098" i="1"/>
  <c r="R3114" i="1"/>
  <c r="R3080" i="1"/>
  <c r="R3078" i="1"/>
  <c r="R3103" i="1"/>
  <c r="R3118" i="1"/>
  <c r="R3074" i="1"/>
  <c r="R3108" i="1"/>
  <c r="R3085" i="1"/>
  <c r="R3088" i="1"/>
  <c r="R3093" i="1"/>
  <c r="R3083" i="1"/>
  <c r="R3107" i="1"/>
  <c r="R3099" i="1"/>
  <c r="R3091" i="1"/>
  <c r="R3101" i="1"/>
  <c r="R3081" i="1"/>
  <c r="R3092" i="1"/>
  <c r="R3117" i="1"/>
  <c r="R3102" i="1"/>
  <c r="R3071" i="1"/>
  <c r="R3119" i="1"/>
  <c r="R3106" i="1"/>
  <c r="R3077" i="1"/>
  <c r="R3090" i="1"/>
  <c r="R3073" i="1"/>
  <c r="R3111" i="1"/>
  <c r="R3097" i="1"/>
  <c r="R3076" i="1"/>
  <c r="R3115" i="1"/>
  <c r="R3112" i="1"/>
  <c r="R3110" i="1"/>
  <c r="R3075" i="1"/>
  <c r="R3079" i="1"/>
  <c r="R3113" i="1"/>
  <c r="R3096" i="1"/>
  <c r="R3087" i="1"/>
  <c r="Q3050" i="1"/>
  <c r="Q3077" i="1"/>
  <c r="Q3101" i="1"/>
  <c r="Q3103" i="1"/>
  <c r="Q3110" i="1"/>
  <c r="Q3090" i="1"/>
  <c r="Q3079" i="1"/>
  <c r="Q3104" i="1"/>
  <c r="Q3091" i="1"/>
  <c r="Q3100" i="1"/>
  <c r="Q3098" i="1"/>
  <c r="Q3080" i="1"/>
  <c r="Q3089" i="1"/>
  <c r="Q3071" i="1"/>
  <c r="Q3084" i="1"/>
  <c r="Q3086" i="1"/>
  <c r="Q3119" i="1"/>
  <c r="Q3085" i="1"/>
  <c r="Q3112" i="1"/>
  <c r="Q3099" i="1"/>
  <c r="Q3118" i="1"/>
  <c r="Q3083" i="1"/>
  <c r="Q3092" i="1"/>
  <c r="Q3102" i="1"/>
  <c r="Q3094" i="1"/>
  <c r="Q3095" i="1"/>
  <c r="Q3113" i="1"/>
  <c r="Q3111" i="1"/>
  <c r="Q3074" i="1"/>
  <c r="Q3081" i="1"/>
  <c r="Q3116" i="1"/>
  <c r="Q3096" i="1"/>
  <c r="Q3076" i="1"/>
  <c r="Q3072" i="1"/>
  <c r="Q3105" i="1"/>
  <c r="Q3075" i="1"/>
  <c r="Q3106" i="1"/>
  <c r="Q3117" i="1"/>
  <c r="Q3114" i="1"/>
  <c r="Q3078" i="1"/>
  <c r="Q3107" i="1"/>
  <c r="Q3087" i="1"/>
  <c r="Q3093" i="1"/>
  <c r="Q3088" i="1"/>
  <c r="Q3115" i="1"/>
  <c r="Q3082" i="1"/>
  <c r="Q3108" i="1"/>
  <c r="Q3073" i="1"/>
  <c r="Q3109" i="1"/>
  <c r="Q3097" i="1"/>
  <c r="J3050" i="1"/>
  <c r="J3097" i="1"/>
  <c r="J3100" i="1"/>
  <c r="J3075" i="1"/>
  <c r="J3072" i="1"/>
  <c r="J3082" i="1"/>
  <c r="J3111" i="1"/>
  <c r="J3077" i="1"/>
  <c r="J3093" i="1"/>
  <c r="J3096" i="1"/>
  <c r="J3101" i="1"/>
  <c r="J3071" i="1"/>
  <c r="J3083" i="1"/>
  <c r="J3091" i="1"/>
  <c r="J3078" i="1"/>
  <c r="J3115" i="1"/>
  <c r="J3107" i="1"/>
  <c r="J3109" i="1"/>
  <c r="J3074" i="1"/>
  <c r="J3084" i="1"/>
  <c r="J3086" i="1"/>
  <c r="J3092" i="1"/>
  <c r="J3112" i="1"/>
  <c r="J3098" i="1"/>
  <c r="J3116" i="1"/>
  <c r="J3087" i="1"/>
  <c r="J3089" i="1"/>
  <c r="J3104" i="1"/>
  <c r="J3105" i="1"/>
  <c r="J3114" i="1"/>
  <c r="J3106" i="1"/>
  <c r="J3103" i="1"/>
  <c r="J3110" i="1"/>
  <c r="J3090" i="1"/>
  <c r="J3076" i="1"/>
  <c r="J3113" i="1"/>
  <c r="J3080" i="1"/>
  <c r="J3099" i="1"/>
  <c r="J3094" i="1"/>
  <c r="J3081" i="1"/>
  <c r="J3102" i="1"/>
  <c r="J3108" i="1"/>
  <c r="J3118" i="1"/>
  <c r="J3085" i="1"/>
  <c r="J3119" i="1"/>
  <c r="J3073" i="1"/>
  <c r="J3088" i="1"/>
  <c r="J3079" i="1"/>
  <c r="J3117" i="1"/>
  <c r="J3095" i="1"/>
  <c r="L3050" i="1"/>
  <c r="L3095" i="1"/>
  <c r="L3090" i="1"/>
  <c r="L3084" i="1"/>
  <c r="L3087" i="1"/>
  <c r="L3105" i="1"/>
  <c r="L3112" i="1"/>
  <c r="L3110" i="1"/>
  <c r="L3073" i="1"/>
  <c r="L3116" i="1"/>
  <c r="L3094" i="1"/>
  <c r="L3099" i="1"/>
  <c r="L3111" i="1"/>
  <c r="L3114" i="1"/>
  <c r="L3097" i="1"/>
  <c r="L3089" i="1"/>
  <c r="L3080" i="1"/>
  <c r="L3081" i="1"/>
  <c r="L3106" i="1"/>
  <c r="L3101" i="1"/>
  <c r="L3100" i="1"/>
  <c r="L3086" i="1"/>
  <c r="L3079" i="1"/>
  <c r="L3072" i="1"/>
  <c r="L3104" i="1"/>
  <c r="L3108" i="1"/>
  <c r="L3117" i="1"/>
  <c r="L3093" i="1"/>
  <c r="L3088" i="1"/>
  <c r="L3118" i="1"/>
  <c r="L3076" i="1"/>
  <c r="L3077" i="1"/>
  <c r="L3103" i="1"/>
  <c r="L3109" i="1"/>
  <c r="L3096" i="1"/>
  <c r="L3107" i="1"/>
  <c r="L3082" i="1"/>
  <c r="L3092" i="1"/>
  <c r="L3119" i="1"/>
  <c r="L3102" i="1"/>
  <c r="L3078" i="1"/>
  <c r="L3085" i="1"/>
  <c r="L3083" i="1"/>
  <c r="L3115" i="1"/>
  <c r="L3091" i="1"/>
  <c r="L3098" i="1"/>
  <c r="L3075" i="1"/>
  <c r="L3113" i="1"/>
  <c r="L3071" i="1"/>
  <c r="L3074" i="1"/>
  <c r="A3050" i="1"/>
  <c r="A3074" i="1"/>
  <c r="A3077" i="1"/>
  <c r="A3117" i="1"/>
  <c r="A3112" i="1"/>
  <c r="A3086" i="1"/>
  <c r="A3081" i="1"/>
  <c r="A3091" i="1"/>
  <c r="A3116" i="1"/>
  <c r="A3101" i="1"/>
  <c r="A3109" i="1"/>
  <c r="A3104" i="1"/>
  <c r="A3111" i="1"/>
  <c r="A3105" i="1"/>
  <c r="A3108" i="1"/>
  <c r="A3092" i="1"/>
  <c r="A3098" i="1"/>
  <c r="A3097" i="1"/>
  <c r="A3079" i="1"/>
  <c r="A3071" i="1"/>
  <c r="A3114" i="1"/>
  <c r="A3082" i="1"/>
  <c r="A3096" i="1"/>
  <c r="A3094" i="1"/>
  <c r="A3115" i="1"/>
  <c r="A3103" i="1"/>
  <c r="A3089" i="1"/>
  <c r="A3110" i="1"/>
  <c r="A3095" i="1"/>
  <c r="A3118" i="1"/>
  <c r="A3072" i="1"/>
  <c r="A3113" i="1"/>
  <c r="A3102" i="1"/>
  <c r="A3093" i="1"/>
  <c r="A3083" i="1"/>
  <c r="A3076" i="1"/>
  <c r="A3107" i="1"/>
  <c r="A3088" i="1"/>
  <c r="A3099" i="1"/>
  <c r="A3119" i="1"/>
  <c r="A3073" i="1"/>
  <c r="A3084" i="1"/>
  <c r="A3078" i="1"/>
  <c r="A3090" i="1"/>
  <c r="A3085" i="1"/>
  <c r="A3106" i="1"/>
  <c r="A3087" i="1"/>
  <c r="A3080" i="1"/>
  <c r="A3075" i="1"/>
  <c r="A3100" i="1"/>
  <c r="M3050" i="1"/>
  <c r="M3095" i="1"/>
  <c r="M3089" i="1"/>
  <c r="M3096" i="1"/>
  <c r="M3102" i="1"/>
  <c r="M3087" i="1"/>
  <c r="M3110" i="1"/>
  <c r="M3118" i="1"/>
  <c r="M3112" i="1"/>
  <c r="M3084" i="1"/>
  <c r="M3091" i="1"/>
  <c r="M3111" i="1"/>
  <c r="M3088" i="1"/>
  <c r="M3077" i="1"/>
  <c r="M3094" i="1"/>
  <c r="M3085" i="1"/>
  <c r="M3101" i="1"/>
  <c r="M3119" i="1"/>
  <c r="M3081" i="1"/>
  <c r="M3082" i="1"/>
  <c r="M3097" i="1"/>
  <c r="M3115" i="1"/>
  <c r="M3090" i="1"/>
  <c r="M3100" i="1"/>
  <c r="M3092" i="1"/>
  <c r="M3098" i="1"/>
  <c r="M3103" i="1"/>
  <c r="M3108" i="1"/>
  <c r="M3117" i="1"/>
  <c r="M3106" i="1"/>
  <c r="M3083" i="1"/>
  <c r="M3074" i="1"/>
  <c r="M3093" i="1"/>
  <c r="M3104" i="1"/>
  <c r="M3113" i="1"/>
  <c r="M3086" i="1"/>
  <c r="M3116" i="1"/>
  <c r="M3080" i="1"/>
  <c r="M3109" i="1"/>
  <c r="M3075" i="1"/>
  <c r="M3079" i="1"/>
  <c r="M3076" i="1"/>
  <c r="M3073" i="1"/>
  <c r="M3105" i="1"/>
  <c r="M3072" i="1"/>
  <c r="M3114" i="1"/>
  <c r="M3107" i="1"/>
  <c r="M3071" i="1"/>
  <c r="M3099" i="1"/>
  <c r="M3078" i="1"/>
  <c r="B3077" i="1"/>
  <c r="B3109" i="1"/>
  <c r="B3118" i="1"/>
  <c r="B3112" i="1"/>
  <c r="B3085" i="1"/>
  <c r="B3078" i="1"/>
  <c r="B3103" i="1"/>
  <c r="B3095" i="1"/>
  <c r="B3117" i="1"/>
  <c r="B3083" i="1"/>
  <c r="B3099" i="1"/>
  <c r="B3100" i="1"/>
  <c r="B3101" i="1"/>
  <c r="B3094" i="1"/>
  <c r="B3080" i="1"/>
  <c r="B3107" i="1"/>
  <c r="B3104" i="1"/>
  <c r="B3086" i="1"/>
  <c r="B3087" i="1"/>
  <c r="B3111" i="1"/>
  <c r="B3091" i="1"/>
  <c r="B3092" i="1"/>
  <c r="B3074" i="1"/>
  <c r="B3076" i="1"/>
  <c r="B3110" i="1"/>
  <c r="B3090" i="1"/>
  <c r="B3096" i="1"/>
  <c r="B3119" i="1"/>
  <c r="B3088" i="1"/>
  <c r="B3081" i="1"/>
  <c r="B3073" i="1"/>
  <c r="B3072" i="1"/>
  <c r="B3084" i="1"/>
  <c r="B3106" i="1"/>
  <c r="B3105" i="1"/>
  <c r="B3079" i="1"/>
  <c r="B3108" i="1"/>
  <c r="B3093" i="1"/>
  <c r="B3102" i="1"/>
  <c r="B3097" i="1"/>
  <c r="B3075" i="1"/>
  <c r="B3113" i="1"/>
  <c r="B3089" i="1"/>
  <c r="B3098" i="1"/>
  <c r="B3071" i="1"/>
  <c r="B3115" i="1"/>
  <c r="B3116" i="1"/>
  <c r="B3114" i="1"/>
  <c r="B3082" i="1"/>
  <c r="N3050" i="1"/>
  <c r="N3119" i="1"/>
  <c r="N3107" i="1"/>
  <c r="N3109" i="1"/>
  <c r="N3082" i="1"/>
  <c r="N3076" i="1"/>
  <c r="N3111" i="1"/>
  <c r="N3081" i="1"/>
  <c r="N3086" i="1"/>
  <c r="N3089" i="1"/>
  <c r="N3098" i="1"/>
  <c r="N3105" i="1"/>
  <c r="N3102" i="1"/>
  <c r="N3083" i="1"/>
  <c r="N3110" i="1"/>
  <c r="N3091" i="1"/>
  <c r="N3097" i="1"/>
  <c r="N3077" i="1"/>
  <c r="N3113" i="1"/>
  <c r="N3116" i="1"/>
  <c r="N3118" i="1"/>
  <c r="N3072" i="1"/>
  <c r="N3085" i="1"/>
  <c r="N3087" i="1"/>
  <c r="N3079" i="1"/>
  <c r="N3112" i="1"/>
  <c r="N3080" i="1"/>
  <c r="N3093" i="1"/>
  <c r="N3108" i="1"/>
  <c r="N3092" i="1"/>
  <c r="N3088" i="1"/>
  <c r="N3078" i="1"/>
  <c r="N3099" i="1"/>
  <c r="N3101" i="1"/>
  <c r="N3073" i="1"/>
  <c r="N3084" i="1"/>
  <c r="N3100" i="1"/>
  <c r="N3096" i="1"/>
  <c r="N3103" i="1"/>
  <c r="N3074" i="1"/>
  <c r="N3104" i="1"/>
  <c r="N3090" i="1"/>
  <c r="N3106" i="1"/>
  <c r="N3071" i="1"/>
  <c r="N3094" i="1"/>
  <c r="N3117" i="1"/>
  <c r="N3075" i="1"/>
  <c r="N3095" i="1"/>
  <c r="N3115" i="1"/>
  <c r="N3114" i="1"/>
  <c r="O3050" i="1"/>
  <c r="O3095" i="1"/>
  <c r="O3116" i="1"/>
  <c r="O3087" i="1"/>
  <c r="O3092" i="1"/>
  <c r="O3081" i="1"/>
  <c r="O3101" i="1"/>
  <c r="O3072" i="1"/>
  <c r="O3102" i="1"/>
  <c r="O3104" i="1"/>
  <c r="O3091" i="1"/>
  <c r="O3093" i="1"/>
  <c r="O3119" i="1"/>
  <c r="O3079" i="1"/>
  <c r="O3107" i="1"/>
  <c r="O3117" i="1"/>
  <c r="O3099" i="1"/>
  <c r="O3108" i="1"/>
  <c r="O3071" i="1"/>
  <c r="O3084" i="1"/>
  <c r="O3088" i="1"/>
  <c r="O3111" i="1"/>
  <c r="O3118" i="1"/>
  <c r="O3074" i="1"/>
  <c r="O3114" i="1"/>
  <c r="O3106" i="1"/>
  <c r="O3113" i="1"/>
  <c r="O3096" i="1"/>
  <c r="O3082" i="1"/>
  <c r="O3086" i="1"/>
  <c r="O3103" i="1"/>
  <c r="O3075" i="1"/>
  <c r="O3083" i="1"/>
  <c r="O3105" i="1"/>
  <c r="O3097" i="1"/>
  <c r="O3090" i="1"/>
  <c r="O3112" i="1"/>
  <c r="O3100" i="1"/>
  <c r="O3077" i="1"/>
  <c r="O3073" i="1"/>
  <c r="O3109" i="1"/>
  <c r="O3115" i="1"/>
  <c r="O3085" i="1"/>
  <c r="O3094" i="1"/>
  <c r="O3076" i="1"/>
  <c r="O3080" i="1"/>
  <c r="O3110" i="1"/>
  <c r="O3078" i="1"/>
  <c r="O3089" i="1"/>
  <c r="O3098" i="1"/>
  <c r="M571" i="1"/>
  <c r="B571" i="1"/>
  <c r="L364" i="1"/>
  <c r="B364" i="1"/>
  <c r="K229" i="1"/>
  <c r="B229" i="1"/>
  <c r="M206" i="1"/>
  <c r="B206" i="1"/>
  <c r="R362" i="1"/>
  <c r="B362" i="1"/>
  <c r="M314" i="1"/>
  <c r="B314" i="1"/>
  <c r="K202" i="1"/>
  <c r="B202" i="1"/>
  <c r="O222" i="1"/>
  <c r="B222" i="1"/>
  <c r="Q210" i="1"/>
  <c r="B210" i="1"/>
  <c r="A618" i="1"/>
  <c r="B618" i="1"/>
  <c r="A569" i="1"/>
  <c r="B569" i="1"/>
  <c r="R224" i="1"/>
  <c r="B224" i="1"/>
  <c r="M201" i="1"/>
  <c r="B201" i="1"/>
  <c r="L320" i="1"/>
  <c r="B320" i="1"/>
  <c r="J308" i="1"/>
  <c r="B308" i="1"/>
  <c r="A228" i="1"/>
  <c r="B228" i="1"/>
  <c r="Q370" i="1"/>
  <c r="B370" i="1"/>
  <c r="K267" i="1"/>
  <c r="B267" i="1"/>
  <c r="P313" i="1"/>
  <c r="B313" i="1"/>
  <c r="R316" i="1"/>
  <c r="B316" i="1"/>
  <c r="P563" i="1"/>
  <c r="B563" i="1"/>
  <c r="K219" i="1"/>
  <c r="B219" i="1"/>
  <c r="R321" i="1"/>
  <c r="B321" i="1"/>
  <c r="N630" i="1"/>
  <c r="B630" i="1"/>
  <c r="R608" i="1"/>
  <c r="B608" i="1"/>
  <c r="M581" i="1"/>
  <c r="B581" i="1"/>
  <c r="J616" i="1"/>
  <c r="B616" i="1"/>
  <c r="J203" i="1"/>
  <c r="B203" i="1"/>
  <c r="Q367" i="1"/>
  <c r="B367" i="1"/>
  <c r="N322" i="1"/>
  <c r="B322" i="1"/>
  <c r="P629" i="1"/>
  <c r="B629" i="1"/>
  <c r="N607" i="1"/>
  <c r="B607" i="1"/>
  <c r="P621" i="1"/>
  <c r="B621" i="1"/>
  <c r="A589" i="1"/>
  <c r="B589" i="1"/>
  <c r="L217" i="1"/>
  <c r="B217" i="1"/>
  <c r="L606" i="1"/>
  <c r="B606" i="1"/>
  <c r="Q311" i="1"/>
  <c r="B311" i="1"/>
  <c r="O566" i="1"/>
  <c r="B566" i="1"/>
  <c r="A221" i="1"/>
  <c r="B221" i="1"/>
  <c r="J255" i="1"/>
  <c r="B255" i="1"/>
  <c r="M627" i="1"/>
  <c r="B627" i="1"/>
  <c r="P250" i="1"/>
  <c r="B250" i="1"/>
  <c r="Q373" i="1"/>
  <c r="B373" i="1"/>
  <c r="O207" i="1"/>
  <c r="B207" i="1"/>
  <c r="L614" i="1"/>
  <c r="B614" i="1"/>
  <c r="O319" i="1"/>
  <c r="B319" i="1"/>
  <c r="O323" i="1"/>
  <c r="B323" i="1"/>
  <c r="P585" i="1"/>
  <c r="B585" i="1"/>
  <c r="R265" i="1"/>
  <c r="B265" i="1"/>
  <c r="K598" i="1"/>
  <c r="B598" i="1"/>
  <c r="M604" i="1"/>
  <c r="B604" i="1"/>
  <c r="Q577" i="1"/>
  <c r="B577" i="1"/>
  <c r="N359" i="1"/>
  <c r="B359" i="1"/>
  <c r="L592" i="1"/>
  <c r="B592" i="1"/>
  <c r="K619" i="1"/>
  <c r="B619" i="1"/>
  <c r="J214" i="1"/>
  <c r="B214" i="1"/>
  <c r="N628" i="1"/>
  <c r="B628" i="1"/>
  <c r="P246" i="1"/>
  <c r="B246" i="1"/>
  <c r="A249" i="1"/>
  <c r="B249" i="1"/>
  <c r="J262" i="1"/>
  <c r="B262" i="1"/>
  <c r="N372" i="1"/>
  <c r="B372" i="1"/>
  <c r="J366" i="1"/>
  <c r="B366" i="1"/>
  <c r="R266" i="1"/>
  <c r="B266" i="1"/>
  <c r="N407" i="1"/>
  <c r="B407" i="1"/>
  <c r="A587" i="1"/>
  <c r="B587" i="1"/>
  <c r="P317" i="1"/>
  <c r="B317" i="1"/>
  <c r="R269" i="1"/>
  <c r="B269" i="1"/>
  <c r="R383" i="1"/>
  <c r="B383" i="1"/>
  <c r="N588" i="1"/>
  <c r="B588" i="1"/>
  <c r="A252" i="1"/>
  <c r="B252" i="1"/>
  <c r="J260" i="1"/>
  <c r="B260" i="1"/>
  <c r="P213" i="1"/>
  <c r="B213" i="1"/>
  <c r="K270" i="1"/>
  <c r="B270" i="1"/>
  <c r="Q483" i="1"/>
  <c r="B483" i="1"/>
  <c r="L595" i="1"/>
  <c r="B595" i="1"/>
  <c r="K623" i="1"/>
  <c r="B623" i="1"/>
  <c r="Q574" i="1"/>
  <c r="B574" i="1"/>
  <c r="O232" i="1"/>
  <c r="B232" i="1"/>
  <c r="Q211" i="1"/>
  <c r="B211" i="1"/>
  <c r="R365" i="1"/>
  <c r="B365" i="1"/>
  <c r="Q205" i="1"/>
  <c r="B205" i="1"/>
  <c r="N261" i="1"/>
  <c r="B261" i="1"/>
  <c r="L624" i="1"/>
  <c r="B624" i="1"/>
  <c r="O602" i="1"/>
  <c r="B602" i="1"/>
  <c r="K575" i="1"/>
  <c r="B575" i="1"/>
  <c r="P259" i="1"/>
  <c r="B259" i="1"/>
  <c r="P212" i="1"/>
  <c r="B212" i="1"/>
  <c r="N371" i="1"/>
  <c r="B371" i="1"/>
  <c r="N600" i="1"/>
  <c r="B600" i="1"/>
  <c r="B3152" i="1"/>
  <c r="B3153" i="1"/>
  <c r="B3155" i="1"/>
  <c r="B3150" i="1"/>
  <c r="B3151" i="1"/>
  <c r="B3154" i="1"/>
  <c r="B3156" i="1"/>
  <c r="B3230" i="1"/>
  <c r="B3228" i="1"/>
  <c r="B3233" i="1"/>
  <c r="B3227" i="1"/>
  <c r="B3229" i="1"/>
  <c r="B3231" i="1"/>
  <c r="B3232" i="1"/>
  <c r="B3215" i="1"/>
  <c r="B3216" i="1"/>
  <c r="B3217" i="1"/>
  <c r="B3218" i="1"/>
  <c r="B3211" i="1"/>
  <c r="B3212" i="1"/>
  <c r="B3220" i="1"/>
  <c r="B3219" i="1"/>
  <c r="B3224" i="1"/>
  <c r="B3221" i="1"/>
  <c r="B3202" i="1"/>
  <c r="B3222" i="1"/>
  <c r="B3223" i="1"/>
  <c r="B3214" i="1"/>
  <c r="B3203" i="1"/>
  <c r="B3225" i="1"/>
  <c r="B3226" i="1"/>
  <c r="B3209" i="1"/>
  <c r="B3204" i="1"/>
  <c r="B3206" i="1"/>
  <c r="B3205" i="1"/>
  <c r="B3207" i="1"/>
  <c r="B3208" i="1"/>
  <c r="B3213" i="1"/>
  <c r="B3210" i="1"/>
  <c r="B3193" i="1"/>
  <c r="B3194" i="1"/>
  <c r="B3195" i="1"/>
  <c r="B3196" i="1"/>
  <c r="B3180" i="1"/>
  <c r="B3191" i="1"/>
  <c r="B3197" i="1"/>
  <c r="B3198" i="1"/>
  <c r="B3187" i="1"/>
  <c r="B3199" i="1"/>
  <c r="B3201" i="1"/>
  <c r="B3178" i="1"/>
  <c r="B3200" i="1"/>
  <c r="B3179" i="1"/>
  <c r="B3181" i="1"/>
  <c r="B3186" i="1"/>
  <c r="B3182" i="1"/>
  <c r="B3183" i="1"/>
  <c r="B3184" i="1"/>
  <c r="B3190" i="1"/>
  <c r="B3185" i="1"/>
  <c r="B3189" i="1"/>
  <c r="B3192" i="1"/>
  <c r="B3188" i="1"/>
  <c r="B3040" i="1"/>
  <c r="B3041" i="1"/>
  <c r="B3042" i="1"/>
  <c r="B3045" i="1"/>
  <c r="B3033" i="1"/>
  <c r="B3039" i="1"/>
  <c r="B3043" i="1"/>
  <c r="B3049" i="1"/>
  <c r="B3044" i="1"/>
  <c r="B3027" i="1"/>
  <c r="B3036" i="1"/>
  <c r="B3037" i="1"/>
  <c r="B3038" i="1"/>
  <c r="B3046" i="1"/>
  <c r="B3048" i="1"/>
  <c r="B3047" i="1"/>
  <c r="B3026" i="1"/>
  <c r="B3028" i="1"/>
  <c r="B3029" i="1"/>
  <c r="B3031" i="1"/>
  <c r="B3030" i="1"/>
  <c r="B3032" i="1"/>
  <c r="B3034" i="1"/>
  <c r="B3035" i="1"/>
  <c r="B3060" i="1"/>
  <c r="B3061" i="1"/>
  <c r="B3062" i="1"/>
  <c r="B3063" i="1"/>
  <c r="B3065" i="1"/>
  <c r="B3064" i="1"/>
  <c r="B3066" i="1"/>
  <c r="B3055" i="1"/>
  <c r="B3059" i="1"/>
  <c r="B3067" i="1"/>
  <c r="B3068" i="1"/>
  <c r="B3069" i="1"/>
  <c r="B3056" i="1"/>
  <c r="B3050" i="1"/>
  <c r="B3051" i="1"/>
  <c r="B3053" i="1"/>
  <c r="B3052" i="1"/>
  <c r="B3070" i="1"/>
  <c r="B3058" i="1"/>
  <c r="B3054" i="1"/>
  <c r="B3057" i="1"/>
  <c r="F116" i="8"/>
  <c r="F76" i="8"/>
  <c r="F77" i="8"/>
  <c r="P3026" i="1"/>
  <c r="P3049" i="1"/>
  <c r="P3047" i="1"/>
  <c r="P3039" i="1"/>
  <c r="P3046" i="1"/>
  <c r="P3045" i="1"/>
  <c r="P3028" i="1"/>
  <c r="P3042" i="1"/>
  <c r="P3040" i="1"/>
  <c r="P3035" i="1"/>
  <c r="P3030" i="1"/>
  <c r="P3036" i="1"/>
  <c r="P3041" i="1"/>
  <c r="P3037" i="1"/>
  <c r="P3032" i="1"/>
  <c r="P3044" i="1"/>
  <c r="P3034" i="1"/>
  <c r="P3033" i="1"/>
  <c r="P3048" i="1"/>
  <c r="P3031" i="1"/>
  <c r="P3038" i="1"/>
  <c r="P3029" i="1"/>
  <c r="P3043" i="1"/>
  <c r="P3178" i="1"/>
  <c r="P3201" i="1"/>
  <c r="P3194" i="1"/>
  <c r="P3198" i="1"/>
  <c r="P3197" i="1"/>
  <c r="P3195" i="1"/>
  <c r="P3192" i="1"/>
  <c r="P3199" i="1"/>
  <c r="P3193" i="1"/>
  <c r="P3196" i="1"/>
  <c r="P3191" i="1"/>
  <c r="P3190" i="1"/>
  <c r="P3189" i="1"/>
  <c r="P3200" i="1"/>
  <c r="Q3026" i="1"/>
  <c r="Q3049" i="1"/>
  <c r="Q3030" i="1"/>
  <c r="Q3047" i="1"/>
  <c r="Q3046" i="1"/>
  <c r="Q3042" i="1"/>
  <c r="Q3033" i="1"/>
  <c r="Q3040" i="1"/>
  <c r="Q3029" i="1"/>
  <c r="Q3028" i="1"/>
  <c r="Q3035" i="1"/>
  <c r="Q3037" i="1"/>
  <c r="Q3039" i="1"/>
  <c r="Q3044" i="1"/>
  <c r="Q3043" i="1"/>
  <c r="Q3032" i="1"/>
  <c r="Q3045" i="1"/>
  <c r="Q3048" i="1"/>
  <c r="Q3031" i="1"/>
  <c r="Q3038" i="1"/>
  <c r="Q3036" i="1"/>
  <c r="Q3034" i="1"/>
  <c r="Q3041" i="1"/>
  <c r="Q3178" i="1"/>
  <c r="Q3201" i="1"/>
  <c r="Q3194" i="1"/>
  <c r="Q3190" i="1"/>
  <c r="Q3193" i="1"/>
  <c r="Q3192" i="1"/>
  <c r="Q3197" i="1"/>
  <c r="Q3189" i="1"/>
  <c r="Q3199" i="1"/>
  <c r="Q3195" i="1"/>
  <c r="Q3196" i="1"/>
  <c r="Q3200" i="1"/>
  <c r="Q3191" i="1"/>
  <c r="Q3198" i="1"/>
  <c r="O3178" i="1"/>
  <c r="O3201" i="1"/>
  <c r="O3197" i="1"/>
  <c r="O3195" i="1"/>
  <c r="O3192" i="1"/>
  <c r="O3196" i="1"/>
  <c r="O3190" i="1"/>
  <c r="O3189" i="1"/>
  <c r="O3194" i="1"/>
  <c r="O3193" i="1"/>
  <c r="O3200" i="1"/>
  <c r="O3198" i="1"/>
  <c r="O3199" i="1"/>
  <c r="O3191" i="1"/>
  <c r="R3026" i="1"/>
  <c r="R3049" i="1"/>
  <c r="R3041" i="1"/>
  <c r="R3031" i="1"/>
  <c r="R3038" i="1"/>
  <c r="R3037" i="1"/>
  <c r="R3028" i="1"/>
  <c r="R3043" i="1"/>
  <c r="R3042" i="1"/>
  <c r="R3047" i="1"/>
  <c r="R3029" i="1"/>
  <c r="R3036" i="1"/>
  <c r="R3048" i="1"/>
  <c r="R3030" i="1"/>
  <c r="R3035" i="1"/>
  <c r="R3040" i="1"/>
  <c r="R3039" i="1"/>
  <c r="R3046" i="1"/>
  <c r="R3044" i="1"/>
  <c r="R3034" i="1"/>
  <c r="R3033" i="1"/>
  <c r="R3045" i="1"/>
  <c r="R3032" i="1"/>
  <c r="R3178" i="1"/>
  <c r="R3201" i="1"/>
  <c r="R3196" i="1"/>
  <c r="R3199" i="1"/>
  <c r="R3191" i="1"/>
  <c r="R3198" i="1"/>
  <c r="R3189" i="1"/>
  <c r="R3192" i="1"/>
  <c r="R3190" i="1"/>
  <c r="R3193" i="1"/>
  <c r="R3200" i="1"/>
  <c r="R3195" i="1"/>
  <c r="R3197" i="1"/>
  <c r="R3194" i="1"/>
  <c r="O3026" i="1"/>
  <c r="O3049" i="1"/>
  <c r="O3043" i="1"/>
  <c r="O3035" i="1"/>
  <c r="O3029" i="1"/>
  <c r="O3034" i="1"/>
  <c r="O3041" i="1"/>
  <c r="O3030" i="1"/>
  <c r="O3037" i="1"/>
  <c r="O3044" i="1"/>
  <c r="O3048" i="1"/>
  <c r="O3046" i="1"/>
  <c r="O3033" i="1"/>
  <c r="O3031" i="1"/>
  <c r="O3045" i="1"/>
  <c r="O3036" i="1"/>
  <c r="O3042" i="1"/>
  <c r="O3040" i="1"/>
  <c r="O3032" i="1"/>
  <c r="O3047" i="1"/>
  <c r="O3039" i="1"/>
  <c r="O3038" i="1"/>
  <c r="O3028" i="1"/>
  <c r="J3026" i="1"/>
  <c r="J3049" i="1"/>
  <c r="J3031" i="1"/>
  <c r="J3038" i="1"/>
  <c r="J3045" i="1"/>
  <c r="J3043" i="1"/>
  <c r="J3032" i="1"/>
  <c r="J3047" i="1"/>
  <c r="J3028" i="1"/>
  <c r="J3034" i="1"/>
  <c r="J3040" i="1"/>
  <c r="J3030" i="1"/>
  <c r="J3035" i="1"/>
  <c r="J3041" i="1"/>
  <c r="J3036" i="1"/>
  <c r="J3042" i="1"/>
  <c r="J3048" i="1"/>
  <c r="J3039" i="1"/>
  <c r="J3046" i="1"/>
  <c r="J3037" i="1"/>
  <c r="J3029" i="1"/>
  <c r="J3044" i="1"/>
  <c r="J3033" i="1"/>
  <c r="J3178" i="1"/>
  <c r="J3201" i="1"/>
  <c r="J3200" i="1"/>
  <c r="J3189" i="1"/>
  <c r="J3191" i="1"/>
  <c r="J3190" i="1"/>
  <c r="J3195" i="1"/>
  <c r="J3194" i="1"/>
  <c r="J3192" i="1"/>
  <c r="J3199" i="1"/>
  <c r="J3197" i="1"/>
  <c r="J3196" i="1"/>
  <c r="J3193" i="1"/>
  <c r="J3198" i="1"/>
  <c r="L3026" i="1"/>
  <c r="L3049" i="1"/>
  <c r="L3029" i="1"/>
  <c r="L3036" i="1"/>
  <c r="L3041" i="1"/>
  <c r="L3048" i="1"/>
  <c r="L3032" i="1"/>
  <c r="L3045" i="1"/>
  <c r="L3031" i="1"/>
  <c r="L3038" i="1"/>
  <c r="L3028" i="1"/>
  <c r="L3042" i="1"/>
  <c r="L3034" i="1"/>
  <c r="L3033" i="1"/>
  <c r="L3046" i="1"/>
  <c r="L3040" i="1"/>
  <c r="L3047" i="1"/>
  <c r="L3039" i="1"/>
  <c r="L3037" i="1"/>
  <c r="L3044" i="1"/>
  <c r="L3030" i="1"/>
  <c r="L3043" i="1"/>
  <c r="L3035" i="1"/>
  <c r="L3178" i="1"/>
  <c r="L3201" i="1"/>
  <c r="L3193" i="1"/>
  <c r="L3189" i="1"/>
  <c r="L3196" i="1"/>
  <c r="L3200" i="1"/>
  <c r="L3191" i="1"/>
  <c r="L3198" i="1"/>
  <c r="L3197" i="1"/>
  <c r="L3195" i="1"/>
  <c r="L3194" i="1"/>
  <c r="L3199" i="1"/>
  <c r="L3192" i="1"/>
  <c r="L3190" i="1"/>
  <c r="A3026" i="1"/>
  <c r="A3049" i="1"/>
  <c r="A3038" i="1"/>
  <c r="A3029" i="1"/>
  <c r="A3036" i="1"/>
  <c r="A3034" i="1"/>
  <c r="A3047" i="1"/>
  <c r="A3043" i="1"/>
  <c r="A3040" i="1"/>
  <c r="A3039" i="1"/>
  <c r="A3045" i="1"/>
  <c r="A3041" i="1"/>
  <c r="A3030" i="1"/>
  <c r="A3032" i="1"/>
  <c r="A3028" i="1"/>
  <c r="A3035" i="1"/>
  <c r="A3046" i="1"/>
  <c r="A3037" i="1"/>
  <c r="A3044" i="1"/>
  <c r="A3042" i="1"/>
  <c r="A3033" i="1"/>
  <c r="A3048" i="1"/>
  <c r="A3031" i="1"/>
  <c r="M3026" i="1"/>
  <c r="M3049" i="1"/>
  <c r="M3039" i="1"/>
  <c r="M3036" i="1"/>
  <c r="M3043" i="1"/>
  <c r="M3032" i="1"/>
  <c r="M3046" i="1"/>
  <c r="M3045" i="1"/>
  <c r="M3033" i="1"/>
  <c r="M3031" i="1"/>
  <c r="M3038" i="1"/>
  <c r="M3028" i="1"/>
  <c r="M3034" i="1"/>
  <c r="M3048" i="1"/>
  <c r="M3029" i="1"/>
  <c r="M3035" i="1"/>
  <c r="M3041" i="1"/>
  <c r="M3047" i="1"/>
  <c r="M3044" i="1"/>
  <c r="M3030" i="1"/>
  <c r="M3037" i="1"/>
  <c r="M3042" i="1"/>
  <c r="M3040" i="1"/>
  <c r="M3178" i="1"/>
  <c r="M3201" i="1"/>
  <c r="M3190" i="1"/>
  <c r="M3196" i="1"/>
  <c r="M3194" i="1"/>
  <c r="M3192" i="1"/>
  <c r="M3199" i="1"/>
  <c r="M3191" i="1"/>
  <c r="M3200" i="1"/>
  <c r="M3197" i="1"/>
  <c r="M3189" i="1"/>
  <c r="M3193" i="1"/>
  <c r="M3198" i="1"/>
  <c r="M3195" i="1"/>
  <c r="N3026" i="1"/>
  <c r="N3049" i="1"/>
  <c r="N3047" i="1"/>
  <c r="N3037" i="1"/>
  <c r="N3034" i="1"/>
  <c r="N3030" i="1"/>
  <c r="N3044" i="1"/>
  <c r="N3048" i="1"/>
  <c r="N3046" i="1"/>
  <c r="N3039" i="1"/>
  <c r="N3043" i="1"/>
  <c r="N3045" i="1"/>
  <c r="N3029" i="1"/>
  <c r="N3033" i="1"/>
  <c r="N3038" i="1"/>
  <c r="N3042" i="1"/>
  <c r="N3032" i="1"/>
  <c r="N3031" i="1"/>
  <c r="N3028" i="1"/>
  <c r="N3035" i="1"/>
  <c r="N3041" i="1"/>
  <c r="N3036" i="1"/>
  <c r="N3040" i="1"/>
  <c r="A3178" i="1"/>
  <c r="A3201" i="1"/>
  <c r="A3200" i="1"/>
  <c r="A3194" i="1"/>
  <c r="A3190" i="1"/>
  <c r="A3196" i="1"/>
  <c r="A3192" i="1"/>
  <c r="A3199" i="1"/>
  <c r="A3193" i="1"/>
  <c r="A3191" i="1"/>
  <c r="A3197" i="1"/>
  <c r="A3195" i="1"/>
  <c r="A3198" i="1"/>
  <c r="A3189" i="1"/>
  <c r="N3178" i="1"/>
  <c r="N3201" i="1"/>
  <c r="N3195" i="1"/>
  <c r="N3199" i="1"/>
  <c r="N3194" i="1"/>
  <c r="N3196" i="1"/>
  <c r="N3198" i="1"/>
  <c r="N3190" i="1"/>
  <c r="N3189" i="1"/>
  <c r="N3193" i="1"/>
  <c r="N3200" i="1"/>
  <c r="N3191" i="1"/>
  <c r="N3197" i="1"/>
  <c r="N3192" i="1"/>
  <c r="Q2805" i="1"/>
  <c r="J2805" i="1"/>
  <c r="R2805" i="1"/>
  <c r="K2805" i="1"/>
  <c r="L2805" i="1"/>
  <c r="M2805" i="1"/>
  <c r="N2805" i="1"/>
  <c r="O2805" i="1"/>
  <c r="P2805" i="1"/>
  <c r="A2805" i="1"/>
  <c r="K2811" i="1"/>
  <c r="L2811" i="1"/>
  <c r="M2811" i="1"/>
  <c r="N2811" i="1"/>
  <c r="O2811" i="1"/>
  <c r="P2811" i="1"/>
  <c r="J2811" i="1"/>
  <c r="Q2811" i="1"/>
  <c r="R2811" i="1"/>
  <c r="A2811" i="1"/>
  <c r="M3186" i="1"/>
  <c r="N3186" i="1"/>
  <c r="R3186" i="1"/>
  <c r="J3186" i="1"/>
  <c r="K3186" i="1"/>
  <c r="P3186" i="1"/>
  <c r="Q3186" i="1"/>
  <c r="L3186" i="1"/>
  <c r="O3186" i="1"/>
  <c r="A3186" i="1"/>
  <c r="K2819" i="1"/>
  <c r="L2819" i="1"/>
  <c r="M2819" i="1"/>
  <c r="N2819" i="1"/>
  <c r="O2819" i="1"/>
  <c r="P2819" i="1"/>
  <c r="J2819" i="1"/>
  <c r="Q2819" i="1"/>
  <c r="R2819" i="1"/>
  <c r="A2819" i="1"/>
  <c r="Q2762" i="1"/>
  <c r="J2762" i="1"/>
  <c r="R2762" i="1"/>
  <c r="K2762" i="1"/>
  <c r="L2762" i="1"/>
  <c r="M2762" i="1"/>
  <c r="N2762" i="1"/>
  <c r="O2762" i="1"/>
  <c r="P2762" i="1"/>
  <c r="A2762" i="1"/>
  <c r="O2871" i="1"/>
  <c r="Q2871" i="1"/>
  <c r="J2871" i="1"/>
  <c r="R2871" i="1"/>
  <c r="K2871" i="1"/>
  <c r="L2871" i="1"/>
  <c r="M2871" i="1"/>
  <c r="N2871" i="1"/>
  <c r="P2871" i="1"/>
  <c r="A2871" i="1"/>
  <c r="O2879" i="1"/>
  <c r="Q2879" i="1"/>
  <c r="J2879" i="1"/>
  <c r="R2879" i="1"/>
  <c r="K2879" i="1"/>
  <c r="M2879" i="1"/>
  <c r="N2879" i="1"/>
  <c r="P2879" i="1"/>
  <c r="L2879" i="1"/>
  <c r="A2879" i="1"/>
  <c r="A3300" i="1"/>
  <c r="R3271" i="1"/>
  <c r="A3271" i="1"/>
  <c r="A3261" i="1"/>
  <c r="P3246" i="1"/>
  <c r="Q3246" i="1"/>
  <c r="N3246" i="1"/>
  <c r="O3246" i="1"/>
  <c r="R3246" i="1"/>
  <c r="J3246" i="1"/>
  <c r="M3246" i="1"/>
  <c r="K3246" i="1"/>
  <c r="L3246" i="1"/>
  <c r="A3246" i="1"/>
  <c r="P2854" i="1"/>
  <c r="J2854" i="1"/>
  <c r="R2854" i="1"/>
  <c r="K2854" i="1"/>
  <c r="L2854" i="1"/>
  <c r="M2854" i="1"/>
  <c r="N2854" i="1"/>
  <c r="Q2854" i="1"/>
  <c r="O2854" i="1"/>
  <c r="A2854" i="1"/>
  <c r="M2857" i="1"/>
  <c r="O2857" i="1"/>
  <c r="P2857" i="1"/>
  <c r="Q2857" i="1"/>
  <c r="J2857" i="1"/>
  <c r="R2857" i="1"/>
  <c r="K2857" i="1"/>
  <c r="L2857" i="1"/>
  <c r="N2857" i="1"/>
  <c r="A2857" i="1"/>
  <c r="M2141" i="1"/>
  <c r="N2141" i="1"/>
  <c r="O2141" i="1"/>
  <c r="P2141" i="1"/>
  <c r="Q2141" i="1"/>
  <c r="J2141" i="1"/>
  <c r="R2141" i="1"/>
  <c r="K2141" i="1"/>
  <c r="L2141" i="1"/>
  <c r="A2141" i="1"/>
  <c r="M2133" i="1"/>
  <c r="N2133" i="1"/>
  <c r="O2133" i="1"/>
  <c r="P2133" i="1"/>
  <c r="Q2133" i="1"/>
  <c r="J2133" i="1"/>
  <c r="R2133" i="1"/>
  <c r="K2133" i="1"/>
  <c r="L2133" i="1"/>
  <c r="A2133" i="1"/>
  <c r="M2125" i="1"/>
  <c r="N2125" i="1"/>
  <c r="O2125" i="1"/>
  <c r="P2125" i="1"/>
  <c r="Q2125" i="1"/>
  <c r="J2125" i="1"/>
  <c r="R2125" i="1"/>
  <c r="K2125" i="1"/>
  <c r="L2125" i="1"/>
  <c r="A2125" i="1"/>
  <c r="M2117" i="1"/>
  <c r="N2117" i="1"/>
  <c r="O2117" i="1"/>
  <c r="P2117" i="1"/>
  <c r="Q2117" i="1"/>
  <c r="J2117" i="1"/>
  <c r="R2117" i="1"/>
  <c r="K2117" i="1"/>
  <c r="L2117" i="1"/>
  <c r="A2117" i="1"/>
  <c r="M2109" i="1"/>
  <c r="N2109" i="1"/>
  <c r="O2109" i="1"/>
  <c r="P2109" i="1"/>
  <c r="Q2109" i="1"/>
  <c r="J2109" i="1"/>
  <c r="R2109" i="1"/>
  <c r="K2109" i="1"/>
  <c r="L2109" i="1"/>
  <c r="A2109" i="1"/>
  <c r="M2101" i="1"/>
  <c r="N2101" i="1"/>
  <c r="O2101" i="1"/>
  <c r="P2101" i="1"/>
  <c r="Q2101" i="1"/>
  <c r="J2101" i="1"/>
  <c r="R2101" i="1"/>
  <c r="K2101" i="1"/>
  <c r="L2101" i="1"/>
  <c r="A2101" i="1"/>
  <c r="M2093" i="1"/>
  <c r="N2093" i="1"/>
  <c r="O2093" i="1"/>
  <c r="P2093" i="1"/>
  <c r="Q2093" i="1"/>
  <c r="J2093" i="1"/>
  <c r="R2093" i="1"/>
  <c r="K2093" i="1"/>
  <c r="L2093" i="1"/>
  <c r="A2093" i="1"/>
  <c r="M2085" i="1"/>
  <c r="N2085" i="1"/>
  <c r="O2085" i="1"/>
  <c r="P2085" i="1"/>
  <c r="Q2085" i="1"/>
  <c r="J2085" i="1"/>
  <c r="R2085" i="1"/>
  <c r="K2085" i="1"/>
  <c r="L2085" i="1"/>
  <c r="A2085" i="1"/>
  <c r="M2077" i="1"/>
  <c r="N2077" i="1"/>
  <c r="O2077" i="1"/>
  <c r="P2077" i="1"/>
  <c r="Q2077" i="1"/>
  <c r="J2077" i="1"/>
  <c r="R2077" i="1"/>
  <c r="K2077" i="1"/>
  <c r="L2077" i="1"/>
  <c r="A2077" i="1"/>
  <c r="M2069" i="1"/>
  <c r="N2069" i="1"/>
  <c r="O2069" i="1"/>
  <c r="P2069" i="1"/>
  <c r="Q2069" i="1"/>
  <c r="J2069" i="1"/>
  <c r="R2069" i="1"/>
  <c r="K2069" i="1"/>
  <c r="L2069" i="1"/>
  <c r="A2069" i="1"/>
  <c r="A1190" i="1"/>
  <c r="K2728" i="1"/>
  <c r="L2728" i="1"/>
  <c r="M2728" i="1"/>
  <c r="N2728" i="1"/>
  <c r="O2728" i="1"/>
  <c r="P2728" i="1"/>
  <c r="J2728" i="1"/>
  <c r="Q2728" i="1"/>
  <c r="R2728" i="1"/>
  <c r="A2728" i="1"/>
  <c r="Q3066" i="1"/>
  <c r="L3066" i="1"/>
  <c r="M3066" i="1"/>
  <c r="R3066" i="1"/>
  <c r="J3066" i="1"/>
  <c r="K3066" i="1"/>
  <c r="P3066" i="1"/>
  <c r="O3066" i="1"/>
  <c r="A3066" i="1"/>
  <c r="N3066" i="1"/>
  <c r="P3221" i="1"/>
  <c r="Q3221" i="1"/>
  <c r="J3221" i="1"/>
  <c r="R3221" i="1"/>
  <c r="K3221" i="1"/>
  <c r="N3221" i="1"/>
  <c r="L3221" i="1"/>
  <c r="M3221" i="1"/>
  <c r="O3221" i="1"/>
  <c r="A3221" i="1"/>
  <c r="J3213" i="1"/>
  <c r="R3213" i="1"/>
  <c r="K3213" i="1"/>
  <c r="Q3213" i="1"/>
  <c r="L3213" i="1"/>
  <c r="O3213" i="1"/>
  <c r="M3213" i="1"/>
  <c r="N3213" i="1"/>
  <c r="P3213" i="1"/>
  <c r="A3213" i="1"/>
  <c r="L2058" i="1"/>
  <c r="M2058" i="1"/>
  <c r="O2058" i="1"/>
  <c r="J2058" i="1"/>
  <c r="K2058" i="1"/>
  <c r="N2058" i="1"/>
  <c r="P2058" i="1"/>
  <c r="Q2058" i="1"/>
  <c r="R2058" i="1"/>
  <c r="A2058" i="1"/>
  <c r="L2050" i="1"/>
  <c r="M2050" i="1"/>
  <c r="O2050" i="1"/>
  <c r="R2050" i="1"/>
  <c r="J2050" i="1"/>
  <c r="K2050" i="1"/>
  <c r="N2050" i="1"/>
  <c r="P2050" i="1"/>
  <c r="Q2050" i="1"/>
  <c r="A2050" i="1"/>
  <c r="L2042" i="1"/>
  <c r="M2042" i="1"/>
  <c r="O2042" i="1"/>
  <c r="Q2042" i="1"/>
  <c r="J2042" i="1"/>
  <c r="K2042" i="1"/>
  <c r="N2042" i="1"/>
  <c r="P2042" i="1"/>
  <c r="R2042" i="1"/>
  <c r="A2042" i="1"/>
  <c r="L2034" i="1"/>
  <c r="M2034" i="1"/>
  <c r="N2034" i="1"/>
  <c r="O2034" i="1"/>
  <c r="P2034" i="1"/>
  <c r="Q2034" i="1"/>
  <c r="K2034" i="1"/>
  <c r="R2034" i="1"/>
  <c r="J2034" i="1"/>
  <c r="A2034" i="1"/>
  <c r="L2026" i="1"/>
  <c r="M2026" i="1"/>
  <c r="N2026" i="1"/>
  <c r="O2026" i="1"/>
  <c r="P2026" i="1"/>
  <c r="Q2026" i="1"/>
  <c r="J2026" i="1"/>
  <c r="K2026" i="1"/>
  <c r="R2026" i="1"/>
  <c r="A2026" i="1"/>
  <c r="L2018" i="1"/>
  <c r="M2018" i="1"/>
  <c r="N2018" i="1"/>
  <c r="O2018" i="1"/>
  <c r="P2018" i="1"/>
  <c r="Q2018" i="1"/>
  <c r="J2018" i="1"/>
  <c r="K2018" i="1"/>
  <c r="R2018" i="1"/>
  <c r="A2018" i="1"/>
  <c r="L2010" i="1"/>
  <c r="M2010" i="1"/>
  <c r="N2010" i="1"/>
  <c r="O2010" i="1"/>
  <c r="P2010" i="1"/>
  <c r="Q2010" i="1"/>
  <c r="J2010" i="1"/>
  <c r="K2010" i="1"/>
  <c r="R2010" i="1"/>
  <c r="A2010" i="1"/>
  <c r="L2002" i="1"/>
  <c r="M2002" i="1"/>
  <c r="N2002" i="1"/>
  <c r="O2002" i="1"/>
  <c r="P2002" i="1"/>
  <c r="Q2002" i="1"/>
  <c r="K2002" i="1"/>
  <c r="R2002" i="1"/>
  <c r="J2002" i="1"/>
  <c r="A2002" i="1"/>
  <c r="L1994" i="1"/>
  <c r="M1994" i="1"/>
  <c r="N1994" i="1"/>
  <c r="O1994" i="1"/>
  <c r="P1994" i="1"/>
  <c r="Q1994" i="1"/>
  <c r="J1994" i="1"/>
  <c r="K1994" i="1"/>
  <c r="R1994" i="1"/>
  <c r="A1994" i="1"/>
  <c r="L1986" i="1"/>
  <c r="M1986" i="1"/>
  <c r="N1986" i="1"/>
  <c r="O1986" i="1"/>
  <c r="P1986" i="1"/>
  <c r="Q1986" i="1"/>
  <c r="J1986" i="1"/>
  <c r="K1986" i="1"/>
  <c r="R1986" i="1"/>
  <c r="A1986" i="1"/>
  <c r="L1978" i="1"/>
  <c r="M1978" i="1"/>
  <c r="N1978" i="1"/>
  <c r="O1978" i="1"/>
  <c r="P1978" i="1"/>
  <c r="Q1978" i="1"/>
  <c r="J1978" i="1"/>
  <c r="K1978" i="1"/>
  <c r="R1978" i="1"/>
  <c r="A1978" i="1"/>
  <c r="L1970" i="1"/>
  <c r="M1970" i="1"/>
  <c r="N1970" i="1"/>
  <c r="O1970" i="1"/>
  <c r="P1970" i="1"/>
  <c r="Q1970" i="1"/>
  <c r="K1970" i="1"/>
  <c r="R1970" i="1"/>
  <c r="J1970" i="1"/>
  <c r="A1970" i="1"/>
  <c r="L1962" i="1"/>
  <c r="M1962" i="1"/>
  <c r="N1962" i="1"/>
  <c r="O1962" i="1"/>
  <c r="P1962" i="1"/>
  <c r="Q1962" i="1"/>
  <c r="J1962" i="1"/>
  <c r="K1962" i="1"/>
  <c r="R1962" i="1"/>
  <c r="A1962" i="1"/>
  <c r="L1954" i="1"/>
  <c r="M1954" i="1"/>
  <c r="N1954" i="1"/>
  <c r="O1954" i="1"/>
  <c r="P1954" i="1"/>
  <c r="Q1954" i="1"/>
  <c r="J1954" i="1"/>
  <c r="K1954" i="1"/>
  <c r="R1954" i="1"/>
  <c r="A1954" i="1"/>
  <c r="M2825" i="1"/>
  <c r="N2825" i="1"/>
  <c r="O2825" i="1"/>
  <c r="P2825" i="1"/>
  <c r="Q2825" i="1"/>
  <c r="J2825" i="1"/>
  <c r="R2825" i="1"/>
  <c r="L2825" i="1"/>
  <c r="K2825" i="1"/>
  <c r="A2825" i="1"/>
  <c r="M2841" i="1"/>
  <c r="N2841" i="1"/>
  <c r="O2841" i="1"/>
  <c r="P2841" i="1"/>
  <c r="Q2841" i="1"/>
  <c r="J2841" i="1"/>
  <c r="R2841" i="1"/>
  <c r="K2841" i="1"/>
  <c r="L2841" i="1"/>
  <c r="A2841" i="1"/>
  <c r="M2833" i="1"/>
  <c r="N2833" i="1"/>
  <c r="O2833" i="1"/>
  <c r="P2833" i="1"/>
  <c r="Q2833" i="1"/>
  <c r="J2833" i="1"/>
  <c r="R2833" i="1"/>
  <c r="K2833" i="1"/>
  <c r="L2833" i="1"/>
  <c r="A2833" i="1"/>
  <c r="M3155" i="1"/>
  <c r="P3155" i="1"/>
  <c r="Q3155" i="1"/>
  <c r="J3155" i="1"/>
  <c r="K3155" i="1"/>
  <c r="L3155" i="1"/>
  <c r="R3155" i="1"/>
  <c r="O3155" i="1"/>
  <c r="N3155" i="1"/>
  <c r="A3155" i="1"/>
  <c r="M2801" i="1"/>
  <c r="N2801" i="1"/>
  <c r="P2801" i="1"/>
  <c r="Q2801" i="1"/>
  <c r="J2801" i="1"/>
  <c r="R2801" i="1"/>
  <c r="K2801" i="1"/>
  <c r="L2801" i="1"/>
  <c r="A2801" i="1"/>
  <c r="Q3020" i="1"/>
  <c r="L3020" i="1"/>
  <c r="M3020" i="1"/>
  <c r="P3020" i="1"/>
  <c r="R3020" i="1"/>
  <c r="J3020" i="1"/>
  <c r="O3020" i="1"/>
  <c r="K3020" i="1"/>
  <c r="N3020" i="1"/>
  <c r="A3020" i="1"/>
  <c r="K3180" i="1"/>
  <c r="L3180" i="1"/>
  <c r="R3180" i="1"/>
  <c r="J3180" i="1"/>
  <c r="M3180" i="1"/>
  <c r="P3180" i="1"/>
  <c r="Q3180" i="1"/>
  <c r="O3180" i="1"/>
  <c r="N3180" i="1"/>
  <c r="A3180" i="1"/>
  <c r="O3231" i="1"/>
  <c r="P3231" i="1"/>
  <c r="Q3231" i="1"/>
  <c r="J3231" i="1"/>
  <c r="K3231" i="1"/>
  <c r="L3231" i="1"/>
  <c r="M3231" i="1"/>
  <c r="N3231" i="1"/>
  <c r="R3231" i="1"/>
  <c r="A3231" i="1"/>
  <c r="P2798" i="1"/>
  <c r="Q2798" i="1"/>
  <c r="J2798" i="1"/>
  <c r="R2798" i="1"/>
  <c r="K2798" i="1"/>
  <c r="L2798" i="1"/>
  <c r="M2798" i="1"/>
  <c r="N2798" i="1"/>
  <c r="A2798" i="1"/>
  <c r="P2755" i="1"/>
  <c r="Q2755" i="1"/>
  <c r="J2755" i="1"/>
  <c r="R2755" i="1"/>
  <c r="K2755" i="1"/>
  <c r="L2755" i="1"/>
  <c r="M2755" i="1"/>
  <c r="N2755" i="1"/>
  <c r="O2755" i="1"/>
  <c r="A2755" i="1"/>
  <c r="N2872" i="1"/>
  <c r="P2872" i="1"/>
  <c r="Q2872" i="1"/>
  <c r="J2872" i="1"/>
  <c r="R2872" i="1"/>
  <c r="K2872" i="1"/>
  <c r="O2872" i="1"/>
  <c r="M2872" i="1"/>
  <c r="L2872" i="1"/>
  <c r="A2872" i="1"/>
  <c r="Q2730" i="1"/>
  <c r="J2730" i="1"/>
  <c r="R2730" i="1"/>
  <c r="K2730" i="1"/>
  <c r="L2730" i="1"/>
  <c r="M2730" i="1"/>
  <c r="N2730" i="1"/>
  <c r="O2730" i="1"/>
  <c r="P2730" i="1"/>
  <c r="A2730" i="1"/>
  <c r="P3238" i="1"/>
  <c r="Q3238" i="1"/>
  <c r="J3238" i="1"/>
  <c r="R3238" i="1"/>
  <c r="K3238" i="1"/>
  <c r="L3238" i="1"/>
  <c r="O3238" i="1"/>
  <c r="M3238" i="1"/>
  <c r="A3238" i="1"/>
  <c r="N3238" i="1"/>
  <c r="A3295" i="1"/>
  <c r="O3265" i="1"/>
  <c r="A3265" i="1"/>
  <c r="A3255" i="1"/>
  <c r="N3240" i="1"/>
  <c r="O3240" i="1"/>
  <c r="J3240" i="1"/>
  <c r="K3240" i="1"/>
  <c r="L3240" i="1"/>
  <c r="M3240" i="1"/>
  <c r="R3240" i="1"/>
  <c r="P3240" i="1"/>
  <c r="Q3240" i="1"/>
  <c r="A3240" i="1"/>
  <c r="N2864" i="1"/>
  <c r="P2864" i="1"/>
  <c r="Q2864" i="1"/>
  <c r="J2864" i="1"/>
  <c r="R2864" i="1"/>
  <c r="K2864" i="1"/>
  <c r="L2864" i="1"/>
  <c r="M2864" i="1"/>
  <c r="O2864" i="1"/>
  <c r="A2864" i="1"/>
  <c r="N2856" i="1"/>
  <c r="P2856" i="1"/>
  <c r="Q2856" i="1"/>
  <c r="J2856" i="1"/>
  <c r="R2856" i="1"/>
  <c r="K2856" i="1"/>
  <c r="L2856" i="1"/>
  <c r="M2856" i="1"/>
  <c r="O2856" i="1"/>
  <c r="A2856" i="1"/>
  <c r="N2148" i="1"/>
  <c r="O2148" i="1"/>
  <c r="P2148" i="1"/>
  <c r="Q2148" i="1"/>
  <c r="J2148" i="1"/>
  <c r="R2148" i="1"/>
  <c r="K2148" i="1"/>
  <c r="L2148" i="1"/>
  <c r="M2148" i="1"/>
  <c r="A2148" i="1"/>
  <c r="N2140" i="1"/>
  <c r="O2140" i="1"/>
  <c r="P2140" i="1"/>
  <c r="Q2140" i="1"/>
  <c r="J2140" i="1"/>
  <c r="R2140" i="1"/>
  <c r="K2140" i="1"/>
  <c r="L2140" i="1"/>
  <c r="M2140" i="1"/>
  <c r="A2140" i="1"/>
  <c r="N2132" i="1"/>
  <c r="O2132" i="1"/>
  <c r="P2132" i="1"/>
  <c r="Q2132" i="1"/>
  <c r="J2132" i="1"/>
  <c r="R2132" i="1"/>
  <c r="K2132" i="1"/>
  <c r="L2132" i="1"/>
  <c r="M2132" i="1"/>
  <c r="A2132" i="1"/>
  <c r="N2124" i="1"/>
  <c r="O2124" i="1"/>
  <c r="P2124" i="1"/>
  <c r="Q2124" i="1"/>
  <c r="J2124" i="1"/>
  <c r="R2124" i="1"/>
  <c r="K2124" i="1"/>
  <c r="L2124" i="1"/>
  <c r="M2124" i="1"/>
  <c r="A2124" i="1"/>
  <c r="N2116" i="1"/>
  <c r="O2116" i="1"/>
  <c r="P2116" i="1"/>
  <c r="Q2116" i="1"/>
  <c r="J2116" i="1"/>
  <c r="R2116" i="1"/>
  <c r="K2116" i="1"/>
  <c r="L2116" i="1"/>
  <c r="M2116" i="1"/>
  <c r="A2116" i="1"/>
  <c r="N2108" i="1"/>
  <c r="O2108" i="1"/>
  <c r="P2108" i="1"/>
  <c r="Q2108" i="1"/>
  <c r="J2108" i="1"/>
  <c r="R2108" i="1"/>
  <c r="K2108" i="1"/>
  <c r="L2108" i="1"/>
  <c r="M2108" i="1"/>
  <c r="A2108" i="1"/>
  <c r="N2100" i="1"/>
  <c r="O2100" i="1"/>
  <c r="P2100" i="1"/>
  <c r="Q2100" i="1"/>
  <c r="J2100" i="1"/>
  <c r="R2100" i="1"/>
  <c r="K2100" i="1"/>
  <c r="L2100" i="1"/>
  <c r="M2100" i="1"/>
  <c r="A2100" i="1"/>
  <c r="N2092" i="1"/>
  <c r="O2092" i="1"/>
  <c r="P2092" i="1"/>
  <c r="Q2092" i="1"/>
  <c r="J2092" i="1"/>
  <c r="R2092" i="1"/>
  <c r="K2092" i="1"/>
  <c r="L2092" i="1"/>
  <c r="M2092" i="1"/>
  <c r="A2092" i="1"/>
  <c r="N2084" i="1"/>
  <c r="O2084" i="1"/>
  <c r="P2084" i="1"/>
  <c r="Q2084" i="1"/>
  <c r="J2084" i="1"/>
  <c r="R2084" i="1"/>
  <c r="K2084" i="1"/>
  <c r="L2084" i="1"/>
  <c r="M2084" i="1"/>
  <c r="A2084" i="1"/>
  <c r="N2076" i="1"/>
  <c r="O2076" i="1"/>
  <c r="P2076" i="1"/>
  <c r="Q2076" i="1"/>
  <c r="J2076" i="1"/>
  <c r="R2076" i="1"/>
  <c r="K2076" i="1"/>
  <c r="L2076" i="1"/>
  <c r="M2076" i="1"/>
  <c r="A2076" i="1"/>
  <c r="N2068" i="1"/>
  <c r="O2068" i="1"/>
  <c r="P2068" i="1"/>
  <c r="Q2068" i="1"/>
  <c r="J2068" i="1"/>
  <c r="R2068" i="1"/>
  <c r="K2068" i="1"/>
  <c r="L2068" i="1"/>
  <c r="M2068" i="1"/>
  <c r="A2068" i="1"/>
  <c r="O2732" i="1"/>
  <c r="P2732" i="1"/>
  <c r="Q2732" i="1"/>
  <c r="J2732" i="1"/>
  <c r="R2732" i="1"/>
  <c r="K2732" i="1"/>
  <c r="L2732" i="1"/>
  <c r="M2732" i="1"/>
  <c r="N2732" i="1"/>
  <c r="A2732" i="1"/>
  <c r="J3065" i="1"/>
  <c r="R3065" i="1"/>
  <c r="M3065" i="1"/>
  <c r="N3065" i="1"/>
  <c r="O3065" i="1"/>
  <c r="P3065" i="1"/>
  <c r="Q3065" i="1"/>
  <c r="L3065" i="1"/>
  <c r="K3065" i="1"/>
  <c r="A3065" i="1"/>
  <c r="J3059" i="1"/>
  <c r="R3059" i="1"/>
  <c r="M3059" i="1"/>
  <c r="N3059" i="1"/>
  <c r="K3059" i="1"/>
  <c r="L3059" i="1"/>
  <c r="O3059" i="1"/>
  <c r="P3059" i="1"/>
  <c r="Q3059" i="1"/>
  <c r="A3059" i="1"/>
  <c r="Q3220" i="1"/>
  <c r="J3220" i="1"/>
  <c r="R3220" i="1"/>
  <c r="K3220" i="1"/>
  <c r="L3220" i="1"/>
  <c r="O3220" i="1"/>
  <c r="P3220" i="1"/>
  <c r="M3220" i="1"/>
  <c r="N3220" i="1"/>
  <c r="A3220" i="1"/>
  <c r="K3212" i="1"/>
  <c r="L3212" i="1"/>
  <c r="P3212" i="1"/>
  <c r="Q3212" i="1"/>
  <c r="R3212" i="1"/>
  <c r="N3212" i="1"/>
  <c r="O3212" i="1"/>
  <c r="J3212" i="1"/>
  <c r="M3212" i="1"/>
  <c r="A3212" i="1"/>
  <c r="M2057" i="1"/>
  <c r="N2057" i="1"/>
  <c r="P2057" i="1"/>
  <c r="J2057" i="1"/>
  <c r="K2057" i="1"/>
  <c r="L2057" i="1"/>
  <c r="O2057" i="1"/>
  <c r="Q2057" i="1"/>
  <c r="R2057" i="1"/>
  <c r="A2057" i="1"/>
  <c r="M2049" i="1"/>
  <c r="N2049" i="1"/>
  <c r="P2049" i="1"/>
  <c r="O2049" i="1"/>
  <c r="Q2049" i="1"/>
  <c r="R2049" i="1"/>
  <c r="J2049" i="1"/>
  <c r="K2049" i="1"/>
  <c r="L2049" i="1"/>
  <c r="A2049" i="1"/>
  <c r="M2041" i="1"/>
  <c r="N2041" i="1"/>
  <c r="O2041" i="1"/>
  <c r="P2041" i="1"/>
  <c r="Q2041" i="1"/>
  <c r="J2041" i="1"/>
  <c r="R2041" i="1"/>
  <c r="L2041" i="1"/>
  <c r="K2041" i="1"/>
  <c r="A2041" i="1"/>
  <c r="M2033" i="1"/>
  <c r="N2033" i="1"/>
  <c r="O2033" i="1"/>
  <c r="P2033" i="1"/>
  <c r="Q2033" i="1"/>
  <c r="J2033" i="1"/>
  <c r="R2033" i="1"/>
  <c r="K2033" i="1"/>
  <c r="L2033" i="1"/>
  <c r="A2033" i="1"/>
  <c r="M2025" i="1"/>
  <c r="N2025" i="1"/>
  <c r="O2025" i="1"/>
  <c r="P2025" i="1"/>
  <c r="Q2025" i="1"/>
  <c r="J2025" i="1"/>
  <c r="R2025" i="1"/>
  <c r="K2025" i="1"/>
  <c r="L2025" i="1"/>
  <c r="A2025" i="1"/>
  <c r="M2017" i="1"/>
  <c r="N2017" i="1"/>
  <c r="O2017" i="1"/>
  <c r="P2017" i="1"/>
  <c r="Q2017" i="1"/>
  <c r="J2017" i="1"/>
  <c r="R2017" i="1"/>
  <c r="K2017" i="1"/>
  <c r="L2017" i="1"/>
  <c r="A2017" i="1"/>
  <c r="M2009" i="1"/>
  <c r="N2009" i="1"/>
  <c r="O2009" i="1"/>
  <c r="P2009" i="1"/>
  <c r="Q2009" i="1"/>
  <c r="J2009" i="1"/>
  <c r="R2009" i="1"/>
  <c r="L2009" i="1"/>
  <c r="K2009" i="1"/>
  <c r="A2009" i="1"/>
  <c r="M2001" i="1"/>
  <c r="N2001" i="1"/>
  <c r="O2001" i="1"/>
  <c r="P2001" i="1"/>
  <c r="Q2001" i="1"/>
  <c r="J2001" i="1"/>
  <c r="R2001" i="1"/>
  <c r="K2001" i="1"/>
  <c r="L2001" i="1"/>
  <c r="A2001" i="1"/>
  <c r="M1993" i="1"/>
  <c r="N1993" i="1"/>
  <c r="O1993" i="1"/>
  <c r="P1993" i="1"/>
  <c r="Q1993" i="1"/>
  <c r="J1993" i="1"/>
  <c r="R1993" i="1"/>
  <c r="K1993" i="1"/>
  <c r="L1993" i="1"/>
  <c r="A1993" i="1"/>
  <c r="M1985" i="1"/>
  <c r="N1985" i="1"/>
  <c r="O1985" i="1"/>
  <c r="P1985" i="1"/>
  <c r="Q1985" i="1"/>
  <c r="J1985" i="1"/>
  <c r="R1985" i="1"/>
  <c r="K1985" i="1"/>
  <c r="L1985" i="1"/>
  <c r="A1985" i="1"/>
  <c r="M1977" i="1"/>
  <c r="N1977" i="1"/>
  <c r="O1977" i="1"/>
  <c r="P1977" i="1"/>
  <c r="Q1977" i="1"/>
  <c r="J1977" i="1"/>
  <c r="R1977" i="1"/>
  <c r="L1977" i="1"/>
  <c r="K1977" i="1"/>
  <c r="A1977" i="1"/>
  <c r="M1969" i="1"/>
  <c r="N1969" i="1"/>
  <c r="O1969" i="1"/>
  <c r="P1969" i="1"/>
  <c r="Q1969" i="1"/>
  <c r="J1969" i="1"/>
  <c r="R1969" i="1"/>
  <c r="K1969" i="1"/>
  <c r="L1969" i="1"/>
  <c r="A1969" i="1"/>
  <c r="M1961" i="1"/>
  <c r="N1961" i="1"/>
  <c r="O1961" i="1"/>
  <c r="P1961" i="1"/>
  <c r="Q1961" i="1"/>
  <c r="J1961" i="1"/>
  <c r="R1961" i="1"/>
  <c r="K1961" i="1"/>
  <c r="L1961" i="1"/>
  <c r="A1961" i="1"/>
  <c r="M1953" i="1"/>
  <c r="N1953" i="1"/>
  <c r="O1953" i="1"/>
  <c r="P1953" i="1"/>
  <c r="Q1953" i="1"/>
  <c r="J1953" i="1"/>
  <c r="R1953" i="1"/>
  <c r="K1953" i="1"/>
  <c r="L1953" i="1"/>
  <c r="A1953" i="1"/>
  <c r="N2848" i="1"/>
  <c r="O2848" i="1"/>
  <c r="P2848" i="1"/>
  <c r="Q2848" i="1"/>
  <c r="J2848" i="1"/>
  <c r="R2848" i="1"/>
  <c r="K2848" i="1"/>
  <c r="L2848" i="1"/>
  <c r="M2848" i="1"/>
  <c r="A2848" i="1"/>
  <c r="N2840" i="1"/>
  <c r="O2840" i="1"/>
  <c r="P2840" i="1"/>
  <c r="Q2840" i="1"/>
  <c r="J2840" i="1"/>
  <c r="R2840" i="1"/>
  <c r="K2840" i="1"/>
  <c r="L2840" i="1"/>
  <c r="M2840" i="1"/>
  <c r="A2840" i="1"/>
  <c r="N2832" i="1"/>
  <c r="O2832" i="1"/>
  <c r="P2832" i="1"/>
  <c r="Q2832" i="1"/>
  <c r="J2832" i="1"/>
  <c r="R2832" i="1"/>
  <c r="K2832" i="1"/>
  <c r="L2832" i="1"/>
  <c r="M2832" i="1"/>
  <c r="A2832" i="1"/>
  <c r="Q2813" i="1"/>
  <c r="J2813" i="1"/>
  <c r="R2813" i="1"/>
  <c r="K2813" i="1"/>
  <c r="L2813" i="1"/>
  <c r="M2813" i="1"/>
  <c r="N2813" i="1"/>
  <c r="O2813" i="1"/>
  <c r="P2813" i="1"/>
  <c r="A2813" i="1"/>
  <c r="P3053" i="1"/>
  <c r="K3053" i="1"/>
  <c r="L3053" i="1"/>
  <c r="M3053" i="1"/>
  <c r="N3053" i="1"/>
  <c r="O3053" i="1"/>
  <c r="Q3053" i="1"/>
  <c r="R3053" i="1"/>
  <c r="J3053" i="1"/>
  <c r="A3053" i="1"/>
  <c r="J3205" i="1"/>
  <c r="R3205" i="1"/>
  <c r="K3205" i="1"/>
  <c r="O3205" i="1"/>
  <c r="P3205" i="1"/>
  <c r="Q3205" i="1"/>
  <c r="M3205" i="1"/>
  <c r="L3205" i="1"/>
  <c r="A3205" i="1"/>
  <c r="N3205" i="1"/>
  <c r="P2799" i="1"/>
  <c r="Q2799" i="1"/>
  <c r="J2799" i="1"/>
  <c r="R2799" i="1"/>
  <c r="K2799" i="1"/>
  <c r="L2799" i="1"/>
  <c r="N2799" i="1"/>
  <c r="M2799" i="1"/>
  <c r="A2799" i="1"/>
  <c r="L2810" i="1"/>
  <c r="M2810" i="1"/>
  <c r="N2810" i="1"/>
  <c r="O2810" i="1"/>
  <c r="P2810" i="1"/>
  <c r="Q2810" i="1"/>
  <c r="J2810" i="1"/>
  <c r="K2810" i="1"/>
  <c r="R2810" i="1"/>
  <c r="A2810" i="1"/>
  <c r="M2809" i="1"/>
  <c r="N2809" i="1"/>
  <c r="O2809" i="1"/>
  <c r="P2809" i="1"/>
  <c r="Q2809" i="1"/>
  <c r="J2809" i="1"/>
  <c r="R2809" i="1"/>
  <c r="K2809" i="1"/>
  <c r="L2809" i="1"/>
  <c r="A2809" i="1"/>
  <c r="N3023" i="1"/>
  <c r="Q3023" i="1"/>
  <c r="J3023" i="1"/>
  <c r="R3023" i="1"/>
  <c r="O3023" i="1"/>
  <c r="P3023" i="1"/>
  <c r="M3023" i="1"/>
  <c r="L3023" i="1"/>
  <c r="K3023" i="1"/>
  <c r="A3023" i="1"/>
  <c r="N3055" i="1"/>
  <c r="Q3055" i="1"/>
  <c r="J3055" i="1"/>
  <c r="R3055" i="1"/>
  <c r="K3055" i="1"/>
  <c r="L3055" i="1"/>
  <c r="M3055" i="1"/>
  <c r="O3055" i="1"/>
  <c r="P3055" i="1"/>
  <c r="A3055" i="1"/>
  <c r="Q3151" i="1"/>
  <c r="L3151" i="1"/>
  <c r="M3151" i="1"/>
  <c r="P3151" i="1"/>
  <c r="R3151" i="1"/>
  <c r="J3151" i="1"/>
  <c r="O3151" i="1"/>
  <c r="K3151" i="1"/>
  <c r="N3151" i="1"/>
  <c r="A3151" i="1"/>
  <c r="Q3182" i="1"/>
  <c r="J3182" i="1"/>
  <c r="R3182" i="1"/>
  <c r="L3182" i="1"/>
  <c r="M3182" i="1"/>
  <c r="N3182" i="1"/>
  <c r="O3182" i="1"/>
  <c r="K3182" i="1"/>
  <c r="P3182" i="1"/>
  <c r="A3182" i="1"/>
  <c r="P3207" i="1"/>
  <c r="Q3207" i="1"/>
  <c r="J3207" i="1"/>
  <c r="K3207" i="1"/>
  <c r="L3207" i="1"/>
  <c r="O3207" i="1"/>
  <c r="M3207" i="1"/>
  <c r="N3207" i="1"/>
  <c r="R3207" i="1"/>
  <c r="A3207" i="1"/>
  <c r="L3187" i="1"/>
  <c r="M3187" i="1"/>
  <c r="J3187" i="1"/>
  <c r="K3187" i="1"/>
  <c r="N3187" i="1"/>
  <c r="Q3187" i="1"/>
  <c r="O3187" i="1"/>
  <c r="P3187" i="1"/>
  <c r="R3187" i="1"/>
  <c r="A3187" i="1"/>
  <c r="O2756" i="1"/>
  <c r="P2756" i="1"/>
  <c r="Q2756" i="1"/>
  <c r="J2756" i="1"/>
  <c r="R2756" i="1"/>
  <c r="K2756" i="1"/>
  <c r="L2756" i="1"/>
  <c r="M2756" i="1"/>
  <c r="N2756" i="1"/>
  <c r="A2756" i="1"/>
  <c r="M2873" i="1"/>
  <c r="O2873" i="1"/>
  <c r="P2873" i="1"/>
  <c r="Q2873" i="1"/>
  <c r="J2873" i="1"/>
  <c r="R2873" i="1"/>
  <c r="K2873" i="1"/>
  <c r="L2873" i="1"/>
  <c r="N2873" i="1"/>
  <c r="A2873" i="1"/>
  <c r="J2729" i="1"/>
  <c r="R2729" i="1"/>
  <c r="K2729" i="1"/>
  <c r="L2729" i="1"/>
  <c r="M2729" i="1"/>
  <c r="N2729" i="1"/>
  <c r="O2729" i="1"/>
  <c r="Q2729" i="1"/>
  <c r="P2729" i="1"/>
  <c r="A2729" i="1"/>
  <c r="Q3237" i="1"/>
  <c r="J3237" i="1"/>
  <c r="R3237" i="1"/>
  <c r="K3237" i="1"/>
  <c r="N3237" i="1"/>
  <c r="O3237" i="1"/>
  <c r="P3237" i="1"/>
  <c r="M3237" i="1"/>
  <c r="A3237" i="1"/>
  <c r="L3237" i="1"/>
  <c r="O3298" i="1"/>
  <c r="A3298" i="1"/>
  <c r="A3268" i="1"/>
  <c r="L3258" i="1"/>
  <c r="A3258" i="1"/>
  <c r="K3243" i="1"/>
  <c r="L3243" i="1"/>
  <c r="N3243" i="1"/>
  <c r="O3243" i="1"/>
  <c r="P3243" i="1"/>
  <c r="Q3243" i="1"/>
  <c r="R3243" i="1"/>
  <c r="M3243" i="1"/>
  <c r="J3243" i="1"/>
  <c r="A3243" i="1"/>
  <c r="O2863" i="1"/>
  <c r="Q2863" i="1"/>
  <c r="J2863" i="1"/>
  <c r="R2863" i="1"/>
  <c r="K2863" i="1"/>
  <c r="L2863" i="1"/>
  <c r="M2863" i="1"/>
  <c r="N2863" i="1"/>
  <c r="P2863" i="1"/>
  <c r="A2863" i="1"/>
  <c r="O2855" i="1"/>
  <c r="Q2855" i="1"/>
  <c r="J2855" i="1"/>
  <c r="R2855" i="1"/>
  <c r="K2855" i="1"/>
  <c r="L2855" i="1"/>
  <c r="N2855" i="1"/>
  <c r="P2855" i="1"/>
  <c r="M2855" i="1"/>
  <c r="A2855" i="1"/>
  <c r="O2147" i="1"/>
  <c r="P2147" i="1"/>
  <c r="Q2147" i="1"/>
  <c r="J2147" i="1"/>
  <c r="R2147" i="1"/>
  <c r="K2147" i="1"/>
  <c r="L2147" i="1"/>
  <c r="M2147" i="1"/>
  <c r="N2147" i="1"/>
  <c r="A2147" i="1"/>
  <c r="O2139" i="1"/>
  <c r="P2139" i="1"/>
  <c r="Q2139" i="1"/>
  <c r="J2139" i="1"/>
  <c r="R2139" i="1"/>
  <c r="K2139" i="1"/>
  <c r="L2139" i="1"/>
  <c r="M2139" i="1"/>
  <c r="N2139" i="1"/>
  <c r="A2139" i="1"/>
  <c r="O2131" i="1"/>
  <c r="P2131" i="1"/>
  <c r="Q2131" i="1"/>
  <c r="J2131" i="1"/>
  <c r="R2131" i="1"/>
  <c r="K2131" i="1"/>
  <c r="L2131" i="1"/>
  <c r="M2131" i="1"/>
  <c r="N2131" i="1"/>
  <c r="A2131" i="1"/>
  <c r="O2123" i="1"/>
  <c r="P2123" i="1"/>
  <c r="Q2123" i="1"/>
  <c r="J2123" i="1"/>
  <c r="R2123" i="1"/>
  <c r="K2123" i="1"/>
  <c r="L2123" i="1"/>
  <c r="M2123" i="1"/>
  <c r="N2123" i="1"/>
  <c r="A2123" i="1"/>
  <c r="O2115" i="1"/>
  <c r="P2115" i="1"/>
  <c r="Q2115" i="1"/>
  <c r="J2115" i="1"/>
  <c r="R2115" i="1"/>
  <c r="K2115" i="1"/>
  <c r="L2115" i="1"/>
  <c r="M2115" i="1"/>
  <c r="N2115" i="1"/>
  <c r="A2115" i="1"/>
  <c r="O2107" i="1"/>
  <c r="P2107" i="1"/>
  <c r="Q2107" i="1"/>
  <c r="J2107" i="1"/>
  <c r="R2107" i="1"/>
  <c r="K2107" i="1"/>
  <c r="L2107" i="1"/>
  <c r="M2107" i="1"/>
  <c r="N2107" i="1"/>
  <c r="A2107" i="1"/>
  <c r="O2099" i="1"/>
  <c r="P2099" i="1"/>
  <c r="Q2099" i="1"/>
  <c r="J2099" i="1"/>
  <c r="R2099" i="1"/>
  <c r="K2099" i="1"/>
  <c r="L2099" i="1"/>
  <c r="M2099" i="1"/>
  <c r="N2099" i="1"/>
  <c r="A2099" i="1"/>
  <c r="O2091" i="1"/>
  <c r="P2091" i="1"/>
  <c r="Q2091" i="1"/>
  <c r="J2091" i="1"/>
  <c r="R2091" i="1"/>
  <c r="K2091" i="1"/>
  <c r="L2091" i="1"/>
  <c r="M2091" i="1"/>
  <c r="N2091" i="1"/>
  <c r="A2091" i="1"/>
  <c r="O2083" i="1"/>
  <c r="P2083" i="1"/>
  <c r="Q2083" i="1"/>
  <c r="J2083" i="1"/>
  <c r="R2083" i="1"/>
  <c r="K2083" i="1"/>
  <c r="L2083" i="1"/>
  <c r="M2083" i="1"/>
  <c r="N2083" i="1"/>
  <c r="A2083" i="1"/>
  <c r="O2075" i="1"/>
  <c r="P2075" i="1"/>
  <c r="Q2075" i="1"/>
  <c r="J2075" i="1"/>
  <c r="R2075" i="1"/>
  <c r="K2075" i="1"/>
  <c r="L2075" i="1"/>
  <c r="M2075" i="1"/>
  <c r="N2075" i="1"/>
  <c r="A2075" i="1"/>
  <c r="O2067" i="1"/>
  <c r="P2067" i="1"/>
  <c r="Q2067" i="1"/>
  <c r="J2067" i="1"/>
  <c r="R2067" i="1"/>
  <c r="K2067" i="1"/>
  <c r="L2067" i="1"/>
  <c r="M2067" i="1"/>
  <c r="N2067" i="1"/>
  <c r="A2067" i="1"/>
  <c r="K3070" i="1"/>
  <c r="N3070" i="1"/>
  <c r="O3070" i="1"/>
  <c r="P3070" i="1"/>
  <c r="Q3070" i="1"/>
  <c r="R3070" i="1"/>
  <c r="M3070" i="1"/>
  <c r="L3070" i="1"/>
  <c r="J3070" i="1"/>
  <c r="A3070" i="1"/>
  <c r="K3064" i="1"/>
  <c r="N3064" i="1"/>
  <c r="O3064" i="1"/>
  <c r="J3064" i="1"/>
  <c r="L3064" i="1"/>
  <c r="M3064" i="1"/>
  <c r="P3064" i="1"/>
  <c r="Q3064" i="1"/>
  <c r="R3064" i="1"/>
  <c r="A3064" i="1"/>
  <c r="K3058" i="1"/>
  <c r="N3058" i="1"/>
  <c r="O3058" i="1"/>
  <c r="R3058" i="1"/>
  <c r="J3058" i="1"/>
  <c r="L3058" i="1"/>
  <c r="Q3058" i="1"/>
  <c r="M3058" i="1"/>
  <c r="P3058" i="1"/>
  <c r="A3058" i="1"/>
  <c r="J3219" i="1"/>
  <c r="R3219" i="1"/>
  <c r="K3219" i="1"/>
  <c r="L3219" i="1"/>
  <c r="M3219" i="1"/>
  <c r="P3219" i="1"/>
  <c r="N3219" i="1"/>
  <c r="O3219" i="1"/>
  <c r="Q3219" i="1"/>
  <c r="A3219" i="1"/>
  <c r="L3211" i="1"/>
  <c r="M3211" i="1"/>
  <c r="O3211" i="1"/>
  <c r="P3211" i="1"/>
  <c r="Q3211" i="1"/>
  <c r="R3211" i="1"/>
  <c r="K3211" i="1"/>
  <c r="J3211" i="1"/>
  <c r="N3211" i="1"/>
  <c r="A3211" i="1"/>
  <c r="N2056" i="1"/>
  <c r="O2056" i="1"/>
  <c r="Q2056" i="1"/>
  <c r="P2056" i="1"/>
  <c r="R2056" i="1"/>
  <c r="J2056" i="1"/>
  <c r="K2056" i="1"/>
  <c r="L2056" i="1"/>
  <c r="M2056" i="1"/>
  <c r="A2056" i="1"/>
  <c r="N2048" i="1"/>
  <c r="O2048" i="1"/>
  <c r="Q2048" i="1"/>
  <c r="K2048" i="1"/>
  <c r="L2048" i="1"/>
  <c r="M2048" i="1"/>
  <c r="P2048" i="1"/>
  <c r="R2048" i="1"/>
  <c r="J2048" i="1"/>
  <c r="A2048" i="1"/>
  <c r="N2040" i="1"/>
  <c r="O2040" i="1"/>
  <c r="P2040" i="1"/>
  <c r="Q2040" i="1"/>
  <c r="J2040" i="1"/>
  <c r="R2040" i="1"/>
  <c r="K2040" i="1"/>
  <c r="L2040" i="1"/>
  <c r="M2040" i="1"/>
  <c r="A2040" i="1"/>
  <c r="N2032" i="1"/>
  <c r="O2032" i="1"/>
  <c r="P2032" i="1"/>
  <c r="Q2032" i="1"/>
  <c r="J2032" i="1"/>
  <c r="R2032" i="1"/>
  <c r="K2032" i="1"/>
  <c r="L2032" i="1"/>
  <c r="M2032" i="1"/>
  <c r="A2032" i="1"/>
  <c r="N2024" i="1"/>
  <c r="O2024" i="1"/>
  <c r="P2024" i="1"/>
  <c r="Q2024" i="1"/>
  <c r="J2024" i="1"/>
  <c r="R2024" i="1"/>
  <c r="K2024" i="1"/>
  <c r="L2024" i="1"/>
  <c r="M2024" i="1"/>
  <c r="A2024" i="1"/>
  <c r="N2016" i="1"/>
  <c r="O2016" i="1"/>
  <c r="P2016" i="1"/>
  <c r="Q2016" i="1"/>
  <c r="J2016" i="1"/>
  <c r="R2016" i="1"/>
  <c r="K2016" i="1"/>
  <c r="M2016" i="1"/>
  <c r="L2016" i="1"/>
  <c r="A2016" i="1"/>
  <c r="N2008" i="1"/>
  <c r="O2008" i="1"/>
  <c r="P2008" i="1"/>
  <c r="Q2008" i="1"/>
  <c r="J2008" i="1"/>
  <c r="R2008" i="1"/>
  <c r="K2008" i="1"/>
  <c r="L2008" i="1"/>
  <c r="M2008" i="1"/>
  <c r="A2008" i="1"/>
  <c r="N2000" i="1"/>
  <c r="O2000" i="1"/>
  <c r="P2000" i="1"/>
  <c r="Q2000" i="1"/>
  <c r="J2000" i="1"/>
  <c r="R2000" i="1"/>
  <c r="K2000" i="1"/>
  <c r="L2000" i="1"/>
  <c r="M2000" i="1"/>
  <c r="A2000" i="1"/>
  <c r="N1992" i="1"/>
  <c r="O1992" i="1"/>
  <c r="P1992" i="1"/>
  <c r="Q1992" i="1"/>
  <c r="J1992" i="1"/>
  <c r="R1992" i="1"/>
  <c r="K1992" i="1"/>
  <c r="L1992" i="1"/>
  <c r="M1992" i="1"/>
  <c r="A1992" i="1"/>
  <c r="N1984" i="1"/>
  <c r="O1984" i="1"/>
  <c r="P1984" i="1"/>
  <c r="Q1984" i="1"/>
  <c r="J1984" i="1"/>
  <c r="R1984" i="1"/>
  <c r="K1984" i="1"/>
  <c r="M1984" i="1"/>
  <c r="L1984" i="1"/>
  <c r="A1984" i="1"/>
  <c r="N1976" i="1"/>
  <c r="O1976" i="1"/>
  <c r="P1976" i="1"/>
  <c r="Q1976" i="1"/>
  <c r="J1976" i="1"/>
  <c r="R1976" i="1"/>
  <c r="K1976" i="1"/>
  <c r="L1976" i="1"/>
  <c r="M1976" i="1"/>
  <c r="A1976" i="1"/>
  <c r="N1968" i="1"/>
  <c r="O1968" i="1"/>
  <c r="P1968" i="1"/>
  <c r="Q1968" i="1"/>
  <c r="J1968" i="1"/>
  <c r="R1968" i="1"/>
  <c r="K1968" i="1"/>
  <c r="L1968" i="1"/>
  <c r="M1968" i="1"/>
  <c r="A1968" i="1"/>
  <c r="N1960" i="1"/>
  <c r="O1960" i="1"/>
  <c r="P1960" i="1"/>
  <c r="Q1960" i="1"/>
  <c r="J1960" i="1"/>
  <c r="R1960" i="1"/>
  <c r="K1960" i="1"/>
  <c r="L1960" i="1"/>
  <c r="M1960" i="1"/>
  <c r="A1960" i="1"/>
  <c r="K1952" i="1"/>
  <c r="N1952" i="1"/>
  <c r="O1952" i="1"/>
  <c r="P1952" i="1"/>
  <c r="Q1952" i="1"/>
  <c r="R1952" i="1"/>
  <c r="J1952" i="1"/>
  <c r="M1952" i="1"/>
  <c r="L1952" i="1"/>
  <c r="A1952" i="1"/>
  <c r="O2847" i="1"/>
  <c r="P2847" i="1"/>
  <c r="Q2847" i="1"/>
  <c r="J2847" i="1"/>
  <c r="R2847" i="1"/>
  <c r="K2847" i="1"/>
  <c r="L2847" i="1"/>
  <c r="M2847" i="1"/>
  <c r="N2847" i="1"/>
  <c r="A2847" i="1"/>
  <c r="O2839" i="1"/>
  <c r="P2839" i="1"/>
  <c r="Q2839" i="1"/>
  <c r="J2839" i="1"/>
  <c r="R2839" i="1"/>
  <c r="K2839" i="1"/>
  <c r="L2839" i="1"/>
  <c r="M2839" i="1"/>
  <c r="N2839" i="1"/>
  <c r="A2839" i="1"/>
  <c r="O2831" i="1"/>
  <c r="P2831" i="1"/>
  <c r="Q2831" i="1"/>
  <c r="J2831" i="1"/>
  <c r="R2831" i="1"/>
  <c r="K2831" i="1"/>
  <c r="L2831" i="1"/>
  <c r="M2831" i="1"/>
  <c r="N2831" i="1"/>
  <c r="A2831" i="1"/>
  <c r="P3175" i="1"/>
  <c r="Q3175" i="1"/>
  <c r="O3175" i="1"/>
  <c r="R3175" i="1"/>
  <c r="J3175" i="1"/>
  <c r="M3175" i="1"/>
  <c r="K3175" i="1"/>
  <c r="L3175" i="1"/>
  <c r="N3175" i="1"/>
  <c r="A3175" i="1"/>
  <c r="M3024" i="1"/>
  <c r="P3024" i="1"/>
  <c r="Q3024" i="1"/>
  <c r="J3024" i="1"/>
  <c r="K3024" i="1"/>
  <c r="L3024" i="1"/>
  <c r="R3024" i="1"/>
  <c r="N3024" i="1"/>
  <c r="O3024" i="1"/>
  <c r="A3024" i="1"/>
  <c r="O3054" i="1"/>
  <c r="J3054" i="1"/>
  <c r="R3054" i="1"/>
  <c r="K3054" i="1"/>
  <c r="P3054" i="1"/>
  <c r="Q3054" i="1"/>
  <c r="N3054" i="1"/>
  <c r="L3054" i="1"/>
  <c r="M3054" i="1"/>
  <c r="A3054" i="1"/>
  <c r="O3176" i="1"/>
  <c r="P3176" i="1"/>
  <c r="R3176" i="1"/>
  <c r="J3176" i="1"/>
  <c r="K3176" i="1"/>
  <c r="N3176" i="1"/>
  <c r="Q3176" i="1"/>
  <c r="M3176" i="1"/>
  <c r="L3176" i="1"/>
  <c r="A3176" i="1"/>
  <c r="J3181" i="1"/>
  <c r="R3181" i="1"/>
  <c r="K3181" i="1"/>
  <c r="L3181" i="1"/>
  <c r="M3181" i="1"/>
  <c r="N3181" i="1"/>
  <c r="Q3181" i="1"/>
  <c r="O3181" i="1"/>
  <c r="P3181" i="1"/>
  <c r="A3181" i="1"/>
  <c r="Q3206" i="1"/>
  <c r="J3206" i="1"/>
  <c r="R3206" i="1"/>
  <c r="P3206" i="1"/>
  <c r="K3206" i="1"/>
  <c r="N3206" i="1"/>
  <c r="O3206" i="1"/>
  <c r="M3206" i="1"/>
  <c r="A3206" i="1"/>
  <c r="L3206" i="1"/>
  <c r="N3232" i="1"/>
  <c r="O3232" i="1"/>
  <c r="P3232" i="1"/>
  <c r="L3232" i="1"/>
  <c r="M3232" i="1"/>
  <c r="Q3232" i="1"/>
  <c r="R3232" i="1"/>
  <c r="K3232" i="1"/>
  <c r="A3232" i="1"/>
  <c r="J3232" i="1"/>
  <c r="J2804" i="1"/>
  <c r="R2804" i="1"/>
  <c r="K2804" i="1"/>
  <c r="L2804" i="1"/>
  <c r="M2804" i="1"/>
  <c r="N2804" i="1"/>
  <c r="O2804" i="1"/>
  <c r="P2804" i="1"/>
  <c r="Q2804" i="1"/>
  <c r="A2804" i="1"/>
  <c r="N2808" i="1"/>
  <c r="O2808" i="1"/>
  <c r="P2808" i="1"/>
  <c r="Q2808" i="1"/>
  <c r="J2808" i="1"/>
  <c r="R2808" i="1"/>
  <c r="K2808" i="1"/>
  <c r="L2808" i="1"/>
  <c r="M2808" i="1"/>
  <c r="A2808" i="1"/>
  <c r="O3022" i="1"/>
  <c r="J3022" i="1"/>
  <c r="R3022" i="1"/>
  <c r="K3022" i="1"/>
  <c r="L3022" i="1"/>
  <c r="M3022" i="1"/>
  <c r="N3022" i="1"/>
  <c r="P3022" i="1"/>
  <c r="Q3022" i="1"/>
  <c r="A3022" i="1"/>
  <c r="M3056" i="1"/>
  <c r="P3056" i="1"/>
  <c r="Q3056" i="1"/>
  <c r="K3056" i="1"/>
  <c r="L3056" i="1"/>
  <c r="N3056" i="1"/>
  <c r="O3056" i="1"/>
  <c r="R3056" i="1"/>
  <c r="J3056" i="1"/>
  <c r="A3056" i="1"/>
  <c r="P3152" i="1"/>
  <c r="K3152" i="1"/>
  <c r="L3152" i="1"/>
  <c r="J3152" i="1"/>
  <c r="M3152" i="1"/>
  <c r="N3152" i="1"/>
  <c r="R3152" i="1"/>
  <c r="O3152" i="1"/>
  <c r="Q3152" i="1"/>
  <c r="A3152" i="1"/>
  <c r="P3183" i="1"/>
  <c r="Q3183" i="1"/>
  <c r="M3183" i="1"/>
  <c r="N3183" i="1"/>
  <c r="O3183" i="1"/>
  <c r="R3183" i="1"/>
  <c r="K3183" i="1"/>
  <c r="J3183" i="1"/>
  <c r="L3183" i="1"/>
  <c r="A3183" i="1"/>
  <c r="O3208" i="1"/>
  <c r="P3208" i="1"/>
  <c r="J3208" i="1"/>
  <c r="K3208" i="1"/>
  <c r="L3208" i="1"/>
  <c r="M3208" i="1"/>
  <c r="R3208" i="1"/>
  <c r="N3208" i="1"/>
  <c r="Q3208" i="1"/>
  <c r="A3208" i="1"/>
  <c r="L945" i="1"/>
  <c r="M945" i="1"/>
  <c r="N945" i="1"/>
  <c r="O945" i="1"/>
  <c r="P945" i="1"/>
  <c r="Q945" i="1"/>
  <c r="J945" i="1"/>
  <c r="K945" i="1"/>
  <c r="R945" i="1"/>
  <c r="N2757" i="1"/>
  <c r="O2757" i="1"/>
  <c r="P2757" i="1"/>
  <c r="Q2757" i="1"/>
  <c r="J2757" i="1"/>
  <c r="R2757" i="1"/>
  <c r="K2757" i="1"/>
  <c r="M2757" i="1"/>
  <c r="L2757" i="1"/>
  <c r="A2757" i="1"/>
  <c r="K2851" i="1"/>
  <c r="L2851" i="1"/>
  <c r="M2851" i="1"/>
  <c r="N2851" i="1"/>
  <c r="O2851" i="1"/>
  <c r="P2851" i="1"/>
  <c r="R2851" i="1"/>
  <c r="J2851" i="1"/>
  <c r="A2851" i="1"/>
  <c r="Q2851" i="1"/>
  <c r="L2866" i="1"/>
  <c r="N2866" i="1"/>
  <c r="O2866" i="1"/>
  <c r="P2866" i="1"/>
  <c r="Q2866" i="1"/>
  <c r="J2866" i="1"/>
  <c r="K2866" i="1"/>
  <c r="M2866" i="1"/>
  <c r="R2866" i="1"/>
  <c r="A2866" i="1"/>
  <c r="L2874" i="1"/>
  <c r="N2874" i="1"/>
  <c r="O2874" i="1"/>
  <c r="P2874" i="1"/>
  <c r="Q2874" i="1"/>
  <c r="J2874" i="1"/>
  <c r="K2874" i="1"/>
  <c r="M2874" i="1"/>
  <c r="R2874" i="1"/>
  <c r="A2874" i="1"/>
  <c r="N2733" i="1"/>
  <c r="O2733" i="1"/>
  <c r="P2733" i="1"/>
  <c r="Q2733" i="1"/>
  <c r="J2733" i="1"/>
  <c r="R2733" i="1"/>
  <c r="K2733" i="1"/>
  <c r="M2733" i="1"/>
  <c r="L2733" i="1"/>
  <c r="A2733" i="1"/>
  <c r="J3236" i="1"/>
  <c r="R3236" i="1"/>
  <c r="K3236" i="1"/>
  <c r="L3236" i="1"/>
  <c r="M3236" i="1"/>
  <c r="N3236" i="1"/>
  <c r="O3236" i="1"/>
  <c r="P3236" i="1"/>
  <c r="Q3236" i="1"/>
  <c r="A3236" i="1"/>
  <c r="A3297" i="1"/>
  <c r="A3267" i="1"/>
  <c r="M3257" i="1"/>
  <c r="A3257" i="1"/>
  <c r="L3242" i="1"/>
  <c r="M3242" i="1"/>
  <c r="K3242" i="1"/>
  <c r="N3242" i="1"/>
  <c r="O3242" i="1"/>
  <c r="P3242" i="1"/>
  <c r="Q3242" i="1"/>
  <c r="J3242" i="1"/>
  <c r="A3242" i="1"/>
  <c r="R3242" i="1"/>
  <c r="P2862" i="1"/>
  <c r="J2862" i="1"/>
  <c r="R2862" i="1"/>
  <c r="K2862" i="1"/>
  <c r="L2862" i="1"/>
  <c r="M2862" i="1"/>
  <c r="O2862" i="1"/>
  <c r="Q2862" i="1"/>
  <c r="N2862" i="1"/>
  <c r="A2862" i="1"/>
  <c r="P2146" i="1"/>
  <c r="Q2146" i="1"/>
  <c r="J2146" i="1"/>
  <c r="R2146" i="1"/>
  <c r="K2146" i="1"/>
  <c r="L2146" i="1"/>
  <c r="M2146" i="1"/>
  <c r="N2146" i="1"/>
  <c r="O2146" i="1"/>
  <c r="A2146" i="1"/>
  <c r="P2138" i="1"/>
  <c r="Q2138" i="1"/>
  <c r="J2138" i="1"/>
  <c r="R2138" i="1"/>
  <c r="K2138" i="1"/>
  <c r="L2138" i="1"/>
  <c r="M2138" i="1"/>
  <c r="N2138" i="1"/>
  <c r="O2138" i="1"/>
  <c r="A2138" i="1"/>
  <c r="P2130" i="1"/>
  <c r="Q2130" i="1"/>
  <c r="J2130" i="1"/>
  <c r="R2130" i="1"/>
  <c r="K2130" i="1"/>
  <c r="L2130" i="1"/>
  <c r="M2130" i="1"/>
  <c r="N2130" i="1"/>
  <c r="O2130" i="1"/>
  <c r="A2130" i="1"/>
  <c r="P2122" i="1"/>
  <c r="Q2122" i="1"/>
  <c r="J2122" i="1"/>
  <c r="R2122" i="1"/>
  <c r="K2122" i="1"/>
  <c r="L2122" i="1"/>
  <c r="M2122" i="1"/>
  <c r="N2122" i="1"/>
  <c r="O2122" i="1"/>
  <c r="A2122" i="1"/>
  <c r="P2114" i="1"/>
  <c r="Q2114" i="1"/>
  <c r="J2114" i="1"/>
  <c r="R2114" i="1"/>
  <c r="K2114" i="1"/>
  <c r="L2114" i="1"/>
  <c r="M2114" i="1"/>
  <c r="N2114" i="1"/>
  <c r="O2114" i="1"/>
  <c r="A2114" i="1"/>
  <c r="P2106" i="1"/>
  <c r="Q2106" i="1"/>
  <c r="J2106" i="1"/>
  <c r="R2106" i="1"/>
  <c r="K2106" i="1"/>
  <c r="L2106" i="1"/>
  <c r="M2106" i="1"/>
  <c r="N2106" i="1"/>
  <c r="O2106" i="1"/>
  <c r="A2106" i="1"/>
  <c r="P2098" i="1"/>
  <c r="Q2098" i="1"/>
  <c r="J2098" i="1"/>
  <c r="R2098" i="1"/>
  <c r="K2098" i="1"/>
  <c r="L2098" i="1"/>
  <c r="M2098" i="1"/>
  <c r="N2098" i="1"/>
  <c r="O2098" i="1"/>
  <c r="A2098" i="1"/>
  <c r="P2090" i="1"/>
  <c r="Q2090" i="1"/>
  <c r="J2090" i="1"/>
  <c r="R2090" i="1"/>
  <c r="K2090" i="1"/>
  <c r="L2090" i="1"/>
  <c r="M2090" i="1"/>
  <c r="N2090" i="1"/>
  <c r="O2090" i="1"/>
  <c r="A2090" i="1"/>
  <c r="P2082" i="1"/>
  <c r="Q2082" i="1"/>
  <c r="J2082" i="1"/>
  <c r="R2082" i="1"/>
  <c r="K2082" i="1"/>
  <c r="L2082" i="1"/>
  <c r="M2082" i="1"/>
  <c r="N2082" i="1"/>
  <c r="O2082" i="1"/>
  <c r="A2082" i="1"/>
  <c r="P2074" i="1"/>
  <c r="Q2074" i="1"/>
  <c r="J2074" i="1"/>
  <c r="R2074" i="1"/>
  <c r="K2074" i="1"/>
  <c r="L2074" i="1"/>
  <c r="M2074" i="1"/>
  <c r="N2074" i="1"/>
  <c r="O2074" i="1"/>
  <c r="A2074" i="1"/>
  <c r="P2066" i="1"/>
  <c r="Q2066" i="1"/>
  <c r="J2066" i="1"/>
  <c r="R2066" i="1"/>
  <c r="K2066" i="1"/>
  <c r="L2066" i="1"/>
  <c r="M2066" i="1"/>
  <c r="N2066" i="1"/>
  <c r="O2066" i="1"/>
  <c r="A2066" i="1"/>
  <c r="L3063" i="1"/>
  <c r="O3063" i="1"/>
  <c r="P3063" i="1"/>
  <c r="J3063" i="1"/>
  <c r="K3063" i="1"/>
  <c r="M3063" i="1"/>
  <c r="R3063" i="1"/>
  <c r="N3063" i="1"/>
  <c r="Q3063" i="1"/>
  <c r="A3063" i="1"/>
  <c r="K3226" i="1"/>
  <c r="L3226" i="1"/>
  <c r="M3226" i="1"/>
  <c r="N3226" i="1"/>
  <c r="J3226" i="1"/>
  <c r="O3226" i="1"/>
  <c r="R3226" i="1"/>
  <c r="A3226" i="1"/>
  <c r="P3226" i="1"/>
  <c r="Q3226" i="1"/>
  <c r="K3218" i="1"/>
  <c r="L3218" i="1"/>
  <c r="M3218" i="1"/>
  <c r="N3218" i="1"/>
  <c r="Q3218" i="1"/>
  <c r="P3218" i="1"/>
  <c r="R3218" i="1"/>
  <c r="O3218" i="1"/>
  <c r="A3218" i="1"/>
  <c r="J3218" i="1"/>
  <c r="M3210" i="1"/>
  <c r="N3210" i="1"/>
  <c r="L3210" i="1"/>
  <c r="O3210" i="1"/>
  <c r="P3210" i="1"/>
  <c r="Q3210" i="1"/>
  <c r="J3210" i="1"/>
  <c r="K3210" i="1"/>
  <c r="R3210" i="1"/>
  <c r="A3210" i="1"/>
  <c r="O2055" i="1"/>
  <c r="P2055" i="1"/>
  <c r="J2055" i="1"/>
  <c r="R2055" i="1"/>
  <c r="L2055" i="1"/>
  <c r="M2055" i="1"/>
  <c r="N2055" i="1"/>
  <c r="Q2055" i="1"/>
  <c r="K2055" i="1"/>
  <c r="A2055" i="1"/>
  <c r="O2047" i="1"/>
  <c r="P2047" i="1"/>
  <c r="J2047" i="1"/>
  <c r="R2047" i="1"/>
  <c r="K2047" i="1"/>
  <c r="L2047" i="1"/>
  <c r="M2047" i="1"/>
  <c r="N2047" i="1"/>
  <c r="Q2047" i="1"/>
  <c r="A2047" i="1"/>
  <c r="O2039" i="1"/>
  <c r="P2039" i="1"/>
  <c r="Q2039" i="1"/>
  <c r="J2039" i="1"/>
  <c r="R2039" i="1"/>
  <c r="K2039" i="1"/>
  <c r="L2039" i="1"/>
  <c r="M2039" i="1"/>
  <c r="N2039" i="1"/>
  <c r="A2039" i="1"/>
  <c r="O2031" i="1"/>
  <c r="P2031" i="1"/>
  <c r="Q2031" i="1"/>
  <c r="J2031" i="1"/>
  <c r="R2031" i="1"/>
  <c r="K2031" i="1"/>
  <c r="L2031" i="1"/>
  <c r="M2031" i="1"/>
  <c r="N2031" i="1"/>
  <c r="A2031" i="1"/>
  <c r="O2023" i="1"/>
  <c r="P2023" i="1"/>
  <c r="Q2023" i="1"/>
  <c r="J2023" i="1"/>
  <c r="R2023" i="1"/>
  <c r="K2023" i="1"/>
  <c r="L2023" i="1"/>
  <c r="N2023" i="1"/>
  <c r="M2023" i="1"/>
  <c r="A2023" i="1"/>
  <c r="O2015" i="1"/>
  <c r="P2015" i="1"/>
  <c r="Q2015" i="1"/>
  <c r="J2015" i="1"/>
  <c r="R2015" i="1"/>
  <c r="K2015" i="1"/>
  <c r="L2015" i="1"/>
  <c r="M2015" i="1"/>
  <c r="N2015" i="1"/>
  <c r="A2015" i="1"/>
  <c r="O2007" i="1"/>
  <c r="P2007" i="1"/>
  <c r="Q2007" i="1"/>
  <c r="J2007" i="1"/>
  <c r="R2007" i="1"/>
  <c r="K2007" i="1"/>
  <c r="L2007" i="1"/>
  <c r="M2007" i="1"/>
  <c r="N2007" i="1"/>
  <c r="A2007" i="1"/>
  <c r="O1999" i="1"/>
  <c r="P1999" i="1"/>
  <c r="Q1999" i="1"/>
  <c r="J1999" i="1"/>
  <c r="R1999" i="1"/>
  <c r="K1999" i="1"/>
  <c r="L1999" i="1"/>
  <c r="M1999" i="1"/>
  <c r="N1999" i="1"/>
  <c r="A1999" i="1"/>
  <c r="O1991" i="1"/>
  <c r="P1991" i="1"/>
  <c r="Q1991" i="1"/>
  <c r="J1991" i="1"/>
  <c r="R1991" i="1"/>
  <c r="K1991" i="1"/>
  <c r="L1991" i="1"/>
  <c r="N1991" i="1"/>
  <c r="M1991" i="1"/>
  <c r="A1991" i="1"/>
  <c r="O1983" i="1"/>
  <c r="P1983" i="1"/>
  <c r="Q1983" i="1"/>
  <c r="J1983" i="1"/>
  <c r="R1983" i="1"/>
  <c r="K1983" i="1"/>
  <c r="L1983" i="1"/>
  <c r="M1983" i="1"/>
  <c r="N1983" i="1"/>
  <c r="A1983" i="1"/>
  <c r="O1975" i="1"/>
  <c r="P1975" i="1"/>
  <c r="Q1975" i="1"/>
  <c r="J1975" i="1"/>
  <c r="R1975" i="1"/>
  <c r="K1975" i="1"/>
  <c r="L1975" i="1"/>
  <c r="M1975" i="1"/>
  <c r="N1975" i="1"/>
  <c r="A1975" i="1"/>
  <c r="O1967" i="1"/>
  <c r="P1967" i="1"/>
  <c r="Q1967" i="1"/>
  <c r="J1967" i="1"/>
  <c r="R1967" i="1"/>
  <c r="K1967" i="1"/>
  <c r="L1967" i="1"/>
  <c r="M1967" i="1"/>
  <c r="N1967" i="1"/>
  <c r="A1967" i="1"/>
  <c r="O1959" i="1"/>
  <c r="P1959" i="1"/>
  <c r="Q1959" i="1"/>
  <c r="J1959" i="1"/>
  <c r="R1959" i="1"/>
  <c r="K1959" i="1"/>
  <c r="L1959" i="1"/>
  <c r="N1959" i="1"/>
  <c r="M1959" i="1"/>
  <c r="A1959" i="1"/>
  <c r="L1951" i="1"/>
  <c r="N1951" i="1"/>
  <c r="O1951" i="1"/>
  <c r="P1951" i="1"/>
  <c r="Q1951" i="1"/>
  <c r="R1951" i="1"/>
  <c r="J1951" i="1"/>
  <c r="K1951" i="1"/>
  <c r="M1951" i="1"/>
  <c r="A1951" i="1"/>
  <c r="P2846" i="1"/>
  <c r="Q2846" i="1"/>
  <c r="J2846" i="1"/>
  <c r="R2846" i="1"/>
  <c r="K2846" i="1"/>
  <c r="L2846" i="1"/>
  <c r="M2846" i="1"/>
  <c r="N2846" i="1"/>
  <c r="O2846" i="1"/>
  <c r="A2846" i="1"/>
  <c r="P2838" i="1"/>
  <c r="Q2838" i="1"/>
  <c r="J2838" i="1"/>
  <c r="R2838" i="1"/>
  <c r="K2838" i="1"/>
  <c r="L2838" i="1"/>
  <c r="M2838" i="1"/>
  <c r="N2838" i="1"/>
  <c r="O2838" i="1"/>
  <c r="A2838" i="1"/>
  <c r="P2830" i="1"/>
  <c r="Q2830" i="1"/>
  <c r="J2830" i="1"/>
  <c r="R2830" i="1"/>
  <c r="K2830" i="1"/>
  <c r="L2830" i="1"/>
  <c r="M2830" i="1"/>
  <c r="N2830" i="1"/>
  <c r="O2830" i="1"/>
  <c r="A2830" i="1"/>
  <c r="O2815" i="1"/>
  <c r="P2815" i="1"/>
  <c r="Q2815" i="1"/>
  <c r="J2815" i="1"/>
  <c r="R2815" i="1"/>
  <c r="K2815" i="1"/>
  <c r="L2815" i="1"/>
  <c r="M2815" i="1"/>
  <c r="N2815" i="1"/>
  <c r="A2815" i="1"/>
  <c r="O2807" i="1"/>
  <c r="P2807" i="1"/>
  <c r="Q2807" i="1"/>
  <c r="J2807" i="1"/>
  <c r="R2807" i="1"/>
  <c r="K2807" i="1"/>
  <c r="L2807" i="1"/>
  <c r="N2807" i="1"/>
  <c r="M2807" i="1"/>
  <c r="A2807" i="1"/>
  <c r="P3021" i="1"/>
  <c r="K3021" i="1"/>
  <c r="L3021" i="1"/>
  <c r="J3021" i="1"/>
  <c r="M3021" i="1"/>
  <c r="N3021" i="1"/>
  <c r="R3021" i="1"/>
  <c r="O3021" i="1"/>
  <c r="Q3021" i="1"/>
  <c r="A3021" i="1"/>
  <c r="L3057" i="1"/>
  <c r="O3057" i="1"/>
  <c r="P3057" i="1"/>
  <c r="N3057" i="1"/>
  <c r="Q3057" i="1"/>
  <c r="R3057" i="1"/>
  <c r="M3057" i="1"/>
  <c r="K3057" i="1"/>
  <c r="J3057" i="1"/>
  <c r="A3057" i="1"/>
  <c r="O3153" i="1"/>
  <c r="J3153" i="1"/>
  <c r="R3153" i="1"/>
  <c r="K3153" i="1"/>
  <c r="L3153" i="1"/>
  <c r="M3153" i="1"/>
  <c r="N3153" i="1"/>
  <c r="P3153" i="1"/>
  <c r="Q3153" i="1"/>
  <c r="A3153" i="1"/>
  <c r="O3184" i="1"/>
  <c r="P3184" i="1"/>
  <c r="N3184" i="1"/>
  <c r="Q3184" i="1"/>
  <c r="R3184" i="1"/>
  <c r="L3184" i="1"/>
  <c r="K3184" i="1"/>
  <c r="M3184" i="1"/>
  <c r="J3184" i="1"/>
  <c r="A3184" i="1"/>
  <c r="N3209" i="1"/>
  <c r="O3209" i="1"/>
  <c r="K3209" i="1"/>
  <c r="L3209" i="1"/>
  <c r="M3209" i="1"/>
  <c r="P3209" i="1"/>
  <c r="R3209" i="1"/>
  <c r="Q3209" i="1"/>
  <c r="J3209" i="1"/>
  <c r="A3209" i="1"/>
  <c r="O2823" i="1"/>
  <c r="P2823" i="1"/>
  <c r="Q2823" i="1"/>
  <c r="J2823" i="1"/>
  <c r="R2823" i="1"/>
  <c r="K2823" i="1"/>
  <c r="L2823" i="1"/>
  <c r="M2823" i="1"/>
  <c r="N2823" i="1"/>
  <c r="A2823" i="1"/>
  <c r="M2758" i="1"/>
  <c r="N2758" i="1"/>
  <c r="O2758" i="1"/>
  <c r="P2758" i="1"/>
  <c r="Q2758" i="1"/>
  <c r="J2758" i="1"/>
  <c r="R2758" i="1"/>
  <c r="K2758" i="1"/>
  <c r="L2758" i="1"/>
  <c r="A2758" i="1"/>
  <c r="J2852" i="1"/>
  <c r="R2852" i="1"/>
  <c r="K2852" i="1"/>
  <c r="L2852" i="1"/>
  <c r="M2852" i="1"/>
  <c r="N2852" i="1"/>
  <c r="O2852" i="1"/>
  <c r="P2852" i="1"/>
  <c r="Q2852" i="1"/>
  <c r="A2852" i="1"/>
  <c r="K2867" i="1"/>
  <c r="M2867" i="1"/>
  <c r="N2867" i="1"/>
  <c r="O2867" i="1"/>
  <c r="P2867" i="1"/>
  <c r="R2867" i="1"/>
  <c r="L2867" i="1"/>
  <c r="Q2867" i="1"/>
  <c r="J2867" i="1"/>
  <c r="A2867" i="1"/>
  <c r="K2875" i="1"/>
  <c r="M2875" i="1"/>
  <c r="N2875" i="1"/>
  <c r="O2875" i="1"/>
  <c r="P2875" i="1"/>
  <c r="J2875" i="1"/>
  <c r="L2875" i="1"/>
  <c r="Q2875" i="1"/>
  <c r="R2875" i="1"/>
  <c r="A2875" i="1"/>
  <c r="M2734" i="1"/>
  <c r="N2734" i="1"/>
  <c r="O2734" i="1"/>
  <c r="P2734" i="1"/>
  <c r="Q2734" i="1"/>
  <c r="J2734" i="1"/>
  <c r="R2734" i="1"/>
  <c r="K2734" i="1"/>
  <c r="L2734" i="1"/>
  <c r="A2734" i="1"/>
  <c r="K3235" i="1"/>
  <c r="L3235" i="1"/>
  <c r="M3235" i="1"/>
  <c r="R3235" i="1"/>
  <c r="J3235" i="1"/>
  <c r="N3235" i="1"/>
  <c r="Q3235" i="1"/>
  <c r="O3235" i="1"/>
  <c r="P3235" i="1"/>
  <c r="A3235" i="1"/>
  <c r="J3296" i="1"/>
  <c r="A3296" i="1"/>
  <c r="O3266" i="1"/>
  <c r="A3266" i="1"/>
  <c r="M3256" i="1"/>
  <c r="A3256" i="1"/>
  <c r="M3241" i="1"/>
  <c r="N3241" i="1"/>
  <c r="J3241" i="1"/>
  <c r="K3241" i="1"/>
  <c r="L3241" i="1"/>
  <c r="O3241" i="1"/>
  <c r="P3241" i="1"/>
  <c r="A3241" i="1"/>
  <c r="Q3241" i="1"/>
  <c r="R3241" i="1"/>
  <c r="Q2861" i="1"/>
  <c r="K2861" i="1"/>
  <c r="L2861" i="1"/>
  <c r="M2861" i="1"/>
  <c r="N2861" i="1"/>
  <c r="J2861" i="1"/>
  <c r="O2861" i="1"/>
  <c r="P2861" i="1"/>
  <c r="R2861" i="1"/>
  <c r="A2861" i="1"/>
  <c r="Q2145" i="1"/>
  <c r="J2145" i="1"/>
  <c r="R2145" i="1"/>
  <c r="K2145" i="1"/>
  <c r="L2145" i="1"/>
  <c r="M2145" i="1"/>
  <c r="N2145" i="1"/>
  <c r="O2145" i="1"/>
  <c r="P2145" i="1"/>
  <c r="A2145" i="1"/>
  <c r="Q2137" i="1"/>
  <c r="J2137" i="1"/>
  <c r="R2137" i="1"/>
  <c r="K2137" i="1"/>
  <c r="L2137" i="1"/>
  <c r="M2137" i="1"/>
  <c r="N2137" i="1"/>
  <c r="O2137" i="1"/>
  <c r="P2137" i="1"/>
  <c r="A2137" i="1"/>
  <c r="Q2129" i="1"/>
  <c r="J2129" i="1"/>
  <c r="R2129" i="1"/>
  <c r="K2129" i="1"/>
  <c r="L2129" i="1"/>
  <c r="M2129" i="1"/>
  <c r="N2129" i="1"/>
  <c r="O2129" i="1"/>
  <c r="P2129" i="1"/>
  <c r="A2129" i="1"/>
  <c r="Q2121" i="1"/>
  <c r="J2121" i="1"/>
  <c r="R2121" i="1"/>
  <c r="K2121" i="1"/>
  <c r="L2121" i="1"/>
  <c r="M2121" i="1"/>
  <c r="N2121" i="1"/>
  <c r="O2121" i="1"/>
  <c r="P2121" i="1"/>
  <c r="A2121" i="1"/>
  <c r="Q2113" i="1"/>
  <c r="J2113" i="1"/>
  <c r="R2113" i="1"/>
  <c r="K2113" i="1"/>
  <c r="L2113" i="1"/>
  <c r="M2113" i="1"/>
  <c r="N2113" i="1"/>
  <c r="O2113" i="1"/>
  <c r="P2113" i="1"/>
  <c r="A2113" i="1"/>
  <c r="Q2105" i="1"/>
  <c r="J2105" i="1"/>
  <c r="R2105" i="1"/>
  <c r="K2105" i="1"/>
  <c r="L2105" i="1"/>
  <c r="M2105" i="1"/>
  <c r="N2105" i="1"/>
  <c r="O2105" i="1"/>
  <c r="P2105" i="1"/>
  <c r="A2105" i="1"/>
  <c r="Q2097" i="1"/>
  <c r="J2097" i="1"/>
  <c r="R2097" i="1"/>
  <c r="K2097" i="1"/>
  <c r="L2097" i="1"/>
  <c r="M2097" i="1"/>
  <c r="N2097" i="1"/>
  <c r="O2097" i="1"/>
  <c r="P2097" i="1"/>
  <c r="A2097" i="1"/>
  <c r="Q2089" i="1"/>
  <c r="J2089" i="1"/>
  <c r="R2089" i="1"/>
  <c r="K2089" i="1"/>
  <c r="L2089" i="1"/>
  <c r="M2089" i="1"/>
  <c r="N2089" i="1"/>
  <c r="O2089" i="1"/>
  <c r="P2089" i="1"/>
  <c r="A2089" i="1"/>
  <c r="Q2081" i="1"/>
  <c r="J2081" i="1"/>
  <c r="R2081" i="1"/>
  <c r="K2081" i="1"/>
  <c r="L2081" i="1"/>
  <c r="M2081" i="1"/>
  <c r="N2081" i="1"/>
  <c r="O2081" i="1"/>
  <c r="P2081" i="1"/>
  <c r="A2081" i="1"/>
  <c r="Q2073" i="1"/>
  <c r="J2073" i="1"/>
  <c r="R2073" i="1"/>
  <c r="K2073" i="1"/>
  <c r="L2073" i="1"/>
  <c r="M2073" i="1"/>
  <c r="N2073" i="1"/>
  <c r="O2073" i="1"/>
  <c r="P2073" i="1"/>
  <c r="A2073" i="1"/>
  <c r="Q2065" i="1"/>
  <c r="J2065" i="1"/>
  <c r="R2065" i="1"/>
  <c r="K2065" i="1"/>
  <c r="L2065" i="1"/>
  <c r="M2065" i="1"/>
  <c r="N2065" i="1"/>
  <c r="O2065" i="1"/>
  <c r="P2065" i="1"/>
  <c r="A2065" i="1"/>
  <c r="M3062" i="1"/>
  <c r="P3062" i="1"/>
  <c r="Q3062" i="1"/>
  <c r="O3062" i="1"/>
  <c r="R3062" i="1"/>
  <c r="J3062" i="1"/>
  <c r="N3062" i="1"/>
  <c r="K3062" i="1"/>
  <c r="L3062" i="1"/>
  <c r="A3062" i="1"/>
  <c r="L3225" i="1"/>
  <c r="M3225" i="1"/>
  <c r="N3225" i="1"/>
  <c r="O3225" i="1"/>
  <c r="P3225" i="1"/>
  <c r="Q3225" i="1"/>
  <c r="R3225" i="1"/>
  <c r="K3225" i="1"/>
  <c r="A3225" i="1"/>
  <c r="J3225" i="1"/>
  <c r="L3217" i="1"/>
  <c r="M3217" i="1"/>
  <c r="N3217" i="1"/>
  <c r="O3217" i="1"/>
  <c r="J3217" i="1"/>
  <c r="R3217" i="1"/>
  <c r="K3217" i="1"/>
  <c r="P3217" i="1"/>
  <c r="Q3217" i="1"/>
  <c r="A3217" i="1"/>
  <c r="P2054" i="1"/>
  <c r="Q2054" i="1"/>
  <c r="K2054" i="1"/>
  <c r="J2054" i="1"/>
  <c r="L2054" i="1"/>
  <c r="M2054" i="1"/>
  <c r="N2054" i="1"/>
  <c r="O2054" i="1"/>
  <c r="R2054" i="1"/>
  <c r="A2054" i="1"/>
  <c r="P2046" i="1"/>
  <c r="Q2046" i="1"/>
  <c r="K2046" i="1"/>
  <c r="O2046" i="1"/>
  <c r="R2046" i="1"/>
  <c r="J2046" i="1"/>
  <c r="L2046" i="1"/>
  <c r="M2046" i="1"/>
  <c r="N2046" i="1"/>
  <c r="A2046" i="1"/>
  <c r="P2038" i="1"/>
  <c r="Q2038" i="1"/>
  <c r="J2038" i="1"/>
  <c r="R2038" i="1"/>
  <c r="K2038" i="1"/>
  <c r="L2038" i="1"/>
  <c r="M2038" i="1"/>
  <c r="N2038" i="1"/>
  <c r="O2038" i="1"/>
  <c r="A2038" i="1"/>
  <c r="P2030" i="1"/>
  <c r="Q2030" i="1"/>
  <c r="J2030" i="1"/>
  <c r="R2030" i="1"/>
  <c r="K2030" i="1"/>
  <c r="L2030" i="1"/>
  <c r="M2030" i="1"/>
  <c r="O2030" i="1"/>
  <c r="N2030" i="1"/>
  <c r="A2030" i="1"/>
  <c r="P2022" i="1"/>
  <c r="Q2022" i="1"/>
  <c r="J2022" i="1"/>
  <c r="R2022" i="1"/>
  <c r="K2022" i="1"/>
  <c r="L2022" i="1"/>
  <c r="M2022" i="1"/>
  <c r="N2022" i="1"/>
  <c r="O2022" i="1"/>
  <c r="A2022" i="1"/>
  <c r="P2014" i="1"/>
  <c r="Q2014" i="1"/>
  <c r="J2014" i="1"/>
  <c r="R2014" i="1"/>
  <c r="K2014" i="1"/>
  <c r="L2014" i="1"/>
  <c r="M2014" i="1"/>
  <c r="N2014" i="1"/>
  <c r="O2014" i="1"/>
  <c r="A2014" i="1"/>
  <c r="P2006" i="1"/>
  <c r="Q2006" i="1"/>
  <c r="J2006" i="1"/>
  <c r="R2006" i="1"/>
  <c r="K2006" i="1"/>
  <c r="L2006" i="1"/>
  <c r="M2006" i="1"/>
  <c r="N2006" i="1"/>
  <c r="O2006" i="1"/>
  <c r="A2006" i="1"/>
  <c r="P1998" i="1"/>
  <c r="Q1998" i="1"/>
  <c r="J1998" i="1"/>
  <c r="R1998" i="1"/>
  <c r="K1998" i="1"/>
  <c r="L1998" i="1"/>
  <c r="M1998" i="1"/>
  <c r="O1998" i="1"/>
  <c r="N1998" i="1"/>
  <c r="A1998" i="1"/>
  <c r="P1990" i="1"/>
  <c r="Q1990" i="1"/>
  <c r="J1990" i="1"/>
  <c r="R1990" i="1"/>
  <c r="K1990" i="1"/>
  <c r="L1990" i="1"/>
  <c r="M1990" i="1"/>
  <c r="N1990" i="1"/>
  <c r="O1990" i="1"/>
  <c r="A1990" i="1"/>
  <c r="P1982" i="1"/>
  <c r="Q1982" i="1"/>
  <c r="J1982" i="1"/>
  <c r="R1982" i="1"/>
  <c r="K1982" i="1"/>
  <c r="L1982" i="1"/>
  <c r="M1982" i="1"/>
  <c r="N1982" i="1"/>
  <c r="O1982" i="1"/>
  <c r="A1982" i="1"/>
  <c r="P1974" i="1"/>
  <c r="Q1974" i="1"/>
  <c r="J1974" i="1"/>
  <c r="R1974" i="1"/>
  <c r="K1974" i="1"/>
  <c r="L1974" i="1"/>
  <c r="M1974" i="1"/>
  <c r="N1974" i="1"/>
  <c r="O1974" i="1"/>
  <c r="A1974" i="1"/>
  <c r="P1966" i="1"/>
  <c r="Q1966" i="1"/>
  <c r="J1966" i="1"/>
  <c r="R1966" i="1"/>
  <c r="K1966" i="1"/>
  <c r="L1966" i="1"/>
  <c r="M1966" i="1"/>
  <c r="O1966" i="1"/>
  <c r="N1966" i="1"/>
  <c r="A1966" i="1"/>
  <c r="P1958" i="1"/>
  <c r="Q1958" i="1"/>
  <c r="J1958" i="1"/>
  <c r="R1958" i="1"/>
  <c r="K1958" i="1"/>
  <c r="L1958" i="1"/>
  <c r="M1958" i="1"/>
  <c r="N1958" i="1"/>
  <c r="O1958" i="1"/>
  <c r="A1958" i="1"/>
  <c r="K1950" i="1"/>
  <c r="L1950" i="1"/>
  <c r="M1950" i="1"/>
  <c r="N1950" i="1"/>
  <c r="O1950" i="1"/>
  <c r="P1950" i="1"/>
  <c r="Q1950" i="1"/>
  <c r="R1950" i="1"/>
  <c r="J1950" i="1"/>
  <c r="A1950" i="1"/>
  <c r="Q2845" i="1"/>
  <c r="J2845" i="1"/>
  <c r="R2845" i="1"/>
  <c r="K2845" i="1"/>
  <c r="L2845" i="1"/>
  <c r="M2845" i="1"/>
  <c r="N2845" i="1"/>
  <c r="O2845" i="1"/>
  <c r="P2845" i="1"/>
  <c r="A2845" i="1"/>
  <c r="Q2837" i="1"/>
  <c r="J2837" i="1"/>
  <c r="R2837" i="1"/>
  <c r="K2837" i="1"/>
  <c r="L2837" i="1"/>
  <c r="M2837" i="1"/>
  <c r="N2837" i="1"/>
  <c r="O2837" i="1"/>
  <c r="P2837" i="1"/>
  <c r="A2837" i="1"/>
  <c r="Q2829" i="1"/>
  <c r="J2829" i="1"/>
  <c r="R2829" i="1"/>
  <c r="K2829" i="1"/>
  <c r="L2829" i="1"/>
  <c r="M2829" i="1"/>
  <c r="N2829" i="1"/>
  <c r="O2829" i="1"/>
  <c r="P2829" i="1"/>
  <c r="A2829" i="1"/>
  <c r="P2814" i="1"/>
  <c r="Q2814" i="1"/>
  <c r="J2814" i="1"/>
  <c r="R2814" i="1"/>
  <c r="K2814" i="1"/>
  <c r="L2814" i="1"/>
  <c r="M2814" i="1"/>
  <c r="O2814" i="1"/>
  <c r="A2814" i="1"/>
  <c r="N2814" i="1"/>
  <c r="P2806" i="1"/>
  <c r="Q2806" i="1"/>
  <c r="J2806" i="1"/>
  <c r="R2806" i="1"/>
  <c r="K2806" i="1"/>
  <c r="L2806" i="1"/>
  <c r="M2806" i="1"/>
  <c r="O2806" i="1"/>
  <c r="N2806" i="1"/>
  <c r="A2806" i="1"/>
  <c r="J3027" i="1"/>
  <c r="R3027" i="1"/>
  <c r="M3027" i="1"/>
  <c r="N3027" i="1"/>
  <c r="K3027" i="1"/>
  <c r="L3027" i="1"/>
  <c r="O3027" i="1"/>
  <c r="P3027" i="1"/>
  <c r="Q3027" i="1"/>
  <c r="A3027" i="1"/>
  <c r="K3172" i="1"/>
  <c r="L3172" i="1"/>
  <c r="J3172" i="1"/>
  <c r="M3172" i="1"/>
  <c r="N3172" i="1"/>
  <c r="O3172" i="1"/>
  <c r="R3172" i="1"/>
  <c r="P3172" i="1"/>
  <c r="Q3172" i="1"/>
  <c r="A3172" i="1"/>
  <c r="N3154" i="1"/>
  <c r="Q3154" i="1"/>
  <c r="J3154" i="1"/>
  <c r="R3154" i="1"/>
  <c r="O3154" i="1"/>
  <c r="P3154" i="1"/>
  <c r="M3154" i="1"/>
  <c r="K3154" i="1"/>
  <c r="A3154" i="1"/>
  <c r="L3154" i="1"/>
  <c r="N3185" i="1"/>
  <c r="O3185" i="1"/>
  <c r="Q3185" i="1"/>
  <c r="R3185" i="1"/>
  <c r="J3185" i="1"/>
  <c r="M3185" i="1"/>
  <c r="K3185" i="1"/>
  <c r="L3185" i="1"/>
  <c r="P3185" i="1"/>
  <c r="A3185" i="1"/>
  <c r="J3228" i="1"/>
  <c r="R3228" i="1"/>
  <c r="K3228" i="1"/>
  <c r="L3228" i="1"/>
  <c r="M3228" i="1"/>
  <c r="N3228" i="1"/>
  <c r="O3228" i="1"/>
  <c r="P3228" i="1"/>
  <c r="Q3228" i="1"/>
  <c r="A3228" i="1"/>
  <c r="L2802" i="1"/>
  <c r="M2802" i="1"/>
  <c r="N2802" i="1"/>
  <c r="O2802" i="1"/>
  <c r="P2802" i="1"/>
  <c r="Q2802" i="1"/>
  <c r="J2802" i="1"/>
  <c r="K2802" i="1"/>
  <c r="R2802" i="1"/>
  <c r="A2802" i="1"/>
  <c r="M2817" i="1"/>
  <c r="N2817" i="1"/>
  <c r="O2817" i="1"/>
  <c r="P2817" i="1"/>
  <c r="Q2817" i="1"/>
  <c r="J2817" i="1"/>
  <c r="R2817" i="1"/>
  <c r="L2817" i="1"/>
  <c r="K2817" i="1"/>
  <c r="A2817" i="1"/>
  <c r="K3188" i="1"/>
  <c r="L3188" i="1"/>
  <c r="J3188" i="1"/>
  <c r="M3188" i="1"/>
  <c r="N3188" i="1"/>
  <c r="O3188" i="1"/>
  <c r="R3188" i="1"/>
  <c r="P3188" i="1"/>
  <c r="Q3188" i="1"/>
  <c r="A3188" i="1"/>
  <c r="N2725" i="1"/>
  <c r="O2725" i="1"/>
  <c r="P2725" i="1"/>
  <c r="Q2725" i="1"/>
  <c r="J2725" i="1"/>
  <c r="R2725" i="1"/>
  <c r="K2725" i="1"/>
  <c r="M2725" i="1"/>
  <c r="L2725" i="1"/>
  <c r="A2725" i="1"/>
  <c r="P2822" i="1"/>
  <c r="Q2822" i="1"/>
  <c r="J2822" i="1"/>
  <c r="R2822" i="1"/>
  <c r="K2822" i="1"/>
  <c r="L2822" i="1"/>
  <c r="M2822" i="1"/>
  <c r="N2822" i="1"/>
  <c r="O2822" i="1"/>
  <c r="A2822" i="1"/>
  <c r="L2759" i="1"/>
  <c r="M2759" i="1"/>
  <c r="N2759" i="1"/>
  <c r="O2759" i="1"/>
  <c r="P2759" i="1"/>
  <c r="Q2759" i="1"/>
  <c r="J2759" i="1"/>
  <c r="K2759" i="1"/>
  <c r="R2759" i="1"/>
  <c r="A2759" i="1"/>
  <c r="J2868" i="1"/>
  <c r="R2868" i="1"/>
  <c r="L2868" i="1"/>
  <c r="M2868" i="1"/>
  <c r="N2868" i="1"/>
  <c r="O2868" i="1"/>
  <c r="K2868" i="1"/>
  <c r="P2868" i="1"/>
  <c r="Q2868" i="1"/>
  <c r="A2868" i="1"/>
  <c r="J2876" i="1"/>
  <c r="R2876" i="1"/>
  <c r="L2876" i="1"/>
  <c r="M2876" i="1"/>
  <c r="N2876" i="1"/>
  <c r="O2876" i="1"/>
  <c r="K2876" i="1"/>
  <c r="P2876" i="1"/>
  <c r="Q2876" i="1"/>
  <c r="A2876" i="1"/>
  <c r="A3303" i="1"/>
  <c r="A3270" i="1"/>
  <c r="A3260" i="1"/>
  <c r="Q3245" i="1"/>
  <c r="J3245" i="1"/>
  <c r="R3245" i="1"/>
  <c r="M3245" i="1"/>
  <c r="N3245" i="1"/>
  <c r="O3245" i="1"/>
  <c r="P3245" i="1"/>
  <c r="L3245" i="1"/>
  <c r="K3245" i="1"/>
  <c r="A3245" i="1"/>
  <c r="J2860" i="1"/>
  <c r="R2860" i="1"/>
  <c r="L2860" i="1"/>
  <c r="M2860" i="1"/>
  <c r="N2860" i="1"/>
  <c r="O2860" i="1"/>
  <c r="K2860" i="1"/>
  <c r="P2860" i="1"/>
  <c r="Q2860" i="1"/>
  <c r="A2860" i="1"/>
  <c r="J2144" i="1"/>
  <c r="R2144" i="1"/>
  <c r="K2144" i="1"/>
  <c r="L2144" i="1"/>
  <c r="M2144" i="1"/>
  <c r="N2144" i="1"/>
  <c r="O2144" i="1"/>
  <c r="P2144" i="1"/>
  <c r="Q2144" i="1"/>
  <c r="A2144" i="1"/>
  <c r="J2136" i="1"/>
  <c r="R2136" i="1"/>
  <c r="K2136" i="1"/>
  <c r="L2136" i="1"/>
  <c r="M2136" i="1"/>
  <c r="N2136" i="1"/>
  <c r="O2136" i="1"/>
  <c r="P2136" i="1"/>
  <c r="Q2136" i="1"/>
  <c r="A2136" i="1"/>
  <c r="J2128" i="1"/>
  <c r="R2128" i="1"/>
  <c r="K2128" i="1"/>
  <c r="L2128" i="1"/>
  <c r="M2128" i="1"/>
  <c r="N2128" i="1"/>
  <c r="O2128" i="1"/>
  <c r="P2128" i="1"/>
  <c r="Q2128" i="1"/>
  <c r="A2128" i="1"/>
  <c r="J2120" i="1"/>
  <c r="R2120" i="1"/>
  <c r="K2120" i="1"/>
  <c r="L2120" i="1"/>
  <c r="M2120" i="1"/>
  <c r="N2120" i="1"/>
  <c r="O2120" i="1"/>
  <c r="P2120" i="1"/>
  <c r="Q2120" i="1"/>
  <c r="A2120" i="1"/>
  <c r="J2112" i="1"/>
  <c r="R2112" i="1"/>
  <c r="K2112" i="1"/>
  <c r="L2112" i="1"/>
  <c r="M2112" i="1"/>
  <c r="N2112" i="1"/>
  <c r="O2112" i="1"/>
  <c r="P2112" i="1"/>
  <c r="Q2112" i="1"/>
  <c r="A2112" i="1"/>
  <c r="J2104" i="1"/>
  <c r="R2104" i="1"/>
  <c r="K2104" i="1"/>
  <c r="L2104" i="1"/>
  <c r="M2104" i="1"/>
  <c r="N2104" i="1"/>
  <c r="O2104" i="1"/>
  <c r="P2104" i="1"/>
  <c r="Q2104" i="1"/>
  <c r="A2104" i="1"/>
  <c r="J2096" i="1"/>
  <c r="R2096" i="1"/>
  <c r="K2096" i="1"/>
  <c r="L2096" i="1"/>
  <c r="M2096" i="1"/>
  <c r="N2096" i="1"/>
  <c r="O2096" i="1"/>
  <c r="P2096" i="1"/>
  <c r="Q2096" i="1"/>
  <c r="A2096" i="1"/>
  <c r="J2088" i="1"/>
  <c r="R2088" i="1"/>
  <c r="K2088" i="1"/>
  <c r="L2088" i="1"/>
  <c r="M2088" i="1"/>
  <c r="N2088" i="1"/>
  <c r="O2088" i="1"/>
  <c r="P2088" i="1"/>
  <c r="Q2088" i="1"/>
  <c r="A2088" i="1"/>
  <c r="J2080" i="1"/>
  <c r="R2080" i="1"/>
  <c r="K2080" i="1"/>
  <c r="L2080" i="1"/>
  <c r="M2080" i="1"/>
  <c r="N2080" i="1"/>
  <c r="O2080" i="1"/>
  <c r="P2080" i="1"/>
  <c r="Q2080" i="1"/>
  <c r="A2080" i="1"/>
  <c r="J2072" i="1"/>
  <c r="R2072" i="1"/>
  <c r="K2072" i="1"/>
  <c r="L2072" i="1"/>
  <c r="M2072" i="1"/>
  <c r="N2072" i="1"/>
  <c r="O2072" i="1"/>
  <c r="P2072" i="1"/>
  <c r="Q2072" i="1"/>
  <c r="A2072" i="1"/>
  <c r="Q2064" i="1"/>
  <c r="R2064" i="1"/>
  <c r="J2064" i="1"/>
  <c r="K2064" i="1"/>
  <c r="L2064" i="1"/>
  <c r="M2064" i="1"/>
  <c r="N2064" i="1"/>
  <c r="O2064" i="1"/>
  <c r="P2064" i="1"/>
  <c r="A2064" i="1"/>
  <c r="N3069" i="1"/>
  <c r="Q3069" i="1"/>
  <c r="J3069" i="1"/>
  <c r="R3069" i="1"/>
  <c r="P3069" i="1"/>
  <c r="K3069" i="1"/>
  <c r="O3069" i="1"/>
  <c r="L3069" i="1"/>
  <c r="M3069" i="1"/>
  <c r="A3069" i="1"/>
  <c r="N3061" i="1"/>
  <c r="Q3061" i="1"/>
  <c r="J3061" i="1"/>
  <c r="R3061" i="1"/>
  <c r="L3061" i="1"/>
  <c r="M3061" i="1"/>
  <c r="O3061" i="1"/>
  <c r="P3061" i="1"/>
  <c r="K3061" i="1"/>
  <c r="A3061" i="1"/>
  <c r="M3224" i="1"/>
  <c r="N3224" i="1"/>
  <c r="O3224" i="1"/>
  <c r="P3224" i="1"/>
  <c r="K3224" i="1"/>
  <c r="J3224" i="1"/>
  <c r="L3224" i="1"/>
  <c r="Q3224" i="1"/>
  <c r="R3224" i="1"/>
  <c r="A3224" i="1"/>
  <c r="O3216" i="1"/>
  <c r="L3216" i="1"/>
  <c r="M3216" i="1"/>
  <c r="N3216" i="1"/>
  <c r="P3216" i="1"/>
  <c r="J3216" i="1"/>
  <c r="K3216" i="1"/>
  <c r="Q3216" i="1"/>
  <c r="R3216" i="1"/>
  <c r="A3216" i="1"/>
  <c r="Q2061" i="1"/>
  <c r="J2061" i="1"/>
  <c r="R2061" i="1"/>
  <c r="L2061" i="1"/>
  <c r="K2061" i="1"/>
  <c r="M2061" i="1"/>
  <c r="N2061" i="1"/>
  <c r="O2061" i="1"/>
  <c r="P2061" i="1"/>
  <c r="A2061" i="1"/>
  <c r="Q2053" i="1"/>
  <c r="J2053" i="1"/>
  <c r="R2053" i="1"/>
  <c r="L2053" i="1"/>
  <c r="P2053" i="1"/>
  <c r="K2053" i="1"/>
  <c r="M2053" i="1"/>
  <c r="N2053" i="1"/>
  <c r="O2053" i="1"/>
  <c r="A2053" i="1"/>
  <c r="Q2045" i="1"/>
  <c r="J2045" i="1"/>
  <c r="R2045" i="1"/>
  <c r="L2045" i="1"/>
  <c r="M2045" i="1"/>
  <c r="N2045" i="1"/>
  <c r="O2045" i="1"/>
  <c r="P2045" i="1"/>
  <c r="K2045" i="1"/>
  <c r="A2045" i="1"/>
  <c r="Q2037" i="1"/>
  <c r="J2037" i="1"/>
  <c r="R2037" i="1"/>
  <c r="K2037" i="1"/>
  <c r="L2037" i="1"/>
  <c r="M2037" i="1"/>
  <c r="N2037" i="1"/>
  <c r="P2037" i="1"/>
  <c r="O2037" i="1"/>
  <c r="A2037" i="1"/>
  <c r="Q2029" i="1"/>
  <c r="J2029" i="1"/>
  <c r="R2029" i="1"/>
  <c r="K2029" i="1"/>
  <c r="L2029" i="1"/>
  <c r="M2029" i="1"/>
  <c r="N2029" i="1"/>
  <c r="O2029" i="1"/>
  <c r="P2029" i="1"/>
  <c r="A2029" i="1"/>
  <c r="Q2021" i="1"/>
  <c r="J2021" i="1"/>
  <c r="R2021" i="1"/>
  <c r="K2021" i="1"/>
  <c r="L2021" i="1"/>
  <c r="M2021" i="1"/>
  <c r="N2021" i="1"/>
  <c r="O2021" i="1"/>
  <c r="P2021" i="1"/>
  <c r="A2021" i="1"/>
  <c r="Q2013" i="1"/>
  <c r="J2013" i="1"/>
  <c r="R2013" i="1"/>
  <c r="K2013" i="1"/>
  <c r="L2013" i="1"/>
  <c r="M2013" i="1"/>
  <c r="N2013" i="1"/>
  <c r="O2013" i="1"/>
  <c r="P2013" i="1"/>
  <c r="A2013" i="1"/>
  <c r="Q2005" i="1"/>
  <c r="J2005" i="1"/>
  <c r="R2005" i="1"/>
  <c r="K2005" i="1"/>
  <c r="L2005" i="1"/>
  <c r="M2005" i="1"/>
  <c r="N2005" i="1"/>
  <c r="P2005" i="1"/>
  <c r="O2005" i="1"/>
  <c r="A2005" i="1"/>
  <c r="Q1997" i="1"/>
  <c r="J1997" i="1"/>
  <c r="R1997" i="1"/>
  <c r="K1997" i="1"/>
  <c r="L1997" i="1"/>
  <c r="M1997" i="1"/>
  <c r="N1997" i="1"/>
  <c r="O1997" i="1"/>
  <c r="P1997" i="1"/>
  <c r="A1997" i="1"/>
  <c r="Q1989" i="1"/>
  <c r="J1989" i="1"/>
  <c r="R1989" i="1"/>
  <c r="K1989" i="1"/>
  <c r="L1989" i="1"/>
  <c r="M1989" i="1"/>
  <c r="N1989" i="1"/>
  <c r="O1989" i="1"/>
  <c r="P1989" i="1"/>
  <c r="A1989" i="1"/>
  <c r="Q1981" i="1"/>
  <c r="J1981" i="1"/>
  <c r="R1981" i="1"/>
  <c r="K1981" i="1"/>
  <c r="L1981" i="1"/>
  <c r="M1981" i="1"/>
  <c r="N1981" i="1"/>
  <c r="O1981" i="1"/>
  <c r="P1981" i="1"/>
  <c r="A1981" i="1"/>
  <c r="Q1973" i="1"/>
  <c r="J1973" i="1"/>
  <c r="R1973" i="1"/>
  <c r="K1973" i="1"/>
  <c r="L1973" i="1"/>
  <c r="M1973" i="1"/>
  <c r="N1973" i="1"/>
  <c r="P1973" i="1"/>
  <c r="O1973" i="1"/>
  <c r="A1973" i="1"/>
  <c r="Q1965" i="1"/>
  <c r="J1965" i="1"/>
  <c r="R1965" i="1"/>
  <c r="K1965" i="1"/>
  <c r="L1965" i="1"/>
  <c r="M1965" i="1"/>
  <c r="N1965" i="1"/>
  <c r="O1965" i="1"/>
  <c r="P1965" i="1"/>
  <c r="A1965" i="1"/>
  <c r="Q1957" i="1"/>
  <c r="J1957" i="1"/>
  <c r="R1957" i="1"/>
  <c r="K1957" i="1"/>
  <c r="L1957" i="1"/>
  <c r="M1957" i="1"/>
  <c r="N1957" i="1"/>
  <c r="O1957" i="1"/>
  <c r="P1957" i="1"/>
  <c r="A1957" i="1"/>
  <c r="J2844" i="1"/>
  <c r="R2844" i="1"/>
  <c r="K2844" i="1"/>
  <c r="L2844" i="1"/>
  <c r="M2844" i="1"/>
  <c r="N2844" i="1"/>
  <c r="O2844" i="1"/>
  <c r="P2844" i="1"/>
  <c r="Q2844" i="1"/>
  <c r="A2844" i="1"/>
  <c r="J2836" i="1"/>
  <c r="R2836" i="1"/>
  <c r="K2836" i="1"/>
  <c r="L2836" i="1"/>
  <c r="M2836" i="1"/>
  <c r="N2836" i="1"/>
  <c r="O2836" i="1"/>
  <c r="P2836" i="1"/>
  <c r="Q2836" i="1"/>
  <c r="A2836" i="1"/>
  <c r="J2828" i="1"/>
  <c r="R2828" i="1"/>
  <c r="K2828" i="1"/>
  <c r="L2828" i="1"/>
  <c r="M2828" i="1"/>
  <c r="N2828" i="1"/>
  <c r="O2828" i="1"/>
  <c r="P2828" i="1"/>
  <c r="Q2828" i="1"/>
  <c r="A2828" i="1"/>
  <c r="J3173" i="1"/>
  <c r="R3173" i="1"/>
  <c r="K3173" i="1"/>
  <c r="M3173" i="1"/>
  <c r="N3173" i="1"/>
  <c r="O3173" i="1"/>
  <c r="P3173" i="1"/>
  <c r="Q3173" i="1"/>
  <c r="L3173" i="1"/>
  <c r="A3173" i="1"/>
  <c r="Q3229" i="1"/>
  <c r="J3229" i="1"/>
  <c r="R3229" i="1"/>
  <c r="K3229" i="1"/>
  <c r="N3229" i="1"/>
  <c r="O3229" i="1"/>
  <c r="P3229" i="1"/>
  <c r="M3229" i="1"/>
  <c r="A3229" i="1"/>
  <c r="L3229" i="1"/>
  <c r="M2726" i="1"/>
  <c r="N2726" i="1"/>
  <c r="O2726" i="1"/>
  <c r="P2726" i="1"/>
  <c r="Q2726" i="1"/>
  <c r="J2726" i="1"/>
  <c r="R2726" i="1"/>
  <c r="K2726" i="1"/>
  <c r="L2726" i="1"/>
  <c r="A2726" i="1"/>
  <c r="Q2821" i="1"/>
  <c r="J2821" i="1"/>
  <c r="R2821" i="1"/>
  <c r="K2821" i="1"/>
  <c r="L2821" i="1"/>
  <c r="M2821" i="1"/>
  <c r="N2821" i="1"/>
  <c r="P2821" i="1"/>
  <c r="O2821" i="1"/>
  <c r="A2821" i="1"/>
  <c r="K2760" i="1"/>
  <c r="L2760" i="1"/>
  <c r="M2760" i="1"/>
  <c r="N2760" i="1"/>
  <c r="O2760" i="1"/>
  <c r="P2760" i="1"/>
  <c r="R2760" i="1"/>
  <c r="J2760" i="1"/>
  <c r="Q2760" i="1"/>
  <c r="A2760" i="1"/>
  <c r="Q2869" i="1"/>
  <c r="K2869" i="1"/>
  <c r="L2869" i="1"/>
  <c r="M2869" i="1"/>
  <c r="N2869" i="1"/>
  <c r="J2869" i="1"/>
  <c r="O2869" i="1"/>
  <c r="P2869" i="1"/>
  <c r="R2869" i="1"/>
  <c r="A2869" i="1"/>
  <c r="Q2877" i="1"/>
  <c r="K2877" i="1"/>
  <c r="L2877" i="1"/>
  <c r="M2877" i="1"/>
  <c r="N2877" i="1"/>
  <c r="O2877" i="1"/>
  <c r="P2877" i="1"/>
  <c r="R2877" i="1"/>
  <c r="J2877" i="1"/>
  <c r="A2877" i="1"/>
  <c r="L3156" i="1"/>
  <c r="O3156" i="1"/>
  <c r="P3156" i="1"/>
  <c r="J3156" i="1"/>
  <c r="K3156" i="1"/>
  <c r="M3156" i="1"/>
  <c r="N3156" i="1"/>
  <c r="Q3156" i="1"/>
  <c r="R3156" i="1"/>
  <c r="A3156" i="1"/>
  <c r="K3302" i="1"/>
  <c r="A3302" i="1"/>
  <c r="A3273" i="1"/>
  <c r="J3263" i="1"/>
  <c r="A3263" i="1"/>
  <c r="N3248" i="1"/>
  <c r="O3248" i="1"/>
  <c r="R3248" i="1"/>
  <c r="J3248" i="1"/>
  <c r="K3248" i="1"/>
  <c r="L3248" i="1"/>
  <c r="Q3248" i="1"/>
  <c r="M3248" i="1"/>
  <c r="P3248" i="1"/>
  <c r="A3248" i="1"/>
  <c r="K2859" i="1"/>
  <c r="M2859" i="1"/>
  <c r="N2859" i="1"/>
  <c r="O2859" i="1"/>
  <c r="P2859" i="1"/>
  <c r="J2859" i="1"/>
  <c r="R2859" i="1"/>
  <c r="L2859" i="1"/>
  <c r="Q2859" i="1"/>
  <c r="A2859" i="1"/>
  <c r="K2143" i="1"/>
  <c r="L2143" i="1"/>
  <c r="M2143" i="1"/>
  <c r="N2143" i="1"/>
  <c r="O2143" i="1"/>
  <c r="P2143" i="1"/>
  <c r="Q2143" i="1"/>
  <c r="J2143" i="1"/>
  <c r="R2143" i="1"/>
  <c r="A2143" i="1"/>
  <c r="K2135" i="1"/>
  <c r="L2135" i="1"/>
  <c r="M2135" i="1"/>
  <c r="N2135" i="1"/>
  <c r="O2135" i="1"/>
  <c r="P2135" i="1"/>
  <c r="Q2135" i="1"/>
  <c r="J2135" i="1"/>
  <c r="R2135" i="1"/>
  <c r="A2135" i="1"/>
  <c r="K2127" i="1"/>
  <c r="L2127" i="1"/>
  <c r="M2127" i="1"/>
  <c r="N2127" i="1"/>
  <c r="O2127" i="1"/>
  <c r="P2127" i="1"/>
  <c r="J2127" i="1"/>
  <c r="Q2127" i="1"/>
  <c r="R2127" i="1"/>
  <c r="A2127" i="1"/>
  <c r="K2119" i="1"/>
  <c r="L2119" i="1"/>
  <c r="M2119" i="1"/>
  <c r="N2119" i="1"/>
  <c r="O2119" i="1"/>
  <c r="P2119" i="1"/>
  <c r="Q2119" i="1"/>
  <c r="R2119" i="1"/>
  <c r="J2119" i="1"/>
  <c r="A2119" i="1"/>
  <c r="K2111" i="1"/>
  <c r="L2111" i="1"/>
  <c r="M2111" i="1"/>
  <c r="N2111" i="1"/>
  <c r="O2111" i="1"/>
  <c r="P2111" i="1"/>
  <c r="Q2111" i="1"/>
  <c r="R2111" i="1"/>
  <c r="J2111" i="1"/>
  <c r="A2111" i="1"/>
  <c r="K2103" i="1"/>
  <c r="L2103" i="1"/>
  <c r="M2103" i="1"/>
  <c r="N2103" i="1"/>
  <c r="O2103" i="1"/>
  <c r="P2103" i="1"/>
  <c r="Q2103" i="1"/>
  <c r="R2103" i="1"/>
  <c r="J2103" i="1"/>
  <c r="A2103" i="1"/>
  <c r="K2095" i="1"/>
  <c r="L2095" i="1"/>
  <c r="M2095" i="1"/>
  <c r="N2095" i="1"/>
  <c r="O2095" i="1"/>
  <c r="P2095" i="1"/>
  <c r="J2095" i="1"/>
  <c r="Q2095" i="1"/>
  <c r="R2095" i="1"/>
  <c r="A2095" i="1"/>
  <c r="K2087" i="1"/>
  <c r="L2087" i="1"/>
  <c r="M2087" i="1"/>
  <c r="N2087" i="1"/>
  <c r="O2087" i="1"/>
  <c r="P2087" i="1"/>
  <c r="Q2087" i="1"/>
  <c r="R2087" i="1"/>
  <c r="J2087" i="1"/>
  <c r="A2087" i="1"/>
  <c r="K2079" i="1"/>
  <c r="L2079" i="1"/>
  <c r="M2079" i="1"/>
  <c r="N2079" i="1"/>
  <c r="O2079" i="1"/>
  <c r="P2079" i="1"/>
  <c r="Q2079" i="1"/>
  <c r="J2079" i="1"/>
  <c r="R2079" i="1"/>
  <c r="A2079" i="1"/>
  <c r="K2071" i="1"/>
  <c r="L2071" i="1"/>
  <c r="M2071" i="1"/>
  <c r="N2071" i="1"/>
  <c r="O2071" i="1"/>
  <c r="P2071" i="1"/>
  <c r="Q2071" i="1"/>
  <c r="J2071" i="1"/>
  <c r="R2071" i="1"/>
  <c r="A2071" i="1"/>
  <c r="O2063" i="1"/>
  <c r="P2063" i="1"/>
  <c r="J2063" i="1"/>
  <c r="R2063" i="1"/>
  <c r="Q2063" i="1"/>
  <c r="K2063" i="1"/>
  <c r="L2063" i="1"/>
  <c r="M2063" i="1"/>
  <c r="N2063" i="1"/>
  <c r="A2063" i="1"/>
  <c r="O3068" i="1"/>
  <c r="J3068" i="1"/>
  <c r="R3068" i="1"/>
  <c r="K3068" i="1"/>
  <c r="M3068" i="1"/>
  <c r="N3068" i="1"/>
  <c r="P3068" i="1"/>
  <c r="Q3068" i="1"/>
  <c r="L3068" i="1"/>
  <c r="A3068" i="1"/>
  <c r="O3060" i="1"/>
  <c r="J3060" i="1"/>
  <c r="R3060" i="1"/>
  <c r="K3060" i="1"/>
  <c r="L3060" i="1"/>
  <c r="M3060" i="1"/>
  <c r="N3060" i="1"/>
  <c r="Q3060" i="1"/>
  <c r="A3060" i="1"/>
  <c r="P3060" i="1"/>
  <c r="N3223" i="1"/>
  <c r="O3223" i="1"/>
  <c r="P3223" i="1"/>
  <c r="Q3223" i="1"/>
  <c r="L3223" i="1"/>
  <c r="M3223" i="1"/>
  <c r="R3223" i="1"/>
  <c r="K3223" i="1"/>
  <c r="J3223" i="1"/>
  <c r="A3223" i="1"/>
  <c r="P3215" i="1"/>
  <c r="Q3215" i="1"/>
  <c r="K3215" i="1"/>
  <c r="L3215" i="1"/>
  <c r="M3215" i="1"/>
  <c r="N3215" i="1"/>
  <c r="R3215" i="1"/>
  <c r="J3215" i="1"/>
  <c r="O3215" i="1"/>
  <c r="A3215" i="1"/>
  <c r="J2060" i="1"/>
  <c r="R2060" i="1"/>
  <c r="K2060" i="1"/>
  <c r="M2060" i="1"/>
  <c r="Q2060" i="1"/>
  <c r="L2060" i="1"/>
  <c r="N2060" i="1"/>
  <c r="O2060" i="1"/>
  <c r="P2060" i="1"/>
  <c r="A2060" i="1"/>
  <c r="J2052" i="1"/>
  <c r="R2052" i="1"/>
  <c r="K2052" i="1"/>
  <c r="M2052" i="1"/>
  <c r="N2052" i="1"/>
  <c r="O2052" i="1"/>
  <c r="P2052" i="1"/>
  <c r="Q2052" i="1"/>
  <c r="L2052" i="1"/>
  <c r="A2052" i="1"/>
  <c r="J2044" i="1"/>
  <c r="R2044" i="1"/>
  <c r="K2044" i="1"/>
  <c r="M2044" i="1"/>
  <c r="O2044" i="1"/>
  <c r="L2044" i="1"/>
  <c r="N2044" i="1"/>
  <c r="P2044" i="1"/>
  <c r="Q2044" i="1"/>
  <c r="A2044" i="1"/>
  <c r="J2036" i="1"/>
  <c r="R2036" i="1"/>
  <c r="K2036" i="1"/>
  <c r="L2036" i="1"/>
  <c r="M2036" i="1"/>
  <c r="N2036" i="1"/>
  <c r="O2036" i="1"/>
  <c r="P2036" i="1"/>
  <c r="Q2036" i="1"/>
  <c r="A2036" i="1"/>
  <c r="J2028" i="1"/>
  <c r="R2028" i="1"/>
  <c r="K2028" i="1"/>
  <c r="L2028" i="1"/>
  <c r="M2028" i="1"/>
  <c r="N2028" i="1"/>
  <c r="O2028" i="1"/>
  <c r="P2028" i="1"/>
  <c r="Q2028" i="1"/>
  <c r="A2028" i="1"/>
  <c r="J2020" i="1"/>
  <c r="R2020" i="1"/>
  <c r="K2020" i="1"/>
  <c r="L2020" i="1"/>
  <c r="M2020" i="1"/>
  <c r="N2020" i="1"/>
  <c r="O2020" i="1"/>
  <c r="P2020" i="1"/>
  <c r="Q2020" i="1"/>
  <c r="A2020" i="1"/>
  <c r="J2012" i="1"/>
  <c r="R2012" i="1"/>
  <c r="K2012" i="1"/>
  <c r="L2012" i="1"/>
  <c r="M2012" i="1"/>
  <c r="N2012" i="1"/>
  <c r="O2012" i="1"/>
  <c r="Q2012" i="1"/>
  <c r="P2012" i="1"/>
  <c r="A2012" i="1"/>
  <c r="J2004" i="1"/>
  <c r="R2004" i="1"/>
  <c r="K2004" i="1"/>
  <c r="L2004" i="1"/>
  <c r="M2004" i="1"/>
  <c r="N2004" i="1"/>
  <c r="O2004" i="1"/>
  <c r="P2004" i="1"/>
  <c r="Q2004" i="1"/>
  <c r="A2004" i="1"/>
  <c r="J1996" i="1"/>
  <c r="R1996" i="1"/>
  <c r="K1996" i="1"/>
  <c r="L1996" i="1"/>
  <c r="M1996" i="1"/>
  <c r="N1996" i="1"/>
  <c r="O1996" i="1"/>
  <c r="P1996" i="1"/>
  <c r="Q1996" i="1"/>
  <c r="A1996" i="1"/>
  <c r="J1988" i="1"/>
  <c r="R1988" i="1"/>
  <c r="K1988" i="1"/>
  <c r="L1988" i="1"/>
  <c r="M1988" i="1"/>
  <c r="N1988" i="1"/>
  <c r="O1988" i="1"/>
  <c r="P1988" i="1"/>
  <c r="Q1988" i="1"/>
  <c r="A1988" i="1"/>
  <c r="J1980" i="1"/>
  <c r="R1980" i="1"/>
  <c r="K1980" i="1"/>
  <c r="L1980" i="1"/>
  <c r="M1980" i="1"/>
  <c r="N1980" i="1"/>
  <c r="O1980" i="1"/>
  <c r="Q1980" i="1"/>
  <c r="P1980" i="1"/>
  <c r="A1980" i="1"/>
  <c r="J1972" i="1"/>
  <c r="R1972" i="1"/>
  <c r="K1972" i="1"/>
  <c r="L1972" i="1"/>
  <c r="M1972" i="1"/>
  <c r="N1972" i="1"/>
  <c r="O1972" i="1"/>
  <c r="P1972" i="1"/>
  <c r="Q1972" i="1"/>
  <c r="A1972" i="1"/>
  <c r="J1964" i="1"/>
  <c r="R1964" i="1"/>
  <c r="K1964" i="1"/>
  <c r="L1964" i="1"/>
  <c r="M1964" i="1"/>
  <c r="N1964" i="1"/>
  <c r="O1964" i="1"/>
  <c r="P1964" i="1"/>
  <c r="Q1964" i="1"/>
  <c r="A1964" i="1"/>
  <c r="J1956" i="1"/>
  <c r="R1956" i="1"/>
  <c r="K1956" i="1"/>
  <c r="L1956" i="1"/>
  <c r="M1956" i="1"/>
  <c r="N1956" i="1"/>
  <c r="O1956" i="1"/>
  <c r="P1956" i="1"/>
  <c r="Q1956" i="1"/>
  <c r="A1956" i="1"/>
  <c r="K2843" i="1"/>
  <c r="L2843" i="1"/>
  <c r="M2843" i="1"/>
  <c r="N2843" i="1"/>
  <c r="O2843" i="1"/>
  <c r="P2843" i="1"/>
  <c r="Q2843" i="1"/>
  <c r="R2843" i="1"/>
  <c r="J2843" i="1"/>
  <c r="A2843" i="1"/>
  <c r="K2835" i="1"/>
  <c r="L2835" i="1"/>
  <c r="M2835" i="1"/>
  <c r="N2835" i="1"/>
  <c r="O2835" i="1"/>
  <c r="P2835" i="1"/>
  <c r="R2835" i="1"/>
  <c r="Q2835" i="1"/>
  <c r="J2835" i="1"/>
  <c r="A2835" i="1"/>
  <c r="K2827" i="1"/>
  <c r="L2827" i="1"/>
  <c r="M2827" i="1"/>
  <c r="N2827" i="1"/>
  <c r="O2827" i="1"/>
  <c r="P2827" i="1"/>
  <c r="J2827" i="1"/>
  <c r="Q2827" i="1"/>
  <c r="R2827" i="1"/>
  <c r="A2827" i="1"/>
  <c r="M2881" i="1"/>
  <c r="O2881" i="1"/>
  <c r="P2881" i="1"/>
  <c r="Q2881" i="1"/>
  <c r="R2881" i="1"/>
  <c r="J2881" i="1"/>
  <c r="K2881" i="1"/>
  <c r="L2881" i="1"/>
  <c r="N2881" i="1"/>
  <c r="A2881" i="1"/>
  <c r="J3051" i="1"/>
  <c r="R3051" i="1"/>
  <c r="M3051" i="1"/>
  <c r="N3051" i="1"/>
  <c r="Q3051" i="1"/>
  <c r="K3051" i="1"/>
  <c r="P3051" i="1"/>
  <c r="O3051" i="1"/>
  <c r="L3051" i="1"/>
  <c r="A3051" i="1"/>
  <c r="L3203" i="1"/>
  <c r="M3203" i="1"/>
  <c r="K3203" i="1"/>
  <c r="N3203" i="1"/>
  <c r="O3203" i="1"/>
  <c r="P3203" i="1"/>
  <c r="Q3203" i="1"/>
  <c r="R3203" i="1"/>
  <c r="J3203" i="1"/>
  <c r="A3203" i="1"/>
  <c r="J2812" i="1"/>
  <c r="R2812" i="1"/>
  <c r="K2812" i="1"/>
  <c r="L2812" i="1"/>
  <c r="M2812" i="1"/>
  <c r="N2812" i="1"/>
  <c r="O2812" i="1"/>
  <c r="P2812" i="1"/>
  <c r="Q2812" i="1"/>
  <c r="A2812" i="1"/>
  <c r="N2816" i="1"/>
  <c r="O2816" i="1"/>
  <c r="P2816" i="1"/>
  <c r="Q2816" i="1"/>
  <c r="J2816" i="1"/>
  <c r="R2816" i="1"/>
  <c r="K2816" i="1"/>
  <c r="L2816" i="1"/>
  <c r="M2816" i="1"/>
  <c r="A2816" i="1"/>
  <c r="Q3052" i="1"/>
  <c r="L3052" i="1"/>
  <c r="M3052" i="1"/>
  <c r="J3052" i="1"/>
  <c r="K3052" i="1"/>
  <c r="N3052" i="1"/>
  <c r="O3052" i="1"/>
  <c r="P3052" i="1"/>
  <c r="R3052" i="1"/>
  <c r="A3052" i="1"/>
  <c r="Q3174" i="1"/>
  <c r="J3174" i="1"/>
  <c r="R3174" i="1"/>
  <c r="N3174" i="1"/>
  <c r="O3174" i="1"/>
  <c r="P3174" i="1"/>
  <c r="L3174" i="1"/>
  <c r="K3174" i="1"/>
  <c r="M3174" i="1"/>
  <c r="A3174" i="1"/>
  <c r="L3179" i="1"/>
  <c r="M3179" i="1"/>
  <c r="Q3179" i="1"/>
  <c r="R3179" i="1"/>
  <c r="J3179" i="1"/>
  <c r="O3179" i="1"/>
  <c r="K3179" i="1"/>
  <c r="N3179" i="1"/>
  <c r="A3179" i="1"/>
  <c r="P3179" i="1"/>
  <c r="K3204" i="1"/>
  <c r="L3204" i="1"/>
  <c r="N3204" i="1"/>
  <c r="O3204" i="1"/>
  <c r="P3204" i="1"/>
  <c r="Q3204" i="1"/>
  <c r="J3204" i="1"/>
  <c r="M3204" i="1"/>
  <c r="R3204" i="1"/>
  <c r="A3204" i="1"/>
  <c r="P3230" i="1"/>
  <c r="Q3230" i="1"/>
  <c r="J3230" i="1"/>
  <c r="R3230" i="1"/>
  <c r="K3230" i="1"/>
  <c r="L3230" i="1"/>
  <c r="O3230" i="1"/>
  <c r="M3230" i="1"/>
  <c r="A3230" i="1"/>
  <c r="N3230" i="1"/>
  <c r="N2800" i="1"/>
  <c r="O2800" i="1"/>
  <c r="P2800" i="1"/>
  <c r="Q2800" i="1"/>
  <c r="J2800" i="1"/>
  <c r="R2800" i="1"/>
  <c r="K2800" i="1"/>
  <c r="L2800" i="1"/>
  <c r="M2800" i="1"/>
  <c r="A2800" i="1"/>
  <c r="L2818" i="1"/>
  <c r="M2818" i="1"/>
  <c r="N2818" i="1"/>
  <c r="O2818" i="1"/>
  <c r="P2818" i="1"/>
  <c r="Q2818" i="1"/>
  <c r="K2818" i="1"/>
  <c r="R2818" i="1"/>
  <c r="J2818" i="1"/>
  <c r="A2818" i="1"/>
  <c r="J2820" i="1"/>
  <c r="R2820" i="1"/>
  <c r="K2820" i="1"/>
  <c r="L2820" i="1"/>
  <c r="M2820" i="1"/>
  <c r="N2820" i="1"/>
  <c r="O2820" i="1"/>
  <c r="P2820" i="1"/>
  <c r="Q2820" i="1"/>
  <c r="A2820" i="1"/>
  <c r="J2761" i="1"/>
  <c r="R2761" i="1"/>
  <c r="K2761" i="1"/>
  <c r="L2761" i="1"/>
  <c r="M2761" i="1"/>
  <c r="N2761" i="1"/>
  <c r="O2761" i="1"/>
  <c r="P2761" i="1"/>
  <c r="Q2761" i="1"/>
  <c r="A2761" i="1"/>
  <c r="P2870" i="1"/>
  <c r="J2870" i="1"/>
  <c r="R2870" i="1"/>
  <c r="K2870" i="1"/>
  <c r="L2870" i="1"/>
  <c r="M2870" i="1"/>
  <c r="N2870" i="1"/>
  <c r="O2870" i="1"/>
  <c r="Q2870" i="1"/>
  <c r="A2870" i="1"/>
  <c r="P2878" i="1"/>
  <c r="J2878" i="1"/>
  <c r="R2878" i="1"/>
  <c r="K2878" i="1"/>
  <c r="L2878" i="1"/>
  <c r="M2878" i="1"/>
  <c r="N2878" i="1"/>
  <c r="Q2878" i="1"/>
  <c r="O2878" i="1"/>
  <c r="A2878" i="1"/>
  <c r="M3233" i="1"/>
  <c r="N3233" i="1"/>
  <c r="O3233" i="1"/>
  <c r="Q3233" i="1"/>
  <c r="R3233" i="1"/>
  <c r="J3233" i="1"/>
  <c r="P3233" i="1"/>
  <c r="L3233" i="1"/>
  <c r="A3233" i="1"/>
  <c r="K3233" i="1"/>
  <c r="A3301" i="1"/>
  <c r="O3272" i="1"/>
  <c r="A3272" i="1"/>
  <c r="N3262" i="1"/>
  <c r="A3262" i="1"/>
  <c r="O3247" i="1"/>
  <c r="P3247" i="1"/>
  <c r="Q3247" i="1"/>
  <c r="R3247" i="1"/>
  <c r="J3247" i="1"/>
  <c r="K3247" i="1"/>
  <c r="N3247" i="1"/>
  <c r="L3247" i="1"/>
  <c r="M3247" i="1"/>
  <c r="A3247" i="1"/>
  <c r="L2858" i="1"/>
  <c r="N2858" i="1"/>
  <c r="O2858" i="1"/>
  <c r="P2858" i="1"/>
  <c r="Q2858" i="1"/>
  <c r="J2858" i="1"/>
  <c r="K2858" i="1"/>
  <c r="M2858" i="1"/>
  <c r="R2858" i="1"/>
  <c r="A2858" i="1"/>
  <c r="L2142" i="1"/>
  <c r="M2142" i="1"/>
  <c r="N2142" i="1"/>
  <c r="O2142" i="1"/>
  <c r="P2142" i="1"/>
  <c r="Q2142" i="1"/>
  <c r="R2142" i="1"/>
  <c r="J2142" i="1"/>
  <c r="K2142" i="1"/>
  <c r="A2142" i="1"/>
  <c r="L2134" i="1"/>
  <c r="M2134" i="1"/>
  <c r="N2134" i="1"/>
  <c r="O2134" i="1"/>
  <c r="P2134" i="1"/>
  <c r="Q2134" i="1"/>
  <c r="J2134" i="1"/>
  <c r="K2134" i="1"/>
  <c r="R2134" i="1"/>
  <c r="A2134" i="1"/>
  <c r="L2126" i="1"/>
  <c r="M2126" i="1"/>
  <c r="N2126" i="1"/>
  <c r="O2126" i="1"/>
  <c r="P2126" i="1"/>
  <c r="Q2126" i="1"/>
  <c r="J2126" i="1"/>
  <c r="R2126" i="1"/>
  <c r="K2126" i="1"/>
  <c r="A2126" i="1"/>
  <c r="L2118" i="1"/>
  <c r="M2118" i="1"/>
  <c r="N2118" i="1"/>
  <c r="O2118" i="1"/>
  <c r="P2118" i="1"/>
  <c r="Q2118" i="1"/>
  <c r="R2118" i="1"/>
  <c r="J2118" i="1"/>
  <c r="K2118" i="1"/>
  <c r="A2118" i="1"/>
  <c r="L2110" i="1"/>
  <c r="M2110" i="1"/>
  <c r="N2110" i="1"/>
  <c r="O2110" i="1"/>
  <c r="P2110" i="1"/>
  <c r="Q2110" i="1"/>
  <c r="R2110" i="1"/>
  <c r="J2110" i="1"/>
  <c r="K2110" i="1"/>
  <c r="A2110" i="1"/>
  <c r="L2102" i="1"/>
  <c r="M2102" i="1"/>
  <c r="N2102" i="1"/>
  <c r="O2102" i="1"/>
  <c r="P2102" i="1"/>
  <c r="Q2102" i="1"/>
  <c r="J2102" i="1"/>
  <c r="K2102" i="1"/>
  <c r="R2102" i="1"/>
  <c r="A2102" i="1"/>
  <c r="L2094" i="1"/>
  <c r="M2094" i="1"/>
  <c r="N2094" i="1"/>
  <c r="O2094" i="1"/>
  <c r="P2094" i="1"/>
  <c r="Q2094" i="1"/>
  <c r="J2094" i="1"/>
  <c r="R2094" i="1"/>
  <c r="K2094" i="1"/>
  <c r="A2094" i="1"/>
  <c r="L2086" i="1"/>
  <c r="M2086" i="1"/>
  <c r="N2086" i="1"/>
  <c r="O2086" i="1"/>
  <c r="P2086" i="1"/>
  <c r="Q2086" i="1"/>
  <c r="R2086" i="1"/>
  <c r="J2086" i="1"/>
  <c r="K2086" i="1"/>
  <c r="A2086" i="1"/>
  <c r="L2078" i="1"/>
  <c r="M2078" i="1"/>
  <c r="N2078" i="1"/>
  <c r="O2078" i="1"/>
  <c r="P2078" i="1"/>
  <c r="Q2078" i="1"/>
  <c r="R2078" i="1"/>
  <c r="J2078" i="1"/>
  <c r="K2078" i="1"/>
  <c r="A2078" i="1"/>
  <c r="L2070" i="1"/>
  <c r="M2070" i="1"/>
  <c r="N2070" i="1"/>
  <c r="O2070" i="1"/>
  <c r="P2070" i="1"/>
  <c r="Q2070" i="1"/>
  <c r="J2070" i="1"/>
  <c r="K2070" i="1"/>
  <c r="R2070" i="1"/>
  <c r="A2070" i="1"/>
  <c r="P2062" i="1"/>
  <c r="Q2062" i="1"/>
  <c r="K2062" i="1"/>
  <c r="M2062" i="1"/>
  <c r="N2062" i="1"/>
  <c r="O2062" i="1"/>
  <c r="R2062" i="1"/>
  <c r="J2062" i="1"/>
  <c r="L2062" i="1"/>
  <c r="A2062" i="1"/>
  <c r="P3067" i="1"/>
  <c r="K3067" i="1"/>
  <c r="L3067" i="1"/>
  <c r="J3067" i="1"/>
  <c r="M3067" i="1"/>
  <c r="N3067" i="1"/>
  <c r="O3067" i="1"/>
  <c r="Q3067" i="1"/>
  <c r="R3067" i="1"/>
  <c r="A3067" i="1"/>
  <c r="O3222" i="1"/>
  <c r="P3222" i="1"/>
  <c r="Q3222" i="1"/>
  <c r="J3222" i="1"/>
  <c r="R3222" i="1"/>
  <c r="M3222" i="1"/>
  <c r="K3222" i="1"/>
  <c r="L3222" i="1"/>
  <c r="N3222" i="1"/>
  <c r="A3222" i="1"/>
  <c r="Q3214" i="1"/>
  <c r="J3214" i="1"/>
  <c r="R3214" i="1"/>
  <c r="K3214" i="1"/>
  <c r="L3214" i="1"/>
  <c r="M3214" i="1"/>
  <c r="P3214" i="1"/>
  <c r="N3214" i="1"/>
  <c r="O3214" i="1"/>
  <c r="A3214" i="1"/>
  <c r="K2059" i="1"/>
  <c r="L2059" i="1"/>
  <c r="N2059" i="1"/>
  <c r="O2059" i="1"/>
  <c r="P2059" i="1"/>
  <c r="Q2059" i="1"/>
  <c r="R2059" i="1"/>
  <c r="J2059" i="1"/>
  <c r="M2059" i="1"/>
  <c r="A2059" i="1"/>
  <c r="K2051" i="1"/>
  <c r="L2051" i="1"/>
  <c r="N2051" i="1"/>
  <c r="J2051" i="1"/>
  <c r="M2051" i="1"/>
  <c r="O2051" i="1"/>
  <c r="P2051" i="1"/>
  <c r="Q2051" i="1"/>
  <c r="R2051" i="1"/>
  <c r="A2051" i="1"/>
  <c r="K2043" i="1"/>
  <c r="L2043" i="1"/>
  <c r="N2043" i="1"/>
  <c r="P2043" i="1"/>
  <c r="O2043" i="1"/>
  <c r="Q2043" i="1"/>
  <c r="R2043" i="1"/>
  <c r="J2043" i="1"/>
  <c r="M2043" i="1"/>
  <c r="A2043" i="1"/>
  <c r="K2035" i="1"/>
  <c r="L2035" i="1"/>
  <c r="M2035" i="1"/>
  <c r="N2035" i="1"/>
  <c r="O2035" i="1"/>
  <c r="P2035" i="1"/>
  <c r="J2035" i="1"/>
  <c r="Q2035" i="1"/>
  <c r="R2035" i="1"/>
  <c r="A2035" i="1"/>
  <c r="K2027" i="1"/>
  <c r="L2027" i="1"/>
  <c r="M2027" i="1"/>
  <c r="N2027" i="1"/>
  <c r="O2027" i="1"/>
  <c r="P2027" i="1"/>
  <c r="J2027" i="1"/>
  <c r="Q2027" i="1"/>
  <c r="R2027" i="1"/>
  <c r="A2027" i="1"/>
  <c r="K2019" i="1"/>
  <c r="L2019" i="1"/>
  <c r="M2019" i="1"/>
  <c r="N2019" i="1"/>
  <c r="O2019" i="1"/>
  <c r="P2019" i="1"/>
  <c r="R2019" i="1"/>
  <c r="J2019" i="1"/>
  <c r="Q2019" i="1"/>
  <c r="A2019" i="1"/>
  <c r="K2011" i="1"/>
  <c r="L2011" i="1"/>
  <c r="M2011" i="1"/>
  <c r="N2011" i="1"/>
  <c r="O2011" i="1"/>
  <c r="P2011" i="1"/>
  <c r="J2011" i="1"/>
  <c r="Q2011" i="1"/>
  <c r="R2011" i="1"/>
  <c r="A2011" i="1"/>
  <c r="K2003" i="1"/>
  <c r="L2003" i="1"/>
  <c r="M2003" i="1"/>
  <c r="N2003" i="1"/>
  <c r="O2003" i="1"/>
  <c r="P2003" i="1"/>
  <c r="J2003" i="1"/>
  <c r="Q2003" i="1"/>
  <c r="R2003" i="1"/>
  <c r="A2003" i="1"/>
  <c r="K1995" i="1"/>
  <c r="L1995" i="1"/>
  <c r="M1995" i="1"/>
  <c r="N1995" i="1"/>
  <c r="O1995" i="1"/>
  <c r="P1995" i="1"/>
  <c r="J1995" i="1"/>
  <c r="Q1995" i="1"/>
  <c r="R1995" i="1"/>
  <c r="A1995" i="1"/>
  <c r="K1987" i="1"/>
  <c r="L1987" i="1"/>
  <c r="M1987" i="1"/>
  <c r="N1987" i="1"/>
  <c r="O1987" i="1"/>
  <c r="P1987" i="1"/>
  <c r="R1987" i="1"/>
  <c r="J1987" i="1"/>
  <c r="Q1987" i="1"/>
  <c r="A1987" i="1"/>
  <c r="K1979" i="1"/>
  <c r="L1979" i="1"/>
  <c r="M1979" i="1"/>
  <c r="N1979" i="1"/>
  <c r="O1979" i="1"/>
  <c r="P1979" i="1"/>
  <c r="J1979" i="1"/>
  <c r="Q1979" i="1"/>
  <c r="R1979" i="1"/>
  <c r="A1979" i="1"/>
  <c r="K1971" i="1"/>
  <c r="L1971" i="1"/>
  <c r="M1971" i="1"/>
  <c r="N1971" i="1"/>
  <c r="O1971" i="1"/>
  <c r="P1971" i="1"/>
  <c r="J1971" i="1"/>
  <c r="Q1971" i="1"/>
  <c r="R1971" i="1"/>
  <c r="A1971" i="1"/>
  <c r="K1963" i="1"/>
  <c r="L1963" i="1"/>
  <c r="M1963" i="1"/>
  <c r="N1963" i="1"/>
  <c r="O1963" i="1"/>
  <c r="P1963" i="1"/>
  <c r="J1963" i="1"/>
  <c r="Q1963" i="1"/>
  <c r="R1963" i="1"/>
  <c r="A1963" i="1"/>
  <c r="K1955" i="1"/>
  <c r="L1955" i="1"/>
  <c r="M1955" i="1"/>
  <c r="N1955" i="1"/>
  <c r="O1955" i="1"/>
  <c r="P1955" i="1"/>
  <c r="R1955" i="1"/>
  <c r="J1955" i="1"/>
  <c r="Q1955" i="1"/>
  <c r="A1955" i="1"/>
  <c r="L2842" i="1"/>
  <c r="M2842" i="1"/>
  <c r="N2842" i="1"/>
  <c r="O2842" i="1"/>
  <c r="P2842" i="1"/>
  <c r="Q2842" i="1"/>
  <c r="J2842" i="1"/>
  <c r="K2842" i="1"/>
  <c r="R2842" i="1"/>
  <c r="A2842" i="1"/>
  <c r="L2834" i="1"/>
  <c r="M2834" i="1"/>
  <c r="N2834" i="1"/>
  <c r="O2834" i="1"/>
  <c r="P2834" i="1"/>
  <c r="Q2834" i="1"/>
  <c r="J2834" i="1"/>
  <c r="K2834" i="1"/>
  <c r="R2834" i="1"/>
  <c r="A2834" i="1"/>
  <c r="L2826" i="1"/>
  <c r="M2826" i="1"/>
  <c r="N2826" i="1"/>
  <c r="O2826" i="1"/>
  <c r="P2826" i="1"/>
  <c r="Q2826" i="1"/>
  <c r="J2826" i="1"/>
  <c r="K2826" i="1"/>
  <c r="R2826" i="1"/>
  <c r="A2826" i="1"/>
  <c r="L632" i="1"/>
  <c r="F225" i="8"/>
  <c r="F172" i="8"/>
  <c r="F40" i="8"/>
  <c r="F8" i="8"/>
  <c r="F157" i="8"/>
  <c r="F15" i="8"/>
  <c r="F28" i="8"/>
  <c r="F176" i="8"/>
  <c r="F11" i="8"/>
  <c r="F23" i="8"/>
  <c r="F196" i="8"/>
  <c r="F21" i="8"/>
  <c r="F2" i="8"/>
  <c r="F17" i="8"/>
  <c r="F13" i="8"/>
  <c r="F14" i="8"/>
  <c r="F171" i="8"/>
  <c r="F31" i="8"/>
  <c r="F22" i="8"/>
  <c r="F6" i="8"/>
  <c r="F16" i="8"/>
  <c r="F118" i="8"/>
  <c r="F10" i="8"/>
  <c r="F38" i="8"/>
  <c r="F173" i="8"/>
  <c r="F20" i="8"/>
  <c r="F210" i="8"/>
  <c r="F32" i="8"/>
  <c r="F33" i="8"/>
  <c r="F175" i="8"/>
  <c r="F3" i="8"/>
  <c r="F41" i="8"/>
  <c r="F209" i="8"/>
  <c r="F7" i="8"/>
  <c r="F12" i="8"/>
  <c r="F37" i="8"/>
  <c r="F36" i="8"/>
  <c r="F181" i="8"/>
  <c r="F193" i="8"/>
  <c r="F192" i="8"/>
  <c r="F233" i="8"/>
  <c r="F229" i="8"/>
  <c r="F696" i="15"/>
  <c r="C695" i="15"/>
  <c r="B679" i="15"/>
  <c r="B678" i="15" s="1"/>
  <c r="B688" i="15" s="1"/>
  <c r="C694" i="15"/>
  <c r="E693" i="15"/>
  <c r="C693" i="15"/>
  <c r="F190" i="8"/>
  <c r="F203" i="8"/>
  <c r="F191" i="8"/>
  <c r="F180" i="8"/>
  <c r="F231" i="8"/>
  <c r="F197" i="8"/>
  <c r="F166" i="8"/>
  <c r="F163" i="8"/>
  <c r="F164" i="8"/>
  <c r="F226" i="8"/>
  <c r="F238" i="8"/>
  <c r="F183" i="8"/>
  <c r="F169" i="8"/>
  <c r="F195" i="8"/>
  <c r="F170" i="8"/>
  <c r="F215" i="8"/>
  <c r="F151" i="8"/>
  <c r="F182" i="8"/>
  <c r="F206" i="8"/>
  <c r="F111" i="8"/>
  <c r="F212" i="8"/>
  <c r="F167" i="8"/>
  <c r="F205" i="8"/>
  <c r="F43" i="8"/>
  <c r="O516" i="1"/>
  <c r="O520" i="1"/>
  <c r="O524" i="1"/>
  <c r="O525" i="1"/>
  <c r="O517" i="1"/>
  <c r="O508" i="1"/>
  <c r="O523" i="1"/>
  <c r="O512" i="1"/>
  <c r="O528" i="1"/>
  <c r="O518" i="1"/>
  <c r="O515" i="1"/>
  <c r="O509" i="1"/>
  <c r="O526" i="1"/>
  <c r="O510" i="1"/>
  <c r="O522" i="1"/>
  <c r="O514" i="1"/>
  <c r="O521" i="1"/>
  <c r="O519" i="1"/>
  <c r="O513" i="1"/>
  <c r="O527" i="1"/>
  <c r="O511" i="1"/>
  <c r="K3258" i="1"/>
  <c r="O322" i="1"/>
  <c r="M321" i="1"/>
  <c r="Q393" i="1"/>
  <c r="J393" i="1"/>
  <c r="R393" i="1"/>
  <c r="K393" i="1"/>
  <c r="L393" i="1"/>
  <c r="M393" i="1"/>
  <c r="N393" i="1"/>
  <c r="O393" i="1"/>
  <c r="P393" i="1"/>
  <c r="Q385" i="1"/>
  <c r="J385" i="1"/>
  <c r="R385" i="1"/>
  <c r="K385" i="1"/>
  <c r="L385" i="1"/>
  <c r="M385" i="1"/>
  <c r="N385" i="1"/>
  <c r="O385" i="1"/>
  <c r="P385" i="1"/>
  <c r="J392" i="1"/>
  <c r="R392" i="1"/>
  <c r="K392" i="1"/>
  <c r="L392" i="1"/>
  <c r="M392" i="1"/>
  <c r="N392" i="1"/>
  <c r="O392" i="1"/>
  <c r="P392" i="1"/>
  <c r="Q392" i="1"/>
  <c r="L3262" i="1"/>
  <c r="L398" i="1"/>
  <c r="M398" i="1"/>
  <c r="N398" i="1"/>
  <c r="O398" i="1"/>
  <c r="P398" i="1"/>
  <c r="Q398" i="1"/>
  <c r="J398" i="1"/>
  <c r="R398" i="1"/>
  <c r="K398" i="1"/>
  <c r="L390" i="1"/>
  <c r="M390" i="1"/>
  <c r="N390" i="1"/>
  <c r="O390" i="1"/>
  <c r="P390" i="1"/>
  <c r="Q390" i="1"/>
  <c r="J390" i="1"/>
  <c r="R390" i="1"/>
  <c r="K390" i="1"/>
  <c r="Q260" i="1"/>
  <c r="P326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3301" i="1"/>
  <c r="N396" i="1"/>
  <c r="O396" i="1"/>
  <c r="P396" i="1"/>
  <c r="Q396" i="1"/>
  <c r="J396" i="1"/>
  <c r="R396" i="1"/>
  <c r="K396" i="1"/>
  <c r="L396" i="1"/>
  <c r="M396" i="1"/>
  <c r="N388" i="1"/>
  <c r="O388" i="1"/>
  <c r="P388" i="1"/>
  <c r="Q388" i="1"/>
  <c r="J388" i="1"/>
  <c r="R388" i="1"/>
  <c r="K388" i="1"/>
  <c r="L388" i="1"/>
  <c r="M388" i="1"/>
  <c r="K3301" i="1"/>
  <c r="O395" i="1"/>
  <c r="P395" i="1"/>
  <c r="Q395" i="1"/>
  <c r="J395" i="1"/>
  <c r="R395" i="1"/>
  <c r="K395" i="1"/>
  <c r="L395" i="1"/>
  <c r="M395" i="1"/>
  <c r="N395" i="1"/>
  <c r="O387" i="1"/>
  <c r="P387" i="1"/>
  <c r="Q387" i="1"/>
  <c r="J387" i="1"/>
  <c r="R387" i="1"/>
  <c r="K387" i="1"/>
  <c r="L387" i="1"/>
  <c r="M387" i="1"/>
  <c r="N387" i="1"/>
  <c r="P394" i="1"/>
  <c r="Q394" i="1"/>
  <c r="J394" i="1"/>
  <c r="R394" i="1"/>
  <c r="K394" i="1"/>
  <c r="L394" i="1"/>
  <c r="M394" i="1"/>
  <c r="N394" i="1"/>
  <c r="O394" i="1"/>
  <c r="A386" i="1"/>
  <c r="P386" i="1"/>
  <c r="Q386" i="1"/>
  <c r="J386" i="1"/>
  <c r="R386" i="1"/>
  <c r="K386" i="1"/>
  <c r="L386" i="1"/>
  <c r="M386" i="1"/>
  <c r="N386" i="1"/>
  <c r="O386" i="1"/>
  <c r="Q17" i="1"/>
  <c r="P67" i="1"/>
  <c r="P260" i="1"/>
  <c r="R210" i="1"/>
  <c r="N152" i="1"/>
  <c r="O67" i="1"/>
  <c r="K260" i="1"/>
  <c r="R228" i="1"/>
  <c r="P3298" i="1"/>
  <c r="P3297" i="1"/>
  <c r="M322" i="1"/>
  <c r="N3265" i="1"/>
  <c r="A322" i="1"/>
  <c r="M3265" i="1"/>
  <c r="K201" i="1"/>
  <c r="A314" i="1"/>
  <c r="R201" i="1"/>
  <c r="N3295" i="1"/>
  <c r="M3295" i="1"/>
  <c r="N3255" i="1"/>
  <c r="J228" i="1"/>
  <c r="Q149" i="1"/>
  <c r="J149" i="1"/>
  <c r="L152" i="1"/>
  <c r="Q213" i="1"/>
  <c r="P152" i="1"/>
  <c r="K17" i="1"/>
  <c r="M3268" i="1"/>
  <c r="N149" i="1"/>
  <c r="N67" i="1"/>
  <c r="O260" i="1"/>
  <c r="A260" i="1"/>
  <c r="J201" i="1"/>
  <c r="Q228" i="1"/>
  <c r="O3262" i="1"/>
  <c r="P483" i="1"/>
  <c r="K28" i="1"/>
  <c r="A149" i="1"/>
  <c r="M67" i="1"/>
  <c r="N260" i="1"/>
  <c r="Q201" i="1"/>
  <c r="P228" i="1"/>
  <c r="R3272" i="1"/>
  <c r="R319" i="1"/>
  <c r="J319" i="1"/>
  <c r="J483" i="1"/>
  <c r="M260" i="1"/>
  <c r="P201" i="1"/>
  <c r="O228" i="1"/>
  <c r="R67" i="1"/>
  <c r="L260" i="1"/>
  <c r="O201" i="1"/>
  <c r="N228" i="1"/>
  <c r="N3272" i="1"/>
  <c r="L311" i="1"/>
  <c r="L67" i="1"/>
  <c r="A201" i="1"/>
  <c r="J67" i="1"/>
  <c r="K67" i="1"/>
  <c r="J3272" i="1"/>
  <c r="P315" i="1"/>
  <c r="B67" i="1"/>
  <c r="A67" i="1"/>
  <c r="R260" i="1"/>
  <c r="N201" i="1"/>
  <c r="L228" i="1"/>
  <c r="K311" i="1"/>
  <c r="A152" i="1"/>
  <c r="L201" i="1"/>
  <c r="K228" i="1"/>
  <c r="R3301" i="1"/>
  <c r="K152" i="1"/>
  <c r="P149" i="1"/>
  <c r="P359" i="1"/>
  <c r="K213" i="1"/>
  <c r="L17" i="1"/>
  <c r="A321" i="1"/>
  <c r="R152" i="1"/>
  <c r="B152" i="1"/>
  <c r="O149" i="1"/>
  <c r="R213" i="1"/>
  <c r="N17" i="1"/>
  <c r="L313" i="1"/>
  <c r="P269" i="1"/>
  <c r="J213" i="1"/>
  <c r="M17" i="1"/>
  <c r="K313" i="1"/>
  <c r="L269" i="1"/>
  <c r="J152" i="1"/>
  <c r="K149" i="1"/>
  <c r="B149" i="1"/>
  <c r="O213" i="1"/>
  <c r="B17" i="1"/>
  <c r="K321" i="1"/>
  <c r="N313" i="1"/>
  <c r="A269" i="1"/>
  <c r="L321" i="1"/>
  <c r="O313" i="1"/>
  <c r="J269" i="1"/>
  <c r="Q152" i="1"/>
  <c r="L149" i="1"/>
  <c r="J321" i="1"/>
  <c r="M313" i="1"/>
  <c r="N213" i="1"/>
  <c r="A213" i="1"/>
  <c r="Q321" i="1"/>
  <c r="M205" i="1"/>
  <c r="J56" i="1"/>
  <c r="N3257" i="1"/>
  <c r="M149" i="1"/>
  <c r="M152" i="1"/>
  <c r="F78" i="8"/>
  <c r="F74" i="8"/>
  <c r="F55" i="8"/>
  <c r="F179" i="8"/>
  <c r="F214" i="8"/>
  <c r="F67" i="8"/>
  <c r="F73" i="8"/>
  <c r="F47" i="8"/>
  <c r="F213" i="8"/>
  <c r="F79" i="8"/>
  <c r="F119" i="8"/>
  <c r="F75" i="8"/>
  <c r="F42" i="8"/>
  <c r="F184" i="8"/>
  <c r="F185" i="8"/>
  <c r="F177" i="8"/>
  <c r="F69" i="8"/>
  <c r="F49" i="8"/>
  <c r="F81" i="8"/>
  <c r="F207" i="8"/>
  <c r="F46" i="8"/>
  <c r="F45" i="8"/>
  <c r="F82" i="8"/>
  <c r="F66" i="8"/>
  <c r="F222" i="8"/>
  <c r="F223" i="8"/>
  <c r="F224" i="8"/>
  <c r="F220" i="8"/>
  <c r="F221" i="8"/>
  <c r="F217" i="8"/>
  <c r="F218" i="8"/>
  <c r="F219" i="8"/>
  <c r="F72" i="8"/>
  <c r="F70" i="8"/>
  <c r="F208" i="8"/>
  <c r="F155" i="8"/>
  <c r="F154" i="8"/>
  <c r="F93" i="8"/>
  <c r="F146" i="8"/>
  <c r="F150" i="8"/>
  <c r="L3265" i="1"/>
  <c r="L3295" i="1"/>
  <c r="K16" i="1"/>
  <c r="Q319" i="1"/>
  <c r="R311" i="1"/>
  <c r="O483" i="1"/>
  <c r="K3265" i="1"/>
  <c r="K3295" i="1"/>
  <c r="P319" i="1"/>
  <c r="P311" i="1"/>
  <c r="N483" i="1"/>
  <c r="R3265" i="1"/>
  <c r="R3295" i="1"/>
  <c r="O311" i="1"/>
  <c r="M483" i="1"/>
  <c r="J3265" i="1"/>
  <c r="J3295" i="1"/>
  <c r="M319" i="1"/>
  <c r="A319" i="1"/>
  <c r="L483" i="1"/>
  <c r="L319" i="1"/>
  <c r="Q3265" i="1"/>
  <c r="P3295" i="1"/>
  <c r="Q3295" i="1"/>
  <c r="N311" i="1"/>
  <c r="A311" i="1"/>
  <c r="A483" i="1"/>
  <c r="O3295" i="1"/>
  <c r="K319" i="1"/>
  <c r="M311" i="1"/>
  <c r="R3255" i="1"/>
  <c r="N205" i="1"/>
  <c r="R32" i="1"/>
  <c r="O3263" i="1"/>
  <c r="N24" i="1"/>
  <c r="N3273" i="1"/>
  <c r="A205" i="1"/>
  <c r="M16" i="1"/>
  <c r="M3273" i="1"/>
  <c r="L205" i="1"/>
  <c r="R56" i="1"/>
  <c r="L3302" i="1"/>
  <c r="K205" i="1"/>
  <c r="K48" i="1"/>
  <c r="L3263" i="1"/>
  <c r="J205" i="1"/>
  <c r="L48" i="1"/>
  <c r="K3263" i="1"/>
  <c r="P205" i="1"/>
  <c r="B40" i="1"/>
  <c r="M222" i="1"/>
  <c r="J232" i="1"/>
  <c r="J267" i="1"/>
  <c r="N58" i="1"/>
  <c r="L266" i="1"/>
  <c r="O34" i="1"/>
  <c r="N18" i="1"/>
  <c r="P202" i="1"/>
  <c r="K58" i="1"/>
  <c r="K34" i="1"/>
  <c r="B18" i="1"/>
  <c r="P267" i="1"/>
  <c r="O262" i="1"/>
  <c r="L230" i="1"/>
  <c r="M365"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65" i="1"/>
  <c r="R315" i="1"/>
  <c r="Q315" i="1"/>
  <c r="O269" i="1"/>
  <c r="A224" i="1"/>
  <c r="J323" i="1"/>
  <c r="J371" i="1"/>
  <c r="P323" i="1"/>
  <c r="K315" i="1"/>
  <c r="O371" i="1"/>
  <c r="N323" i="1"/>
  <c r="A315" i="1"/>
  <c r="N315" i="1"/>
  <c r="M3260" i="1"/>
  <c r="M323" i="1"/>
  <c r="K323" i="1"/>
  <c r="P30" i="1"/>
  <c r="J314" i="1"/>
  <c r="J251" i="1"/>
  <c r="R251" i="1"/>
  <c r="Q269" i="1"/>
  <c r="K269" i="1"/>
  <c r="M269" i="1"/>
  <c r="N269" i="1"/>
  <c r="Q313" i="1"/>
  <c r="J313" i="1"/>
  <c r="A313" i="1"/>
  <c r="R313" i="1"/>
  <c r="N321" i="1"/>
  <c r="O321" i="1"/>
  <c r="P321" i="1"/>
  <c r="P14" i="1"/>
  <c r="M14" i="1"/>
  <c r="M38" i="1"/>
  <c r="O38" i="1"/>
  <c r="J54" i="1"/>
  <c r="P54" i="1"/>
  <c r="O314" i="1"/>
  <c r="N314" i="1"/>
  <c r="P314" i="1"/>
  <c r="Q314" i="1"/>
  <c r="L322" i="1"/>
  <c r="P322" i="1"/>
  <c r="J322" i="1"/>
  <c r="M228" i="1"/>
  <c r="P24" i="1"/>
  <c r="L222" i="1"/>
  <c r="M230" i="1"/>
  <c r="Q157" i="1"/>
  <c r="O157" i="1"/>
  <c r="P251" i="1"/>
  <c r="O480" i="1"/>
  <c r="K480" i="1"/>
  <c r="M56" i="1"/>
  <c r="M24" i="1"/>
  <c r="R16" i="1"/>
  <c r="L480" i="1"/>
  <c r="N54" i="1"/>
  <c r="M30" i="1"/>
  <c r="Q71" i="1"/>
  <c r="N232" i="1"/>
  <c r="A157" i="1"/>
  <c r="J32" i="1"/>
  <c r="A32" i="1"/>
  <c r="M48" i="1"/>
  <c r="N48" i="1"/>
  <c r="R322" i="1"/>
  <c r="R314" i="1"/>
  <c r="L56" i="1"/>
  <c r="O40" i="1"/>
  <c r="K32" i="1"/>
  <c r="L24" i="1"/>
  <c r="J16" i="1"/>
  <c r="R480" i="1"/>
  <c r="R207" i="1"/>
  <c r="A54" i="1"/>
  <c r="K30" i="1"/>
  <c r="N71" i="1"/>
  <c r="L232" i="1"/>
  <c r="P40" i="1"/>
  <c r="P32" i="1"/>
  <c r="J24" i="1"/>
  <c r="B16" i="1"/>
  <c r="Q480" i="1"/>
  <c r="N207" i="1"/>
  <c r="M46" i="1"/>
  <c r="P22" i="1"/>
  <c r="R366" i="1"/>
  <c r="P265" i="1"/>
  <c r="O249" i="1"/>
  <c r="Q48" i="1"/>
  <c r="M32" i="1"/>
  <c r="P480" i="1"/>
  <c r="A207" i="1"/>
  <c r="Q265" i="1"/>
  <c r="O71" i="1"/>
  <c r="J71" i="1"/>
  <c r="K24" i="1"/>
  <c r="A24" i="1"/>
  <c r="R40" i="1"/>
  <c r="L40" i="1"/>
  <c r="Q56" i="1"/>
  <c r="K56" i="1"/>
  <c r="P48" i="1"/>
  <c r="K40" i="1"/>
  <c r="L32" i="1"/>
  <c r="O16" i="1"/>
  <c r="J38" i="1"/>
  <c r="O14" i="1"/>
  <c r="K265" i="1"/>
  <c r="P56" i="1"/>
  <c r="J48" i="1"/>
  <c r="N40" i="1"/>
  <c r="Q24" i="1"/>
  <c r="P16" i="1"/>
  <c r="A480" i="1"/>
  <c r="M224" i="1"/>
  <c r="O366" i="1"/>
  <c r="M366" i="1"/>
  <c r="R22" i="1"/>
  <c r="K22" i="1"/>
  <c r="L46" i="1"/>
  <c r="B46" i="1"/>
  <c r="N319" i="1"/>
  <c r="J311" i="1"/>
  <c r="M9" i="1"/>
  <c r="N9" i="1"/>
  <c r="A9" i="1"/>
  <c r="O9" i="1"/>
  <c r="B9" i="1"/>
  <c r="P9" i="1"/>
  <c r="L9" i="1"/>
  <c r="Q9" i="1"/>
  <c r="J9" i="1"/>
  <c r="R9" i="1"/>
  <c r="K9" i="1"/>
  <c r="M217" i="1"/>
  <c r="J17" i="1"/>
  <c r="R205" i="1"/>
  <c r="N56" i="1"/>
  <c r="R48" i="1"/>
  <c r="B48" i="1"/>
  <c r="M40" i="1"/>
  <c r="N32" i="1"/>
  <c r="O24" i="1"/>
  <c r="Q16" i="1"/>
  <c r="A16" i="1"/>
  <c r="J480" i="1"/>
  <c r="Q262" i="1"/>
  <c r="J222" i="1"/>
  <c r="J230" i="1"/>
  <c r="P360" i="1"/>
  <c r="J3262" i="1"/>
  <c r="R3273" i="1"/>
  <c r="J207" i="1"/>
  <c r="Q54" i="1"/>
  <c r="K46" i="1"/>
  <c r="A46" i="1"/>
  <c r="B38" i="1"/>
  <c r="A30" i="1"/>
  <c r="B22" i="1"/>
  <c r="L14" i="1"/>
  <c r="Q366" i="1"/>
  <c r="Q207" i="1"/>
  <c r="L54" i="1"/>
  <c r="J46" i="1"/>
  <c r="Q38" i="1"/>
  <c r="Q30" i="1"/>
  <c r="Q22" i="1"/>
  <c r="A22" i="1"/>
  <c r="B14" i="1"/>
  <c r="P366" i="1"/>
  <c r="Q317" i="1"/>
  <c r="K3" i="1"/>
  <c r="L3" i="1"/>
  <c r="M3" i="1"/>
  <c r="R3" i="1"/>
  <c r="N3" i="1"/>
  <c r="O3" i="1"/>
  <c r="B3" i="1"/>
  <c r="J3" i="1"/>
  <c r="P3" i="1"/>
  <c r="A3" i="1"/>
  <c r="Q3" i="1"/>
  <c r="K11" i="1"/>
  <c r="L11" i="1"/>
  <c r="J11" i="1"/>
  <c r="M11" i="1"/>
  <c r="R11" i="1"/>
  <c r="N11" i="1"/>
  <c r="O11" i="1"/>
  <c r="P11" i="1"/>
  <c r="Q11" i="1"/>
  <c r="K483" i="1"/>
  <c r="R483" i="1"/>
  <c r="J3255" i="1"/>
  <c r="O3255" i="1"/>
  <c r="P207" i="1"/>
  <c r="K54" i="1"/>
  <c r="R46" i="1"/>
  <c r="L38" i="1"/>
  <c r="O30" i="1"/>
  <c r="N22" i="1"/>
  <c r="K14" i="1"/>
  <c r="A366"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301" i="1"/>
  <c r="K3273" i="1"/>
  <c r="R157" i="1"/>
  <c r="P155" i="1"/>
  <c r="B155" i="1"/>
  <c r="K366" i="1"/>
  <c r="N366"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6" i="1"/>
  <c r="O7" i="1"/>
  <c r="B7" i="1"/>
  <c r="P7" i="1"/>
  <c r="Q7" i="1"/>
  <c r="J7" i="1"/>
  <c r="R7" i="1"/>
  <c r="K7" i="1"/>
  <c r="N7" i="1"/>
  <c r="L7" i="1"/>
  <c r="A7" i="1"/>
  <c r="M7" i="1"/>
  <c r="A8" i="1"/>
  <c r="N8" i="1"/>
  <c r="B8" i="1"/>
  <c r="O8" i="1"/>
  <c r="P8" i="1"/>
  <c r="Q8" i="1"/>
  <c r="J8" i="1"/>
  <c r="R8" i="1"/>
  <c r="M8" i="1"/>
  <c r="K8" i="1"/>
  <c r="L8" i="1"/>
  <c r="Q3255"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72" i="1"/>
  <c r="Q3263" i="1"/>
  <c r="Q3271" i="1"/>
  <c r="Q3301" i="1"/>
  <c r="H679" i="15"/>
  <c r="H678" i="15" s="1"/>
  <c r="D696" i="15"/>
  <c r="E679" i="15"/>
  <c r="G679" i="15"/>
  <c r="B694" i="15"/>
  <c r="D694" i="15"/>
  <c r="F679" i="15"/>
  <c r="B685" i="15"/>
  <c r="G693" i="15"/>
  <c r="F693" i="15"/>
  <c r="B693" i="15"/>
  <c r="D679" i="15"/>
  <c r="C679" i="15"/>
  <c r="D693" i="15"/>
  <c r="E696" i="15"/>
  <c r="D695" i="15"/>
  <c r="J692" i="15"/>
  <c r="B708" i="15"/>
  <c r="J690" i="15"/>
  <c r="J691" i="15"/>
  <c r="B707" i="15"/>
  <c r="L202" i="1"/>
  <c r="L58" i="1"/>
  <c r="R50" i="1"/>
  <c r="N34" i="1"/>
  <c r="L18" i="1"/>
  <c r="N251" i="1"/>
  <c r="K3262" i="1"/>
  <c r="M3272" i="1"/>
  <c r="O3301" i="1"/>
  <c r="Q3273" i="1"/>
  <c r="R3302" i="1"/>
  <c r="M71" i="1"/>
  <c r="O265" i="1"/>
  <c r="O224" i="1"/>
  <c r="Q232" i="1"/>
  <c r="J157" i="1"/>
  <c r="R257" i="1"/>
  <c r="A263" i="1"/>
  <c r="N308" i="1"/>
  <c r="M373" i="1"/>
  <c r="M251" i="1"/>
  <c r="R3262" i="1"/>
  <c r="K3272" i="1"/>
  <c r="L3272" i="1"/>
  <c r="N3301" i="1"/>
  <c r="K71" i="1"/>
  <c r="L71" i="1"/>
  <c r="M265" i="1"/>
  <c r="N224" i="1"/>
  <c r="P232" i="1"/>
  <c r="P157" i="1"/>
  <c r="A308"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1" i="1"/>
  <c r="R212" i="1"/>
  <c r="P50" i="1"/>
  <c r="J42" i="1"/>
  <c r="O26" i="1"/>
  <c r="J154" i="1"/>
  <c r="L360" i="1"/>
  <c r="P219" i="1"/>
  <c r="Q3262" i="1"/>
  <c r="P3272" i="1"/>
  <c r="J3301" i="1"/>
  <c r="M3263" i="1"/>
  <c r="O3302" i="1"/>
  <c r="P71" i="1"/>
  <c r="J224" i="1"/>
  <c r="K232" i="1"/>
  <c r="K221" i="1"/>
  <c r="M157" i="1"/>
  <c r="B157" i="1"/>
  <c r="K628" i="1"/>
  <c r="N265" i="1"/>
  <c r="L371" i="1"/>
  <c r="J212" i="1"/>
  <c r="B42" i="1"/>
  <c r="R360" i="1"/>
  <c r="M3262" i="1"/>
  <c r="P3301" i="1"/>
  <c r="N3302" i="1"/>
  <c r="J265" i="1"/>
  <c r="Q224" i="1"/>
  <c r="R232" i="1"/>
  <c r="A232" i="1"/>
  <c r="K157" i="1"/>
  <c r="P3255" i="1"/>
  <c r="M3255" i="1"/>
  <c r="M3258" i="1"/>
  <c r="L3268" i="1"/>
  <c r="M3298" i="1"/>
  <c r="N3298" i="1"/>
  <c r="M66" i="1"/>
  <c r="N23" i="1"/>
  <c r="Q506" i="1"/>
  <c r="K506" i="1"/>
  <c r="R363" i="1"/>
  <c r="M363" i="1"/>
  <c r="P363" i="1"/>
  <c r="N480" i="1"/>
  <c r="M480" i="1"/>
  <c r="B32" i="1"/>
  <c r="Q32" i="1"/>
  <c r="A56" i="1"/>
  <c r="O56" i="1"/>
  <c r="M3297" i="1"/>
  <c r="M3267" i="1"/>
  <c r="J3267" i="1"/>
  <c r="K3267" i="1"/>
  <c r="L66" i="1"/>
  <c r="J268" i="1"/>
  <c r="K268" i="1"/>
  <c r="J320" i="1"/>
  <c r="Q3258" i="1"/>
  <c r="J3258" i="1"/>
  <c r="R3268" i="1"/>
  <c r="K3298" i="1"/>
  <c r="B66" i="1"/>
  <c r="P3258" i="1"/>
  <c r="J3268" i="1"/>
  <c r="R3298" i="1"/>
  <c r="R66" i="1"/>
  <c r="M362" i="1"/>
  <c r="J150" i="1"/>
  <c r="R3258" i="1"/>
  <c r="K3268" i="1"/>
  <c r="L3298" i="1"/>
  <c r="O3258" i="1"/>
  <c r="Q3268" i="1"/>
  <c r="J3298" i="1"/>
  <c r="K66" i="1"/>
  <c r="A312" i="1"/>
  <c r="J312" i="1"/>
  <c r="M312" i="1"/>
  <c r="N3258" i="1"/>
  <c r="O3268" i="1"/>
  <c r="P3268" i="1"/>
  <c r="Q3298" i="1"/>
  <c r="Q66" i="1"/>
  <c r="O55" i="1"/>
  <c r="N3268" i="1"/>
  <c r="P66" i="1"/>
  <c r="M154" i="1"/>
  <c r="B55" i="1"/>
  <c r="Q70" i="1"/>
  <c r="P225" i="1"/>
  <c r="B167" i="1"/>
  <c r="O360" i="1"/>
  <c r="N219" i="1"/>
  <c r="N595" i="1"/>
  <c r="K569" i="1"/>
  <c r="A360" i="1"/>
  <c r="L219" i="1"/>
  <c r="A44" i="1"/>
  <c r="K167" i="1"/>
  <c r="Q251" i="1"/>
  <c r="R219" i="1"/>
  <c r="Q167" i="1"/>
  <c r="O66" i="1"/>
  <c r="P154" i="1"/>
  <c r="Q154" i="1"/>
  <c r="P320" i="1"/>
  <c r="P312" i="1"/>
  <c r="O268" i="1"/>
  <c r="J55" i="1"/>
  <c r="R221" i="1"/>
  <c r="P23" i="1"/>
  <c r="N613" i="1"/>
  <c r="K613" i="1"/>
  <c r="N154" i="1"/>
  <c r="B154" i="1"/>
  <c r="O320" i="1"/>
  <c r="O312" i="1"/>
  <c r="N268" i="1"/>
  <c r="R55" i="1"/>
  <c r="B23" i="1"/>
  <c r="L154" i="1"/>
  <c r="A154" i="1"/>
  <c r="A320" i="1"/>
  <c r="N312" i="1"/>
  <c r="R268" i="1"/>
  <c r="P55" i="1"/>
  <c r="O154" i="1"/>
  <c r="K247" i="1"/>
  <c r="R247" i="1"/>
  <c r="O229" i="1"/>
  <c r="P229" i="1"/>
  <c r="P221" i="1"/>
  <c r="Q221" i="1"/>
  <c r="J221" i="1"/>
  <c r="L221" i="1"/>
  <c r="N221" i="1"/>
  <c r="M221" i="1"/>
  <c r="O221" i="1"/>
  <c r="K74" i="1"/>
  <c r="Q74" i="1"/>
  <c r="J74" i="1"/>
  <c r="R74" i="1"/>
  <c r="N74" i="1"/>
  <c r="J479" i="1"/>
  <c r="K479" i="1"/>
  <c r="R407" i="1"/>
  <c r="M407" i="1"/>
  <c r="O407" i="1"/>
  <c r="L407" i="1"/>
  <c r="M23" i="1"/>
  <c r="O23" i="1"/>
  <c r="R23" i="1"/>
  <c r="K23" i="1"/>
  <c r="Q23" i="1"/>
  <c r="J23" i="1"/>
  <c r="L23" i="1"/>
  <c r="M39" i="1"/>
  <c r="J39" i="1"/>
  <c r="N39" i="1"/>
  <c r="O39" i="1"/>
  <c r="P39" i="1"/>
  <c r="A39" i="1"/>
  <c r="Q39" i="1"/>
  <c r="B39" i="1"/>
  <c r="R39" i="1"/>
  <c r="L55" i="1"/>
  <c r="A55" i="1"/>
  <c r="Q55" i="1"/>
  <c r="P268" i="1"/>
  <c r="Q268" i="1"/>
  <c r="L268" i="1"/>
  <c r="Q312" i="1"/>
  <c r="K312" i="1"/>
  <c r="N320" i="1"/>
  <c r="M320" i="1"/>
  <c r="Q320" i="1"/>
  <c r="J66" i="1"/>
  <c r="K154" i="1"/>
  <c r="K320" i="1"/>
  <c r="L312" i="1"/>
  <c r="A268" i="1"/>
  <c r="N55" i="1"/>
  <c r="K39" i="1"/>
  <c r="L74" i="1"/>
  <c r="L597" i="1"/>
  <c r="O597" i="1"/>
  <c r="A597" i="1"/>
  <c r="R320" i="1"/>
  <c r="R312" i="1"/>
  <c r="M268" i="1"/>
  <c r="M55" i="1"/>
  <c r="L39" i="1"/>
  <c r="O167" i="1"/>
  <c r="P619" i="1"/>
  <c r="J620" i="1"/>
  <c r="Q620" i="1"/>
  <c r="P562" i="1"/>
  <c r="A12" i="1"/>
  <c r="P383" i="1"/>
  <c r="J246" i="1"/>
  <c r="M246" i="1"/>
  <c r="N246" i="1"/>
  <c r="O246" i="1"/>
  <c r="R246" i="1"/>
  <c r="L246" i="1"/>
  <c r="A365" i="1"/>
  <c r="N365" i="1"/>
  <c r="O365" i="1"/>
  <c r="Q365" i="1"/>
  <c r="P365" i="1"/>
  <c r="J365" i="1"/>
  <c r="K365" i="1"/>
  <c r="L365"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2" i="1"/>
  <c r="K314" i="1"/>
  <c r="L314" i="1"/>
  <c r="L213" i="1"/>
  <c r="R17" i="1"/>
  <c r="K259" i="1"/>
  <c r="K170" i="1"/>
  <c r="J41" i="1"/>
  <c r="O216" i="1"/>
  <c r="A216" i="1"/>
  <c r="K216" i="1"/>
  <c r="N216" i="1"/>
  <c r="P216" i="1"/>
  <c r="R216" i="1"/>
  <c r="P253" i="1"/>
  <c r="K253" i="1"/>
  <c r="L253" i="1"/>
  <c r="O253" i="1"/>
  <c r="N253" i="1"/>
  <c r="A362" i="1"/>
  <c r="N362" i="1"/>
  <c r="Q362" i="1"/>
  <c r="A227" i="1"/>
  <c r="K227" i="1"/>
  <c r="B68" i="1"/>
  <c r="M68" i="1"/>
  <c r="N68" i="1"/>
  <c r="Q68" i="1"/>
  <c r="L68" i="1"/>
  <c r="A68" i="1"/>
  <c r="J253" i="1"/>
  <c r="J216" i="1"/>
  <c r="K322" i="1"/>
  <c r="Q246" i="1"/>
  <c r="P589" i="1"/>
  <c r="R619" i="1"/>
  <c r="P612" i="1"/>
  <c r="L630" i="1"/>
  <c r="M562" i="1"/>
  <c r="A570" i="1"/>
  <c r="P257" i="1"/>
  <c r="A35" i="1"/>
  <c r="L44" i="1"/>
  <c r="L562" i="1"/>
  <c r="N255" i="1"/>
  <c r="R19" i="1"/>
  <c r="R44" i="1"/>
  <c r="R165" i="1"/>
  <c r="J600" i="1"/>
  <c r="J562" i="1"/>
  <c r="K578" i="1"/>
  <c r="K570" i="1"/>
  <c r="M372" i="1"/>
  <c r="A211" i="1"/>
  <c r="Q570" i="1"/>
  <c r="R264" i="1"/>
  <c r="M264" i="1"/>
  <c r="L264" i="1"/>
  <c r="N264" i="1"/>
  <c r="P264" i="1"/>
  <c r="J264" i="1"/>
  <c r="K264" i="1"/>
  <c r="O264" i="1"/>
  <c r="N369" i="1"/>
  <c r="O369" i="1"/>
  <c r="Q72" i="1"/>
  <c r="B72" i="1"/>
  <c r="P72" i="1"/>
  <c r="M72" i="1"/>
  <c r="N72" i="1"/>
  <c r="M29" i="1"/>
  <c r="O29" i="1"/>
  <c r="A29" i="1"/>
  <c r="R29" i="1"/>
  <c r="K29" i="1"/>
  <c r="B29" i="1"/>
  <c r="L29" i="1"/>
  <c r="N29" i="1"/>
  <c r="P29" i="1"/>
  <c r="J29" i="1"/>
  <c r="B53" i="1"/>
  <c r="J53" i="1"/>
  <c r="Q53" i="1"/>
  <c r="M53" i="1"/>
  <c r="O53" i="1"/>
  <c r="P53" i="1"/>
  <c r="N53" i="1"/>
  <c r="R53" i="1"/>
  <c r="K53" i="1"/>
  <c r="L53" i="1"/>
  <c r="J310" i="1"/>
  <c r="N310" i="1"/>
  <c r="L310" i="1"/>
  <c r="M310" i="1"/>
  <c r="O310" i="1"/>
  <c r="A310" i="1"/>
  <c r="P310" i="1"/>
  <c r="Q310" i="1"/>
  <c r="R310" i="1"/>
  <c r="L3300" i="1"/>
  <c r="R3300" i="1"/>
  <c r="N3300" i="1"/>
  <c r="O3300" i="1"/>
  <c r="K3300" i="1"/>
  <c r="Q3300" i="1"/>
  <c r="O72" i="1"/>
  <c r="Q29" i="1"/>
  <c r="N507" i="1"/>
  <c r="Q507" i="1"/>
  <c r="K507" i="1"/>
  <c r="L507" i="1"/>
  <c r="J217" i="1"/>
  <c r="Q217" i="1"/>
  <c r="K217" i="1"/>
  <c r="N217" i="1"/>
  <c r="A217" i="1"/>
  <c r="O217" i="1"/>
  <c r="K359" i="1"/>
  <c r="M359" i="1"/>
  <c r="Q359" i="1"/>
  <c r="J359" i="1"/>
  <c r="A13" i="1"/>
  <c r="B13" i="1"/>
  <c r="L37" i="1"/>
  <c r="M37" i="1"/>
  <c r="B37" i="1"/>
  <c r="J37" i="1"/>
  <c r="A37" i="1"/>
  <c r="O37" i="1"/>
  <c r="P37" i="1"/>
  <c r="Q37" i="1"/>
  <c r="K37" i="1"/>
  <c r="N37" i="1"/>
  <c r="R37" i="1"/>
  <c r="L208" i="1"/>
  <c r="J208" i="1"/>
  <c r="K208" i="1"/>
  <c r="N208" i="1"/>
  <c r="O208" i="1"/>
  <c r="P208" i="1"/>
  <c r="Q208" i="1"/>
  <c r="R208" i="1"/>
  <c r="A208" i="1"/>
  <c r="J3271" i="1"/>
  <c r="K3271" i="1"/>
  <c r="M3271" i="1"/>
  <c r="L3271" i="1"/>
  <c r="O3271" i="1"/>
  <c r="P3271" i="1"/>
  <c r="L359" i="1"/>
  <c r="R217" i="1"/>
  <c r="P507" i="1"/>
  <c r="L72" i="1"/>
  <c r="N3271" i="1"/>
  <c r="N223" i="1"/>
  <c r="J223" i="1"/>
  <c r="M223" i="1"/>
  <c r="Q223" i="1"/>
  <c r="A223" i="1"/>
  <c r="O223" i="1"/>
  <c r="R223" i="1"/>
  <c r="K223" i="1"/>
  <c r="P223" i="1"/>
  <c r="K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8" i="1"/>
  <c r="N318" i="1"/>
  <c r="L318" i="1"/>
  <c r="K318" i="1"/>
  <c r="M318" i="1"/>
  <c r="O318" i="1"/>
  <c r="P318" i="1"/>
  <c r="Q318" i="1"/>
  <c r="J318" i="1"/>
  <c r="R3261" i="1"/>
  <c r="Q3261" i="1"/>
  <c r="K3261" i="1"/>
  <c r="M3261" i="1"/>
  <c r="O3261" i="1"/>
  <c r="N3261" i="1"/>
  <c r="R359" i="1"/>
  <c r="M507" i="1"/>
  <c r="K72" i="1"/>
  <c r="O64" i="1"/>
  <c r="A72" i="1"/>
  <c r="L3261" i="1"/>
  <c r="J3300" i="1"/>
  <c r="Q204" i="1"/>
  <c r="L64" i="1"/>
  <c r="O359" i="1"/>
  <c r="J507" i="1"/>
  <c r="P3261" i="1"/>
  <c r="P3300" i="1"/>
  <c r="M208" i="1"/>
  <c r="J3261" i="1"/>
  <c r="M3300" i="1"/>
  <c r="R318" i="1"/>
  <c r="A359" i="1"/>
  <c r="A507" i="1"/>
  <c r="Q264" i="1"/>
  <c r="B61" i="1"/>
  <c r="P217" i="1"/>
  <c r="R72" i="1"/>
  <c r="A264" i="1"/>
  <c r="K310" i="1"/>
  <c r="A53" i="1"/>
  <c r="J360" i="1"/>
  <c r="K251" i="1"/>
  <c r="J219" i="1"/>
  <c r="N3263" i="1"/>
  <c r="P3273" i="1"/>
  <c r="Q3302" i="1"/>
  <c r="J3302" i="1"/>
  <c r="P362" i="1"/>
  <c r="Q253" i="1"/>
  <c r="M216" i="1"/>
  <c r="P68" i="1"/>
  <c r="P70" i="1"/>
  <c r="M257" i="1"/>
  <c r="O225" i="1"/>
  <c r="L249" i="1"/>
  <c r="P3267" i="1"/>
  <c r="B19" i="1"/>
  <c r="J227" i="1"/>
  <c r="Q360" i="1"/>
  <c r="O251" i="1"/>
  <c r="A251" i="1"/>
  <c r="Q219" i="1"/>
  <c r="P3263" i="1"/>
  <c r="O3273" i="1"/>
  <c r="P3302" i="1"/>
  <c r="O362" i="1"/>
  <c r="M253" i="1"/>
  <c r="A253" i="1"/>
  <c r="L216" i="1"/>
  <c r="O68" i="1"/>
  <c r="O70" i="1"/>
  <c r="M225" i="1"/>
  <c r="O211" i="1"/>
  <c r="O35" i="1"/>
  <c r="N70" i="1"/>
  <c r="K255" i="1"/>
  <c r="R225" i="1"/>
  <c r="L263" i="1"/>
  <c r="N211" i="1"/>
  <c r="L35" i="1"/>
  <c r="Q158" i="1"/>
  <c r="N506" i="1"/>
  <c r="P506" i="1"/>
  <c r="J506" i="1"/>
  <c r="M506" i="1"/>
  <c r="L506" i="1"/>
  <c r="K150" i="1"/>
  <c r="B150" i="1"/>
  <c r="P150" i="1"/>
  <c r="N150" i="1"/>
  <c r="O150" i="1"/>
  <c r="R150" i="1"/>
  <c r="A150" i="1"/>
  <c r="R249" i="1"/>
  <c r="Q249" i="1"/>
  <c r="M249" i="1"/>
  <c r="N249" i="1"/>
  <c r="P249" i="1"/>
  <c r="J249" i="1"/>
  <c r="A363" i="1"/>
  <c r="O363" i="1"/>
  <c r="Q363" i="1"/>
  <c r="N363" i="1"/>
  <c r="J363" i="1"/>
  <c r="L363" i="1"/>
  <c r="K3297" i="1"/>
  <c r="O3297" i="1"/>
  <c r="Q3297" i="1"/>
  <c r="L3297" i="1"/>
  <c r="N3297" i="1"/>
  <c r="J3297" i="1"/>
  <c r="R3267" i="1"/>
  <c r="O3267" i="1"/>
  <c r="Q3267" i="1"/>
  <c r="N3267" i="1"/>
  <c r="L3267" i="1"/>
  <c r="J3257" i="1"/>
  <c r="P3257" i="1"/>
  <c r="R3257" i="1"/>
  <c r="K3257" i="1"/>
  <c r="O3257" i="1"/>
  <c r="R255" i="1"/>
  <c r="J263" i="1"/>
  <c r="O372" i="1"/>
  <c r="L211" i="1"/>
  <c r="K35" i="1"/>
  <c r="L227" i="1"/>
  <c r="Q227" i="1"/>
  <c r="N227" i="1"/>
  <c r="O227" i="1"/>
  <c r="R227" i="1"/>
  <c r="M227" i="1"/>
  <c r="P227" i="1"/>
  <c r="A368" i="1"/>
  <c r="Q368" i="1"/>
  <c r="K368"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296" i="1"/>
  <c r="L3296" i="1"/>
  <c r="M3296" i="1"/>
  <c r="N3296" i="1"/>
  <c r="K3296" i="1"/>
  <c r="R3266" i="1"/>
  <c r="Q3266" i="1"/>
  <c r="M3266" i="1"/>
  <c r="P3266" i="1"/>
  <c r="L3266" i="1"/>
  <c r="K3266" i="1"/>
  <c r="N3266" i="1"/>
  <c r="N3256" i="1"/>
  <c r="O3256" i="1"/>
  <c r="P3256" i="1"/>
  <c r="R3256" i="1"/>
  <c r="L3256" i="1"/>
  <c r="Q3256" i="1"/>
  <c r="M360" i="1"/>
  <c r="N360" i="1"/>
  <c r="L251" i="1"/>
  <c r="M219" i="1"/>
  <c r="A219" i="1"/>
  <c r="R3263" i="1"/>
  <c r="L3273" i="1"/>
  <c r="M3302" i="1"/>
  <c r="K362" i="1"/>
  <c r="L362" i="1"/>
  <c r="R253" i="1"/>
  <c r="Q216" i="1"/>
  <c r="R68" i="1"/>
  <c r="K363" i="1"/>
  <c r="Q150" i="1"/>
  <c r="R506" i="1"/>
  <c r="Q3257" i="1"/>
  <c r="N259" i="1"/>
  <c r="L203" i="1"/>
  <c r="O3296"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2" i="1"/>
  <c r="A372" i="1"/>
  <c r="Q372" i="1"/>
  <c r="R372" i="1"/>
  <c r="K372" i="1"/>
  <c r="P372" i="1"/>
  <c r="L316" i="1"/>
  <c r="K316" i="1"/>
  <c r="P316" i="1"/>
  <c r="J316" i="1"/>
  <c r="N316" i="1"/>
  <c r="O316" i="1"/>
  <c r="M263" i="1"/>
  <c r="P263" i="1"/>
  <c r="Q263" i="1"/>
  <c r="R263" i="1"/>
  <c r="K263" i="1"/>
  <c r="N263" i="1"/>
  <c r="O263" i="1"/>
  <c r="O596" i="1"/>
  <c r="Q596" i="1"/>
  <c r="R596" i="1"/>
  <c r="P588" i="1"/>
  <c r="A588" i="1"/>
  <c r="O588" i="1"/>
  <c r="L588" i="1"/>
  <c r="K360" i="1"/>
  <c r="J3273" i="1"/>
  <c r="J362" i="1"/>
  <c r="K68" i="1"/>
  <c r="J70" i="1"/>
  <c r="Q257" i="1"/>
  <c r="A255" i="1"/>
  <c r="K249" i="1"/>
  <c r="A506" i="1"/>
  <c r="L3257" i="1"/>
  <c r="R3297" i="1"/>
  <c r="J372" i="1"/>
  <c r="O51" i="1"/>
  <c r="M19" i="1"/>
  <c r="A259" i="1"/>
  <c r="R41" i="1"/>
  <c r="P3296" i="1"/>
  <c r="R43" i="1"/>
  <c r="R368" i="1"/>
  <c r="J247" i="1"/>
  <c r="J229" i="1"/>
  <c r="Q229" i="1"/>
  <c r="A229" i="1"/>
  <c r="N229" i="1"/>
  <c r="A393"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1" i="1"/>
  <c r="Q361"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303" i="1"/>
  <c r="N3303" i="1"/>
  <c r="O3303" i="1"/>
  <c r="Q3303" i="1"/>
  <c r="P3303" i="1"/>
  <c r="J3303" i="1"/>
  <c r="R3303" i="1"/>
  <c r="K3303" i="1"/>
  <c r="P3270" i="1"/>
  <c r="Q3270" i="1"/>
  <c r="J3270" i="1"/>
  <c r="R3270" i="1"/>
  <c r="K3270" i="1"/>
  <c r="L3270" i="1"/>
  <c r="N3270" i="1"/>
  <c r="M3270" i="1"/>
  <c r="K610" i="1"/>
  <c r="P610" i="1"/>
  <c r="Q610" i="1"/>
  <c r="J610" i="1"/>
  <c r="R610" i="1"/>
  <c r="L610" i="1"/>
  <c r="L323" i="1"/>
  <c r="O315" i="1"/>
  <c r="R371" i="1"/>
  <c r="K371" i="1"/>
  <c r="Q202" i="1"/>
  <c r="Q212" i="1"/>
  <c r="Q58" i="1"/>
  <c r="M50" i="1"/>
  <c r="M42" i="1"/>
  <c r="A42" i="1"/>
  <c r="J34" i="1"/>
  <c r="L26" i="1"/>
  <c r="R18" i="1"/>
  <c r="J258" i="1"/>
  <c r="O3270" i="1"/>
  <c r="R323" i="1"/>
  <c r="M315" i="1"/>
  <c r="Q371" i="1"/>
  <c r="A371" i="1"/>
  <c r="O202" i="1"/>
  <c r="N212" i="1"/>
  <c r="A212" i="1"/>
  <c r="R58" i="1"/>
  <c r="L50" i="1"/>
  <c r="P42" i="1"/>
  <c r="M34" i="1"/>
  <c r="A34" i="1"/>
  <c r="B26" i="1"/>
  <c r="Q18" i="1"/>
  <c r="L3303" i="1"/>
  <c r="N163" i="1"/>
  <c r="K226" i="1"/>
  <c r="Q323" i="1"/>
  <c r="A323" i="1"/>
  <c r="L315" i="1"/>
  <c r="P371" i="1"/>
  <c r="M202" i="1"/>
  <c r="M212" i="1"/>
  <c r="J58" i="1"/>
  <c r="K50" i="1"/>
  <c r="Q42" i="1"/>
  <c r="P34" i="1"/>
  <c r="N26" i="1"/>
  <c r="A26" i="1"/>
  <c r="P18" i="1"/>
  <c r="J315"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7" i="1"/>
  <c r="J367" i="1"/>
  <c r="R367" i="1"/>
  <c r="K367" i="1"/>
  <c r="L367" i="1"/>
  <c r="A367" i="1"/>
  <c r="M367" i="1"/>
  <c r="N367" i="1"/>
  <c r="O367" i="1"/>
  <c r="A202" i="1"/>
  <c r="N202" i="1"/>
  <c r="N3260" i="1"/>
  <c r="P3260" i="1"/>
  <c r="O3260" i="1"/>
  <c r="K3260" i="1"/>
  <c r="Q3260" i="1"/>
  <c r="J3260" i="1"/>
  <c r="R3260" i="1"/>
  <c r="L3260"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4" i="1"/>
  <c r="J368" i="1"/>
  <c r="R171" i="1"/>
  <c r="J383"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7" i="1"/>
  <c r="P247" i="1"/>
  <c r="K153" i="1"/>
  <c r="K206" i="1"/>
  <c r="A390" i="1"/>
  <c r="L3255" i="1"/>
  <c r="R229" i="1"/>
  <c r="K407" i="1"/>
  <c r="Q364" i="1"/>
  <c r="A247" i="1"/>
  <c r="P593" i="1"/>
  <c r="J593" i="1"/>
  <c r="O364" i="1"/>
  <c r="L261" i="1"/>
  <c r="M15" i="1"/>
  <c r="R218" i="1"/>
  <c r="L218" i="1"/>
  <c r="R20" i="1"/>
  <c r="B20" i="1"/>
  <c r="L20" i="1"/>
  <c r="A52" i="1"/>
  <c r="R52" i="1"/>
  <c r="N52" i="1"/>
  <c r="K373" i="1"/>
  <c r="P373" i="1"/>
  <c r="P631" i="1"/>
  <c r="A631" i="1"/>
  <c r="P615" i="1"/>
  <c r="J615" i="1"/>
  <c r="R615" i="1"/>
  <c r="K615" i="1"/>
  <c r="N155" i="1"/>
  <c r="K155" i="1"/>
  <c r="M155" i="1"/>
  <c r="J155" i="1"/>
  <c r="A364" i="1"/>
  <c r="R364" i="1"/>
  <c r="B74" i="1"/>
  <c r="P74" i="1"/>
  <c r="R479" i="1"/>
  <c r="P479" i="1"/>
  <c r="Q407" i="1"/>
  <c r="P407" i="1"/>
  <c r="J407" i="1"/>
  <c r="L15" i="1"/>
  <c r="J15" i="1"/>
  <c r="A206" i="1"/>
  <c r="P165" i="1"/>
  <c r="Q594" i="1"/>
  <c r="M594" i="1"/>
  <c r="A594" i="1"/>
  <c r="K586" i="1"/>
  <c r="J586" i="1"/>
  <c r="L586" i="1"/>
  <c r="M586" i="1"/>
  <c r="O614" i="1"/>
  <c r="B168" i="1"/>
  <c r="R168" i="1"/>
  <c r="O622" i="1"/>
  <c r="J622" i="1"/>
  <c r="N168" i="1"/>
  <c r="P169" i="1"/>
  <c r="O169" i="1"/>
  <c r="A396" i="1"/>
  <c r="A388"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8" i="1"/>
  <c r="P270" i="1"/>
  <c r="J57" i="1"/>
  <c r="K33" i="1"/>
  <c r="P49" i="1"/>
  <c r="M369" i="1"/>
  <c r="K173" i="1"/>
  <c r="M169" i="1"/>
  <c r="R170" i="1"/>
  <c r="A168" i="1"/>
  <c r="R595" i="1"/>
  <c r="Q605" i="1"/>
  <c r="L613" i="1"/>
  <c r="R629" i="1"/>
  <c r="O368" i="1"/>
  <c r="N270" i="1"/>
  <c r="L57" i="1"/>
  <c r="A33" i="1"/>
  <c r="P455" i="1"/>
  <c r="N49" i="1"/>
  <c r="A369"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3" i="1"/>
  <c r="K596" i="1"/>
  <c r="J597" i="1"/>
  <c r="K589" i="1"/>
  <c r="A603" i="1"/>
  <c r="N619" i="1"/>
  <c r="J576" i="1"/>
  <c r="P597" i="1"/>
  <c r="Q589" i="1"/>
  <c r="J627" i="1"/>
  <c r="P573" i="1"/>
  <c r="M573" i="1"/>
  <c r="M565" i="1"/>
  <c r="A565" i="1"/>
  <c r="J565" i="1"/>
  <c r="O578" i="1"/>
  <c r="M579" i="1"/>
  <c r="J579" i="1"/>
  <c r="K563" i="1"/>
  <c r="Q562" i="1"/>
  <c r="J570" i="1"/>
  <c r="R578" i="1"/>
  <c r="J563" i="1"/>
  <c r="O507" i="1"/>
  <c r="O506" i="1"/>
  <c r="F61" i="8"/>
  <c r="F56" i="8"/>
  <c r="F64" i="8"/>
  <c r="F59" i="8"/>
  <c r="F160" i="8"/>
  <c r="F24" i="8"/>
  <c r="F204" i="8"/>
  <c r="F165" i="8"/>
  <c r="F168" i="8"/>
  <c r="F86" i="8"/>
  <c r="F27" i="8"/>
  <c r="F62" i="8"/>
  <c r="F88" i="8"/>
  <c r="F60" i="8"/>
  <c r="F90" i="8"/>
  <c r="F68" i="8"/>
  <c r="F58" i="8"/>
  <c r="B43" i="1"/>
  <c r="O153" i="1"/>
  <c r="K49" i="1"/>
  <c r="P369" i="1"/>
  <c r="O252" i="1"/>
  <c r="R252" i="1"/>
  <c r="J361" i="1"/>
  <c r="O361" i="1"/>
  <c r="A258" i="1"/>
  <c r="Q258" i="1"/>
  <c r="B163" i="1"/>
  <c r="O163" i="1"/>
  <c r="B69" i="1"/>
  <c r="K69" i="1"/>
  <c r="P159" i="1"/>
  <c r="M159" i="1"/>
  <c r="O250" i="1"/>
  <c r="M27" i="1"/>
  <c r="J27" i="1"/>
  <c r="B51" i="1"/>
  <c r="L51" i="1"/>
  <c r="K59" i="1"/>
  <c r="J59" i="1"/>
  <c r="O214" i="1"/>
  <c r="L214" i="1"/>
  <c r="M316" i="1"/>
  <c r="A316" i="1"/>
  <c r="Q316" i="1"/>
  <c r="J3256" i="1"/>
  <c r="L36" i="1"/>
  <c r="Q36" i="1"/>
  <c r="J60" i="1"/>
  <c r="P60" i="1"/>
  <c r="A317" i="1"/>
  <c r="K317" i="1"/>
  <c r="P231" i="1"/>
  <c r="L231" i="1"/>
  <c r="N231" i="1"/>
  <c r="R455" i="1"/>
  <c r="Q455" i="1"/>
  <c r="A455" i="1"/>
  <c r="L370" i="1"/>
  <c r="K370" i="1"/>
  <c r="J370" i="1"/>
  <c r="O218" i="1"/>
  <c r="L223" i="1"/>
  <c r="K3256" i="1"/>
  <c r="J3266" i="1"/>
  <c r="Q3296" i="1"/>
  <c r="K308" i="1"/>
  <c r="K209" i="1"/>
  <c r="P52" i="1"/>
  <c r="P20" i="1"/>
  <c r="R158" i="1"/>
  <c r="B158" i="1"/>
  <c r="Q214" i="1"/>
  <c r="O59" i="1"/>
  <c r="L43" i="1"/>
  <c r="N27" i="1"/>
  <c r="L368" i="1"/>
  <c r="R153" i="1"/>
  <c r="N15" i="1"/>
  <c r="O370" i="1"/>
  <c r="O231" i="1"/>
  <c r="P214" i="1"/>
  <c r="P59" i="1"/>
  <c r="P43" i="1"/>
  <c r="P27" i="1"/>
  <c r="N247" i="1"/>
  <c r="Q247" i="1"/>
  <c r="N364" i="1"/>
  <c r="M364" i="1"/>
  <c r="L229" i="1"/>
  <c r="Q261" i="1"/>
  <c r="J261" i="1"/>
  <c r="A74" i="1"/>
  <c r="O74" i="1"/>
  <c r="B31" i="1"/>
  <c r="K31" i="1"/>
  <c r="L31" i="1"/>
  <c r="L47" i="1"/>
  <c r="A47" i="1"/>
  <c r="Q47" i="1"/>
  <c r="P206" i="1"/>
  <c r="L206" i="1"/>
  <c r="B153" i="1"/>
  <c r="M153" i="1"/>
  <c r="K3255" i="1"/>
  <c r="M214" i="1"/>
  <c r="Q59" i="1"/>
  <c r="J43" i="1"/>
  <c r="K27" i="1"/>
  <c r="O455" i="1"/>
  <c r="K369" i="1"/>
  <c r="N368" i="1"/>
  <c r="M368" i="1"/>
  <c r="L33" i="1"/>
  <c r="M33" i="1"/>
  <c r="Q49" i="1"/>
  <c r="L49" i="1"/>
  <c r="A57" i="1"/>
  <c r="O57" i="1"/>
  <c r="K57" i="1"/>
  <c r="N203" i="1"/>
  <c r="O270" i="1"/>
  <c r="A270" i="1"/>
  <c r="P172" i="1"/>
  <c r="L166" i="1"/>
  <c r="P166" i="1"/>
  <c r="P164" i="1"/>
  <c r="A394" i="1"/>
  <c r="Q164" i="1"/>
  <c r="M164" i="1"/>
  <c r="J164" i="1"/>
  <c r="R164" i="1"/>
  <c r="K164" i="1"/>
  <c r="O164" i="1"/>
  <c r="J172" i="1"/>
  <c r="L172" i="1"/>
  <c r="M172" i="1"/>
  <c r="N172" i="1"/>
  <c r="O172" i="1"/>
  <c r="J173" i="1"/>
  <c r="Q171" i="1"/>
  <c r="J169" i="1"/>
  <c r="J165" i="1"/>
  <c r="L170" i="1"/>
  <c r="O168" i="1"/>
  <c r="A383" i="1"/>
  <c r="A397" i="1"/>
  <c r="A385" i="1"/>
  <c r="M587" i="1"/>
  <c r="M595" i="1"/>
  <c r="A595" i="1"/>
  <c r="N598" i="1"/>
  <c r="N591" i="1"/>
  <c r="L603" i="1"/>
  <c r="M611" i="1"/>
  <c r="A611" i="1"/>
  <c r="O627" i="1"/>
  <c r="A627" i="1"/>
  <c r="P607" i="1"/>
  <c r="L623" i="1"/>
  <c r="O608" i="1"/>
  <c r="O173" i="1"/>
  <c r="Q169" i="1"/>
  <c r="B165" i="1"/>
  <c r="A387"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5"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7" i="1"/>
  <c r="P308" i="1"/>
  <c r="Q308" i="1"/>
  <c r="R373" i="1"/>
  <c r="M209" i="1"/>
  <c r="O210" i="1"/>
  <c r="O60" i="1"/>
  <c r="K52" i="1"/>
  <c r="M44" i="1"/>
  <c r="P44" i="1"/>
  <c r="R36" i="1"/>
  <c r="O28" i="1"/>
  <c r="A28" i="1"/>
  <c r="O20" i="1"/>
  <c r="R261" i="1"/>
  <c r="A261" i="1"/>
  <c r="R250" i="1"/>
  <c r="A250" i="1"/>
  <c r="N206" i="1"/>
  <c r="N31" i="1"/>
  <c r="P15" i="1"/>
  <c r="M479" i="1"/>
  <c r="J455" i="1"/>
  <c r="M47" i="1"/>
  <c r="Q369" i="1"/>
  <c r="J231" i="1"/>
  <c r="M361" i="1"/>
  <c r="L361" i="1"/>
  <c r="P218" i="1"/>
  <c r="Q218" i="1"/>
  <c r="L317" i="1"/>
  <c r="O308" i="1"/>
  <c r="J373" i="1"/>
  <c r="L209" i="1"/>
  <c r="N210" i="1"/>
  <c r="A210" i="1"/>
  <c r="Q60" i="1"/>
  <c r="O52" i="1"/>
  <c r="K44" i="1"/>
  <c r="B44" i="1"/>
  <c r="J36" i="1"/>
  <c r="J28" i="1"/>
  <c r="K20" i="1"/>
  <c r="N20" i="1"/>
  <c r="P261" i="1"/>
  <c r="L250" i="1"/>
  <c r="M31" i="1"/>
  <c r="O15" i="1"/>
  <c r="L479" i="1"/>
  <c r="P47" i="1"/>
  <c r="B47" i="1"/>
  <c r="Q231" i="1"/>
  <c r="Q43" i="1"/>
  <c r="O43" i="1"/>
  <c r="N218" i="1"/>
  <c r="A218" i="1"/>
  <c r="R317" i="1"/>
  <c r="M308" i="1"/>
  <c r="O373" i="1"/>
  <c r="R209" i="1"/>
  <c r="L210" i="1"/>
  <c r="R60" i="1"/>
  <c r="B60" i="1"/>
  <c r="J52" i="1"/>
  <c r="N44" i="1"/>
  <c r="M36" i="1"/>
  <c r="P36" i="1"/>
  <c r="M28" i="1"/>
  <c r="Q20" i="1"/>
  <c r="A20" i="1"/>
  <c r="N250" i="1"/>
  <c r="A370" i="1"/>
  <c r="R370" i="1"/>
  <c r="M218" i="1"/>
  <c r="J317" i="1"/>
  <c r="L308" i="1"/>
  <c r="N373" i="1"/>
  <c r="A373" i="1"/>
  <c r="Q209" i="1"/>
  <c r="J209" i="1"/>
  <c r="K210" i="1"/>
  <c r="M60" i="1"/>
  <c r="A60" i="1"/>
  <c r="Q52" i="1"/>
  <c r="O44" i="1"/>
  <c r="N36" i="1"/>
  <c r="B36" i="1"/>
  <c r="L28" i="1"/>
  <c r="M20" i="1"/>
  <c r="J364" i="1"/>
  <c r="M261" i="1"/>
  <c r="M250" i="1"/>
  <c r="R206" i="1"/>
  <c r="O31" i="1"/>
  <c r="K15" i="1"/>
  <c r="Q479" i="1"/>
  <c r="P370" i="1"/>
  <c r="N455" i="1"/>
  <c r="N361" i="1"/>
  <c r="K47" i="1"/>
  <c r="L369" i="1"/>
  <c r="M231" i="1"/>
  <c r="A155" i="1"/>
  <c r="O155" i="1"/>
  <c r="K250" i="1"/>
  <c r="L247" i="1"/>
  <c r="O247" i="1"/>
  <c r="A31" i="1"/>
  <c r="Q31" i="1"/>
  <c r="K218" i="1"/>
  <c r="O317" i="1"/>
  <c r="R308" i="1"/>
  <c r="L373" i="1"/>
  <c r="O209" i="1"/>
  <c r="A209" i="1"/>
  <c r="J210" i="1"/>
  <c r="K60" i="1"/>
  <c r="M52" i="1"/>
  <c r="B52" i="1"/>
  <c r="J44" i="1"/>
  <c r="O36" i="1"/>
  <c r="Q28" i="1"/>
  <c r="N28" i="1"/>
  <c r="J20" i="1"/>
  <c r="P364" i="1"/>
  <c r="K261" i="1"/>
  <c r="Q250" i="1"/>
  <c r="Q206" i="1"/>
  <c r="J31" i="1"/>
  <c r="Q15" i="1"/>
  <c r="A15" i="1"/>
  <c r="O479" i="1"/>
  <c r="N370" i="1"/>
  <c r="M455" i="1"/>
  <c r="K361" i="1"/>
  <c r="A361" i="1"/>
  <c r="O47" i="1"/>
  <c r="R369" i="1"/>
  <c r="K231" i="1"/>
  <c r="J153" i="1"/>
  <c r="Q153" i="1"/>
  <c r="N317" i="1"/>
  <c r="P210" i="1"/>
  <c r="L52" i="1"/>
  <c r="R28" i="1"/>
  <c r="N153" i="1"/>
  <c r="O261" i="1"/>
  <c r="J250" i="1"/>
  <c r="O206" i="1"/>
  <c r="P31" i="1"/>
  <c r="R15" i="1"/>
  <c r="N479" i="1"/>
  <c r="A479" i="1"/>
  <c r="M370" i="1"/>
  <c r="L455" i="1"/>
  <c r="R361" i="1"/>
  <c r="N47" i="1"/>
  <c r="R155" i="1"/>
  <c r="J369" i="1"/>
  <c r="R231" i="1"/>
  <c r="A231" i="1"/>
  <c r="M166" i="1"/>
  <c r="M171" i="1"/>
  <c r="R169" i="1"/>
  <c r="L164" i="1"/>
  <c r="N164" i="1"/>
  <c r="R172" i="1"/>
  <c r="K172" i="1"/>
  <c r="A398" i="1"/>
  <c r="M592" i="1"/>
  <c r="O593" i="1"/>
  <c r="M609" i="1"/>
  <c r="Q633" i="1"/>
  <c r="K165" i="1"/>
  <c r="M165" i="1"/>
  <c r="Q165" i="1"/>
  <c r="A173" i="1"/>
  <c r="P173" i="1"/>
  <c r="B173" i="1"/>
  <c r="R173" i="1"/>
  <c r="A389"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2" i="1"/>
  <c r="R601" i="1"/>
  <c r="L625" i="1"/>
  <c r="N166" i="1"/>
  <c r="J171" i="1"/>
  <c r="L171" i="1"/>
  <c r="N383" i="1"/>
  <c r="O383" i="1"/>
  <c r="K383" i="1"/>
  <c r="M383" i="1"/>
  <c r="L383" i="1"/>
  <c r="A391"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O2797" i="1" l="1"/>
  <c r="O2801" i="1"/>
  <c r="O2798" i="1"/>
  <c r="A122" i="13"/>
  <c r="A111" i="13" s="1"/>
  <c r="J695" i="15"/>
  <c r="B689" i="15"/>
  <c r="I688" i="15"/>
  <c r="I689" i="15"/>
  <c r="I693" i="15" s="1"/>
  <c r="E689" i="15"/>
  <c r="E678" i="15"/>
  <c r="E688" i="15" s="1"/>
  <c r="F689" i="15"/>
  <c r="F678" i="15"/>
  <c r="F688" i="15" s="1"/>
  <c r="C678" i="15"/>
  <c r="C688" i="15" s="1"/>
  <c r="C689" i="15"/>
  <c r="D678" i="15"/>
  <c r="D688" i="15" s="1"/>
  <c r="D689" i="15"/>
  <c r="G678" i="15"/>
  <c r="G688" i="15" s="1"/>
  <c r="G689" i="15"/>
  <c r="B712" i="15"/>
  <c r="B710" i="15"/>
  <c r="J694" i="15"/>
  <c r="J696" i="15"/>
  <c r="B711" i="15"/>
  <c r="J688" i="15" l="1"/>
  <c r="B704" i="15"/>
  <c r="B700" i="15"/>
  <c r="B699" i="15"/>
  <c r="J689" i="15"/>
  <c r="B703" i="15"/>
  <c r="J693" i="15"/>
  <c r="B709" i="15"/>
  <c r="B2200" i="1"/>
  <c r="A2200" i="1"/>
  <c r="J2200" i="1"/>
  <c r="L2200" i="1"/>
  <c r="M2200" i="1"/>
  <c r="N2200" i="1"/>
  <c r="P2200" i="1"/>
  <c r="Q2200" i="1"/>
  <c r="R2200" i="1"/>
  <c r="K2200" i="1"/>
  <c r="O220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tc={639ADD12-AD16-45F6-9ED4-B1E0EFA58E97}</author>
    <author>tc={0320DA73-E9B9-4914-8434-4995FF7730FD}</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4"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4"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4"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1"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116"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18"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0"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4"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5"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6"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27"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3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4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3"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4"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5"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6"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56"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7" authorId="31" shapeId="0" xr:uid="{639ADD12-AD16-45F6-9ED4-B1E0EFA58E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57" authorId="32" shapeId="0" xr:uid="{0320DA73-E9B9-4914-8434-4995FF7730FD}">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<sst xmlns="http://schemas.openxmlformats.org/spreadsheetml/2006/main" count="25706" uniqueCount="4179">
  <si>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</si>
  <si>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</si>
  <si>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</si>
  <si>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</si>
  <si>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</si>
  <si>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</si>
  <si>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</si>
  <si>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</si>
  <si>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</si>
  <si>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</si>
  <si>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</si>
  <si>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</si>
  <si>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</si>
  <si>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</si>
  <si>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</si>
  <si>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</si>
  <si>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</si>
  <si>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</si>
  <si>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</si>
  <si>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</si>
  <si>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</si>
  <si>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</si>
  <si>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</si>
  <si>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</si>
  <si>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</si>
  <si>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</si>
  <si>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</si>
  <si>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</si>
  <si>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</si>
  <si>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</si>
  <si>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</si>
  <si>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</si>
  <si>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</si>
  <si>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</si>
  <si>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</si>
  <si>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</si>
  <si>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</si>
  <si>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</si>
  <si>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</si>
  <si>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</si>
  <si>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</si>
  <si>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</si>
  <si>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</si>
  <si>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</si>
  <si>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</si>
  <si>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</si>
  <si>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</si>
  <si>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</si>
  <si>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</si>
  <si>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</si>
  <si>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</si>
  <si>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</si>
  <si>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</si>
  <si>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</si>
  <si>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</si>
  <si>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</si>
  <si>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</si>
  <si>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</si>
  <si>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</si>
  <si>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</si>
  <si>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</si>
  <si>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</si>
  <si>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</si>
  <si>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</si>
  <si>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</si>
  <si>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</si>
  <si>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</si>
  <si>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</si>
  <si>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</si>
  <si>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</si>
  <si>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</si>
  <si>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</si>
  <si>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</si>
  <si>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</si>
  <si>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</si>
  <si>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</si>
  <si>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</si>
  <si>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</si>
  <si>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</si>
  <si>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</si>
  <si>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</si>
  <si>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</si>
  <si>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</si>
  <si>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</si>
  <si>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</si>
  <si>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</si>
  <si>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</si>
  <si>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</si>
  <si>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</si>
  <si>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</si>
  <si>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</si>
  <si>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</si>
  <si>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</si>
  <si>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</si>
  <si>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</si>
  <si>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</si>
  <si>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</si>
  <si>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</si>
  <si>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</si>
  <si>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</si>
  <si>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</si>
  <si>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</si>
  <si>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</si>
  <si>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</si>
  <si>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</si>
  <si>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</si>
  <si>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</si>
  <si>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</si>
  <si>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</si>
  <si>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</si>
  <si>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</si>
  <si>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</si>
  <si>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</si>
  <si>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</si>
  <si>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</si>
  <si>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</si>
  <si>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</si>
  <si>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</si>
  <si>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</si>
  <si>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</si>
  <si>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</si>
  <si>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</si>
  <si>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</si>
  <si>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</si>
  <si>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</si>
  <si>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</si>
  <si>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</si>
  <si>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</si>
  <si>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</si>
  <si>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</si>
  <si>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</si>
  <si>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</si>
  <si>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</si>
  <si>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</si>
  <si>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</si>
  <si>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</si>
  <si>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</si>
  <si>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</si>
  <si>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</si>
  <si>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</si>
  <si>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</si>
  <si>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</si>
  <si>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</si>
  <si>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</si>
  <si>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</si>
  <si>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</si>
  <si>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</si>
  <si>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</si>
  <si>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</si>
  <si>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</si>
  <si>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</si>
  <si>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</si>
  <si>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</si>
  <si>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</si>
  <si>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</si>
  <si>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</si>
  <si>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</si>
  <si>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</si>
  <si>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</si>
  <si>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</si>
  <si>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</si>
  <si>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</si>
  <si>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</si>
  <si>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</si>
  <si>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</si>
  <si>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</si>
  <si>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</si>
  <si>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</si>
  <si>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</si>
  <si>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</si>
  <si>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</si>
  <si>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</si>
  <si>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</si>
  <si>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</si>
  <si>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</si>
  <si>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</si>
  <si>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</si>
  <si>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</si>
  <si>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</si>
  <si>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</si>
  <si>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</si>
  <si>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</si>
  <si>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</si>
  <si>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</si>
  <si>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</si>
  <si>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</si>
  <si>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</si>
  <si>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</si>
  <si>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</si>
  <si>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</si>
  <si>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</si>
  <si>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</si>
  <si>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</si>
  <si>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</si>
  <si>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</si>
  <si>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</si>
  <si>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</si>
  <si>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</si>
  <si>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</si>
  <si>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</si>
  <si>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</si>
  <si>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</si>
  <si>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</si>
  <si>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</si>
  <si>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</si>
  <si>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</si>
  <si>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</si>
  <si>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</si>
  <si>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</si>
  <si>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</si>
  <si>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</si>
  <si>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</si>
  <si>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</si>
  <si>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</si>
  <si>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</si>
  <si>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</si>
  <si>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</si>
  <si>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</si>
  <si>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</si>
  <si>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</si>
  <si>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</si>
  <si>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</si>
  <si>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</si>
  <si>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</si>
  <si>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</si>
  <si>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</si>
  <si>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</si>
  <si>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</si>
  <si>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</si>
  <si>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</si>
  <si>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</si>
  <si>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</si>
  <si>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</si>
  <si>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</si>
  <si>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</si>
  <si>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</si>
  <si>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</si>
  <si>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</si>
  <si>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</si>
  <si>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</si>
  <si>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</si>
  <si>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</si>
  <si>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</si>
  <si>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</si>
  <si>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</si>
  <si>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</si>
  <si>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</si>
  <si>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</si>
  <si>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</si>
  <si>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</si>
  <si>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</si>
  <si>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</si>
  <si>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</si>
  <si>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</si>
  <si>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</si>
  <si>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</si>
  <si>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</si>
  <si>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</si>
  <si>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</si>
  <si>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</si>
  <si>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</si>
  <si>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</si>
  <si>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</si>
  <si>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</si>
  <si>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</si>
  <si>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</si>
  <si>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</si>
  <si>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</si>
  <si>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</si>
  <si>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</si>
  <si>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</si>
  <si>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</si>
  <si>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</si>
  <si>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</si>
  <si>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</si>
  <si>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</si>
  <si>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</si>
  <si>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</si>
  <si>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</si>
  <si>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</si>
  <si>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</si>
  <si>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</si>
  <si>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</si>
  <si>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</si>
  <si>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</si>
  <si>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</si>
  <si>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</si>
  <si>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</si>
  <si>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</si>
  <si>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</si>
  <si>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</si>
  <si>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</si>
  <si>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</si>
  <si>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</si>
  <si>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</si>
  <si>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</si>
  <si>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</si>
  <si>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</si>
  <si>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</si>
  <si>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</si>
  <si>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</si>
  <si>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</si>
  <si>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</si>
  <si>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</si>
  <si>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</si>
  <si>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</si>
  <si>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</si>
  <si>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</si>
  <si>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</si>
  <si>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</si>
  <si>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</si>
  <si>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</si>
  <si>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</si>
  <si>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</si>
  <si>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</si>
  <si>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</si>
  <si>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</si>
  <si>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</si>
  <si>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</si>
  <si>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</si>
  <si>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</si>
  <si>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</si>
  <si>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</si>
  <si>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</si>
  <si>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</si>
  <si>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</si>
  <si>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</si>
  <si>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</si>
  <si>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</si>
  <si>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</si>
  <si>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</si>
  <si>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</si>
  <si>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</si>
  <si>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</si>
  <si>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</si>
  <si>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</si>
  <si>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</si>
  <si>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</si>
  <si>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</si>
  <si>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</si>
  <si>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</si>
  <si>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</si>
  <si>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</si>
  <si>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</si>
  <si>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</si>
  <si>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</si>
  <si>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</si>
  <si>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</si>
  <si>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</si>
  <si>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</si>
  <si>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</si>
  <si>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</si>
  <si>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</si>
  <si>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</si>
  <si>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</si>
  <si>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</si>
  <si>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</si>
  <si>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</si>
  <si>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</si>
  <si>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</si>
  <si>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</si>
  <si>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</si>
  <si>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</si>
  <si>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</si>
  <si>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</si>
  <si>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</si>
  <si>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</si>
  <si>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</si>
  <si>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</si>
  <si>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</si>
  <si>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</si>
  <si>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</si>
  <si>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</si>
  <si>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</si>
  <si>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</si>
  <si>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</si>
  <si>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</si>
  <si>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</si>
  <si>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</si>
  <si>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</si>
  <si>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</si>
  <si>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</si>
  <si>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</si>
  <si>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</si>
  <si>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</si>
  <si>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</si>
  <si>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</si>
  <si>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</si>
  <si>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</si>
  <si>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</si>
  <si>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</si>
  <si>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</si>
  <si>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</si>
  <si>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</si>
  <si>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</si>
  <si>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</si>
  <si>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</si>
  <si>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</si>
  <si>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</si>
  <si>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</si>
  <si>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</si>
  <si>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</si>
  <si>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</si>
  <si>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</si>
  <si>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</si>
  <si>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</si>
  <si>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</si>
  <si>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</si>
  <si>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</si>
  <si>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</si>
  <si>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</si>
  <si>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</si>
  <si>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</si>
  <si>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</si>
  <si>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</si>
  <si>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</si>
  <si>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</si>
  <si>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</si>
  <si>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</si>
  <si>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</si>
  <si>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</si>
  <si>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</si>
  <si>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</si>
  <si>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</si>
  <si>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</si>
  <si>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</si>
  <si>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</si>
  <si>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</si>
  <si>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</si>
  <si>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</si>
  <si>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</si>
  <si>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</si>
  <si>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</si>
  <si>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</si>
  <si>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</si>
  <si>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</si>
  <si>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</si>
  <si>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</si>
  <si>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</si>
  <si>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</si>
  <si>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</si>
  <si>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</si>
  <si>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</si>
  <si>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</si>
  <si>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</si>
  <si>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</si>
  <si>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</si>
  <si>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</si>
  <si>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</si>
  <si>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</si>
  <si>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</si>
  <si>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</si>
  <si>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</si>
  <si>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</si>
  <si>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</si>
  <si>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</si>
  <si>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</si>
  <si>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</si>
  <si>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</si>
  <si>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</si>
  <si>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</si>
  <si>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</si>
  <si>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</si>
  <si>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</si>
  <si>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</si>
  <si>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</si>
  <si>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</si>
  <si>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</si>
  <si>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</si>
  <si>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</si>
  <si>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</si>
  <si>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</si>
  <si>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</si>
  <si>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</si>
  <si>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</si>
  <si>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</si>
  <si>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</si>
  <si>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</si>
  <si>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</si>
  <si>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</si>
  <si>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</si>
  <si>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</si>
  <si>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</si>
  <si>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</si>
  <si>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</si>
  <si>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</si>
  <si>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</si>
  <si>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</si>
  <si>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</si>
  <si>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</si>
  <si>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</si>
  <si>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</si>
  <si>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</si>
  <si>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</si>
  <si>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</si>
  <si>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</si>
  <si>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</si>
  <si>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</si>
  <si>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</si>
  <si>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</si>
  <si>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</si>
  <si>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</si>
  <si>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</si>
  <si>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</si>
  <si>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</si>
  <si>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</si>
  <si>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</si>
  <si>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</si>
  <si>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</si>
  <si>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</si>
  <si>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</si>
  <si>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</si>
  <si>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</si>
  <si>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</si>
  <si>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</si>
  <si>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</si>
  <si>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</si>
  <si>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</si>
  <si>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</si>
  <si>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</si>
  <si>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</si>
  <si>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</si>
  <si>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</si>
  <si>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</si>
  <si>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</si>
  <si>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</si>
  <si>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</si>
  <si>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</si>
  <si>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</si>
  <si>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</si>
  <si>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</si>
  <si>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</si>
  <si>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</si>
  <si>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</si>
  <si>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</si>
  <si>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</si>
  <si>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</si>
  <si>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</si>
  <si>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</si>
  <si>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</si>
  <si>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</si>
  <si>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</si>
  <si>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</si>
  <si>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</si>
  <si>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</si>
  <si>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</si>
  <si>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</si>
  <si>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</si>
  <si>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</si>
  <si>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</si>
  <si>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</si>
  <si>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</si>
  <si>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</si>
  <si>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</si>
  <si>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</si>
  <si>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</si>
  <si>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</si>
  <si>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</si>
  <si>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</si>
  <si>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</si>
  <si>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</si>
  <si>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</si>
  <si>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</si>
  <si>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</si>
  <si>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</si>
  <si>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</si>
  <si>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</si>
  <si>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</si>
  <si>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</si>
  <si>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</si>
  <si>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</si>
  <si>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</si>
  <si>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</si>
  <si>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</si>
  <si>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</si>
  <si>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</si>
  <si>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</si>
  <si>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</si>
  <si>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</si>
  <si>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</si>
  <si>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</si>
  <si>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</si>
  <si>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</si>
  <si>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</si>
  <si>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</si>
  <si>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</si>
  <si>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</si>
  <si>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</si>
  <si>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</si>
  <si>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</si>
  <si>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</si>
  <si>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</si>
  <si>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</si>
  <si>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</si>
  <si>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</si>
  <si>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</si>
  <si>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</si>
  <si>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</si>
  <si>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</si>
  <si>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</si>
  <si>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</si>
  <si>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</si>
  <si>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</si>
  <si>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</si>
  <si>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</si>
  <si>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</si>
  <si>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</si>
  <si>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</si>
  <si>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</si>
  <si>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</si>
  <si>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</si>
  <si>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</si>
  <si>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</si>
  <si>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</si>
  <si>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</si>
  <si>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</si>
  <si>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</si>
  <si>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</si>
  <si>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</si>
  <si>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</si>
  <si>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</si>
  <si>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</si>
  <si>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</si>
  <si>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</si>
  <si>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</si>
  <si>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</si>
  <si>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</si>
  <si>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</si>
  <si>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</si>
  <si>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</si>
  <si>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</si>
  <si>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</si>
  <si>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</si>
  <si>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</si>
  <si>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</si>
  <si>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</si>
  <si>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</si>
  <si>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</si>
  <si>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</si>
  <si>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</si>
  <si>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</si>
  <si>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</si>
  <si>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</si>
  <si>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</si>
  <si>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</si>
  <si>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</si>
  <si>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</si>
  <si>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</si>
  <si>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</si>
  <si>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</si>
  <si>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</si>
  <si>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</si>
  <si>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</si>
  <si>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</si>
  <si>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</si>
  <si>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</si>
  <si>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</si>
  <si>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</si>
  <si>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</si>
  <si>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</si>
  <si>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</si>
  <si>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</si>
  <si>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</si>
  <si>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</si>
  <si>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</si>
  <si>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</si>
  <si>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</si>
  <si>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</si>
  <si>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</si>
  <si>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</si>
  <si>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</si>
  <si>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</si>
  <si>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</si>
  <si>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</si>
  <si>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</si>
  <si>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</si>
  <si>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</si>
  <si>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</si>
  <si>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</si>
  <si>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</si>
  <si>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</si>
  <si>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</si>
  <si>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</si>
  <si>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</si>
  <si>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</si>
  <si>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</si>
  <si>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</si>
  <si>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</si>
  <si>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</si>
  <si>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</si>
  <si>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</si>
  <si>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</si>
  <si>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</si>
  <si>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</si>
  <si>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</si>
  <si>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</si>
  <si>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</si>
  <si>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</si>
  <si>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</si>
  <si>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</si>
  <si>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</si>
  <si>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</si>
  <si>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</si>
  <si>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</si>
  <si>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</si>
  <si>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</si>
  <si>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</si>
  <si>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</si>
  <si>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</si>
  <si>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</si>
  <si>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</si>
  <si>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</si>
  <si>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</si>
  <si>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</si>
  <si>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</si>
  <si>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</si>
  <si>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</si>
  <si>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</si>
  <si>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</si>
  <si>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</si>
  <si>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</si>
  <si>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</si>
  <si>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</si>
  <si>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</si>
  <si>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</si>
  <si>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</si>
  <si>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</si>
  <si>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</si>
  <si>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</si>
  <si>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</si>
  <si>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</si>
  <si>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</si>
  <si>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</si>
  <si>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</si>
  <si>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</si>
  <si>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</si>
  <si>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</si>
  <si>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</si>
  <si>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</si>
  <si>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</si>
  <si>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</si>
  <si>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</si>
  <si>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</si>
  <si>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</si>
  <si>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</si>
  <si>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</si>
  <si>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</si>
  <si>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</si>
  <si>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</si>
  <si>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</si>
  <si>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</si>
  <si>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</si>
  <si>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</si>
  <si>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</si>
  <si>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</si>
  <si>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</si>
  <si>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</si>
  <si>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</si>
  <si>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</si>
  <si>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</si>
  <si>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</si>
  <si>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</si>
  <si>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</si>
  <si>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</si>
  <si>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</si>
  <si>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</si>
  <si>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</si>
  <si>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</si>
  <si>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</si>
  <si>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</si>
  <si>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</si>
  <si>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</si>
  <si>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</si>
  <si>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</si>
  <si>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</si>
  <si>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</si>
  <si>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</si>
  <si>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</si>
  <si>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</si>
  <si>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</si>
  <si>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</si>
  <si>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</si>
  <si>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</si>
  <si>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</si>
  <si>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</si>
  <si>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</si>
  <si>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</si>
  <si>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</si>
  <si>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</si>
  <si>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</si>
  <si>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</si>
  <si>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</si>
  <si>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</si>
  <si>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</si>
  <si>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</si>
  <si>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</si>
  <si>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</si>
  <si>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</si>
  <si>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</si>
  <si>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</si>
  <si>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</si>
  <si>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</si>
  <si>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</si>
  <si>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</si>
  <si>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</si>
  <si>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</si>
  <si>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</si>
  <si>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</si>
  <si>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</si>
  <si>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</si>
  <si>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</si>
  <si>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</si>
  <si>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</si>
  <si>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</si>
  <si>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</si>
  <si>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</si>
  <si>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</si>
  <si>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</si>
  <si>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</si>
  <si>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</si>
  <si>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</si>
  <si>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</si>
  <si>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</si>
  <si>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</si>
  <si>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</si>
  <si>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</si>
  <si>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</si>
  <si>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</si>
  <si>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</si>
  <si>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</si>
  <si>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</si>
  <si>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</si>
  <si>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</si>
  <si>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</si>
  <si>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</si>
  <si>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</si>
  <si>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</si>
  <si>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</si>
  <si>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</si>
  <si>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</si>
  <si>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</si>
  <si>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</si>
  <si>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</si>
  <si>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</si>
  <si>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</si>
  <si>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</si>
  <si>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</si>
  <si>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</si>
  <si>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</si>
  <si>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</si>
  <si>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</si>
  <si>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</si>
  <si>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</si>
  <si>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</si>
  <si>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</si>
  <si>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</si>
  <si>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</si>
  <si>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</si>
  <si>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</si>
  <si>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</si>
  <si>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</si>
  <si>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</si>
  <si>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</si>
  <si>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</si>
  <si>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</si>
  <si>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</si>
  <si>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</si>
  <si>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</si>
  <si>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</si>
  <si>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</si>
  <si>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</si>
  <si>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</si>
  <si>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</si>
  <si>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</si>
  <si>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</si>
  <si>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</si>
  <si>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</si>
  <si>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</si>
  <si>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</si>
  <si>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</si>
  <si>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</si>
  <si>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</si>
  <si>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</si>
  <si>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</si>
  <si>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</si>
  <si>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</si>
  <si>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</si>
  <si>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</si>
  <si>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</si>
  <si>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</si>
  <si>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</si>
  <si>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</si>
  <si>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</si>
  <si>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</si>
  <si>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</si>
  <si>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</si>
  <si>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</si>
  <si>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</si>
  <si>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</si>
  <si>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</si>
  <si>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</si>
  <si>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</si>
  <si>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</si>
  <si>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</si>
  <si>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</si>
  <si>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</si>
  <si>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</si>
  <si>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</si>
  <si>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</si>
  <si>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</si>
  <si>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</si>
  <si>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</si>
  <si>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</si>
  <si>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</si>
  <si>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</si>
  <si>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</si>
  <si>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</si>
  <si>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</si>
  <si>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</si>
  <si>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</si>
  <si>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</si>
  <si>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</si>
  <si>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</si>
  <si>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</si>
  <si>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</si>
  <si>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</si>
  <si>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</si>
  <si>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</si>
  <si>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</si>
  <si>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</si>
  <si>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</si>
  <si>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</si>
  <si>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</si>
  <si>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</si>
  <si>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</si>
  <si>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</si>
  <si>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</si>
  <si>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</si>
  <si>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</si>
  <si>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</si>
  <si>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</si>
  <si>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</si>
  <si>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</si>
  <si>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</si>
  <si>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</si>
  <si>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</si>
  <si>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</si>
  <si>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</si>
  <si>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</si>
  <si>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</si>
  <si>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</si>
  <si>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</si>
  <si>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</si>
  <si>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</si>
  <si>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</si>
  <si>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</si>
  <si>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</si>
  <si>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</si>
  <si>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</si>
  <si>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</si>
  <si>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</si>
  <si>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</si>
  <si>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</si>
  <si>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</si>
  <si>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</si>
  <si>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</si>
  <si>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</si>
  <si>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</si>
  <si>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</si>
  <si>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</si>
  <si>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</si>
  <si>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</si>
  <si>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</si>
  <si>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</si>
  <si>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</si>
  <si>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</si>
  <si>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</si>
  <si>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</si>
  <si>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</si>
  <si>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</si>
  <si>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</si>
  <si>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</si>
  <si>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</si>
  <si>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</si>
  <si>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</si>
  <si>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</si>
  <si>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</si>
  <si>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</si>
  <si>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</si>
  <si>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</si>
  <si>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</si>
  <si>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</si>
  <si>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</si>
  <si>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</si>
  <si>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</si>
  <si>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</si>
  <si>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</si>
  <si>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</si>
  <si>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</si>
  <si>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</si>
  <si>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</si>
  <si>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</si>
  <si>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</si>
  <si>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</si>
  <si>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</si>
  <si>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</si>
  <si>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</si>
  <si>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</si>
  <si>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</si>
  <si>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</si>
  <si>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</si>
  <si>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</si>
  <si>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</si>
  <si>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</si>
  <si>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</si>
  <si>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</si>
  <si>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</si>
  <si>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</si>
  <si>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</si>
  <si>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</si>
  <si>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</si>
  <si>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</si>
  <si>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</si>
  <si>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</si>
  <si>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</si>
  <si>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</si>
  <si>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</si>
  <si>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</si>
  <si>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</si>
  <si>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</si>
  <si>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</si>
  <si>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</si>
  <si>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</si>
  <si>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</si>
  <si>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</si>
  <si>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</si>
  <si>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</si>
  <si>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</si>
  <si>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</si>
  <si>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</si>
  <si>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</si>
  <si>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</si>
  <si>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</si>
  <si>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</si>
  <si>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</si>
  <si>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</si>
  <si>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</si>
  <si>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</si>
  <si>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</si>
  <si>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</si>
  <si>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</si>
  <si>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</si>
  <si>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</si>
  <si>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</si>
  <si>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</si>
  <si>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</si>
  <si>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</si>
  <si>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</si>
  <si>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</si>
  <si>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</si>
  <si>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</si>
  <si>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</si>
  <si>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</si>
  <si>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</si>
  <si>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</si>
  <si>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</si>
  <si>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</si>
  <si>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</si>
  <si>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</si>
  <si>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</si>
  <si>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</si>
  <si>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</si>
  <si>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</si>
  <si>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</si>
  <si>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</si>
  <si>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</si>
  <si>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</si>
  <si>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</si>
  <si>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</si>
  <si>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</si>
  <si>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</si>
  <si>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</si>
  <si>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</si>
  <si>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</si>
  <si>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</si>
  <si>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</si>
  <si>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</si>
  <si>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</si>
  <si>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</si>
  <si>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</si>
  <si>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</si>
  <si>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</si>
  <si>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</si>
  <si>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</si>
  <si>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</si>
  <si>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</si>
  <si>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</si>
  <si>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</si>
  <si>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</si>
  <si>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</si>
  <si>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</si>
  <si>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</si>
  <si>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</si>
  <si>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</si>
  <si>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</si>
  <si>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</si>
  <si>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</si>
  <si>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</si>
  <si>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</si>
  <si>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</si>
  <si>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</si>
  <si>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</si>
  <si>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</si>
  <si>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</si>
  <si>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</si>
  <si>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</si>
  <si>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</si>
  <si>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</si>
  <si>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</si>
  <si>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</si>
  <si>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</si>
  <si>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</si>
  <si>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</si>
  <si>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</si>
  <si>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</si>
  <si>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</si>
  <si>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</si>
  <si>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</si>
  <si>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</si>
  <si>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</si>
  <si>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</si>
  <si>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</si>
  <si>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</si>
  <si>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</si>
  <si>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</si>
  <si>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</si>
  <si>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</si>
  <si>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</si>
  <si>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</si>
  <si>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</si>
  <si>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</si>
  <si>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</si>
  <si>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</si>
  <si>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</si>
  <si>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</si>
  <si>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</si>
  <si>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</si>
  <si>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</si>
  <si>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</si>
  <si>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</si>
  <si>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</si>
  <si>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</si>
  <si>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</si>
  <si>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</si>
  <si>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</si>
  <si>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</si>
  <si>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</si>
  <si>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</si>
  <si>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</si>
  <si>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</si>
  <si>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</si>
  <si>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</si>
  <si>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</si>
  <si>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</si>
  <si>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</si>
  <si>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</si>
  <si>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</si>
  <si>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</si>
  <si>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</si>
  <si>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</si>
  <si>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</si>
  <si>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</si>
  <si>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</si>
  <si>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</si>
  <si>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</si>
  <si>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</si>
  <si>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</si>
  <si>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</si>
  <si>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</si>
  <si>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</si>
  <si>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</si>
  <si>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</si>
  <si>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</si>
  <si>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</si>
  <si>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</si>
  <si>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</si>
  <si>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</si>
  <si>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</si>
  <si>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</si>
  <si>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</si>
  <si>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</si>
  <si>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</si>
  <si>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</si>
  <si>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</si>
  <si>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</si>
  <si>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</si>
  <si>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</si>
  <si>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</si>
  <si>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</si>
  <si>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</si>
  <si>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</si>
  <si>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</si>
  <si>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</si>
  <si>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</si>
  <si>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</si>
  <si>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</si>
  <si>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</si>
  <si>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</si>
  <si>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</si>
  <si>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</si>
  <si>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</si>
  <si>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</si>
  <si>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</si>
  <si>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</si>
  <si>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</si>
  <si>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</si>
  <si>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</si>
  <si>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</si>
  <si>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</si>
  <si>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</si>
  <si>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</si>
  <si>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</si>
  <si>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</si>
  <si>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</si>
  <si>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</si>
  <si>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</si>
  <si>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</si>
  <si>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</si>
  <si>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</si>
  <si>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</si>
  <si>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</si>
  <si>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</si>
  <si>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</si>
  <si>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</si>
  <si>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</si>
  <si>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</si>
  <si>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</si>
  <si>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</si>
  <si>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</si>
  <si>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</si>
  <si>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</si>
  <si>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</si>
  <si>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</si>
  <si>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</si>
  <si>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</si>
  <si>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</si>
  <si>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</si>
  <si>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</si>
  <si>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</si>
  <si>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</si>
  <si>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</si>
  <si>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</si>
  <si>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</si>
  <si>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</si>
  <si>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</si>
  <si>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</si>
  <si>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</si>
  <si>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</si>
  <si>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</si>
  <si>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</si>
  <si>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</si>
  <si>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</si>
  <si>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</si>
  <si>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</si>
  <si>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</si>
  <si>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</si>
  <si>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</si>
  <si>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</si>
  <si>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</si>
  <si>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</si>
  <si>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</si>
  <si>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</si>
  <si>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</si>
  <si>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</si>
  <si>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</si>
  <si>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</si>
  <si>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</si>
  <si>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</si>
  <si>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</si>
  <si>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</si>
  <si>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</si>
  <si>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</si>
  <si>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</si>
  <si>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</si>
  <si>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</si>
  <si>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</si>
  <si>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</si>
  <si>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</si>
  <si>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</si>
  <si>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</si>
  <si>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</si>
  <si>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</si>
  <si>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</si>
  <si>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</si>
  <si>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</si>
  <si>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</si>
  <si>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</si>
  <si>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</si>
  <si>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</si>
  <si>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</si>
  <si>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</si>
  <si>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</si>
  <si>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</si>
  <si>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</si>
  <si>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</si>
  <si>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</si>
  <si>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</si>
  <si>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</si>
  <si>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</si>
  <si>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</si>
  <si>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</si>
  <si>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</si>
  <si>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</si>
  <si>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</si>
  <si>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</si>
  <si>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</si>
  <si>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</si>
  <si>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</si>
  <si>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</si>
  <si>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</si>
  <si>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</si>
  <si>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</si>
  <si>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</si>
  <si>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</si>
  <si>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</si>
  <si>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</si>
  <si>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</si>
  <si>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</si>
  <si>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</si>
  <si>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</si>
  <si>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</si>
  <si>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</si>
  <si>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</si>
  <si>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</si>
  <si>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</si>
  <si>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</si>
  <si>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</si>
  <si>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</si>
  <si>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</si>
  <si>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</si>
  <si>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</si>
  <si>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</si>
  <si>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</si>
  <si>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</si>
  <si>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</si>
  <si>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</si>
  <si>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</si>
  <si>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</si>
  <si>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</si>
  <si>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</si>
  <si>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</si>
  <si>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</si>
  <si>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</si>
  <si>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</si>
  <si>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</si>
  <si>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</si>
  <si>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</si>
  <si>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</si>
  <si>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</si>
  <si>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</si>
  <si>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</si>
  <si>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</si>
  <si>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</si>
  <si>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</si>
  <si>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</si>
  <si>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</si>
  <si>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</si>
  <si>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</si>
  <si>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</si>
  <si>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</si>
  <si>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</si>
  <si>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</si>
  <si>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</si>
  <si>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</si>
  <si>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</si>
  <si>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</si>
  <si>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</si>
  <si>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</si>
  <si>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</si>
  <si>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</si>
  <si>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</si>
  <si>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</si>
  <si>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</si>
  <si>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</si>
  <si>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</si>
  <si>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</si>
  <si>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</si>
  <si>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</si>
  <si>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</si>
  <si>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</si>
  <si>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</si>
  <si>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</si>
  <si>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</si>
  <si>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</si>
  <si>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</si>
  <si>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</si>
  <si>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</si>
  <si>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</si>
  <si>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</si>
  <si>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</si>
  <si>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</si>
  <si>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</si>
  <si>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</si>
  <si>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</si>
  <si>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</si>
  <si>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</si>
  <si>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</si>
  <si>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</si>
  <si>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</si>
  <si>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</si>
  <si>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</si>
  <si>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</si>
  <si>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</si>
  <si>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</si>
  <si>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</si>
  <si>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</si>
  <si>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</si>
  <si>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</si>
  <si>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</si>
  <si>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</si>
  <si>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</si>
  <si>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</si>
  <si>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</si>
  <si>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</si>
  <si>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</si>
  <si>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</si>
  <si>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</si>
  <si>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</si>
  <si>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</si>
  <si>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</si>
  <si>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</si>
  <si>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</si>
  <si>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</si>
  <si>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</si>
  <si>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</si>
  <si>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</si>
  <si>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</si>
  <si>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</si>
  <si>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</si>
  <si>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</si>
  <si>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</si>
  <si>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</si>
  <si>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</si>
  <si>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</si>
  <si>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</si>
  <si>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</si>
  <si>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</si>
  <si>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</si>
  <si>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</si>
  <si>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</si>
  <si>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</si>
  <si>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</si>
  <si>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</si>
  <si>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</si>
  <si>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</si>
  <si>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</si>
  <si>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</si>
  <si>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</si>
  <si>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</si>
  <si>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</si>
  <si>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</si>
  <si>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</si>
  <si>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</si>
  <si>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</si>
  <si>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</si>
  <si>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</si>
  <si>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</si>
  <si>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</si>
  <si>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</si>
  <si>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</si>
  <si>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</si>
  <si>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</si>
  <si>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</si>
  <si>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</si>
  <si>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</si>
  <si>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</si>
  <si>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</si>
  <si>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</si>
  <si>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</si>
  <si>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</si>
  <si>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</si>
  <si>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</si>
  <si>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</si>
  <si>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</si>
  <si>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</si>
  <si>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</si>
  <si>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</si>
  <si>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</si>
  <si>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</si>
  <si>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</si>
  <si>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</si>
  <si>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</si>
  <si>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</si>
  <si>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</si>
  <si>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</si>
  <si>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</si>
  <si>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</si>
  <si>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</si>
  <si>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</si>
  <si>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</si>
  <si>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</si>
  <si>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</si>
  <si>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</si>
  <si>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</si>
  <si>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</si>
  <si>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</si>
  <si>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</si>
  <si>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</si>
  <si>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</si>
  <si>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</si>
  <si>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</si>
  <si>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</si>
  <si>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</si>
  <si>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</si>
  <si>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</si>
  <si>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</si>
  <si>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</si>
  <si>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</si>
  <si>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</si>
  <si>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</si>
  <si>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</si>
  <si>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</si>
  <si>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</si>
  <si>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</si>
  <si>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</si>
  <si>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</si>
  <si>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</si>
  <si>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</si>
  <si>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</si>
  <si>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</si>
  <si>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</si>
  <si>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</si>
  <si>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</si>
  <si>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</si>
  <si>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</si>
  <si>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</si>
  <si>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</si>
  <si>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</si>
  <si>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</si>
  <si>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</si>
  <si>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</si>
  <si>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</si>
  <si>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</si>
  <si>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</si>
  <si>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</si>
  <si>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</si>
  <si>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</si>
  <si>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</si>
  <si>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</si>
  <si>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</si>
  <si>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</si>
  <si>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</si>
  <si>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</si>
  <si>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</si>
  <si>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</si>
  <si>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</si>
  <si>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</si>
  <si>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</si>
  <si>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</si>
  <si>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</si>
  <si>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</si>
  <si>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</si>
  <si>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</si>
  <si>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</si>
  <si>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</si>
  <si>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</si>
  <si>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</si>
  <si>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</si>
  <si>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</si>
  <si>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</si>
  <si>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</si>
  <si>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</si>
  <si>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</si>
  <si>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</si>
  <si>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</si>
  <si>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</si>
  <si>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</si>
  <si>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</si>
  <si>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</si>
  <si>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</si>
  <si>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</si>
  <si>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</si>
  <si>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</si>
  <si>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</si>
  <si>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</si>
  <si>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</si>
  <si>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</si>
  <si>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</si>
  <si>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</si>
  <si>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</si>
  <si>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</si>
  <si>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</si>
  <si>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</si>
  <si>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</si>
  <si>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</si>
  <si>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</si>
  <si>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</si>
  <si>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</si>
  <si>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</si>
  <si>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</si>
  <si>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</si>
  <si>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</si>
  <si>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</si>
  <si>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</si>
  <si>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</si>
  <si>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</si>
  <si>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</si>
  <si>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</si>
  <si>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</si>
  <si>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</si>
  <si>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</si>
  <si>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</si>
  <si>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</si>
  <si>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</si>
  <si>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</si>
  <si>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</si>
  <si>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</si>
  <si>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</si>
  <si>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</si>
  <si>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</si>
  <si>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</si>
  <si>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</si>
  <si>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</si>
  <si>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</si>
  <si>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</si>
  <si>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</si>
  <si>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</si>
  <si>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</si>
  <si>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</si>
  <si>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</si>
  <si>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</si>
  <si>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</si>
  <si>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</si>
  <si>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</si>
  <si>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</si>
  <si>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</si>
  <si>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</si>
  <si>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</si>
  <si>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</si>
  <si>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</si>
  <si>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</si>
  <si>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</si>
  <si>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</si>
  <si>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</si>
  <si>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</si>
  <si>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</si>
  <si>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</si>
  <si>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</si>
  <si>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</si>
  <si>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</si>
  <si>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</si>
  <si>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</si>
  <si>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</si>
  <si>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</si>
  <si>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</si>
  <si>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</si>
  <si>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</si>
  <si>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</si>
  <si>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</si>
  <si>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</si>
  <si>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</si>
  <si>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</si>
  <si>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</si>
  <si>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</si>
  <si>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</si>
  <si>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</si>
  <si>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</si>
  <si>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</si>
  <si>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</si>
  <si>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</si>
  <si>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</si>
  <si>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</si>
  <si>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</si>
  <si>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</si>
  <si>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</si>
  <si>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</si>
  <si>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</si>
  <si>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</si>
  <si>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</si>
  <si>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</si>
  <si>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</si>
  <si>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</si>
  <si>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</si>
  <si>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</si>
  <si>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</si>
  <si>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</si>
  <si>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</si>
  <si>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</si>
  <si>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</si>
  <si>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</si>
  <si>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</si>
  <si>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</si>
  <si>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</si>
  <si>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</si>
  <si>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</si>
  <si>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</si>
  <si>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</si>
  <si>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</si>
  <si>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</si>
  <si>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</si>
  <si>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</si>
  <si>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</si>
  <si>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</si>
  <si>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</si>
  <si>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</si>
  <si>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</si>
  <si>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</si>
  <si>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</si>
  <si>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</si>
  <si>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</si>
  <si>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</si>
  <si>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</si>
  <si>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</si>
  <si>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</si>
  <si>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</si>
  <si>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</si>
  <si>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</si>
  <si>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</si>
  <si>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</si>
  <si>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</si>
  <si>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</si>
  <si>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</si>
  <si>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</si>
  <si>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</si>
  <si>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</si>
  <si>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</si>
  <si>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</si>
  <si>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</si>
  <si>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</si>
  <si>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</si>
  <si>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</si>
  <si>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</si>
  <si>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</si>
  <si>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</si>
  <si>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</si>
  <si>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</si>
  <si>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</si>
  <si>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</si>
  <si>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</si>
  <si>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</si>
  <si>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</si>
  <si>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</si>
  <si>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</si>
  <si>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</si>
  <si>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</si>
  <si>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</si>
  <si>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</si>
  <si>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</si>
  <si>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</si>
  <si>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</si>
  <si>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</si>
  <si>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</si>
  <si>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</si>
  <si>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</si>
  <si>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</si>
  <si>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</si>
  <si>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</si>
  <si>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</si>
  <si>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</si>
  <si>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</si>
  <si>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</si>
  <si>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</si>
  <si>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</si>
  <si>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</si>
  <si>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</si>
  <si>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</si>
  <si>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</si>
  <si>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</si>
  <si>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</si>
  <si>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</si>
  <si>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</si>
  <si>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</si>
  <si>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</si>
  <si>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</si>
  <si>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</si>
  <si>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</si>
  <si>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</si>
  <si>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</si>
  <si>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</si>
  <si>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</si>
  <si>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</si>
  <si>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</si>
  <si>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</si>
  <si>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</si>
  <si>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</si>
  <si>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</si>
  <si>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</si>
  <si>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</si>
  <si>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</si>
  <si>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</si>
  <si>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</si>
  <si>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</si>
  <si>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</si>
  <si>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</si>
  <si>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</si>
  <si>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</si>
  <si>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</si>
  <si>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</si>
  <si>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</si>
  <si>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</si>
  <si>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</si>
  <si>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</si>
  <si>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</si>
  <si>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</si>
  <si>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</si>
  <si>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</si>
  <si>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</si>
  <si>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</si>
  <si>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</si>
  <si>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</si>
  <si>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</si>
  <si>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</si>
  <si>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</si>
  <si>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</si>
  <si>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</si>
  <si>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</si>
  <si>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</si>
  <si>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</si>
  <si>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</si>
  <si>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</si>
  <si>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</si>
  <si>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</si>
  <si>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</si>
  <si>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</si>
  <si>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</si>
  <si>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</si>
  <si>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</si>
  <si>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</si>
  <si>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</si>
  <si>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</si>
  <si>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</si>
  <si>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</si>
  <si>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</si>
  <si>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</si>
  <si>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</si>
  <si>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</si>
  <si>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</si>
  <si>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</si>
  <si>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</si>
  <si>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</si>
  <si>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</si>
  <si>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</si>
  <si>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</si>
  <si>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</si>
  <si>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</si>
  <si>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</si>
  <si>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</si>
  <si>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</si>
  <si>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</si>
  <si>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</si>
  <si>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</si>
  <si>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</si>
  <si>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</si>
  <si>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</si>
  <si>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</si>
  <si>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</si>
  <si>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</si>
  <si>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</si>
  <si>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</si>
  <si>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</si>
  <si>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</si>
  <si>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</si>
  <si>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</si>
  <si>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</si>
  <si>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</si>
  <si>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</si>
  <si>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</si>
  <si>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</si>
  <si>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</si>
  <si>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</si>
  <si>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</si>
  <si>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</si>
  <si>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</si>
  <si>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</si>
  <si>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</si>
  <si>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</si>
  <si>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</si>
  <si>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</si>
  <si>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</si>
  <si>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</si>
  <si>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</si>
  <si>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</si>
  <si>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</si>
  <si>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</si>
  <si>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</si>
  <si>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</si>
  <si>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</si>
  <si>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</si>
  <si>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</si>
  <si>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</si>
  <si>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</si>
  <si>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</si>
  <si>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</si>
  <si>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</si>
  <si>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</si>
  <si>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</si>
  <si>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</si>
  <si>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</si>
  <si>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</si>
  <si>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</si>
  <si>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</si>
  <si>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</si>
  <si>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</si>
  <si>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</si>
  <si>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</si>
  <si>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</si>
  <si>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</si>
  <si>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</si>
  <si>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</si>
  <si>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</si>
  <si>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</si>
  <si>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</si>
  <si>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</si>
  <si>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</si>
  <si>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</si>
  <si>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</si>
  <si>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</si>
  <si>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</si>
  <si>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</si>
  <si>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</si>
  <si>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</si>
  <si>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</si>
  <si>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</si>
  <si>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</si>
  <si>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</si>
  <si>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</si>
  <si>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</si>
  <si>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</si>
  <si>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</si>
  <si>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</si>
  <si>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</si>
  <si>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</si>
  <si>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</si>
  <si>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</si>
  <si>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</si>
  <si>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</si>
  <si>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</si>
  <si>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</si>
  <si>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</si>
  <si>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</si>
  <si>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</si>
  <si>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</si>
  <si>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</si>
  <si>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</si>
  <si>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</si>
  <si>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</si>
  <si>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</si>
  <si>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</si>
  <si>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</si>
  <si>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</si>
  <si>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</si>
  <si>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</si>
  <si>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</si>
  <si>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</si>
  <si>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</si>
  <si>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</si>
  <si>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</si>
  <si>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</si>
  <si>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</si>
  <si>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</si>
  <si>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</si>
  <si>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</si>
  <si>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</si>
  <si>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</si>
  <si>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</si>
  <si>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</si>
  <si>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</si>
  <si>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</si>
  <si>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</si>
  <si>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</si>
  <si>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</si>
  <si>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</si>
  <si>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</si>
  <si>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</si>
  <si>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</si>
  <si>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</si>
  <si>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</si>
  <si>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</si>
  <si>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</si>
  <si>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</si>
  <si>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</si>
  <si>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</si>
  <si>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</si>
  <si>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</si>
  <si>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</si>
  <si>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</si>
  <si>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</si>
  <si>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</si>
  <si>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</si>
  <si>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</si>
  <si>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</si>
  <si>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</si>
  <si>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</si>
  <si>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</si>
  <si>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</si>
  <si>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</si>
  <si>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</si>
  <si>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</si>
  <si>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</si>
  <si>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</si>
  <si>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</si>
  <si>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</si>
  <si>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</si>
  <si>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</si>
  <si>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</si>
  <si>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</si>
  <si>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</si>
  <si>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</si>
  <si>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</si>
  <si>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</si>
  <si>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</si>
  <si>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</si>
  <si>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</si>
  <si>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</si>
  <si>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</si>
  <si>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</si>
  <si>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</si>
  <si>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</si>
  <si>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</si>
  <si>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</si>
  <si>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</si>
  <si>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</si>
  <si>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</si>
  <si>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</si>
  <si>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</si>
  <si>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</si>
  <si>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</si>
  <si>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</si>
  <si>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</si>
  <si>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</si>
  <si>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</si>
  <si>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</si>
  <si>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</si>
  <si>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</si>
  <si>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</si>
  <si>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</si>
  <si>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</si>
  <si>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</si>
  <si>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</si>
  <si>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</si>
  <si>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</si>
  <si>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</si>
  <si>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</si>
  <si>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</si>
  <si>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</si>
  <si>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</si>
  <si>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</si>
  <si>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</si>
  <si>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</si>
  <si>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</si>
  <si>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</si>
  <si>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</si>
  <si>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</si>
  <si>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</si>
  <si>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</si>
  <si>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</si>
  <si>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</si>
  <si>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</si>
  <si>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</si>
  <si>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</si>
  <si>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</si>
  <si>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</si>
  <si>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</si>
  <si>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</si>
  <si>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</si>
  <si>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</si>
  <si>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</si>
  <si>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</si>
  <si>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</si>
  <si>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</si>
  <si>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</si>
  <si>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</si>
  <si>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</si>
  <si>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</si>
  <si>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</si>
  <si>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</si>
  <si>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</si>
  <si>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</si>
  <si>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</si>
  <si>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</si>
  <si>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</si>
  <si>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</si>
  <si>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</si>
  <si>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</si>
  <si>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</si>
  <si>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</si>
  <si>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</si>
  <si>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</si>
  <si>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</si>
  <si>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</si>
  <si>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</si>
  <si>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</si>
  <si>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</si>
  <si>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</si>
  <si>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</si>
  <si>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</si>
  <si>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</si>
  <si>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</si>
  <si>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</si>
  <si>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</si>
  <si>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</si>
  <si>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</si>
  <si>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</si>
  <si>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</si>
  <si>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</si>
  <si>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</si>
  <si>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</si>
  <si>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</si>
  <si>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</si>
  <si>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</si>
  <si>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</si>
  <si>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</si>
  <si>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</si>
  <si>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</si>
  <si>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</si>
  <si>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</si>
  <si>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</si>
  <si>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</si>
  <si>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</si>
  <si>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</si>
  <si>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</si>
  <si>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</si>
  <si>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</si>
  <si>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</si>
  <si>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</si>
  <si>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</si>
  <si>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</si>
  <si>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</si>
  <si>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</si>
  <si>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</si>
  <si>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</si>
  <si>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</si>
  <si>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</si>
  <si>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</si>
  <si>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</si>
  <si>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</si>
  <si>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</si>
  <si>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</si>
  <si>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</si>
  <si>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</si>
  <si>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</si>
  <si>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</si>
  <si>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</si>
  <si>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</si>
  <si>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</si>
  <si>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</si>
  <si>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</si>
  <si>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</si>
  <si>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</si>
  <si>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</si>
  <si>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</si>
  <si>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</si>
  <si>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</si>
  <si>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</si>
  <si>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</si>
  <si>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</si>
  <si>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</si>
  <si>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</si>
  <si>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</si>
  <si>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</si>
  <si>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</si>
  <si>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</si>
  <si>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</si>
  <si>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</si>
  <si>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</si>
  <si>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</si>
  <si>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</si>
  <si>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</si>
  <si>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</si>
  <si>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</si>
  <si>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</si>
  <si>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</si>
  <si>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</si>
  <si>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</si>
  <si>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</si>
  <si>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</si>
  <si>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</si>
  <si>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</si>
  <si>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</si>
  <si>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</si>
  <si>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</si>
  <si>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</si>
  <si>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</si>
  <si>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</si>
  <si>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</si>
  <si>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</si>
  <si>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</si>
  <si>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</si>
  <si>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</si>
  <si>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</si>
  <si>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</si>
  <si>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</si>
  <si>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</si>
  <si>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</si>
  <si>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</si>
  <si>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</si>
  <si>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</si>
  <si>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</si>
  <si>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</si>
  <si>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</si>
  <si>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</si>
  <si>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</si>
  <si>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</si>
  <si>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</si>
  <si>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</si>
  <si>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</si>
  <si>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</si>
  <si>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</si>
  <si>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</si>
  <si>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</si>
  <si>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</si>
  <si>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</si>
  <si>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</si>
  <si>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</si>
  <si>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</si>
  <si>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</si>
  <si>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</si>
  <si>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</si>
  <si>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</si>
  <si>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</si>
  <si>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</si>
  <si>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</si>
  <si>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</si>
  <si>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</si>
  <si>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</si>
  <si>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</si>
  <si>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</si>
  <si>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</si>
  <si>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</si>
  <si>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</si>
  <si>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</si>
  <si>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</si>
  <si>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</si>
  <si>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</si>
  <si>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</si>
  <si>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</si>
  <si>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</si>
  <si>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</si>
  <si>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</si>
  <si>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</si>
  <si>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</si>
  <si>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</si>
  <si>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</si>
  <si>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</si>
  <si>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</si>
  <si>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</si>
  <si>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</si>
  <si>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</si>
  <si>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</si>
  <si>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</si>
  <si>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</si>
  <si>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</si>
  <si>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</si>
  <si>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</si>
  <si>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</si>
  <si>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</si>
  <si>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</si>
  <si>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</si>
  <si>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</si>
  <si>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</si>
  <si>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</si>
  <si>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</si>
  <si>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</si>
  <si>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</si>
  <si>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</si>
  <si>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</si>
  <si>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</si>
  <si>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</si>
  <si>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</si>
  <si>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</si>
  <si>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</si>
  <si>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</si>
  <si>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</si>
  <si>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</si>
  <si>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</si>
  <si>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</si>
  <si>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</si>
  <si>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</si>
  <si>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</si>
  <si>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</si>
  <si>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</si>
  <si>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</si>
  <si>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</si>
  <si>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</si>
  <si>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</si>
  <si>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</si>
  <si>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</si>
  <si>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</si>
  <si>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</si>
  <si>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</si>
  <si>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</si>
  <si>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</si>
  <si>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</si>
  <si>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</si>
  <si>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</si>
  <si>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</si>
  <si>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</si>
  <si>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</si>
  <si>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</si>
  <si>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</si>
  <si>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</si>
  <si>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</si>
  <si>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</si>
  <si>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</si>
  <si>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</si>
  <si>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</si>
  <si>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</si>
  <si>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</si>
  <si>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</si>
  <si>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</si>
  <si>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</si>
  <si>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</si>
  <si>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</si>
  <si>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</si>
  <si>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</si>
  <si>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</si>
  <si>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</si>
  <si>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</si>
  <si>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</si>
  <si>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</si>
  <si>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</si>
  <si>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</si>
  <si>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</si>
  <si>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</si>
  <si>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</si>
  <si>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</si>
  <si>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</si>
  <si>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</si>
  <si>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</si>
  <si>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</si>
  <si>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</si>
  <si>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</si>
  <si>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</si>
  <si>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</si>
  <si>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</si>
  <si>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</si>
  <si>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</si>
  <si>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</si>
  <si>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</si>
  <si>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</si>
  <si>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</si>
  <si>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</si>
  <si>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</si>
  <si>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</si>
  <si>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</si>
  <si>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</si>
  <si>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</si>
  <si>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</si>
  <si>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</si>
  <si>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</si>
  <si>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</si>
  <si>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</si>
  <si>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</si>
  <si>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</si>
  <si>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</si>
  <si>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</si>
  <si>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</si>
  <si>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</si>
  <si>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</si>
  <si>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</si>
  <si>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</si>
  <si>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</si>
  <si>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</si>
  <si>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</si>
  <si>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</si>
  <si>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</si>
  <si>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</si>
  <si>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</si>
  <si>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</si>
  <si>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</si>
  <si>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</si>
  <si>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</si>
  <si>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</si>
  <si>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</si>
  <si>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</si>
  <si>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</si>
  <si>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</si>
  <si>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</si>
  <si>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</si>
  <si>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</si>
  <si>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</si>
  <si>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</si>
  <si>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</si>
  <si>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</si>
  <si>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</si>
  <si>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</si>
  <si>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</si>
  <si>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</si>
  <si>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</si>
  <si>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</si>
  <si>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</si>
  <si>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</si>
  <si>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</si>
  <si>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</si>
  <si>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</si>
  <si>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</si>
  <si>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</si>
  <si>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</si>
  <si>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</si>
  <si>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</si>
  <si>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</si>
  <si>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</si>
  <si>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</si>
  <si>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</si>
  <si>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</si>
  <si>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</si>
  <si>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</si>
  <si>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</si>
  <si>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</si>
  <si>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</si>
  <si>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</si>
  <si>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</si>
  <si>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</si>
  <si>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</si>
  <si>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</si>
  <si>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</si>
  <si>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</si>
  <si>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</si>
  <si>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</si>
  <si>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</si>
  <si>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</si>
  <si>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</si>
  <si>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</si>
  <si>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</si>
  <si>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</si>
  <si>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</si>
  <si>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</si>
  <si>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</si>
  <si>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</si>
  <si>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</si>
  <si>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</si>
  <si>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</si>
  <si>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</si>
  <si>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</si>
  <si>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</si>
  <si>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</si>
  <si>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</si>
  <si>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</si>
  <si>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</si>
  <si>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</si>
  <si>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</si>
  <si>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</si>
  <si>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</si>
  <si>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</si>
  <si>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</si>
  <si>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</si>
  <si>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</si>
  <si>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</si>
  <si>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</si>
  <si>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</si>
  <si>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</si>
  <si>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</si>
  <si>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</si>
  <si>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</si>
  <si>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</si>
  <si>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</si>
  <si>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</si>
  <si>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</si>
  <si>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</si>
  <si>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</si>
  <si>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</si>
  <si>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</si>
  <si>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</si>
  <si>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</si>
  <si>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</si>
  <si>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</si>
  <si>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</si>
  <si>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</si>
  <si>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</si>
  <si>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</si>
  <si>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</si>
  <si>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</si>
  <si>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</si>
  <si>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</si>
  <si>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</si>
  <si>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</si>
  <si>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</si>
  <si>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</si>
  <si>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</si>
  <si>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</si>
  <si>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</si>
  <si>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</si>
  <si>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</si>
  <si>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</si>
  <si>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</si>
  <si>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</si>
  <si>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</si>
  <si>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</si>
  <si>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</si>
  <si>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</si>
  <si>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</si>
  <si>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</si>
  <si>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</si>
  <si>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</si>
  <si>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</si>
  <si>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</si>
  <si>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</si>
  <si>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</si>
  <si>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</si>
  <si>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</si>
  <si>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</si>
  <si>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</si>
  <si>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</si>
  <si>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</si>
  <si>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</si>
  <si>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</si>
  <si>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</si>
  <si>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</si>
  <si>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</si>
  <si>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</si>
  <si>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</si>
  <si>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</si>
  <si>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</si>
  <si>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</si>
  <si>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</si>
  <si>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</si>
  <si>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</si>
  <si>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</si>
  <si>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</si>
  <si>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</si>
  <si>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</si>
  <si>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</si>
  <si>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</si>
  <si>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</si>
  <si>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</si>
  <si>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</si>
  <si>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</si>
  <si>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</si>
  <si>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</si>
  <si>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</si>
  <si>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</si>
  <si>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</si>
  <si>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</si>
  <si>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</si>
  <si>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</si>
  <si>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</si>
  <si>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</si>
  <si>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</si>
  <si>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</si>
  <si>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</si>
  <si>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</si>
  <si>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</si>
  <si>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</si>
  <si>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</si>
  <si>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</si>
  <si>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</si>
  <si>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</si>
  <si>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</si>
  <si>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</si>
  <si>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</si>
  <si>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</si>
  <si>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</si>
  <si>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</si>
  <si>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</si>
  <si>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</si>
  <si>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</si>
  <si>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</si>
  <si>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</si>
  <si>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</si>
  <si>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</si>
  <si>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</si>
  <si>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</si>
  <si>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</si>
  <si>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</si>
  <si>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</si>
  <si>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</si>
  <si>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</si>
  <si>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</si>
  <si>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</si>
  <si>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</si>
  <si>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</si>
  <si>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</si>
  <si>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</si>
  <si>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</si>
  <si>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</si>
  <si>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</si>
  <si>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</si>
  <si>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</si>
  <si>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</si>
  <si>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</si>
  <si>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</si>
  <si>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</si>
  <si>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</si>
  <si>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</si>
  <si>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</si>
  <si>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</si>
  <si>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</si>
  <si>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</si>
  <si>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</si>
  <si>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</si>
  <si>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</si>
  <si>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</si>
  <si>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</si>
  <si>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</si>
  <si>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</si>
  <si>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</si>
  <si>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</si>
  <si>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</si>
  <si>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</si>
  <si>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</si>
  <si>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</si>
  <si>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</si>
  <si>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</si>
  <si>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</si>
  <si>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</si>
  <si>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</si>
  <si>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</si>
  <si>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</si>
  <si>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</si>
  <si>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</si>
  <si>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</si>
  <si>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</si>
  <si>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</si>
  <si>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</si>
  <si>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</si>
  <si>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</si>
  <si>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</si>
  <si>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</si>
  <si>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</si>
  <si>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</si>
  <si>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</si>
  <si>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</si>
  <si>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</si>
  <si>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</si>
  <si>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</si>
  <si>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</si>
  <si>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</si>
  <si>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</si>
  <si>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</si>
  <si>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</si>
  <si>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</si>
  <si>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</si>
  <si>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</si>
  <si>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</si>
  <si>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</si>
  <si>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</si>
  <si>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</si>
  <si>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</si>
  <si>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</si>
  <si>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</si>
  <si>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</si>
  <si>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</si>
  <si>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</si>
  <si>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</si>
  <si>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</si>
  <si>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</si>
  <si>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</si>
  <si>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</si>
  <si>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</si>
  <si>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</si>
  <si>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</si>
  <si>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</si>
  <si>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</si>
  <si>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</si>
  <si>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</si>
  <si>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</si>
  <si>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</si>
  <si>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</si>
  <si>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</si>
  <si>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</si>
  <si>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</si>
  <si>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</si>
  <si>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</si>
  <si>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</si>
  <si>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</si>
  <si>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</si>
  <si>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</si>
  <si>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</si>
  <si>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</si>
  <si>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</si>
  <si>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</si>
  <si>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</si>
  <si>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</si>
  <si>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</si>
  <si>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</si>
  <si>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</si>
  <si>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</si>
  <si>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</si>
  <si>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</si>
  <si>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</si>
  <si>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</si>
  <si>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</si>
  <si>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</si>
  <si>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</si>
  <si>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</si>
  <si>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</si>
  <si>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</si>
  <si>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</si>
  <si>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</si>
  <si>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</si>
  <si>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</si>
  <si>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</si>
  <si>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</si>
  <si>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</si>
  <si>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</si>
  <si>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</si>
  <si>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</si>
  <si>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</si>
  <si>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</si>
  <si>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</si>
  <si>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</si>
  <si>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</si>
  <si>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</si>
  <si>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</si>
  <si>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</si>
  <si>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</si>
  <si>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</si>
  <si>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</si>
  <si>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</si>
  <si>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</si>
  <si>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</si>
  <si>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</si>
  <si>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</si>
  <si>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</si>
  <si>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</si>
  <si>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</si>
  <si>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</si>
  <si>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</si>
  <si>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</si>
  <si>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</si>
  <si>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</si>
  <si>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</si>
  <si>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</si>
  <si>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</si>
  <si>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</si>
  <si>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</si>
  <si>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</si>
  <si>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</si>
  <si>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</si>
  <si>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</si>
  <si>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</si>
  <si>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</si>
  <si>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</si>
  <si>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</si>
  <si>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</si>
  <si>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</si>
  <si>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</si>
  <si>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</si>
  <si>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</si>
  <si>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</si>
  <si>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</si>
  <si>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</si>
  <si>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</si>
  <si>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</si>
  <si>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</si>
  <si>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</si>
  <si>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</si>
  <si>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</si>
  <si>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</si>
  <si>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</si>
  <si>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</si>
  <si>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</si>
  <si>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</si>
  <si>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</si>
  <si>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</si>
  <si>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</si>
  <si>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</si>
  <si>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</si>
  <si>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</si>
  <si>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</si>
  <si>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</si>
  <si>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</si>
  <si>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</si>
  <si>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</si>
  <si>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</si>
  <si>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</si>
  <si>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</si>
  <si>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</si>
  <si>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</si>
  <si>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</si>
  <si>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</si>
  <si>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</si>
  <si>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</si>
  <si>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</si>
  <si>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</si>
  <si>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</si>
  <si>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</si>
  <si>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</si>
  <si>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</si>
  <si>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</si>
  <si>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</si>
  <si>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</si>
  <si>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</si>
  <si>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</si>
  <si>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</si>
  <si>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</si>
  <si>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</si>
  <si>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</si>
  <si>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</si>
  <si>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</si>
  <si>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</si>
  <si>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</si>
  <si>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</si>
  <si>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</si>
  <si>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</si>
  <si>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</si>
  <si>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</si>
  <si>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</si>
  <si>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</si>
  <si>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</si>
  <si>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</si>
  <si>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</si>
  <si>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</si>
  <si>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</si>
  <si>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</si>
  <si>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</si>
  <si>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</si>
  <si>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</si>
  <si>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</si>
  <si>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</si>
  <si>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</si>
  <si>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</si>
  <si>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</si>
  <si>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</si>
  <si>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</si>
  <si>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</si>
  <si>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</si>
  <si>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</si>
  <si>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</si>
  <si>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</si>
  <si>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</si>
  <si>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</si>
  <si>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</si>
  <si>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</si>
  <si>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</si>
  <si>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</si>
  <si>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</si>
  <si>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</si>
  <si>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</si>
  <si>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</si>
  <si>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</si>
  <si>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</si>
  <si>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</si>
  <si>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</si>
  <si>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</si>
  <si>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</si>
  <si>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</si>
  <si>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</si>
  <si>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</si>
  <si>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</si>
  <si>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</si>
  <si>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</si>
  <si>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</si>
  <si>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</si>
  <si>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</si>
  <si>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</si>
  <si>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</si>
  <si>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</si>
  <si>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</si>
  <si>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</si>
  <si>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</si>
  <si>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</si>
  <si>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</si>
  <si>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</si>
  <si>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</si>
  <si>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</si>
  <si>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</si>
  <si>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</si>
  <si>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</si>
  <si>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</si>
  <si>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</si>
  <si>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</si>
  <si>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</si>
  <si>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</si>
  <si>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</si>
  <si>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</si>
  <si>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</si>
  <si>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</si>
  <si>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</si>
  <si>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</si>
  <si>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</si>
  <si>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</si>
  <si>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</si>
  <si>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</si>
  <si>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</si>
  <si>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</si>
  <si>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</si>
  <si>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</si>
  <si>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</si>
  <si>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</si>
  <si>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</si>
  <si>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</si>
  <si>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</si>
  <si>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</si>
  <si>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</si>
  <si>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</si>
  <si>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</si>
  <si>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</si>
  <si>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</si>
  <si>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</si>
  <si>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</si>
  <si>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</si>
  <si>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</si>
  <si>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</si>
  <si>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</si>
  <si>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</si>
  <si>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</si>
  <si>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</si>
  <si>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</si>
  <si>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</si>
  <si>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</si>
  <si>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</si>
  <si>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</si>
  <si>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</si>
  <si>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</si>
  <si>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</si>
  <si>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</si>
  <si>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</si>
  <si>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</si>
  <si>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</si>
  <si>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</si>
  <si>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</si>
  <si>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</si>
  <si>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</si>
  <si>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</si>
  <si>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</si>
  <si>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</si>
  <si>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</si>
  <si>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</si>
  <si>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</si>
  <si>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</si>
  <si>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</si>
  <si>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</si>
  <si>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</si>
  <si>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</si>
  <si>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</si>
  <si>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</si>
  <si>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</si>
  <si>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</si>
  <si>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</si>
  <si>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</si>
  <si>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</si>
  <si>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</si>
  <si>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</si>
  <si>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</si>
  <si>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</si>
  <si>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</si>
  <si>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</si>
  <si>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</si>
  <si>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</si>
  <si>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</si>
  <si>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</si>
  <si>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</si>
  <si>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</si>
  <si>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</si>
  <si>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</si>
  <si>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</si>
  <si>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</si>
  <si>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</si>
  <si>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</si>
  <si>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</si>
  <si>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</si>
  <si>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</si>
  <si>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</si>
  <si>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</si>
  <si>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</si>
  <si>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</si>
  <si>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</si>
  <si>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</si>
  <si>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</si>
  <si>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</si>
  <si>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</si>
  <si>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</si>
  <si>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</si>
  <si>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</si>
  <si>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</si>
  <si>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</si>
  <si>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</si>
  <si>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</si>
  <si>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</si>
  <si>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</si>
  <si>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</si>
  <si>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</si>
  <si>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</si>
  <si>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</si>
  <si>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</si>
  <si>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</si>
  <si>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</si>
  <si>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</si>
  <si>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</si>
  <si>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</si>
  <si>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</si>
  <si>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</si>
  <si>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</si>
  <si>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</si>
  <si>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</si>
  <si>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</si>
  <si>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</si>
  <si>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</si>
  <si>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</si>
  <si>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</si>
  <si>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</si>
  <si>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</si>
  <si>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</si>
  <si>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</si>
  <si>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</si>
  <si>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</si>
  <si>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</si>
  <si>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</si>
  <si>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</si>
  <si>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</si>
  <si>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</si>
  <si>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</si>
  <si>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</si>
  <si>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</si>
  <si>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</si>
  <si>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</si>
  <si>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</si>
  <si>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</si>
  <si>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</si>
  <si>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</si>
  <si>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</si>
  <si>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</si>
  <si>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</si>
  <si>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</si>
  <si>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</si>
  <si>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</si>
  <si>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</si>
  <si>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</si>
  <si>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</si>
  <si>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</si>
  <si>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</si>
  <si>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</si>
  <si>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</si>
  <si>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</si>
  <si>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</si>
  <si>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</si>
  <si>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</si>
  <si>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</si>
  <si>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</si>
  <si>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</si>
  <si>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</si>
  <si>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</si>
  <si>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</si>
  <si>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</si>
  <si>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</si>
  <si>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</si>
  <si>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</si>
  <si>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</si>
  <si>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</si>
  <si>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</si>
  <si>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</si>
  <si>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</si>
  <si>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</si>
  <si>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</si>
  <si>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</si>
  <si>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</si>
  <si>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</si>
  <si>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</si>
  <si>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</si>
  <si>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</si>
  <si>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</si>
  <si>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</si>
  <si>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</si>
  <si>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</si>
  <si>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</si>
  <si>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</si>
  <si>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</si>
  <si>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</si>
  <si>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</si>
  <si>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</si>
  <si>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</si>
  <si>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</si>
  <si>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</si>
  <si>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</si>
  <si>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</si>
  <si>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</si>
  <si>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</si>
  <si>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</si>
  <si>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</si>
  <si>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</si>
  <si>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</si>
  <si>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</si>
  <si>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</si>
  <si>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</si>
  <si>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</si>
  <si>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</si>
  <si>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</si>
  <si>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</si>
  <si>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</si>
  <si>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</si>
  <si>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</si>
  <si>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</si>
  <si>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</si>
  <si>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</si>
  <si>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</si>
  <si>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</si>
  <si>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</si>
  <si>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</si>
  <si>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</si>
  <si>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</si>
  <si>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</si>
  <si>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</si>
  <si>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</si>
  <si>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</si>
  <si>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</si>
  <si>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</si>
  <si>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</si>
  <si>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</si>
  <si>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</si>
  <si>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</si>
  <si>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</si>
  <si>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</si>
  <si>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</si>
  <si>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</si>
  <si>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</si>
  <si>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</si>
  <si>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</si>
  <si>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</si>
  <si>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</si>
  <si>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</si>
  <si>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</si>
  <si>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</si>
  <si>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</si>
  <si>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</si>
  <si>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</si>
  <si>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</si>
  <si>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</si>
  <si>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</si>
  <si>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</si>
  <si>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</si>
  <si>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</si>
  <si>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</si>
  <si>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</si>
  <si>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</si>
  <si>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</si>
  <si>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</si>
  <si>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</si>
  <si>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</si>
  <si>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</si>
  <si>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</si>
  <si>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</si>
  <si>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</si>
  <si>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</si>
  <si>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</si>
  <si>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</si>
  <si>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</si>
  <si>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</si>
  <si>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</si>
  <si>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</si>
  <si>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</si>
  <si>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</si>
  <si>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</si>
  <si>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</si>
  <si>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</si>
  <si>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</si>
  <si>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</si>
  <si>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</si>
  <si>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</si>
  <si>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</si>
  <si>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</si>
  <si>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</si>
  <si>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</si>
  <si>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</si>
  <si>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</si>
  <si>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</si>
  <si>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</si>
  <si>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</si>
  <si>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</si>
  <si>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</si>
  <si>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</si>
  <si>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</si>
  <si>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</si>
  <si>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</si>
  <si>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</si>
  <si>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</si>
  <si>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</si>
  <si>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</si>
  <si>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</si>
  <si>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</si>
  <si>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</si>
  <si>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</si>
  <si>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</si>
  <si>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</si>
  <si>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</si>
  <si>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</si>
  <si>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</si>
  <si>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</si>
  <si>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</si>
  <si>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</si>
  <si>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</si>
  <si>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</si>
  <si>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</si>
  <si>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</si>
  <si>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</si>
  <si>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</si>
  <si>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</si>
  <si>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</si>
  <si>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</si>
  <si>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</si>
  <si>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</si>
  <si>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</si>
  <si>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</si>
  <si>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</si>
  <si>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</si>
  <si>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</si>
  <si>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</si>
  <si>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</si>
  <si>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</si>
  <si>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</si>
  <si>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</si>
  <si>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</si>
  <si>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</si>
  <si>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</si>
  <si>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</si>
  <si>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</si>
  <si>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</si>
  <si>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</si>
  <si>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</si>
  <si>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</si>
  <si>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</si>
  <si>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</si>
  <si>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</si>
  <si>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</si>
  <si>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</si>
  <si>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</si>
  <si>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</si>
  <si>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</si>
  <si>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</si>
  <si>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</si>
  <si>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</si>
  <si>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</si>
  <si>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</si>
  <si>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</si>
  <si>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</si>
  <si>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</si>
  <si>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</si>
  <si>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</si>
  <si>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</si>
  <si>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</si>
  <si>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</si>
  <si>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</si>
  <si>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</si>
  <si>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</si>
  <si>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</si>
  <si>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</si>
  <si>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</si>
  <si>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</si>
  <si>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</si>
  <si>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</si>
  <si>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</si>
  <si>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</si>
  <si>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</si>
  <si>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</si>
  <si>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</si>
  <si>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</si>
  <si>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</si>
  <si>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</si>
  <si>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</si>
  <si>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</si>
  <si>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</si>
  <si>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</si>
  <si>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</si>
  <si>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</si>
  <si>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</si>
  <si>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</si>
  <si>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</si>
  <si>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</si>
  <si>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</si>
  <si>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</si>
  <si>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</si>
  <si>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</si>
  <si>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</si>
  <si>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</si>
  <si>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</si>
  <si>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</si>
  <si>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</si>
  <si>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</si>
  <si>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</si>
  <si>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</si>
  <si>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</si>
  <si>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</si>
  <si>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</si>
  <si>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</si>
  <si>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</si>
  <si>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</si>
  <si>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</si>
  <si>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</si>
  <si>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</si>
  <si>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</si>
  <si>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</si>
  <si>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</si>
  <si>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</si>
  <si>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</si>
  <si>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</si>
  <si>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</si>
  <si>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</si>
  <si>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</si>
  <si>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</si>
  <si>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</si>
  <si>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</si>
  <si>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</si>
  <si>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</si>
  <si>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</si>
  <si>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</si>
  <si>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</si>
  <si>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</si>
  <si>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</si>
  <si>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</si>
  <si>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</si>
  <si>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</si>
  <si>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</si>
  <si>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</si>
  <si>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</si>
  <si>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</si>
  <si>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</si>
  <si>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</si>
  <si>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</si>
  <si>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</si>
  <si>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</si>
  <si>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</si>
  <si>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</si>
  <si>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</si>
  <si>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</si>
  <si>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</si>
  <si>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</si>
  <si>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</si>
  <si>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</si>
  <si>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</si>
  <si>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</si>
  <si>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</si>
  <si>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</si>
  <si>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</si>
  <si>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</si>
  <si>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</si>
  <si>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</si>
  <si>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</si>
  <si>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</si>
  <si>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</si>
  <si>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</si>
  <si>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</si>
  <si>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</si>
  <si>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</si>
  <si>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</si>
  <si>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</si>
  <si>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</si>
  <si>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</si>
  <si>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</si>
  <si>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</si>
  <si>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</si>
  <si>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</si>
  <si>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</si>
  <si>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</si>
  <si>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</si>
  <si>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</si>
  <si>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</si>
  <si>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</si>
  <si>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</si>
  <si>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</si>
  <si>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</si>
  <si>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</si>
  <si>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</si>
  <si>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</si>
  <si>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</si>
  <si>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</si>
  <si>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</si>
  <si>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</si>
  <si>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</si>
  <si>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</si>
  <si>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</si>
  <si>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</si>
  <si>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</si>
  <si>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</si>
  <si>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</si>
  <si>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</si>
  <si>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</si>
  <si>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</si>
  <si>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</si>
  <si>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</si>
  <si>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</si>
  <si>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</si>
  <si>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</si>
  <si>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</si>
  <si>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</si>
  <si>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</si>
  <si>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</si>
  <si>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</si>
  <si>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</si>
  <si>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</si>
  <si>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</si>
  <si>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</si>
  <si>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</si>
  <si>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</si>
  <si>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</si>
  <si>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</si>
  <si>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</si>
  <si>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</si>
  <si>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</si>
  <si>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</si>
  <si>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</si>
  <si>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</si>
  <si>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</si>
  <si>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</si>
  <si>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</si>
  <si>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</si>
  <si>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</si>
  <si>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</si>
  <si>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</si>
  <si>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</si>
  <si>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</si>
  <si>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</si>
  <si>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</si>
  <si>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</si>
  <si>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</si>
  <si>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</si>
  <si>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</si>
  <si>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</si>
  <si>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</si>
  <si>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</si>
  <si>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</si>
  <si>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</si>
  <si>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</si>
  <si>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</si>
  <si>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</si>
  <si>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</si>
  <si>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</si>
  <si>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</si>
  <si>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</si>
  <si>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</si>
  <si>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</si>
  <si>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</si>
  <si>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</si>
  <si>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</si>
  <si>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</si>
  <si>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</si>
  <si>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</si>
  <si>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</si>
  <si>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</si>
  <si>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</si>
  <si>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</si>
  <si>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</si>
  <si>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</si>
  <si>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</si>
  <si>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</si>
  <si>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</si>
  <si>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</si>
  <si>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</si>
  <si>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</si>
  <si>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</si>
  <si>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</si>
  <si>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</si>
  <si>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</si>
  <si>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</si>
  <si>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</si>
  <si>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</si>
  <si>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</si>
  <si>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</si>
  <si>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</si>
  <si>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</si>
  <si>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</si>
  <si>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</si>
  <si>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</si>
  <si>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</si>
  <si>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</si>
  <si>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</si>
  <si>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</si>
  <si>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</si>
  <si>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</si>
  <si>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</si>
  <si>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</si>
  <si>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</si>
  <si>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</si>
  <si>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</si>
  <si>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</si>
  <si>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</si>
  <si>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</si>
  <si>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</si>
  <si>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</si>
  <si>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</si>
  <si>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</si>
  <si>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</si>
  <si>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</si>
  <si>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</si>
  <si>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</si>
  <si>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</si>
  <si>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</si>
  <si>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</si>
  <si>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</si>
  <si>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</si>
  <si>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</si>
  <si>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</si>
  <si>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</si>
  <si>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</si>
  <si>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hourly stacked area, 2021</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</si>
  <si>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</si>
  <si>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</si>
  <si>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</si>
  <si>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</si>
  <si>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</si>
  <si>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</si>
  <si>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</si>
  <si>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</si>
  <si>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</si>
  <si>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</si>
  <si>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</si>
  <si>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</si>
  <si>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</si>
  <si>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</si>
  <si>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</si>
  <si>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</si>
  <si>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</si>
  <si>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</si>
  <si>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</si>
  <si>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</si>
  <si>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</si>
  <si>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</si>
  <si>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</si>
  <si>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</si>
  <si>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</si>
  <si>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</si>
  <si>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</si>
  <si>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</si>
  <si>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</si>
  <si>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</si>
  <si>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</si>
  <si>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</si>
  <si>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</si>
  <si>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</si>
  <si>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</si>
  <si>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</si>
  <si>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</si>
  <si>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</si>
  <si>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</si>
  <si>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</si>
  <si>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</si>
  <si>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</si>
  <si>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</si>
  <si>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</si>
  <si>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</si>
  <si>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</si>
  <si>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</si>
  <si>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</si>
  <si>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</si>
  <si>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</si>
  <si>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</si>
  <si>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</si>
  <si>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</si>
  <si>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</si>
  <si>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</si>
  <si>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</si>
  <si>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</si>
  <si>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</si>
  <si>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</si>
  <si>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</si>
  <si>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</si>
  <si>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</si>
  <si>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</si>
  <si>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</si>
  <si>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</si>
  <si>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</si>
  <si>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Grid Battery Subsidy</t>
  </si>
  <si>
    <t>Subsidy for Grid Battery Capacity</t>
  </si>
  <si>
    <t>Additional Percent Subsidy per Unit Grid Battery Capacity Deployed</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</si>
  <si>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</si>
  <si>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</si>
  <si>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</si>
  <si>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</si>
  <si>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</si>
  <si>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</si>
  <si>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</si>
  <si>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</si>
  <si>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</si>
  <si>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</si>
  <si>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</si>
  <si>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</si>
  <si>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</si>
  <si>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</si>
  <si>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</si>
  <si>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</si>
  <si>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</si>
  <si>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</si>
  <si>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</si>
  <si>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</si>
  <si>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</si>
  <si>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</si>
  <si>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</si>
  <si>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</si>
  <si>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</si>
  <si>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</si>
  <si>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</si>
  <si>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</si>
  <si>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</si>
  <si>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</si>
  <si>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</si>
  <si>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</si>
  <si>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</si>
  <si>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</si>
  <si>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</si>
  <si>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</si>
  <si>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</si>
  <si>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</si>
  <si>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</si>
  <si>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</si>
  <si>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</si>
  <si>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</si>
  <si>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</si>
  <si>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</si>
  <si>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</si>
  <si>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</si>
  <si>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</si>
  <si>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</si>
  <si>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</si>
  <si>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</si>
  <si>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</si>
  <si>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</si>
  <si>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</si>
  <si>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</si>
  <si>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</si>
  <si>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</si>
  <si>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</si>
  <si>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</si>
  <si>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</si>
  <si>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</si>
  <si>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</si>
  <si>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</si>
  <si>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</si>
  <si>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</si>
  <si>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</si>
  <si>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</si>
  <si>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</si>
  <si>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</si>
  <si>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</si>
  <si>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</si>
  <si>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</si>
  <si>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</si>
  <si>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</si>
  <si>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</si>
  <si>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</si>
  <si>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</si>
  <si>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</si>
  <si>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</si>
  <si>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</si>
  <si>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</si>
  <si>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</si>
  <si>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</si>
  <si>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</si>
  <si>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</si>
  <si>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</si>
  <si>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</si>
  <si>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</si>
  <si>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</si>
  <si>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</si>
  <si>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</si>
  <si>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</si>
  <si>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</si>
  <si>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</si>
  <si>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</si>
  <si>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</si>
  <si>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</si>
  <si>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</si>
  <si>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</si>
  <si>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</si>
  <si>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</si>
  <si>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</si>
  <si>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</si>
  <si>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</si>
  <si>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</si>
  <si>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</si>
  <si>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</si>
  <si>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</si>
  <si>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</si>
  <si>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</si>
  <si>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</si>
  <si>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</si>
  <si>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</si>
  <si>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</si>
  <si>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</si>
  <si>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</si>
  <si>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</si>
  <si>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</si>
  <si>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</si>
  <si>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</si>
  <si>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</si>
  <si>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</si>
  <si>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</si>
  <si>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</si>
  <si>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</si>
  <si>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</si>
  <si>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</si>
  <si>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</si>
  <si>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</si>
  <si>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</si>
  <si>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</si>
  <si>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</si>
  <si>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</si>
  <si>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</si>
  <si>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</si>
  <si>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</si>
  <si>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</si>
  <si>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</si>
  <si>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</si>
  <si>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</si>
  <si>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</si>
  <si>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</si>
  <si>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</si>
  <si>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</si>
  <si>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</si>
  <si>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</si>
  <si>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</si>
  <si>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</si>
  <si>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</si>
  <si>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</si>
  <si>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</si>
  <si>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</si>
  <si>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</si>
  <si>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</si>
  <si>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</si>
  <si>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</si>
  <si>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</si>
  <si>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</si>
  <si>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</si>
  <si>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</si>
  <si>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</si>
  <si>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</si>
  <si>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</si>
  <si>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</si>
  <si>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</si>
  <si>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</si>
  <si>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</si>
  <si>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</si>
  <si>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</si>
  <si>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</si>
  <si>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</si>
  <si>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</si>
  <si>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</si>
  <si>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</si>
  <si>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</si>
  <si>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</si>
  <si>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</si>
  <si>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</si>
  <si>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</si>
  <si>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</si>
  <si>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</si>
  <si>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</si>
  <si>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</si>
  <si>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</si>
  <si>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</si>
  <si>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</si>
  <si>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</si>
  <si>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</si>
  <si>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</si>
  <si>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</si>
  <si>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</si>
  <si>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</si>
  <si>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</si>
  <si>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</si>
  <si>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</si>
  <si>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</si>
  <si>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</si>
  <si>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</si>
  <si>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</si>
  <si>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</si>
  <si>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</si>
  <si>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</si>
  <si>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</si>
  <si>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</si>
  <si>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</si>
  <si>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</si>
  <si>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</si>
  <si>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</si>
  <si>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</si>
  <si>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</si>
  <si>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</si>
  <si>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</si>
  <si>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</si>
  <si>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</si>
  <si>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</si>
  <si>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</si>
  <si>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</si>
  <si>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</si>
  <si>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</si>
  <si>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</si>
  <si>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</si>
  <si>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</si>
  <si>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</si>
  <si>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</si>
  <si>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</si>
  <si>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</si>
  <si>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</si>
  <si>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</si>
  <si>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</si>
  <si>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</si>
  <si>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</si>
  <si>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</si>
  <si>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</si>
  <si>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</si>
  <si>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</si>
  <si>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</si>
  <si>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</si>
  <si>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</si>
  <si>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</si>
  <si>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</si>
  <si>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</si>
  <si>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</si>
  <si>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</si>
  <si>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</si>
  <si>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</si>
  <si>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</si>
  <si>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</si>
  <si>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</si>
  <si>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</si>
  <si>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</si>
  <si>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</si>
  <si>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</si>
  <si>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</si>
  <si>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</si>
  <si>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</si>
  <si>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</si>
  <si>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</si>
  <si>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</si>
  <si>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</si>
  <si>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</si>
  <si>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</si>
  <si>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</si>
  <si>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</si>
  <si>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</si>
  <si>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</si>
  <si>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</si>
  <si>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</si>
  <si>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</si>
  <si>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</si>
  <si>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</si>
  <si>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</si>
  <si>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</si>
  <si>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</si>
  <si>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</si>
  <si>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</si>
  <si>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</si>
  <si>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</si>
  <si>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</si>
  <si>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</si>
  <si>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</si>
  <si>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</si>
  <si>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</si>
  <si>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</si>
  <si>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</si>
  <si>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</si>
  <si>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</si>
  <si>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</si>
  <si>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</si>
  <si>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</si>
  <si>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</si>
  <si>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</si>
  <si>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</si>
  <si>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</si>
  <si>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</si>
  <si>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</si>
  <si>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</si>
  <si>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</si>
  <si>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</si>
  <si>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</si>
  <si>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</si>
  <si>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</si>
  <si>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</si>
  <si>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Clean Heat Subsidy</t>
  </si>
  <si>
    <t>Process Emissions Subsidy</t>
  </si>
  <si>
    <t>GRA for Industry Clean Heat Subsidies</t>
  </si>
  <si>
    <t>GRA for Industry Process Emissions Policy Subsidies</t>
  </si>
  <si>
    <t>GRA indst clean heat subsidy</t>
  </si>
  <si>
    <t>GRA indst proc emiss policy subsidy</t>
  </si>
  <si>
    <t>Diesel</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</si>
  <si>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</si>
  <si>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</si>
  <si>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</si>
  <si>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</si>
  <si>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</si>
  <si>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</si>
  <si>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</si>
  <si>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</si>
  <si>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</si>
  <si>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</si>
  <si>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</si>
  <si>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</si>
  <si>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</si>
  <si>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</si>
  <si>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</si>
  <si>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</si>
  <si>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</si>
  <si>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</si>
  <si>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</si>
  <si>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</si>
  <si>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</si>
  <si>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</si>
  <si>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</si>
  <si>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</si>
  <si>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hydgn production subsidy</t>
  </si>
  <si>
    <t>$/kg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</si>
  <si>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</si>
  <si>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</si>
  <si>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</si>
  <si>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</si>
  <si>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</si>
  <si>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</si>
  <si>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</si>
  <si>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</si>
  <si>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</si>
  <si>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</si>
  <si>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</si>
  <si>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</si>
  <si>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</si>
  <si>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</si>
  <si>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</si>
  <si>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</si>
  <si>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</si>
  <si>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</si>
  <si>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</si>
  <si>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</si>
  <si>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</si>
  <si>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</si>
  <si>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</si>
  <si>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</si>
  <si>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</si>
  <si>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</si>
  <si>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</si>
  <si>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</si>
  <si>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</si>
  <si>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</si>
  <si>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</si>
  <si>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</si>
  <si>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</si>
  <si>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</si>
  <si>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</si>
  <si>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</si>
  <si>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</si>
  <si>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</si>
  <si>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</si>
  <si>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</si>
  <si>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</si>
  <si>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</si>
  <si>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</si>
  <si>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</si>
  <si>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</si>
  <si>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</si>
  <si>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</si>
  <si>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</si>
  <si>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</si>
  <si>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</si>
  <si>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</si>
  <si>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</si>
  <si>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</si>
  <si>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</si>
  <si>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</si>
  <si>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</si>
  <si>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</si>
  <si>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Demand, 2050, Average Summer Day</t>
  </si>
  <si>
    <t>Demand, 2050, Average Fall Day</t>
  </si>
  <si>
    <t>Demand, 2050, Average Winter Day</t>
  </si>
  <si>
    <t>Demand, 2050, Average Spring Day</t>
  </si>
  <si>
    <t>Demand, 2050, Peak Summer Day</t>
  </si>
  <si>
    <t>Demand, 2050, Peak Winter Day</t>
  </si>
  <si>
    <t>Demand, 2021, Average Summer Day</t>
  </si>
  <si>
    <t>Demand, 2021, Average Fall Day</t>
  </si>
  <si>
    <t>Demand, 2021, Average Winter Day</t>
  </si>
  <si>
    <t>Demand, 2021, Average Spring Day</t>
  </si>
  <si>
    <t>Demand, 2021, Peak Summer Day</t>
  </si>
  <si>
    <t>Demand, 2021, Peak Winter Day</t>
  </si>
  <si>
    <t>Dispatch, 2050, Average Summer Day</t>
  </si>
  <si>
    <t>Dispatch, 2050, Average Fall Day</t>
  </si>
  <si>
    <t>Dispatch, 2050, Average Winter Day</t>
  </si>
  <si>
    <t>Dispatch, 2050, Average Spring Day</t>
  </si>
  <si>
    <t>Dispatch, 2050, Peak Summer Day</t>
  </si>
  <si>
    <t>Dispatch, 2050, Peak Winter Day</t>
  </si>
  <si>
    <t>Dispatch, 2021, Average Summer Day</t>
  </si>
  <si>
    <t>Dispatch, 2021, Average Fall Day</t>
  </si>
  <si>
    <t>Dispatch, 2021, Average Winter Day</t>
  </si>
  <si>
    <t>Dispatch, 2021, Average Spring Day</t>
  </si>
  <si>
    <t>Dispatch, 2021, Peak Summer Day</t>
  </si>
  <si>
    <t>Dispatch, 2021, Peak Winter Day</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</si>
  <si>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</si>
  <si>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</si>
  <si>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Industry Sector Minimum Fraction of CCS Achieved</t>
  </si>
  <si>
    <t>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t>
  </si>
  <si>
    <t>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t>
  </si>
  <si>
    <t>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t>
  </si>
  <si>
    <t>Output Industrial Electricity Use by Industrial Process[other nonprocess]; Output Industrial Electricity Use by Industrial Process[facility lighting]; Output Industrial Electricity Use by Industrial Process[facility HVAC]; Output Industrial Electricity Use by Industrial Process[other processes];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</si>
  <si>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nonprocess]; Output Industrial Thermal Fuel Use for Energy Purposes by Industrial Process Excluding CCS and Captured Methane[facility lighting]; Output Industrial Thermal Fuel Use for Energy Purposes by Industrial Process Excluding CCS and Captured Methane[facility HVAC]; 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</si>
  <si>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Nonprocess, Facility Lighting, Facility HVAC, Other Processes, Machine Drive, Cooling, Nonboiler High Temp, Nonboiler Med Temp, Nonboiler Low Temp, Boilers &amp; Steam</t>
  </si>
  <si>
    <t>f593e0, ccff33, c2dffd, af64ff, 969696, 087bf1, c01b00, ff6400, f1bb18, ffff00</t>
  </si>
  <si>
    <t>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t>
  </si>
  <si>
    <t>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t>
  </si>
  <si>
    <t>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t>
  </si>
  <si>
    <t>Avoided Respiratory and Cardiac ER Visits</t>
  </si>
  <si>
    <t>Output Avoided Respiratory and Cardiac ER Visits</t>
  </si>
  <si>
    <t>RnD Hydrogen Capital Cost Perc Reduction</t>
  </si>
  <si>
    <t>RnD hydgn capital cost reduction</t>
  </si>
  <si>
    <t>Hydrocarbon Partial Oxidation</t>
  </si>
  <si>
    <t>Blue: SMR with CCS</t>
  </si>
  <si>
    <t>Green: Electrolysis with Guaranteed Clean</t>
  </si>
  <si>
    <t>Grey: Natural Gas Reforming</t>
  </si>
  <si>
    <t>Change in Total Household Energy Spending</t>
  </si>
  <si>
    <t>Change in Energy Spending per Household</t>
  </si>
  <si>
    <t>Output Total Change in Household Energy Expenditures</t>
  </si>
  <si>
    <t>Output Change in Average Household Energy Spending</t>
  </si>
  <si>
    <t>Renewable Portfolio Standard</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</si>
  <si>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</si>
  <si>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</si>
  <si>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</si>
  <si>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</si>
  <si>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</si>
  <si>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</si>
  <si>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</si>
  <si>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Share of Generation from Clean Sources</t>
  </si>
  <si>
    <t>Output Share of Generation from Clean Sources[RPS];Output Share of Generation from Clean Sources[CES]</t>
  </si>
  <si>
    <t>Share from RPS Qualifying Sources,Share from CES Qualifying Sources (including CES)</t>
  </si>
  <si>
    <t>087bf1,c01b00</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</si>
  <si>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</si>
  <si>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</si>
  <si>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</si>
  <si>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261-181-255</t>
  </si>
  <si>
    <t>d8b5ff</t>
  </si>
  <si>
    <t>Hybrid Battery Storage</t>
  </si>
  <si>
    <t>Change in Household Energy Costs</t>
  </si>
  <si>
    <t>Buildings Other</t>
  </si>
  <si>
    <t>Buildings Electricity</t>
  </si>
  <si>
    <t>Buildings Natural Gas</t>
  </si>
  <si>
    <t>Transportation Other</t>
  </si>
  <si>
    <t>Transportation Electricity</t>
  </si>
  <si>
    <t>Transportation Petroleum</t>
  </si>
  <si>
    <t>Change in Average Annual Energy Costs per Household</t>
  </si>
  <si>
    <t>2024 dollars / year</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</si>
  <si>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</si>
  <si>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Other Home Energy, Home Electricity, Home Natural Gas, Other Transportation Energy, Transportation Electricity, Transportation Petroleum</t>
  </si>
  <si>
    <t>04ffaf,f1bb18,969696,c01b00,00b050,620e7a</t>
  </si>
  <si>
    <t>% of fossil kiln fuel shifted</t>
  </si>
  <si>
    <t>industry-ag-main.html#cement</t>
  </si>
  <si>
    <t>Global Cement and Concrete Association. 2021. Concrete Future: The GCCA 2050 Cement and Concrete Industry Roadmap for Net Zero Concrete (alternative-fuel share path). NITI Aayog. 2024-2025 thermal substitution rate target for Indian cement.</t>
  </si>
  <si>
    <t>Cement Pathway Capital Subsidy</t>
  </si>
  <si>
    <t>Perc Subsidy for Cement Pathway Capital Cost</t>
  </si>
  <si>
    <t>indst cement pathway capital subsidy</t>
  </si>
  <si>
    <t>% of capital cost</t>
  </si>
  <si>
    <t>cement-pathway-capital-subsidy.html</t>
  </si>
  <si>
    <t>European Commission. Innovation Fund large-scale project awards for cement (GeZero, Aalborg, Kujawy), 2022-2025. Government of Canada. Investment Tax Credit for Carbon Capture, Utilization and Storage, 2022.</t>
  </si>
  <si>
    <t>Cement Pathway Mandate</t>
  </si>
  <si>
    <t>Minimum Share of New Clinker Capacity by Pathway</t>
  </si>
  <si>
    <t>indst cement pathway mandate</t>
  </si>
  <si>
    <t>% of new clinker capacity</t>
  </si>
  <si>
    <t>**Description:**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t>
  </si>
  <si>
    <t>cement-pathway-mandate.html</t>
  </si>
  <si>
    <t>European Commission. 2026. Proposal for an Industrial Accelerator Act (low-carbon public procurement share). World Economic Forum. First Movers Coalition cement and concrete commitment, 2023.</t>
  </si>
  <si>
    <t>dry kiln with precalciner</t>
  </si>
  <si>
    <t>Dry Kiln with Precalciner</t>
  </si>
  <si>
    <t>dry kiln with CCS</t>
  </si>
  <si>
    <t>Dry Kiln with CCS</t>
  </si>
  <si>
    <t>electric kiln</t>
  </si>
  <si>
    <t>Electric Kiln</t>
  </si>
  <si>
    <t>alternative chemistry cement</t>
  </si>
  <si>
    <t>Alternative Chemistry Cement</t>
  </si>
  <si>
    <t>Cement Kiln Fuel Shift</t>
  </si>
  <si>
    <t>indst cement kiln fuel shift</t>
  </si>
  <si>
    <t>cement-kiln-fuel-shift.html</t>
  </si>
  <si>
    <t>RnD Cement Pathway Capital Cost Perc Reduction</t>
  </si>
  <si>
    <t>RnD cement pathway capital cost reduction</t>
  </si>
  <si>
    <t>Cement: Dry Kiln with Precalciner</t>
  </si>
  <si>
    <t>Cement: Dry Kiln with CCS</t>
  </si>
  <si>
    <t>Cement: Electric Kiln</t>
  </si>
  <si>
    <t>Cement: Alternative Chemistry</t>
  </si>
  <si>
    <t>Fraction of Fossil Kiln Energy Shifted</t>
  </si>
  <si>
    <t>**Description:** This policy replaces part of the fossil fuel burned in cement kilns (coal, petroleum coke, natural gas) with other fuels, taking the same share of each fossil fuel. In this region's data the shifted heat goes to alternative fuels: tire-derived fuel, engineered fuels made from municipal and commercial waste, waste oils and solvents, and biomass residues. Total kiln energy per ton of clinker is unchanged. Alternative fuels in the US are mostly fossil-derived (about 80 percent by energy), so the emissions benefit depends on their biogenic share. // **Guidance for setting values:** The EU cement industry already gets 50-60% of kiln heat from alternative fuels, India targets 20-25% by 2030, and the GCCA 2050 roadmap reaches 43%. The lever is the share of fossil kiln fuel replaced, so a target T for a fleet that already gets a share A of its kiln heat from alternative fuels maps to (T - A) / (1 - A).</t>
  </si>
  <si>
    <t>Upper bound 1 (all fossil kiln energy shifted); the EU already gets 50-60 percent of kiln heat from alternative fuels.</t>
  </si>
  <si>
    <t>**Description:**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t>
  </si>
  <si>
    <t>Cement Carbon Price Output-Based Allocation</t>
  </si>
  <si>
    <t>Fraction of Cement Carbon Price Rebated by Output Based Allocation</t>
  </si>
  <si>
    <t>Cement Carbon Price Allocation</t>
  </si>
  <si>
    <t>indst cement carbon price allocation</t>
  </si>
  <si>
    <t>% of carbon-price bill rebated against output</t>
  </si>
  <si>
    <t>**Description:** This policy hands part of the cement industry's carbon-price bill back in proportion to the clinker it produces, measured against a benchmark intensity (the CABI input). Every cement emissions trading system works this way (free allowances in the EU, California, Korea and Canada; intensity-based allocation in China): producers still pay the full carbon price on each extra tonne of CO2, so the incentive to choose cleaner kilns is unchanged, but the average cost they pass on to buyers is only the carbon price on emissions above the benchmark. The rebate is paid by government and reduces the carbon cost passed through to cement buyers. // **Guidance for setting values:** 1 rebates the benchmark allocation in full, as the EU did before 2026 and California does today; the EU share falls from 0.975 in 2026 to 0.515 in 2030 and 0 in 2034 as the carbon border adjustment phases in. The companion setting Marginal Carbon Price Factor for Cement (1 by default, 0.15 for China's coefficient rule) controls how much of the carbon price acts on producers' choices.</t>
  </si>
  <si>
    <t>cement-carbon-price-allocation.html</t>
  </si>
  <si>
    <t>European Commission. 2026. Implementing Regulation (EU) 2026/1412 (grey clinker benchmark). Directive (EU) 2023/959, recital 46 (free-allocation phase-out). California Air Resources Board. 2026. Cap-and-Invest Final Regulation Order, Tables 8-1 and 9-2.</t>
  </si>
  <si>
    <t>Cement Marginal Carbon Price Factor</t>
  </si>
  <si>
    <t>Marginal Carbon Price Factor for Cement</t>
  </si>
  <si>
    <t>share of carbon price acting on the margin</t>
  </si>
  <si>
    <t>**Description:** This setting is the share of the carbon price that cement producers weigh when choosing between kiln technologies and deciding whether to overhaul or replace a kiln. It is 1 for a carbon tax and for benchmark-based allocation systems, where every marginal tonne of CO2 pays the full price. China's national emissions trading system instead adjusts each plant's allocation by 0.15 times its intensity deviation from the sector balance value (capped at plus or minus 3 percent), so only about 15 percent of the allowance price reaches the intensity margin. // **Guidance for setting values:** Leave at 1 unless modelling China's rule, where 0.15 applies. The carbon tax actually paid, and the output-based allocation rebate, are unchanged by this setting.</t>
  </si>
  <si>
    <t>Ministry of Ecology and Environment of China. 2026. Allowance total and allocation plan for the power, steel, cement and aluminium sectors, section 3(2).</t>
  </si>
  <si>
    <t>Cement Kiln Performance Standard</t>
  </si>
  <si>
    <t>Fraction of Below Standard Clinker Capacity Forced to Decide Each Year</t>
  </si>
  <si>
    <t>indst cement kiln standard</t>
  </si>
  <si>
    <t>% of below-standard kilns forced to decide each year</t>
  </si>
  <si>
    <t>**Description:** This policy makes the oldest, least efficient kilns (wet, long-dry and preheater-only kilns, about 9 percent of U.S. capacity, the CSBS input) face their overhaul-or-retire decision early rather than at the end of their normal campaign. China's clinker energy benchmark and baseline rule (below-baseline kilns had to upgrade or close by the end of 2025) and India's PAT intensity targets work this way. Forced kilns go through the same economic comparison as kilns reaching a campaign end: overhaul for another campaign or retire and be replaced through the new-kiln choice. The companion policy Percent Improvement in Overhauled Kiln Energy Intensity sets how much better an overhauled kiln burns. // **Guidance for setting values:** 1 forces every remaining below-standard kiln to decide each year once the policy is fully implemented (a hard deadline); 0.2 spreads the decisions over about five years.</t>
  </si>
  <si>
    <t>cement-kiln-performance-standard.html</t>
  </si>
  <si>
    <t>National Development and Reform Commission of China. 2023. Benchmark and baseline energy-efficiency levels for key industrial sectors (2023 edition). Portland Cement Association. 2023. Environmental Product Declaration (kiln technology shares).</t>
  </si>
  <si>
    <t>Cement Overhauled Kiln Efficiency</t>
  </si>
  <si>
    <t>Percent Improvement in Overhauled Kiln Energy Intensity</t>
  </si>
  <si>
    <t>indst cement overhaul efficiency</t>
  </si>
  <si>
    <t>% reduction in kiln energy per ton</t>
  </si>
  <si>
    <t>**Description:** This policy requires that when an existing kiln is overhauled for another campaign it is also modernised, cutting its fuel use per tonne of clinker by the chosen share. By default an overhaul rebuilds a kiln at its old efficiency. The improvement applies to the share of the start-year fleet that has been overhauled since the start year, whether the overhaul was forced by the kiln performance standard or came at a normal campaign end. // **Guidance for setting values:** Rebuilding a long-dry kiln with a preheater and precalciner saves about 28 percent of its fuel; adding a precalciner to a preheater kiln saves about 10 percent; wet-to-dry conversions save 45 to 50 percent. 0.1 to 0.2 is a reasonable fleet-average value for a modernisation requirement.</t>
  </si>
  <si>
    <t>Lawrence Berkeley National Laboratory. 2008. Energy Efficiency Improvement and Cost Saving Opportunities for Cement Making (LBNL-54036).</t>
  </si>
  <si>
    <t>Upper bound 0.3: a long-dry kiln rebuilt as a precalciner kiln saves about 28 percent of its fuel.</t>
  </si>
  <si>
    <t>Cement Capacity Replacement Rule</t>
  </si>
  <si>
    <t>Additional Clinker Capacity Retired per Unit of New Capacity</t>
  </si>
  <si>
    <t>indst cement capacity swap</t>
  </si>
  <si>
    <t>tons retired per ton built</t>
  </si>
  <si>
    <t>**Description:** This policy requires that old kiln capacity be retired whenever new capacity is built, beyond the retirements the market makes on its own: the setting is the extra tonnes of start-year capacity closed for each tonne of new clinker capacity. China's capacity replacement rules require 1.5 to 2 tonnes closed per tonne built. The retirements come out of the surviving start-year fleet in proportion to each pathway's capacity, one year after the new capacity is built, and the fleet rebuilds through the ordinary new-kiln choice if demand needs it. // **Guidance for setting values:** 0.5 corresponds to China's 1.5-to-1 rule and 1 to its 2-to-1 rule for key air-quality regions. The policy bites only in markets that are building; in a slack market with spare kilns it mostly tightens utilisation.</t>
  </si>
  <si>
    <t>cement-capacity-replacement.html</t>
  </si>
  <si>
    <t>Ministry of Industry and Information Technology of China. 2024. Cement and glass industry capacity replacement implementation measures (2024 edition).</t>
  </si>
  <si>
    <t>Upper bound 1 (China's 2-to-1 rule).</t>
  </si>
  <si>
    <t>Cement Carbon Contract for Difference</t>
  </si>
  <si>
    <t>Cement CCfD Strike Price</t>
  </si>
  <si>
    <t>indst cement CCfD</t>
  </si>
  <si>
    <t>cement-carbon-contract-for-difference.html</t>
  </si>
  <si>
    <t>Richstein, J.C. and K. Neuhoff. 2022. Carbon contracts-for-difference: how to de-risk innovative investments for a low-carbon industry transition. iScience 25(8). Bundesministerium fuer Wirtschaft und Klimaschutz. 2024. Foerderrichtlinie Klimaschutzvertraege. Cementir Holding. 2026. Aalborg Portland CCS agreement with the Danish Energy Agency.</t>
  </si>
  <si>
    <t>Upper bound 300 USD per tonne: German round-1 bids ran up to 600 euros per tonne, with average funding well below 200.</t>
  </si>
  <si>
    <t>Cement CCfD Contract Length</t>
  </si>
  <si>
    <t>years</t>
  </si>
  <si>
    <t>**Description:** Years a cement carbon contract for difference pays after the kiln is built. // **Guidance for setting values:** 15 years in Germany, the Netherlands and Denmark; the UK uses 10 years plus up to 5 one-year extensions.</t>
  </si>
  <si>
    <t>See the Cement Carbon Contract for Difference lever.</t>
  </si>
  <si>
    <t>Low-Carbon Cement Procurement</t>
  </si>
  <si>
    <t>Fraction of Cement Demand Purchased under Low Carbon Procurement</t>
  </si>
  <si>
    <t>indst cement procurement</t>
  </si>
  <si>
    <t>% of cement demand bought as low-carbon</t>
  </si>
  <si>
    <t>cement-low-carbon-procurement.html</t>
  </si>
  <si>
    <t>U.S. General Services Administration. 2023. IRA Low Embodied Carbon Material Requirements. Portland Cement Association. 2021. Public-sector share of cement consumption. World Economic Forum. 2024. First Movers Coalition Cement and Concrete Procurement Guide.</t>
  </si>
  <si>
    <t>Procurement Premium Paid by Government</t>
  </si>
  <si>
    <t>Share of Low Carbon Cement Premium Paid by Government</t>
  </si>
  <si>
    <t>% of premium</t>
  </si>
  <si>
    <t>**Description:** The share of the low-carbon cement premium that government pays under the procurement policy. 1 is public Buy Clean procurement; 0 is a private advance market commitment, where the buyers absorb the premium (treated as a transfer among businesses and not booked as a government cash flow). // **Guidance for setting values:** Set to the public share of the committed purchases.</t>
  </si>
  <si>
    <t>See the Low-Carbon Cement Procurement lever.</t>
  </si>
  <si>
    <t>Low-Carbon Cement Production Tax Credit</t>
  </si>
  <si>
    <t>Low Carbon Cement Production Tax Credit</t>
  </si>
  <si>
    <t>indst cement production credit</t>
  </si>
  <si>
    <t>cement-production-tax-credit.html</t>
  </si>
  <si>
    <t>New Mexico Legislature. 2026. House Bill 153, Industrial Carbon Reduction Act. Congressional Research Service. 2024. The Clean Fuel Production Credit (45Z).</t>
  </si>
  <si>
    <t>Upper bound 100 USD per tonne, above the model's conventional-to-clean cost gap.</t>
  </si>
  <si>
    <t>Cement Credit Duration</t>
  </si>
  <si>
    <t>Low Carbon Cement Credit Duration</t>
  </si>
  <si>
    <t>**Description:** Years a new kiln earns the low-carbon cement production tax credit after it is built. // **Guidance for setting values:** US production credits typically run 10 years; 45Q runs 12.</t>
  </si>
  <si>
    <t>See the Low-Carbon Cement Production Tax Credit lever.</t>
  </si>
  <si>
    <t>Cement Pollution Border Fee</t>
  </si>
  <si>
    <t>Cement Border Fee Rate</t>
  </si>
  <si>
    <t>indst cement border fee</t>
  </si>
  <si>
    <t>**Description:** This policy charges a fee per tonne of CO2 embodied in imported cement and clinker. By default the fee applies only to the import's intensity above the domestic fleet's (the Clean Competition Act design); with the full-intensity setting on it applies to the whole embodied intensity (the EU carbon border adjustment design). The fee raises the delivered price of imports, so the import share of cement demand falls (with an Armington-type elasticity, adjusting over a few years) and production, energy use and emissions shift in-region; the revenue goes to government and the change in emissions abroad is reported separately. // **Guidance for setting values:** The Clean Competition Act charges 60 dollars per tonne of CO2 in 2026, rising with inflation plus 6 points a year; the EU CBAM charges the ETS price (about 75-85 euros). Because imported cement from the main US suppliers is only slightly more carbon-intensive than US cement, a fee on the intensity gap is small; a full-intensity fee at 60 dollars adds roughly 50 dollars to an 80-dollar tonne.</t>
  </si>
  <si>
    <t>cement-pollution-border-fee.html</t>
  </si>
  <si>
    <t>U.S. Senate. 2025. Clean Competition Act, S. 3523. European Commission. 2023. Regulation (EU) 2023/956 establishing a carbon border adjustment mechanism. Fowlie, M., M. Reguant and S.P. Ryan. 2016. Market-based emissions regulation and industry dynamics. Journal of Political Economy 124(1).</t>
  </si>
  <si>
    <t>Upper bound 200 USD per tonne, above any proposed border fee.</t>
  </si>
  <si>
    <t>Border Fee on Full Import Intensity</t>
  </si>
  <si>
    <t>Cement Border Fee Charges Full Import Intensity</t>
  </si>
  <si>
    <t>**Description:** When on, the cement border fee is charged on the import's whole embodied CO2 (EU CBAM style). When off, only on the excess over the domestic fleet's intensity (Clean Competition Act style). // **Guidance for setting values:** Off by default.</t>
  </si>
  <si>
    <t>See the Cement Pollution Border Fee lever.</t>
  </si>
  <si>
    <t>Cement Carbon-Intensity Standard</t>
  </si>
  <si>
    <t>Cement CO2 Intensity Standard</t>
  </si>
  <si>
    <t>indst cement intensity standard</t>
  </si>
  <si>
    <t>% below start-year intensity</t>
  </si>
  <si>
    <t>cement-carbon-intensity-standard.html</t>
  </si>
  <si>
    <t>California Legislature. 2021. Senate Bill 596 (Becker). California Air Resources Board. 2025. Draft Net-Zero Emissions Strategy for the Cement Sector.</t>
  </si>
  <si>
    <t>Clean Materials Support</t>
  </si>
  <si>
    <t>GRA for Industry Clean Materials Support</t>
  </si>
  <si>
    <t>GRA indst clean materials support</t>
  </si>
  <si>
    <t>Deficit Spending</t>
  </si>
  <si>
    <t>Corporate Taxes</t>
  </si>
  <si>
    <t>**Description:** This policy pays a credit per tonne of cement produced by kilns whose direct CO2 per tonne is at or below the LCCT share of last year's fleet-average CO2 intensity (40 percent below by default, so the CCS and alternative-chemistry pathways qualify and the electric kiln, which keeps the calcination CO2, does not), for a fixed term after the kiln is built (10 years by default). It is the cement analogue of the production tax credits with intensity tiers in federal law (45V, 45Z) and of New Mexico's 2026 proposal for low-carbon industrial products. Investors count the credit against the cost of a new kiln, so it pulls the qualifying pathways forward. // **Guidance for setting values:** New Mexico's proposal paid 85 dollars per tonne of CO2 avoided, about 25 dollars per tonne of cement for a kiln 40 percent below the benchmark; the cost gap between conventional and CCS or electric clinker is 50 to 80 dollars per tonne in the model's US inputs.</t>
  </si>
  <si>
    <t>**Description:** This policy offers new low-carbon cement kilns a carbon contract for difference: a guaranteed price per tonne of CO2 avoided relative to a conventional kiln, paid for a fixed contract term (15 years by default). Each year the contracted kiln receives the strike price less the carbon price it already faces (and less any per-tonne capture credit it already gets) on every tonne it avoids; a contract keeps the strike price it signed at for its whole term, and a two-sided contract (the share is set in the CCTS input file) pays the difference back when the carbon price exceeds the strike. Germany's Klimaschutzvertraege, the Netherlands' SDE++ and the Danish and UK industrial carbon-capture contracts work this way. Investors count the expected payments against the cost of a new kiln, so the lever pulls the CCS, electric and alternative-chemistry pathways forward. // **Guidance for setting values:** Denmark's 2026 cement capture contract pays about 117 euros per tonne captured (roughly 95 2012-dollars); German bids are capped at 550-600 euros per tonne. With no carbon price in place the contract is simply a payment per tonne avoided. Enter 0 to turn the programme off.</t>
  </si>
  <si>
    <t>**Description:** This policy commits buyers to purchase a share of the region's cement as low-carbon cement, defined as cement at or below the LCPT share of last year's fleet-average CO2 intensity (0.817 for the US: the GSA best-20-percent limit over the industry-average cement declaration). It represents Buy Clean rules for public construction and private advance market commitments. The committed volume is served first with blended cement such as limestone calcined clay cement (LC3), as far as supplementary material supply allows, then by existing low-carbon kilns; any shortfall is built as new low-carbon kilns ahead of the ordinary cost-driven choice, split among the qualifying kiln types by cost, which also opens the market for kiln types that are not yet commercial. Buyers pay the cost premium over conventional cement; the Share of Low Carbon Cement Premium Paid by Government setting splits it between government (public procurement) and private buyers (an advance market commitment). // **Guidance for setting values:** Public works take about half of US cement, so a Buy Clean rule covering all public purchases is about 0.5 and a federal-only rule much less; First Movers Coalition members commit to 10 percent of their own purchases by 2030, a small share of national demand.</t>
  </si>
  <si>
    <t>**Description:** This policy caps the direct CO2 per tonne of cement produced in the region, as a reduction below the start-year fleet. California's SB 596 requires a 40 percent cut from 2019 by 2035 and net zero by 2045. The fleet complies in cost order each year: first by substituting supplementary cementitious materials for clinker up to the SCM supply limit, then by requiring a share of new kilns to be low-carbon, split among the qualifying kiln types by cost. The costs land in the existing capital, operating and clinker-substitution chains; no credit market is modelled. // **Guidance for setting values:** 0.4 on a schedule reaching full implementation in 2035 reproduces SB 596's interim target. Because kilns turn over slowly, steep targets can exceed what new builds alone can deliver in a year; the model then builds every new kiln low-carbon and reports the remaining gap.</t>
  </si>
  <si>
    <t>electric kiln with CCS</t>
  </si>
  <si>
    <t>Cement: Electric Kiln with CCS</t>
  </si>
  <si>
    <t>Electric Kiln with CCS</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</si>
  <si>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t>
  </si>
  <si>
    <t>Other Petroleum, Crude Oil, Heavy or Residual Fuel Oil, Hard Coal, LPG Propane and Butane, Natural Gas, Electricity, Biomass, District Heat, Hydrogen</t>
  </si>
  <si>
    <t>000000, 740000, ad6500, 969696, 087cf1, c01a00, f1bb18, 00b04f, f593e0, 630e7a</t>
  </si>
  <si>
    <t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</si>
  <si>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Green Hydrogen Requirement</t>
  </si>
  <si>
    <t>Required Green Share of Hydrogen Demand by Sector</t>
  </si>
  <si>
    <t>Clean Hydrogen Requirement</t>
  </si>
  <si>
    <t>hydgn green hydrogen requirement</t>
  </si>
  <si>
    <t>% of sector hydrogen use</t>
  </si>
  <si>
    <t>**Description:**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t>
  </si>
  <si>
    <t>European Parliament and Council of the European Union. 2023. Directive (EU) 2023/2413 (RED III), Article 22a. https://eur-lex.europa.eu/eli/dir/2023/2413/oj/eng</t>
  </si>
  <si>
    <t>Low Carbon Hydrogen Requirement</t>
  </si>
  <si>
    <t>Required Low Carbon Share of Hydrogen Demand by Sector</t>
  </si>
  <si>
    <t>hydgn low carbon hydrogen requirement</t>
  </si>
  <si>
    <t>**Description:**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t>
  </si>
  <si>
    <t>European Parliament and Council of the European Union. 2024. Directive (EU) 2024/1788, Article 2(11). https://eur-lex.europa.eu/eli/dir/2024/1788/oj/eng</t>
  </si>
  <si>
    <t>Geoengineering Sector</t>
  </si>
  <si>
    <t>**Description:** This policy allows the government to cover the cost of CO2 transportation and storage.  // **Guidance for setting values:** The BAU cost for CO2 transportation and storage in the U.S. model is about $19.5 per tonne in 2012 dollars (roughly $27 in 2024 dollars). A setting of 100% would cover the full cost.</t>
  </si>
  <si>
    <t>**Description:**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t>
  </si>
  <si>
    <t>Include Cement Carbonation Uptake in Totals</t>
  </si>
  <si>
    <t>BICCUiT Boolean Include Cement Carbonation Uptake in Totals</t>
  </si>
  <si>
    <t>**Description:** Concrete and mortar slowly take CO2 back up from the air over the years after they are placed, as the lime in them turns back into limestone (carbonation). The EPS always estimates this uptake and reports it as its own output. By default it is not counted in emissions totals, because national inventories, including the U.S. Greenhouse Gas Inventory, do not yet estimate it. Enabling this control setting counts the uptake as carbon dioxide removal in the geoengineering sector, lowering total emissions. // The estimate is uncertain: published values for the U.S. range from about an eighth of cement process emissions to nearly all of them, mostly because of how much cement goes into mortar and how fully mortar carbonates.</t>
  </si>
  <si>
    <t>Cement Carbonation Uptake (not in totals by default)</t>
  </si>
  <si>
    <t>Output Cement Carbonation CO2 Uptake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</si>
</sst>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5"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9"/>
      <color indexed="81"/>
      <name val="Tahoma"/>
      <charset val="1"/>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
      <patternFill patternType="solid">
        <fgColor rgb="FFD8B5FF"/>
        <bgColor indexed="64"/>
      </patternFill>
    </fill>
  </fills>
  <borders count="12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s>
  <cellStyleXfs count="15774">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2" fillId="0" borderId="0" applyNumberFormat="0" applyFill="0" applyBorder="0" applyProtection="0">
      <alignment horizontal="left" vertical="center"/>
    </xf>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5"/>
    </xf>
    <xf numFmtId="0" fontId="34" fillId="9" borderId="0" applyBorder="0">
      <alignment horizontal="right" vertical="center"/>
    </xf>
    <xf numFmtId="0" fontId="34" fillId="0" borderId="0"/>
    <xf numFmtId="0" fontId="35" fillId="16" borderId="0" applyNumberFormat="0" applyFont="0" applyBorder="0" applyAlignment="0" applyProtection="0"/>
    <xf numFmtId="0" fontId="31" fillId="0" borderId="0"/>
    <xf numFmtId="0" fontId="39" fillId="9" borderId="29">
      <alignment horizontal="right" vertical="center"/>
    </xf>
    <xf numFmtId="0" fontId="35" fillId="0" borderId="26"/>
    <xf numFmtId="0" fontId="34" fillId="0" borderId="51">
      <alignment horizontal="left" vertical="center" wrapText="1" indent="2"/>
    </xf>
    <xf numFmtId="0" fontId="62" fillId="0" borderId="0"/>
    <xf numFmtId="0" fontId="11" fillId="0" borderId="0"/>
    <xf numFmtId="0" fontId="67" fillId="7" borderId="56" applyNumberFormat="0" applyAlignment="0" applyProtection="0"/>
    <xf numFmtId="0" fontId="11" fillId="48" borderId="0" applyNumberFormat="0" applyBorder="0" applyAlignment="0" applyProtection="0"/>
    <xf numFmtId="0" fontId="30" fillId="14" borderId="91">
      <alignment horizontal="right" vertical="center"/>
    </xf>
    <xf numFmtId="0" fontId="35" fillId="0" borderId="0"/>
    <xf numFmtId="0" fontId="34" fillId="9" borderId="0" applyBorder="0">
      <alignment horizontal="right" vertical="center"/>
    </xf>
    <xf numFmtId="0" fontId="34" fillId="9" borderId="59">
      <alignment horizontal="right" vertical="center"/>
    </xf>
    <xf numFmtId="0" fontId="30" fillId="14" borderId="90">
      <alignment horizontal="right" vertical="center"/>
    </xf>
    <xf numFmtId="0" fontId="34" fillId="0" borderId="93">
      <alignment horizontal="left" vertical="center" wrapText="1" indent="2"/>
    </xf>
    <xf numFmtId="0" fontId="34" fillId="0" borderId="0" applyBorder="0">
      <alignment horizontal="right" vertical="center"/>
    </xf>
    <xf numFmtId="0" fontId="30" fillId="14" borderId="91">
      <alignment horizontal="right" vertical="center"/>
    </xf>
    <xf numFmtId="0" fontId="84" fillId="86" borderId="87" applyNumberFormat="0" applyAlignment="0" applyProtection="0"/>
    <xf numFmtId="4" fontId="30" fillId="14" borderId="92">
      <alignment horizontal="right" vertical="center"/>
    </xf>
    <xf numFmtId="0" fontId="34" fillId="0" borderId="29" applyNumberFormat="0" applyFill="0" applyAlignment="0" applyProtection="0"/>
    <xf numFmtId="0" fontId="30" fillId="0" borderId="65">
      <alignment horizontal="left" vertical="top" wrapText="1"/>
    </xf>
    <xf numFmtId="0" fontId="30" fillId="14" borderId="29">
      <alignment horizontal="right" vertical="center"/>
    </xf>
    <xf numFmtId="0" fontId="30" fillId="14" borderId="29">
      <alignment horizontal="right" vertical="center"/>
    </xf>
    <xf numFmtId="0" fontId="34" fillId="0" borderId="98">
      <alignment horizontal="right" vertical="center"/>
    </xf>
    <xf numFmtId="0" fontId="30" fillId="14" borderId="62">
      <alignment horizontal="right" vertical="center"/>
    </xf>
    <xf numFmtId="0" fontId="34" fillId="0" borderId="29">
      <alignment horizontal="right" vertical="center"/>
    </xf>
    <xf numFmtId="0" fontId="103" fillId="0" borderId="88" applyNumberFormat="0" applyFill="0" applyAlignment="0" applyProtection="0"/>
    <xf numFmtId="0" fontId="74" fillId="9" borderId="29">
      <alignment horizontal="right" vertical="center"/>
    </xf>
    <xf numFmtId="0" fontId="34" fillId="16" borderId="29"/>
    <xf numFmtId="0" fontId="35" fillId="89" borderId="89" applyNumberFormat="0" applyFont="0" applyAlignment="0" applyProtection="0"/>
    <xf numFmtId="0" fontId="30" fillId="14" borderId="90">
      <alignment horizontal="right" vertical="center"/>
    </xf>
    <xf numFmtId="0" fontId="30" fillId="9" borderId="29">
      <alignment horizontal="right" vertical="center"/>
    </xf>
    <xf numFmtId="0" fontId="30" fillId="9" borderId="60">
      <alignment horizontal="right" vertical="center"/>
    </xf>
    <xf numFmtId="0" fontId="34" fillId="0" borderId="60">
      <alignment horizontal="right" vertical="center"/>
    </xf>
    <xf numFmtId="4" fontId="35" fillId="0" borderId="0"/>
    <xf numFmtId="0" fontId="30" fillId="14" borderId="63">
      <alignment horizontal="right" vertical="center"/>
    </xf>
    <xf numFmtId="0" fontId="30" fillId="14" borderId="60">
      <alignment horizontal="right" vertical="center"/>
    </xf>
    <xf numFmtId="0" fontId="30" fillId="14" borderId="61">
      <alignment horizontal="right" vertical="center"/>
    </xf>
    <xf numFmtId="4" fontId="30" fillId="14" borderId="62">
      <alignment horizontal="right" vertical="center"/>
    </xf>
    <xf numFmtId="0" fontId="34" fillId="0" borderId="0"/>
    <xf numFmtId="0" fontId="34" fillId="67" borderId="29">
      <alignment horizontal="right" vertical="center"/>
    </xf>
    <xf numFmtId="0" fontId="34" fillId="67" borderId="0" applyBorder="0">
      <alignment horizontal="right" vertical="center"/>
    </xf>
    <xf numFmtId="0" fontId="35" fillId="0" borderId="0"/>
    <xf numFmtId="0" fontId="35" fillId="66" borderId="29"/>
    <xf numFmtId="4" fontId="35" fillId="0" borderId="0"/>
    <xf numFmtId="4" fontId="34" fillId="0" borderId="29" applyFill="0" applyBorder="0" applyProtection="0">
      <alignment horizontal="right" vertical="center"/>
    </xf>
    <xf numFmtId="0" fontId="77" fillId="0" borderId="0" applyNumberFormat="0" applyFill="0" applyBorder="0" applyAlignment="0" applyProtection="0"/>
    <xf numFmtId="4" fontId="35" fillId="0" borderId="0"/>
    <xf numFmtId="4" fontId="35" fillId="0" borderId="0"/>
    <xf numFmtId="0" fontId="11" fillId="0" borderId="0"/>
    <xf numFmtId="4" fontId="74" fillId="9" borderId="90">
      <alignment horizontal="right" vertical="center"/>
    </xf>
    <xf numFmtId="0" fontId="34" fillId="16" borderId="29"/>
    <xf numFmtId="0" fontId="30" fillId="14" borderId="62">
      <alignment horizontal="right" vertical="center"/>
    </xf>
    <xf numFmtId="0" fontId="34" fillId="0" borderId="98" applyNumberFormat="0" applyFill="0" applyAlignment="0" applyProtection="0"/>
    <xf numFmtId="4" fontId="34" fillId="16" borderId="90"/>
    <xf numFmtId="0" fontId="96" fillId="73" borderId="87" applyNumberFormat="0" applyAlignment="0" applyProtection="0"/>
    <xf numFmtId="0" fontId="103" fillId="0" borderId="88" applyNumberFormat="0" applyFill="0" applyAlignment="0" applyProtection="0"/>
    <xf numFmtId="0" fontId="74" fillId="9" borderId="90">
      <alignment horizontal="right" vertical="center"/>
    </xf>
    <xf numFmtId="0" fontId="68" fillId="46" borderId="57" applyNumberFormat="0" applyAlignment="0" applyProtection="0"/>
    <xf numFmtId="0" fontId="69" fillId="46" borderId="56"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70" fillId="0" borderId="0" applyNumberFormat="0" applyFill="0" applyBorder="0" applyAlignment="0" applyProtection="0"/>
    <xf numFmtId="0" fontId="1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1" fillId="60" borderId="0" applyNumberFormat="0" applyBorder="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84" fillId="86" borderId="95" applyNumberFormat="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103" fillId="0" borderId="88" applyNumberFormat="0" applyFill="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0" fontId="96" fillId="73" borderId="87" applyNumberFormat="0" applyAlignment="0" applyProtection="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49" fontId="34" fillId="0" borderId="90" applyNumberFormat="0" applyFont="0" applyFill="0" applyBorder="0" applyProtection="0">
      <alignment horizontal="left" vertical="center" indent="2"/>
    </xf>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4" fillId="0" borderId="29" applyNumberFormat="0" applyFill="0" applyAlignment="0" applyProtection="0"/>
    <xf numFmtId="0" fontId="30" fillId="14" borderId="29">
      <alignment horizontal="right" vertical="center"/>
    </xf>
    <xf numFmtId="0" fontId="30" fillId="14" borderId="29">
      <alignment horizontal="right" vertical="center"/>
    </xf>
    <xf numFmtId="0" fontId="34" fillId="0" borderId="51">
      <alignment horizontal="left" vertical="center" wrapText="1" indent="2"/>
    </xf>
    <xf numFmtId="0" fontId="30" fillId="14" borderId="62">
      <alignment horizontal="right" vertical="center"/>
    </xf>
    <xf numFmtId="0" fontId="34" fillId="0" borderId="29">
      <alignment horizontal="right" vertical="center"/>
    </xf>
    <xf numFmtId="0" fontId="74" fillId="9" borderId="29">
      <alignment horizontal="right" vertical="center"/>
    </xf>
    <xf numFmtId="0" fontId="34" fillId="16" borderId="29"/>
    <xf numFmtId="0" fontId="30" fillId="9" borderId="29">
      <alignment horizontal="right" vertical="center"/>
    </xf>
    <xf numFmtId="0" fontId="30" fillId="14" borderId="61">
      <alignment horizontal="right" vertical="center"/>
    </xf>
    <xf numFmtId="0" fontId="76"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2"/>
    </xf>
    <xf numFmtId="49" fontId="34" fillId="0" borderId="29" applyNumberFormat="0" applyFont="0" applyFill="0" applyBorder="0" applyProtection="0">
      <alignment horizontal="left" vertical="center" indent="2"/>
    </xf>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35" fillId="0" borderId="0" applyNumberFormat="0" applyFont="0" applyFill="0" applyBorder="0" applyProtection="0">
      <alignment horizontal="left" vertical="center" indent="5"/>
    </xf>
    <xf numFmtId="0" fontId="35" fillId="0" borderId="0" applyNumberFormat="0" applyFont="0" applyFill="0" applyBorder="0" applyProtection="0">
      <alignment horizontal="left" vertical="center" indent="5"/>
    </xf>
    <xf numFmtId="49" fontId="34" fillId="0" borderId="61" applyNumberFormat="0" applyFont="0" applyFill="0" applyBorder="0" applyProtection="0">
      <alignment horizontal="left" vertical="center" indent="5"/>
    </xf>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32" fillId="67" borderId="0" applyBorder="0" applyAlignment="0"/>
    <xf numFmtId="4" fontId="32" fillId="67" borderId="0" applyBorder="0" applyAlignment="0"/>
    <xf numFmtId="4" fontId="34" fillId="67" borderId="0" applyBorder="0">
      <alignment horizontal="right" vertical="center"/>
    </xf>
    <xf numFmtId="4" fontId="34" fillId="9" borderId="0" applyBorder="0">
      <alignment horizontal="right" vertical="center"/>
    </xf>
    <xf numFmtId="4" fontId="34" fillId="9" borderId="0" applyBorder="0">
      <alignment horizontal="right" vertical="center"/>
    </xf>
    <xf numFmtId="4" fontId="30" fillId="9" borderId="29">
      <alignment horizontal="right" vertical="center"/>
    </xf>
    <xf numFmtId="4" fontId="74" fillId="9" borderId="29">
      <alignment horizontal="right" vertical="center"/>
    </xf>
    <xf numFmtId="4" fontId="30" fillId="14" borderId="29">
      <alignment horizontal="right" vertical="center"/>
    </xf>
    <xf numFmtId="4" fontId="30" fillId="14" borderId="29">
      <alignment horizontal="right" vertical="center"/>
    </xf>
    <xf numFmtId="4" fontId="30" fillId="14" borderId="61">
      <alignment horizontal="right" vertical="center"/>
    </xf>
    <xf numFmtId="4" fontId="30" fillId="14" borderId="62">
      <alignment horizontal="right" vertical="center"/>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2" fillId="69" borderId="0" applyNumberFormat="0" applyBorder="0" applyAlignment="0" applyProtection="0"/>
    <xf numFmtId="4" fontId="32" fillId="0" borderId="39" applyFill="0" applyBorder="0" applyProtection="0">
      <alignment horizontal="right" vertical="center"/>
    </xf>
    <xf numFmtId="0" fontId="84" fillId="86" borderId="67" applyNumberFormat="0" applyAlignment="0" applyProtection="0"/>
    <xf numFmtId="0" fontId="85" fillId="87" borderId="68" applyNumberFormat="0" applyAlignment="0" applyProtection="0"/>
    <xf numFmtId="173" fontId="75" fillId="0" borderId="0" applyFont="0" applyFill="0" applyBorder="0" applyAlignment="0" applyProtection="0"/>
    <xf numFmtId="174" fontId="86" fillId="0" borderId="0" applyFont="0" applyFill="0" applyBorder="0" applyAlignment="0" applyProtection="0"/>
    <xf numFmtId="173" fontId="75" fillId="0" borderId="0" applyFont="0" applyFill="0" applyBorder="0" applyAlignment="0" applyProtection="0"/>
    <xf numFmtId="0" fontId="34" fillId="14" borderId="51">
      <alignment horizontal="left" vertical="center" wrapText="1" indent="2"/>
    </xf>
    <xf numFmtId="0" fontId="34" fillId="9" borderId="61">
      <alignment horizontal="left" vertical="center"/>
    </xf>
    <xf numFmtId="0" fontId="90" fillId="0" borderId="0" applyNumberFormat="0" applyFill="0" applyBorder="0" applyAlignment="0" applyProtection="0"/>
    <xf numFmtId="0" fontId="91" fillId="70" borderId="0" applyNumberFormat="0" applyBorder="0" applyAlignment="0" applyProtection="0"/>
    <xf numFmtId="0" fontId="92"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4" fontId="34" fillId="0" borderId="0" applyBorder="0">
      <alignment horizontal="right" vertical="center"/>
    </xf>
    <xf numFmtId="0" fontId="34" fillId="0" borderId="64">
      <alignment horizontal="right" vertical="center"/>
    </xf>
    <xf numFmtId="4" fontId="34" fillId="0" borderId="29">
      <alignment horizontal="right" vertical="center"/>
    </xf>
    <xf numFmtId="1" fontId="73" fillId="9" borderId="0" applyBorder="0">
      <alignment horizontal="right" vertical="center"/>
    </xf>
    <xf numFmtId="0" fontId="97" fillId="0" borderId="73" applyNumberFormat="0" applyFill="0" applyAlignment="0" applyProtection="0"/>
    <xf numFmtId="0" fontId="98" fillId="88" borderId="0" applyNumberFormat="0" applyBorder="0" applyAlignment="0" applyProtection="0"/>
    <xf numFmtId="0" fontId="35" fillId="0" borderId="0"/>
    <xf numFmtId="0" fontId="35" fillId="0" borderId="0"/>
    <xf numFmtId="0" fontId="35" fillId="0" borderId="0"/>
    <xf numFmtId="0" fontId="35" fillId="0" borderId="0"/>
    <xf numFmtId="0" fontId="86" fillId="0" borderId="0"/>
    <xf numFmtId="4" fontId="99" fillId="0" borderId="0"/>
    <xf numFmtId="0" fontId="35" fillId="0" borderId="0"/>
    <xf numFmtId="0" fontId="35" fillId="0" borderId="0"/>
    <xf numFmtId="0" fontId="35" fillId="0" borderId="0"/>
    <xf numFmtId="0" fontId="35" fillId="0" borderId="0"/>
    <xf numFmtId="0" fontId="11" fillId="0" borderId="0"/>
    <xf numFmtId="4" fontId="34" fillId="0" borderId="0" applyFill="0" applyBorder="0" applyProtection="0">
      <alignment horizontal="right" vertical="center"/>
    </xf>
    <xf numFmtId="4" fontId="34" fillId="0" borderId="0" applyFill="0" applyBorder="0" applyProtection="0">
      <alignment horizontal="right" vertical="center"/>
    </xf>
    <xf numFmtId="4" fontId="34" fillId="0" borderId="29" applyFill="0" applyBorder="0" applyProtection="0">
      <alignment horizontal="right" vertical="center"/>
    </xf>
    <xf numFmtId="0" fontId="32" fillId="0" borderId="0" applyNumberFormat="0" applyFill="0" applyBorder="0" applyProtection="0">
      <alignment horizontal="left" vertical="center"/>
    </xf>
    <xf numFmtId="49" fontId="32" fillId="0" borderId="29" applyNumberFormat="0" applyFill="0" applyBorder="0" applyProtection="0">
      <alignment horizontal="left" vertical="center"/>
    </xf>
    <xf numFmtId="0" fontId="35" fillId="16" borderId="0" applyNumberFormat="0" applyFont="0" applyBorder="0" applyAlignment="0" applyProtection="0"/>
    <xf numFmtId="4" fontId="35" fillId="16" borderId="0" applyNumberFormat="0" applyFont="0" applyBorder="0" applyAlignment="0" applyProtection="0"/>
    <xf numFmtId="4" fontId="35" fillId="16" borderId="0" applyNumberFormat="0" applyFont="0" applyBorder="0" applyAlignment="0" applyProtection="0"/>
    <xf numFmtId="0" fontId="35" fillId="16" borderId="0" applyNumberFormat="0" applyFont="0" applyBorder="0" applyAlignment="0" applyProtection="0"/>
    <xf numFmtId="0" fontId="35" fillId="16" borderId="0" applyNumberFormat="0" applyFont="0" applyBorder="0" applyAlignment="0" applyProtection="0"/>
    <xf numFmtId="0" fontId="86" fillId="65" borderId="0" applyNumberFormat="0" applyFont="0" applyBorder="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175" fontId="34" fillId="90" borderId="29" applyNumberFormat="0" applyFont="0" applyBorder="0" applyAlignment="0" applyProtection="0">
      <alignment horizontal="right" vertical="center"/>
    </xf>
    <xf numFmtId="9" fontId="86" fillId="0" borderId="0" applyFont="0" applyFill="0" applyBorder="0" applyAlignment="0" applyProtection="0"/>
    <xf numFmtId="0" fontId="101" fillId="69" borderId="0" applyNumberFormat="0" applyBorder="0" applyAlignment="0" applyProtection="0"/>
    <xf numFmtId="4" fontId="34" fillId="16" borderId="29"/>
    <xf numFmtId="0" fontId="34" fillId="16" borderId="60"/>
    <xf numFmtId="0" fontId="102" fillId="0" borderId="0" applyNumberFormat="0" applyFill="0" applyBorder="0" applyAlignment="0" applyProtection="0"/>
    <xf numFmtId="0" fontId="103" fillId="0" borderId="69" applyNumberFormat="0" applyFill="0" applyAlignment="0" applyProtection="0"/>
    <xf numFmtId="0" fontId="104" fillId="0" borderId="0" applyNumberFormat="0" applyFill="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0" fillId="0" borderId="0" applyNumberFormat="0" applyFill="0" applyBorder="0" applyAlignment="0" applyProtection="0"/>
    <xf numFmtId="0" fontId="111" fillId="87" borderId="68" applyNumberFormat="0" applyAlignment="0" applyProtection="0"/>
    <xf numFmtId="0" fontId="77" fillId="0" borderId="0" applyNumberFormat="0" applyFill="0" applyBorder="0" applyAlignment="0" applyProtection="0"/>
    <xf numFmtId="0" fontId="112" fillId="0" borderId="0" applyNumberFormat="0" applyFill="0" applyBorder="0" applyAlignment="0" applyProtection="0"/>
    <xf numFmtId="0" fontId="35" fillId="0" borderId="0" applyNumberFormat="0" applyFont="0" applyFill="0" applyBorder="0" applyProtection="0">
      <alignment horizontal="left" vertical="center"/>
    </xf>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4" fontId="35" fillId="0" borderId="0"/>
    <xf numFmtId="0" fontId="113" fillId="0" borderId="0"/>
    <xf numFmtId="0" fontId="35" fillId="16" borderId="0" applyNumberFormat="0" applyFont="0" applyBorder="0" applyAlignment="0" applyProtection="0"/>
    <xf numFmtId="0" fontId="77"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2" fillId="69" borderId="0" applyNumberFormat="0" applyBorder="0" applyAlignment="0" applyProtection="0"/>
    <xf numFmtId="0" fontId="84" fillId="86" borderId="67" applyNumberFormat="0" applyAlignment="0" applyProtection="0"/>
    <xf numFmtId="0" fontId="85" fillId="87" borderId="68" applyNumberFormat="0" applyAlignment="0" applyProtection="0"/>
    <xf numFmtId="0" fontId="90" fillId="0" borderId="0" applyNumberFormat="0" applyFill="0" applyBorder="0" applyAlignment="0" applyProtection="0"/>
    <xf numFmtId="0" fontId="91"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0" fontId="97" fillId="0" borderId="73" applyNumberFormat="0" applyFill="0" applyAlignment="0" applyProtection="0"/>
    <xf numFmtId="0" fontId="98" fillId="88" borderId="0" applyNumberFormat="0" applyBorder="0" applyAlignment="0" applyProtection="0"/>
    <xf numFmtId="0" fontId="35" fillId="0" borderId="0"/>
    <xf numFmtId="0" fontId="78" fillId="89" borderId="74" applyNumberFormat="0" applyFont="0" applyAlignment="0" applyProtection="0"/>
    <xf numFmtId="0" fontId="100" fillId="86" borderId="66" applyNumberFormat="0" applyAlignment="0" applyProtection="0"/>
    <xf numFmtId="0" fontId="102" fillId="0" borderId="0" applyNumberFormat="0" applyFill="0" applyBorder="0" applyAlignment="0" applyProtection="0"/>
    <xf numFmtId="0" fontId="103" fillId="0" borderId="69" applyNumberFormat="0" applyFill="0" applyAlignment="0" applyProtection="0"/>
    <xf numFmtId="0" fontId="110" fillId="0" borderId="0" applyNumberFormat="0" applyFill="0" applyBorder="0" applyAlignment="0" applyProtection="0"/>
    <xf numFmtId="0" fontId="114" fillId="0" borderId="0">
      <alignment horizontal="left" vertical="center" indent="1"/>
    </xf>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0" fillId="0" borderId="0" applyNumberFormat="0" applyFill="0" applyBorder="0" applyAlignment="0" applyProtection="0"/>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11" fillId="0" borderId="0"/>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11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67" fillId="7" borderId="56" applyNumberFormat="0" applyAlignment="0" applyProtection="0"/>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0" fontId="35" fillId="0" borderId="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92" fillId="70" borderId="0" applyNumberFormat="0" applyBorder="0" applyAlignment="0" applyProtection="0"/>
    <xf numFmtId="4" fontId="35" fillId="0" borderId="0"/>
    <xf numFmtId="0" fontId="35" fillId="0" borderId="0"/>
    <xf numFmtId="0" fontId="11" fillId="0" borderId="0"/>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5" fillId="16" borderId="0" applyNumberFormat="0" applyFont="0" applyBorder="0" applyAlignment="0" applyProtection="0"/>
    <xf numFmtId="0" fontId="101" fillId="69" borderId="0" applyNumberFormat="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1" fillId="87" borderId="68" applyNumberFormat="0" applyAlignment="0" applyProtection="0"/>
    <xf numFmtId="0" fontId="77" fillId="0" borderId="0" applyNumberFormat="0" applyFill="0" applyBorder="0" applyAlignment="0" applyProtection="0"/>
    <xf numFmtId="0" fontId="11" fillId="0" borderId="0"/>
    <xf numFmtId="0" fontId="67" fillId="7" borderId="56" applyNumberFormat="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89" fillId="0" borderId="0" applyNumberFormat="0" applyFill="0" applyBorder="0" applyAlignment="0" applyProtection="0"/>
    <xf numFmtId="0" fontId="11" fillId="0" borderId="0"/>
    <xf numFmtId="0" fontId="109" fillId="0" borderId="0" applyNumberFormat="0" applyFill="0" applyBorder="0" applyAlignment="0" applyProtection="0"/>
    <xf numFmtId="0" fontId="11" fillId="0" borderId="0"/>
    <xf numFmtId="0" fontId="11" fillId="0" borderId="0"/>
    <xf numFmtId="0" fontId="11" fillId="0" borderId="0"/>
    <xf numFmtId="49" fontId="34" fillId="0" borderId="29" applyNumberFormat="0" applyFont="0" applyFill="0" applyBorder="0" applyProtection="0">
      <alignment horizontal="left" vertical="center" indent="2"/>
    </xf>
    <xf numFmtId="49" fontId="34" fillId="0" borderId="61" applyNumberFormat="0" applyFont="0" applyFill="0" applyBorder="0" applyProtection="0">
      <alignment horizontal="left" vertical="center" indent="5"/>
    </xf>
    <xf numFmtId="0" fontId="30" fillId="9" borderId="29">
      <alignment horizontal="right" vertical="center"/>
    </xf>
    <xf numFmtId="4" fontId="30" fillId="9" borderId="29">
      <alignment horizontal="right" vertical="center"/>
    </xf>
    <xf numFmtId="0" fontId="74" fillId="9" borderId="29">
      <alignment horizontal="right" vertical="center"/>
    </xf>
    <xf numFmtId="4" fontId="74" fillId="9" borderId="29">
      <alignment horizontal="right" vertical="center"/>
    </xf>
    <xf numFmtId="0" fontId="30" fillId="14" borderId="29">
      <alignment horizontal="right" vertical="center"/>
    </xf>
    <xf numFmtId="4" fontId="30" fillId="14" borderId="29">
      <alignment horizontal="right" vertical="center"/>
    </xf>
    <xf numFmtId="0" fontId="30" fillId="14" borderId="29">
      <alignment horizontal="right" vertical="center"/>
    </xf>
    <xf numFmtId="4" fontId="30" fillId="14" borderId="29">
      <alignment horizontal="right" vertical="center"/>
    </xf>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174" fontId="115" fillId="0" borderId="0" applyFont="0" applyFill="0" applyBorder="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87" fillId="73" borderId="67" applyNumberFormat="0" applyAlignment="0" applyProtection="0"/>
    <xf numFmtId="0" fontId="34" fillId="0" borderId="29">
      <alignment horizontal="right" vertical="center"/>
    </xf>
    <xf numFmtId="4" fontId="34" fillId="0" borderId="29">
      <alignment horizontal="right" vertical="center"/>
    </xf>
    <xf numFmtId="0" fontId="115" fillId="0" borderId="0"/>
    <xf numFmtId="0" fontId="113" fillId="0" borderId="0"/>
    <xf numFmtId="0" fontId="113" fillId="0" borderId="0"/>
    <xf numFmtId="0" fontId="11" fillId="0" borderId="0"/>
    <xf numFmtId="0" fontId="11" fillId="0" borderId="0"/>
    <xf numFmtId="0" fontId="11" fillId="0" borderId="0"/>
    <xf numFmtId="0" fontId="11" fillId="0" borderId="0"/>
    <xf numFmtId="0" fontId="113" fillId="0" borderId="0"/>
    <xf numFmtId="0" fontId="35" fillId="0" borderId="0"/>
    <xf numFmtId="4" fontId="34" fillId="0" borderId="29" applyFill="0" applyBorder="0" applyProtection="0">
      <alignment horizontal="right" vertical="center"/>
    </xf>
    <xf numFmtId="49" fontId="32" fillId="0" borderId="29" applyNumberFormat="0" applyFill="0" applyBorder="0" applyProtection="0">
      <alignment horizontal="left" vertical="center"/>
    </xf>
    <xf numFmtId="0" fontId="34" fillId="0" borderId="29" applyNumberFormat="0" applyFill="0" applyAlignment="0" applyProtection="0"/>
    <xf numFmtId="0" fontId="115" fillId="65" borderId="0" applyNumberFormat="0" applyFont="0" applyBorder="0" applyAlignment="0" applyProtection="0"/>
    <xf numFmtId="175" fontId="34" fillId="90" borderId="29" applyNumberFormat="0" applyFont="0" applyBorder="0" applyAlignment="0" applyProtection="0">
      <alignment horizontal="right" vertical="center"/>
    </xf>
    <xf numFmtId="9" fontId="115" fillId="0" borderId="0" applyFont="0" applyFill="0" applyBorder="0" applyAlignment="0" applyProtection="0"/>
    <xf numFmtId="0" fontId="34" fillId="16" borderId="29"/>
    <xf numFmtId="4" fontId="34" fillId="16" borderId="29"/>
    <xf numFmtId="0" fontId="34" fillId="14" borderId="78">
      <alignment horizontal="left" vertical="center" wrapText="1" indent="2"/>
    </xf>
    <xf numFmtId="0" fontId="34" fillId="0" borderId="78">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4" fillId="14" borderId="51">
      <alignment horizontal="left" vertical="center" wrapText="1" indent="2"/>
    </xf>
    <xf numFmtId="0" fontId="34" fillId="0" borderId="51">
      <alignment horizontal="left" vertical="center" wrapText="1" indent="2"/>
    </xf>
    <xf numFmtId="0" fontId="35" fillId="0" borderId="0"/>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35" fillId="0" borderId="0"/>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34" fillId="0" borderId="78">
      <alignment horizontal="left" vertical="center" wrapText="1" indent="2"/>
    </xf>
    <xf numFmtId="0" fontId="81" fillId="86" borderId="66" applyNumberFormat="0" applyAlignment="0" applyProtection="0"/>
    <xf numFmtId="0" fontId="83" fillId="86" borderId="67" applyNumberFormat="0" applyAlignment="0" applyProtection="0"/>
    <xf numFmtId="0" fontId="84" fillId="86" borderId="67" applyNumberFormat="0" applyAlignment="0" applyProtection="0"/>
    <xf numFmtId="0" fontId="87" fillId="73" borderId="67" applyNumberFormat="0" applyAlignment="0" applyProtection="0"/>
    <xf numFmtId="0" fontId="88" fillId="0" borderId="69" applyNumberFormat="0" applyFill="0" applyAlignment="0" applyProtection="0"/>
    <xf numFmtId="0" fontId="96" fillId="73" borderId="67" applyNumberFormat="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84" fillId="86"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0" fontId="84" fillId="86" borderId="67" applyNumberFormat="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96" fillId="73" borderId="67" applyNumberFormat="0" applyAlignment="0" applyProtection="0"/>
    <xf numFmtId="0" fontId="100" fillId="86" borderId="66" applyNumberFormat="0" applyAlignment="0" applyProtection="0"/>
    <xf numFmtId="0" fontId="103" fillId="0" borderId="69" applyNumberFormat="0" applyFill="0" applyAlignment="0" applyProtection="0"/>
    <xf numFmtId="49" fontId="34" fillId="0" borderId="61" applyNumberFormat="0" applyFont="0" applyFill="0" applyBorder="0" applyProtection="0">
      <alignment horizontal="left" vertical="center" indent="5"/>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87" fillId="73" borderId="67" applyNumberFormat="0" applyAlignment="0" applyProtection="0"/>
    <xf numFmtId="0" fontId="34" fillId="0" borderId="75">
      <alignment horizontal="right" vertical="center"/>
    </xf>
    <xf numFmtId="4" fontId="34" fillId="0" borderId="75">
      <alignment horizontal="right" vertical="center"/>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5" applyNumberFormat="0" applyFill="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11" fillId="0" borderId="0"/>
    <xf numFmtId="0" fontId="34" fillId="0" borderId="93">
      <alignment horizontal="left" vertical="center" wrapText="1" indent="2"/>
    </xf>
    <xf numFmtId="0" fontId="78" fillId="89" borderId="89" applyNumberFormat="0" applyFont="0" applyAlignment="0" applyProtection="0"/>
    <xf numFmtId="0" fontId="100" fillId="86" borderId="94" applyNumberFormat="0" applyAlignment="0" applyProtection="0"/>
    <xf numFmtId="0" fontId="96" fillId="73" borderId="87" applyNumberFormat="0" applyAlignment="0" applyProtection="0"/>
    <xf numFmtId="0" fontId="88" fillId="0" borderId="88" applyNumberFormat="0" applyFill="0" applyAlignment="0" applyProtection="0"/>
    <xf numFmtId="4" fontId="34" fillId="0" borderId="98" applyFill="0" applyBorder="0" applyProtection="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4" fontId="30" fillId="14" borderId="92">
      <alignment horizontal="right" vertical="center"/>
    </xf>
    <xf numFmtId="0" fontId="34" fillId="16" borderId="90"/>
    <xf numFmtId="0" fontId="71" fillId="0" borderId="0" applyNumberFormat="0" applyFill="0" applyBorder="0" applyAlignment="0" applyProtection="0"/>
    <xf numFmtId="0" fontId="87" fillId="73" borderId="87" applyNumberFormat="0" applyAlignment="0" applyProtection="0"/>
    <xf numFmtId="0" fontId="84" fillId="86" borderId="87" applyNumberFormat="0" applyAlignment="0" applyProtection="0"/>
    <xf numFmtId="0" fontId="30" fillId="14" borderId="90">
      <alignment horizontal="right" vertical="center"/>
    </xf>
    <xf numFmtId="0" fontId="30" fillId="14" borderId="90">
      <alignment horizontal="right" vertical="center"/>
    </xf>
    <xf numFmtId="4" fontId="34" fillId="0" borderId="98">
      <alignment horizontal="right" vertical="center"/>
    </xf>
    <xf numFmtId="0" fontId="78" fillId="89" borderId="89"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1" applyNumberFormat="0" applyFont="0" applyFill="0" applyBorder="0" applyProtection="0">
      <alignment horizontal="left" vertical="center" indent="5"/>
    </xf>
    <xf numFmtId="0" fontId="70" fillId="0" borderId="0" applyNumberFormat="0" applyFill="0" applyBorder="0" applyAlignment="0" applyProtection="0"/>
    <xf numFmtId="0" fontId="30" fillId="14" borderId="90">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1" fillId="86" borderId="94" applyNumberFormat="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4" fontId="34" fillId="16" borderId="9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0" fillId="14" borderId="98">
      <alignment horizontal="right" vertical="center"/>
    </xf>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0" fontId="81" fillId="86" borderId="94" applyNumberFormat="0" applyAlignment="0" applyProtection="0"/>
    <xf numFmtId="0" fontId="68" fillId="46" borderId="57" applyNumberFormat="0" applyAlignment="0" applyProtection="0"/>
    <xf numFmtId="0" fontId="96" fillId="73" borderId="87"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87" applyNumberFormat="0" applyAlignment="0" applyProtection="0"/>
    <xf numFmtId="0" fontId="83" fillId="86" borderId="95" applyNumberFormat="0" applyAlignment="0" applyProtection="0"/>
    <xf numFmtId="49" fontId="34" fillId="0" borderId="99" applyNumberFormat="0" applyFont="0" applyFill="0" applyBorder="0" applyProtection="0">
      <alignment horizontal="left" vertical="center" indent="5"/>
    </xf>
    <xf numFmtId="0" fontId="84" fillId="86" borderId="95" applyNumberFormat="0" applyAlignment="0" applyProtection="0"/>
    <xf numFmtId="4" fontId="30" fillId="14" borderId="92">
      <alignment horizontal="right" vertical="center"/>
    </xf>
    <xf numFmtId="49" fontId="34" fillId="0" borderId="91" applyNumberFormat="0" applyFont="0" applyFill="0" applyBorder="0" applyProtection="0">
      <alignment horizontal="left" vertical="center" indent="5"/>
    </xf>
    <xf numFmtId="0" fontId="11" fillId="60" borderId="0" applyNumberFormat="0" applyBorder="0" applyAlignment="0" applyProtection="0"/>
    <xf numFmtId="49" fontId="34" fillId="0" borderId="91" applyNumberFormat="0" applyFont="0" applyFill="0" applyBorder="0" applyProtection="0">
      <alignment horizontal="left" vertical="center" indent="5"/>
    </xf>
    <xf numFmtId="0" fontId="34" fillId="14" borderId="101">
      <alignment horizontal="left" vertical="center" wrapText="1" indent="2"/>
    </xf>
    <xf numFmtId="0" fontId="78" fillId="89" borderId="97" applyNumberFormat="0" applyFont="0" applyAlignment="0" applyProtection="0"/>
    <xf numFmtId="4" fontId="34" fillId="16" borderId="90"/>
    <xf numFmtId="4" fontId="30" fillId="14" borderId="90">
      <alignment horizontal="right" vertical="center"/>
    </xf>
    <xf numFmtId="4" fontId="30" fillId="14" borderId="90">
      <alignment horizontal="right" vertical="center"/>
    </xf>
    <xf numFmtId="4" fontId="34" fillId="0" borderId="90" applyFill="0" applyBorder="0" applyProtection="0">
      <alignment horizontal="right" vertical="center"/>
    </xf>
    <xf numFmtId="0" fontId="30" fillId="9" borderId="90">
      <alignment horizontal="right" vertical="center"/>
    </xf>
    <xf numFmtId="0" fontId="30" fillId="14" borderId="90">
      <alignment horizontal="right" vertical="center"/>
    </xf>
    <xf numFmtId="0" fontId="72" fillId="58" borderId="0" applyNumberFormat="0" applyBorder="0" applyAlignment="0" applyProtection="0"/>
    <xf numFmtId="0" fontId="34" fillId="9" borderId="91">
      <alignment horizontal="left" vertical="center"/>
    </xf>
    <xf numFmtId="0" fontId="34" fillId="0" borderId="90" applyNumberFormat="0" applyFill="0" applyAlignment="0" applyProtection="0"/>
    <xf numFmtId="0" fontId="87" fillId="73" borderId="87" applyNumberFormat="0" applyAlignment="0" applyProtection="0"/>
    <xf numFmtId="0" fontId="72" fillId="64" borderId="0" applyNumberFormat="0" applyBorder="0" applyAlignment="0" applyProtection="0"/>
    <xf numFmtId="0" fontId="84" fillId="86" borderId="87" applyNumberFormat="0" applyAlignment="0" applyProtection="0"/>
    <xf numFmtId="4" fontId="30" fillId="14" borderId="98">
      <alignment horizontal="right" vertical="center"/>
    </xf>
    <xf numFmtId="0" fontId="103" fillId="0" borderId="88" applyNumberFormat="0" applyFill="0" applyAlignment="0" applyProtection="0"/>
    <xf numFmtId="0" fontId="88" fillId="0" borderId="88" applyNumberFormat="0" applyFill="0" applyAlignment="0" applyProtection="0"/>
    <xf numFmtId="0" fontId="84" fillId="86" borderId="87" applyNumberFormat="0" applyAlignment="0" applyProtection="0"/>
    <xf numFmtId="0" fontId="96" fillId="73" borderId="87" applyNumberFormat="0" applyAlignment="0" applyProtection="0"/>
    <xf numFmtId="0" fontId="84" fillId="86" borderId="80" applyNumberFormat="0" applyAlignment="0" applyProtection="0"/>
    <xf numFmtId="4" fontId="30" fillId="14" borderId="90">
      <alignment horizontal="right" vertical="center"/>
    </xf>
    <xf numFmtId="0" fontId="78" fillId="89" borderId="89" applyNumberFormat="0" applyFont="0" applyAlignment="0" applyProtection="0"/>
    <xf numFmtId="0" fontId="34" fillId="0" borderId="90">
      <alignment horizontal="right" vertical="center"/>
    </xf>
    <xf numFmtId="0" fontId="34" fillId="9" borderId="91">
      <alignment horizontal="left" vertical="center"/>
    </xf>
    <xf numFmtId="0" fontId="34" fillId="14" borderId="93">
      <alignment horizontal="left" vertical="center" wrapText="1" indent="2"/>
    </xf>
    <xf numFmtId="0" fontId="11" fillId="47" borderId="0" applyNumberFormat="0" applyBorder="0" applyAlignment="0" applyProtection="0"/>
    <xf numFmtId="0" fontId="34" fillId="16" borderId="90"/>
    <xf numFmtId="4" fontId="74" fillId="9" borderId="90">
      <alignment horizontal="right" vertical="center"/>
    </xf>
    <xf numFmtId="4" fontId="30" fillId="14" borderId="91">
      <alignment horizontal="right" vertical="center"/>
    </xf>
    <xf numFmtId="4" fontId="30" fillId="14" borderId="92">
      <alignment horizontal="right" vertical="center"/>
    </xf>
    <xf numFmtId="0" fontId="96" fillId="73" borderId="80" applyNumberFormat="0" applyAlignment="0" applyProtection="0"/>
    <xf numFmtId="4" fontId="30" fillId="14" borderId="90">
      <alignment horizontal="right" vertical="center"/>
    </xf>
    <xf numFmtId="0" fontId="11" fillId="57" borderId="0" applyNumberFormat="0" applyBorder="0" applyAlignment="0" applyProtection="0"/>
    <xf numFmtId="0" fontId="34" fillId="0" borderId="93">
      <alignment horizontal="left" vertical="center" wrapText="1" indent="2"/>
    </xf>
    <xf numFmtId="49" fontId="34" fillId="0" borderId="90" applyNumberFormat="0" applyFont="0" applyFill="0" applyBorder="0" applyProtection="0">
      <alignment horizontal="left" vertical="center" indent="2"/>
    </xf>
    <xf numFmtId="0" fontId="30" fillId="9" borderId="90">
      <alignment horizontal="right" vertical="center"/>
    </xf>
    <xf numFmtId="175" fontId="34" fillId="90" borderId="90" applyNumberFormat="0" applyFont="0" applyBorder="0" applyAlignment="0" applyProtection="0">
      <alignment horizontal="right" vertical="center"/>
    </xf>
    <xf numFmtId="0" fontId="84" fillId="86" borderId="87" applyNumberFormat="0" applyAlignment="0" applyProtection="0"/>
    <xf numFmtId="0" fontId="83" fillId="86" borderId="87" applyNumberFormat="0" applyAlignment="0" applyProtection="0"/>
    <xf numFmtId="4" fontId="34" fillId="16" borderId="9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93">
      <alignment horizontal="left" vertical="center" wrapText="1" indent="2"/>
    </xf>
    <xf numFmtId="0" fontId="88" fillId="0" borderId="88" applyNumberFormat="0" applyFill="0" applyAlignment="0" applyProtection="0"/>
    <xf numFmtId="0" fontId="88" fillId="0" borderId="88" applyNumberFormat="0" applyFill="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49" fontId="34" fillId="0" borderId="91" applyNumberFormat="0" applyFont="0" applyFill="0" applyBorder="0" applyProtection="0">
      <alignment horizontal="left" vertical="center" indent="5"/>
    </xf>
    <xf numFmtId="0" fontId="35" fillId="89" borderId="97" applyNumberFormat="0" applyFont="0" applyAlignment="0" applyProtection="0"/>
    <xf numFmtId="4" fontId="30" fillId="9" borderId="90">
      <alignment horizontal="right" vertical="center"/>
    </xf>
    <xf numFmtId="0" fontId="103" fillId="0" borderId="88" applyNumberFormat="0" applyFill="0" applyAlignment="0" applyProtection="0"/>
    <xf numFmtId="0" fontId="34" fillId="0" borderId="93">
      <alignment horizontal="left" vertical="center" wrapText="1" indent="2"/>
    </xf>
    <xf numFmtId="0" fontId="103" fillId="0" borderId="81" applyNumberFormat="0" applyFill="0" applyAlignment="0" applyProtection="0"/>
    <xf numFmtId="0" fontId="34" fillId="14" borderId="93">
      <alignment horizontal="left" vertical="center" wrapText="1" indent="2"/>
    </xf>
    <xf numFmtId="0" fontId="96" fillId="73" borderId="87" applyNumberFormat="0" applyAlignment="0" applyProtection="0"/>
    <xf numFmtId="4" fontId="34" fillId="0" borderId="90">
      <alignment horizontal="right" vertical="center"/>
    </xf>
    <xf numFmtId="0" fontId="35" fillId="89" borderId="89" applyNumberFormat="0" applyFont="0" applyAlignment="0" applyProtection="0"/>
    <xf numFmtId="0" fontId="83" fillId="86" borderId="87" applyNumberFormat="0" applyAlignment="0" applyProtection="0"/>
    <xf numFmtId="0" fontId="34" fillId="16" borderId="90"/>
    <xf numFmtId="0" fontId="11" fillId="47" borderId="0" applyNumberFormat="0" applyBorder="0" applyAlignment="0" applyProtection="0"/>
    <xf numFmtId="0" fontId="34" fillId="14" borderId="93">
      <alignment horizontal="left" vertical="center" wrapText="1" indent="2"/>
    </xf>
    <xf numFmtId="0" fontId="81" fillId="86" borderId="94" applyNumberFormat="0" applyAlignment="0" applyProtection="0"/>
    <xf numFmtId="49" fontId="34" fillId="0" borderId="90" applyNumberFormat="0" applyFont="0" applyFill="0" applyBorder="0" applyProtection="0">
      <alignment horizontal="left" vertical="center" indent="2"/>
    </xf>
    <xf numFmtId="0" fontId="30" fillId="14" borderId="90">
      <alignment horizontal="right" vertical="center"/>
    </xf>
    <xf numFmtId="0" fontId="34" fillId="14" borderId="93">
      <alignment horizontal="left" vertical="center" wrapText="1" indent="2"/>
    </xf>
    <xf numFmtId="4" fontId="30" fillId="14" borderId="92">
      <alignment horizontal="right" vertical="center"/>
    </xf>
    <xf numFmtId="0" fontId="11" fillId="47" borderId="0" applyNumberFormat="0" applyBorder="0" applyAlignment="0" applyProtection="0"/>
    <xf numFmtId="0" fontId="96" fillId="73" borderId="87" applyNumberFormat="0" applyAlignment="0" applyProtection="0"/>
    <xf numFmtId="4" fontId="30" fillId="9" borderId="90">
      <alignment horizontal="right" vertical="center"/>
    </xf>
    <xf numFmtId="0" fontId="87" fillId="73" borderId="87" applyNumberFormat="0" applyAlignment="0" applyProtection="0"/>
    <xf numFmtId="4" fontId="74" fillId="9" borderId="98">
      <alignment horizontal="right" vertical="center"/>
    </xf>
    <xf numFmtId="0" fontId="34" fillId="16" borderId="90"/>
    <xf numFmtId="0" fontId="74" fillId="9" borderId="90">
      <alignment horizontal="right" vertical="center"/>
    </xf>
    <xf numFmtId="0" fontId="30" fillId="14" borderId="90">
      <alignment horizontal="right" vertical="center"/>
    </xf>
    <xf numFmtId="0" fontId="34" fillId="14" borderId="93">
      <alignment horizontal="left" vertical="center" wrapText="1" indent="2"/>
    </xf>
    <xf numFmtId="4" fontId="30" fillId="14" borderId="91">
      <alignment horizontal="right" vertical="center"/>
    </xf>
    <xf numFmtId="0" fontId="103" fillId="0" borderId="88" applyNumberFormat="0" applyFill="0" applyAlignment="0" applyProtection="0"/>
    <xf numFmtId="0" fontId="34" fillId="0" borderId="93">
      <alignment horizontal="left" vertical="center" wrapText="1" indent="2"/>
    </xf>
    <xf numFmtId="4" fontId="34" fillId="0" borderId="90" applyFill="0" applyBorder="0" applyProtection="0">
      <alignment horizontal="right" vertical="center"/>
    </xf>
    <xf numFmtId="0" fontId="84" fillId="86" borderId="80" applyNumberFormat="0" applyAlignment="0" applyProtection="0"/>
    <xf numFmtId="0" fontId="74" fillId="9" borderId="90">
      <alignment horizontal="right" vertical="center"/>
    </xf>
    <xf numFmtId="0" fontId="87" fillId="73" borderId="95" applyNumberFormat="0" applyAlignment="0" applyProtection="0"/>
    <xf numFmtId="4" fontId="30" fillId="14" borderId="90">
      <alignment horizontal="right" vertical="center"/>
    </xf>
    <xf numFmtId="0" fontId="96" fillId="73" borderId="80" applyNumberFormat="0" applyAlignment="0" applyProtection="0"/>
    <xf numFmtId="4" fontId="74" fillId="9" borderId="90">
      <alignment horizontal="right" vertical="center"/>
    </xf>
    <xf numFmtId="0" fontId="34" fillId="9" borderId="91">
      <alignment horizontal="left" vertical="center"/>
    </xf>
    <xf numFmtId="0" fontId="78" fillId="89" borderId="82" applyNumberFormat="0" applyFont="0" applyAlignment="0" applyProtection="0"/>
    <xf numFmtId="0" fontId="100" fillId="86" borderId="79" applyNumberFormat="0" applyAlignment="0" applyProtection="0"/>
    <xf numFmtId="0" fontId="71" fillId="0" borderId="0" applyNumberFormat="0" applyFill="0" applyBorder="0" applyAlignment="0" applyProtection="0"/>
    <xf numFmtId="0" fontId="103" fillId="0" borderId="81" applyNumberFormat="0" applyFill="0" applyAlignment="0" applyProtection="0"/>
    <xf numFmtId="0" fontId="11" fillId="47" borderId="0" applyNumberFormat="0" applyBorder="0" applyAlignment="0" applyProtection="0"/>
    <xf numFmtId="0" fontId="72" fillId="52" borderId="0" applyNumberFormat="0" applyBorder="0" applyAlignment="0" applyProtection="0"/>
    <xf numFmtId="0" fontId="83" fillId="86" borderId="87" applyNumberFormat="0" applyAlignment="0" applyProtection="0"/>
    <xf numFmtId="0" fontId="30" fillId="9" borderId="90">
      <alignment horizontal="right" vertical="center"/>
    </xf>
    <xf numFmtId="0" fontId="96" fillId="73" borderId="87" applyNumberFormat="0" applyAlignment="0" applyProtection="0"/>
    <xf numFmtId="0" fontId="34" fillId="0" borderId="93">
      <alignment horizontal="left" vertical="center" wrapText="1" indent="2"/>
    </xf>
    <xf numFmtId="0" fontId="30" fillId="14" borderId="92">
      <alignment horizontal="right" vertical="center"/>
    </xf>
    <xf numFmtId="0" fontId="78" fillId="89" borderId="89" applyNumberFormat="0" applyFont="0" applyAlignment="0" applyProtection="0"/>
    <xf numFmtId="0" fontId="72" fillId="64" borderId="0" applyNumberFormat="0" applyBorder="0" applyAlignment="0" applyProtection="0"/>
    <xf numFmtId="49" fontId="32" fillId="0" borderId="90" applyNumberFormat="0" applyFill="0" applyBorder="0" applyProtection="0">
      <alignment horizontal="left" vertical="center"/>
    </xf>
    <xf numFmtId="0" fontId="35" fillId="89" borderId="89" applyNumberFormat="0" applyFont="0" applyAlignment="0" applyProtection="0"/>
    <xf numFmtId="0" fontId="72" fillId="61" borderId="0" applyNumberFormat="0" applyBorder="0" applyAlignment="0" applyProtection="0"/>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4" fontId="34" fillId="0" borderId="90" applyFill="0" applyBorder="0" applyProtection="0">
      <alignment horizontal="righ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49" fontId="34" fillId="0" borderId="90" applyNumberFormat="0" applyFont="0" applyFill="0" applyBorder="0" applyProtection="0">
      <alignment horizontal="left" vertical="center" indent="2"/>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81" fillId="86" borderId="94" applyNumberFormat="0" applyAlignment="0" applyProtection="0"/>
    <xf numFmtId="0" fontId="11" fillId="50" borderId="0" applyNumberFormat="0" applyBorder="0" applyAlignment="0" applyProtection="0"/>
    <xf numFmtId="0" fontId="11" fillId="62" borderId="0" applyNumberFormat="0" applyBorder="0" applyAlignment="0" applyProtection="0"/>
    <xf numFmtId="0" fontId="30" fillId="14" borderId="91">
      <alignment horizontal="right" vertical="center"/>
    </xf>
    <xf numFmtId="0" fontId="103" fillId="0" borderId="88" applyNumberFormat="0" applyFill="0" applyAlignment="0" applyProtection="0"/>
    <xf numFmtId="0" fontId="69" fillId="46" borderId="56" applyNumberFormat="0" applyAlignment="0" applyProtection="0"/>
    <xf numFmtId="0" fontId="78" fillId="89" borderId="89" applyNumberFormat="0" applyFont="0" applyAlignment="0" applyProtection="0"/>
    <xf numFmtId="4" fontId="34" fillId="0" borderId="90" applyFill="0" applyBorder="0" applyProtection="0">
      <alignment horizontal="right" vertical="center"/>
    </xf>
    <xf numFmtId="0" fontId="11" fillId="62" borderId="0" applyNumberFormat="0" applyBorder="0" applyAlignment="0" applyProtection="0"/>
    <xf numFmtId="0" fontId="11" fillId="48" borderId="0" applyNumberFormat="0" applyBorder="0" applyAlignment="0" applyProtection="0"/>
    <xf numFmtId="4" fontId="30" fillId="14" borderId="92">
      <alignment horizontal="right" vertical="center"/>
    </xf>
    <xf numFmtId="0" fontId="11" fillId="51" borderId="0" applyNumberFormat="0" applyBorder="0" applyAlignment="0" applyProtection="0"/>
    <xf numFmtId="0" fontId="30" fillId="14" borderId="90">
      <alignment horizontal="right" vertical="center"/>
    </xf>
    <xf numFmtId="0" fontId="100" fillId="86" borderId="94" applyNumberFormat="0" applyAlignment="0" applyProtection="0"/>
    <xf numFmtId="0" fontId="11" fillId="50" borderId="0" applyNumberFormat="0" applyBorder="0" applyAlignment="0" applyProtection="0"/>
    <xf numFmtId="0" fontId="83" fillId="86" borderId="87" applyNumberFormat="0" applyAlignment="0" applyProtection="0"/>
    <xf numFmtId="0" fontId="103" fillId="0" borderId="88" applyNumberFormat="0" applyFill="0" applyAlignment="0" applyProtection="0"/>
    <xf numFmtId="4" fontId="30" fillId="14" borderId="90">
      <alignment horizontal="right" vertical="center"/>
    </xf>
    <xf numFmtId="0" fontId="72" fillId="55" borderId="0" applyNumberFormat="0" applyBorder="0" applyAlignment="0" applyProtection="0"/>
    <xf numFmtId="0" fontId="34" fillId="0" borderId="90" applyNumberFormat="0" applyFill="0" applyAlignment="0" applyProtection="0"/>
    <xf numFmtId="0" fontId="11" fillId="56" borderId="0" applyNumberFormat="0" applyBorder="0" applyAlignment="0" applyProtection="0"/>
    <xf numFmtId="0" fontId="103" fillId="0" borderId="88" applyNumberFormat="0" applyFill="0" applyAlignment="0" applyProtection="0"/>
    <xf numFmtId="4" fontId="34" fillId="0" borderId="90">
      <alignment horizontal="right" vertical="center"/>
    </xf>
    <xf numFmtId="4" fontId="30" fillId="14" borderId="92">
      <alignment horizontal="right" vertical="center"/>
    </xf>
    <xf numFmtId="0" fontId="74" fillId="9" borderId="90">
      <alignment horizontal="right" vertical="center"/>
    </xf>
    <xf numFmtId="0" fontId="35" fillId="89" borderId="89" applyNumberFormat="0" applyFont="0" applyAlignment="0" applyProtection="0"/>
    <xf numFmtId="0" fontId="11" fillId="59" borderId="0" applyNumberFormat="0" applyBorder="0" applyAlignment="0" applyProtection="0"/>
    <xf numFmtId="0" fontId="96" fillId="73" borderId="87" applyNumberFormat="0" applyAlignment="0" applyProtection="0"/>
    <xf numFmtId="4" fontId="74" fillId="9" borderId="90">
      <alignment horizontal="right" vertical="center"/>
    </xf>
    <xf numFmtId="0" fontId="34" fillId="0" borderId="93">
      <alignment horizontal="left" vertical="center" wrapText="1" indent="2"/>
    </xf>
    <xf numFmtId="0" fontId="100" fillId="86" borderId="94" applyNumberFormat="0" applyAlignment="0" applyProtection="0"/>
    <xf numFmtId="0" fontId="78" fillId="89" borderId="89" applyNumberFormat="0" applyFont="0" applyAlignment="0" applyProtection="0"/>
    <xf numFmtId="0" fontId="87" fillId="73" borderId="87" applyNumberFormat="0" applyAlignment="0" applyProtection="0"/>
    <xf numFmtId="49" fontId="32" fillId="0" borderId="90" applyNumberFormat="0" applyFill="0" applyBorder="0" applyProtection="0">
      <alignment horizontal="left" vertical="center"/>
    </xf>
    <xf numFmtId="4" fontId="30" fillId="9" borderId="90">
      <alignment horizontal="right" vertical="center"/>
    </xf>
    <xf numFmtId="0" fontId="103" fillId="0" borderId="88" applyNumberFormat="0" applyFill="0" applyAlignment="0" applyProtection="0"/>
    <xf numFmtId="0" fontId="11" fillId="53" borderId="0" applyNumberFormat="0" applyBorder="0" applyAlignment="0" applyProtection="0"/>
    <xf numFmtId="0" fontId="100" fillId="86" borderId="94" applyNumberFormat="0" applyAlignment="0" applyProtection="0"/>
    <xf numFmtId="0" fontId="96" fillId="73" borderId="87" applyNumberFormat="0" applyAlignment="0" applyProtection="0"/>
    <xf numFmtId="0" fontId="11" fillId="51" borderId="0" applyNumberFormat="0" applyBorder="0" applyAlignment="0" applyProtection="0"/>
    <xf numFmtId="0" fontId="72" fillId="61" borderId="0" applyNumberFormat="0" applyBorder="0" applyAlignment="0" applyProtection="0"/>
    <xf numFmtId="0" fontId="11" fillId="47" borderId="0" applyNumberFormat="0" applyBorder="0" applyAlignment="0" applyProtection="0"/>
    <xf numFmtId="49" fontId="32" fillId="0" borderId="90" applyNumberFormat="0" applyFill="0" applyBorder="0" applyProtection="0">
      <alignment horizontal="left" vertical="center"/>
    </xf>
    <xf numFmtId="0" fontId="103" fillId="0" borderId="88" applyNumberFormat="0" applyFill="0" applyAlignment="0" applyProtection="0"/>
    <xf numFmtId="0" fontId="72" fillId="52" borderId="0" applyNumberFormat="0" applyBorder="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0" fontId="96" fillId="73" borderId="87" applyNumberFormat="0" applyAlignment="0" applyProtection="0"/>
    <xf numFmtId="0" fontId="34" fillId="9" borderId="91">
      <alignment horizontal="left" vertical="center"/>
    </xf>
    <xf numFmtId="0" fontId="84" fillId="86" borderId="87" applyNumberFormat="0" applyAlignment="0" applyProtection="0"/>
    <xf numFmtId="0" fontId="103" fillId="0" borderId="88" applyNumberFormat="0" applyFill="0" applyAlignment="0" applyProtection="0"/>
    <xf numFmtId="4" fontId="30" fillId="14" borderId="91">
      <alignment horizontal="right" vertical="center"/>
    </xf>
    <xf numFmtId="0" fontId="35" fillId="89" borderId="89" applyNumberFormat="0" applyFont="0" applyAlignment="0" applyProtection="0"/>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4" fontId="30" fillId="14" borderId="92">
      <alignment horizontal="right" vertical="center"/>
    </xf>
    <xf numFmtId="0" fontId="72" fillId="64" borderId="0" applyNumberFormat="0" applyBorder="0" applyAlignment="0" applyProtection="0"/>
    <xf numFmtId="0" fontId="103" fillId="0" borderId="88" applyNumberFormat="0" applyFill="0" applyAlignment="0" applyProtection="0"/>
    <xf numFmtId="0" fontId="87" fillId="73" borderId="87"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103" fillId="0" borderId="88" applyNumberFormat="0" applyFill="0" applyAlignment="0" applyProtection="0"/>
    <xf numFmtId="0" fontId="72" fillId="55" borderId="0" applyNumberFormat="0" applyBorder="0" applyAlignment="0" applyProtection="0"/>
    <xf numFmtId="0" fontId="78" fillId="89" borderId="89" applyNumberFormat="0" applyFont="0" applyAlignment="0" applyProtection="0"/>
    <xf numFmtId="0" fontId="34" fillId="0" borderId="90" applyNumberFormat="0" applyFill="0" applyAlignment="0" applyProtection="0"/>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4" fontId="34" fillId="0" borderId="90">
      <alignment horizontal="right" vertical="center"/>
    </xf>
    <xf numFmtId="4" fontId="34" fillId="0" borderId="90">
      <alignment horizontal="right" vertical="center"/>
    </xf>
    <xf numFmtId="0" fontId="30" fillId="14" borderId="90">
      <alignment horizontal="right" vertical="center"/>
    </xf>
    <xf numFmtId="0" fontId="34" fillId="14" borderId="93">
      <alignment horizontal="left" vertical="center" wrapText="1" indent="2"/>
    </xf>
    <xf numFmtId="0" fontId="96" fillId="73" borderId="87" applyNumberFormat="0" applyAlignment="0" applyProtection="0"/>
    <xf numFmtId="0" fontId="34" fillId="0" borderId="90">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175" fontId="34" fillId="90" borderId="90" applyNumberFormat="0" applyFont="0" applyBorder="0" applyAlignment="0" applyProtection="0">
      <alignment horizontal="right" vertical="center"/>
    </xf>
    <xf numFmtId="0" fontId="68" fillId="46" borderId="57" applyNumberFormat="0" applyAlignment="0" applyProtection="0"/>
    <xf numFmtId="0" fontId="30" fillId="14" borderId="92">
      <alignment horizontal="right" vertical="center"/>
    </xf>
    <xf numFmtId="0" fontId="84" fillId="86" borderId="87" applyNumberFormat="0" applyAlignment="0" applyProtection="0"/>
    <xf numFmtId="0" fontId="83" fillId="86" borderId="87" applyNumberFormat="0" applyAlignment="0" applyProtection="0"/>
    <xf numFmtId="0" fontId="103" fillId="0" borderId="88" applyNumberFormat="0" applyFill="0" applyAlignment="0" applyProtection="0"/>
    <xf numFmtId="0" fontId="103" fillId="0" borderId="88" applyNumberFormat="0" applyFill="0" applyAlignment="0" applyProtection="0"/>
    <xf numFmtId="0" fontId="35" fillId="89" borderId="89" applyNumberFormat="0" applyFont="0" applyAlignment="0" applyProtection="0"/>
    <xf numFmtId="0" fontId="72" fillId="61" borderId="0" applyNumberFormat="0" applyBorder="0" applyAlignment="0" applyProtection="0"/>
    <xf numFmtId="0" fontId="30" fillId="14" borderId="92">
      <alignment horizontal="right" vertical="center"/>
    </xf>
    <xf numFmtId="0" fontId="11" fillId="59" borderId="0" applyNumberFormat="0" applyBorder="0" applyAlignment="0" applyProtection="0"/>
    <xf numFmtId="0" fontId="30" fillId="14" borderId="91">
      <alignment horizontal="right" vertical="center"/>
    </xf>
    <xf numFmtId="0" fontId="78" fillId="89" borderId="97" applyNumberFormat="0" applyFont="0" applyAlignment="0" applyProtection="0"/>
    <xf numFmtId="4" fontId="30" fillId="9" borderId="90">
      <alignment horizontal="right" vertical="center"/>
    </xf>
    <xf numFmtId="4" fontId="30" fillId="14" borderId="90">
      <alignment horizontal="right" vertical="center"/>
    </xf>
    <xf numFmtId="0" fontId="70" fillId="0" borderId="0" applyNumberFormat="0" applyFill="0" applyBorder="0" applyAlignment="0" applyProtection="0"/>
    <xf numFmtId="4" fontId="30" fillId="14" borderId="90">
      <alignment horizontal="right" vertical="center"/>
    </xf>
    <xf numFmtId="0" fontId="87" fillId="73" borderId="80" applyNumberFormat="0" applyAlignment="0" applyProtection="0"/>
    <xf numFmtId="0" fontId="30" fillId="14" borderId="90">
      <alignment horizontal="right" vertical="center"/>
    </xf>
    <xf numFmtId="4" fontId="30" fillId="14" borderId="90">
      <alignment horizontal="right" vertical="center"/>
    </xf>
    <xf numFmtId="0" fontId="100" fillId="86" borderId="94" applyNumberFormat="0" applyAlignment="0" applyProtection="0"/>
    <xf numFmtId="4" fontId="30" fillId="14" borderId="90">
      <alignment horizontal="right" vertical="center"/>
    </xf>
    <xf numFmtId="0" fontId="34" fillId="0" borderId="90">
      <alignment horizontal="right" vertical="center"/>
    </xf>
    <xf numFmtId="0" fontId="1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93">
      <alignment horizontal="left" vertical="center" wrapText="1" indent="2"/>
    </xf>
    <xf numFmtId="0" fontId="34" fillId="16" borderId="90"/>
    <xf numFmtId="4" fontId="34" fillId="0" borderId="90" applyFill="0" applyBorder="0" applyProtection="0">
      <alignment horizontal="right" vertical="center"/>
    </xf>
    <xf numFmtId="0" fontId="84" fillId="86" borderId="87" applyNumberFormat="0" applyAlignment="0" applyProtection="0"/>
    <xf numFmtId="0" fontId="34" fillId="14" borderId="86">
      <alignment horizontal="left" vertical="center" wrapText="1" indent="2"/>
    </xf>
    <xf numFmtId="0" fontId="34" fillId="0" borderId="86">
      <alignment horizontal="left" vertical="center" wrapText="1" indent="2"/>
    </xf>
    <xf numFmtId="0" fontId="88" fillId="0" borderId="88" applyNumberFormat="0" applyFill="0" applyAlignment="0" applyProtection="0"/>
    <xf numFmtId="0" fontId="96" fillId="73" borderId="87" applyNumberFormat="0" applyAlignment="0" applyProtection="0"/>
    <xf numFmtId="0" fontId="34" fillId="0" borderId="90">
      <alignment horizontal="right" vertical="center"/>
    </xf>
    <xf numFmtId="49" fontId="34" fillId="0" borderId="90" applyNumberFormat="0" applyFont="0" applyFill="0" applyBorder="0" applyProtection="0">
      <alignment horizontal="left" vertical="center" indent="2"/>
    </xf>
    <xf numFmtId="0" fontId="83" fillId="86" borderId="87" applyNumberFormat="0" applyAlignment="0" applyProtection="0"/>
    <xf numFmtId="0" fontId="34" fillId="0" borderId="90">
      <alignment horizontal="right" vertical="center"/>
    </xf>
    <xf numFmtId="0" fontId="30" fillId="9" borderId="90">
      <alignment horizontal="right" vertical="center"/>
    </xf>
    <xf numFmtId="4" fontId="30" fillId="14" borderId="99">
      <alignment horizontal="right" vertical="center"/>
    </xf>
    <xf numFmtId="0" fontId="72" fillId="52" borderId="0" applyNumberFormat="0" applyBorder="0" applyAlignment="0" applyProtection="0"/>
    <xf numFmtId="4" fontId="34" fillId="0" borderId="90">
      <alignment horizontal="right" vertical="center"/>
    </xf>
    <xf numFmtId="175" fontId="34" fillId="90" borderId="90" applyNumberFormat="0" applyFont="0" applyBorder="0" applyAlignment="0" applyProtection="0">
      <alignment horizontal="right" vertical="center"/>
    </xf>
    <xf numFmtId="4" fontId="74" fillId="9" borderId="90">
      <alignment horizontal="right" vertical="center"/>
    </xf>
    <xf numFmtId="4" fontId="30" fillId="14" borderId="91">
      <alignment horizontal="right" vertical="center"/>
    </xf>
    <xf numFmtId="4" fontId="30" fillId="9" borderId="90">
      <alignment horizontal="right" vertical="center"/>
    </xf>
    <xf numFmtId="0" fontId="88" fillId="0" borderId="88" applyNumberFormat="0" applyFill="0" applyAlignment="0" applyProtection="0"/>
    <xf numFmtId="0" fontId="96" fillId="73" borderId="87" applyNumberFormat="0" applyAlignment="0" applyProtection="0"/>
    <xf numFmtId="0" fontId="34" fillId="16" borderId="90"/>
    <xf numFmtId="49" fontId="34" fillId="0" borderId="90" applyNumberFormat="0" applyFont="0" applyFill="0" applyBorder="0" applyProtection="0">
      <alignment horizontal="left" vertical="center" indent="2"/>
    </xf>
    <xf numFmtId="4" fontId="74" fillId="9" borderId="90">
      <alignment horizontal="right" vertical="center"/>
    </xf>
    <xf numFmtId="0" fontId="100" fillId="86" borderId="94" applyNumberFormat="0" applyAlignment="0" applyProtection="0"/>
    <xf numFmtId="0" fontId="96" fillId="73" borderId="95" applyNumberFormat="0" applyAlignment="0" applyProtection="0"/>
    <xf numFmtId="0" fontId="11" fillId="6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1" borderId="0" applyNumberFormat="0" applyBorder="0" applyAlignment="0" applyProtection="0"/>
    <xf numFmtId="0" fontId="11" fillId="63" borderId="0" applyNumberFormat="0" applyBorder="0" applyAlignment="0" applyProtection="0"/>
    <xf numFmtId="0" fontId="74" fillId="9" borderId="90">
      <alignment horizontal="right" vertical="center"/>
    </xf>
    <xf numFmtId="0" fontId="72" fillId="49" borderId="0" applyNumberFormat="0" applyBorder="0" applyAlignment="0" applyProtection="0"/>
    <xf numFmtId="0" fontId="34" fillId="14" borderId="101">
      <alignment horizontal="left" vertical="center" wrapText="1" indent="2"/>
    </xf>
    <xf numFmtId="0" fontId="72" fillId="64" borderId="0" applyNumberFormat="0" applyBorder="0" applyAlignment="0" applyProtection="0"/>
    <xf numFmtId="0" fontId="11" fillId="57" borderId="0" applyNumberFormat="0" applyBorder="0" applyAlignment="0" applyProtection="0"/>
    <xf numFmtId="0" fontId="11" fillId="59" borderId="0" applyNumberFormat="0" applyBorder="0" applyAlignment="0" applyProtection="0"/>
    <xf numFmtId="0" fontId="11" fillId="60" borderId="0" applyNumberFormat="0" applyBorder="0" applyAlignment="0" applyProtection="0"/>
    <xf numFmtId="0" fontId="72" fillId="58"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8" fillId="0" borderId="88" applyNumberFormat="0" applyFill="0" applyAlignment="0" applyProtection="0"/>
    <xf numFmtId="0" fontId="34" fillId="14" borderId="93">
      <alignment horizontal="left" vertical="center" wrapText="1" indent="2"/>
    </xf>
    <xf numFmtId="0" fontId="81" fillId="86" borderId="94" applyNumberFormat="0" applyAlignment="0" applyProtection="0"/>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7" applyNumberFormat="0" applyAlignment="0" applyProtection="0"/>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34" fillId="0" borderId="86">
      <alignment horizontal="left" vertical="center" wrapText="1" indent="2"/>
    </xf>
    <xf numFmtId="0" fontId="81" fillId="86" borderId="79" applyNumberFormat="0" applyAlignment="0" applyProtection="0"/>
    <xf numFmtId="0" fontId="83" fillId="86" borderId="80" applyNumberFormat="0" applyAlignment="0" applyProtection="0"/>
    <xf numFmtId="0" fontId="84" fillId="86" borderId="80" applyNumberFormat="0" applyAlignment="0" applyProtection="0"/>
    <xf numFmtId="0" fontId="87" fillId="73" borderId="80" applyNumberFormat="0" applyAlignment="0" applyProtection="0"/>
    <xf numFmtId="0" fontId="88" fillId="0" borderId="81" applyNumberFormat="0" applyFill="0" applyAlignment="0" applyProtection="0"/>
    <xf numFmtId="0" fontId="96" fillId="73" borderId="80" applyNumberFormat="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100" fillId="86" borderId="79" applyNumberFormat="0" applyAlignment="0" applyProtection="0"/>
    <xf numFmtId="0" fontId="103" fillId="0" borderId="81" applyNumberFormat="0" applyFill="0" applyAlignment="0" applyProtection="0"/>
    <xf numFmtId="0" fontId="11" fillId="53" borderId="0" applyNumberFormat="0" applyBorder="0" applyAlignment="0" applyProtection="0"/>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87" fillId="73" borderId="80" applyNumberFormat="0" applyAlignment="0" applyProtection="0"/>
    <xf numFmtId="0" fontId="34" fillId="0" borderId="83">
      <alignment horizontal="right" vertical="center"/>
    </xf>
    <xf numFmtId="4" fontId="34" fillId="0" borderId="83">
      <alignment horizontal="right" vertical="center"/>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3" applyNumberFormat="0" applyFill="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81" fillId="86" borderId="94" applyNumberFormat="0" applyAlignment="0" applyProtection="0"/>
    <xf numFmtId="0" fontId="100" fillId="86" borderId="94" applyNumberFormat="0" applyAlignment="0" applyProtection="0"/>
    <xf numFmtId="0" fontId="30" fillId="14" borderId="92">
      <alignment horizontal="right" vertical="center"/>
    </xf>
    <xf numFmtId="0" fontId="83" fillId="86" borderId="87" applyNumberFormat="0" applyAlignment="0" applyProtection="0"/>
    <xf numFmtId="4" fontId="30" fillId="14" borderId="90">
      <alignment horizontal="right" vertical="center"/>
    </xf>
    <xf numFmtId="4" fontId="34" fillId="16" borderId="90"/>
    <xf numFmtId="4" fontId="34" fillId="16" borderId="90"/>
    <xf numFmtId="0" fontId="30" fillId="14" borderId="90">
      <alignment horizontal="right" vertical="center"/>
    </xf>
    <xf numFmtId="0" fontId="30" fillId="14" borderId="90">
      <alignment horizontal="right" vertical="center"/>
    </xf>
    <xf numFmtId="0" fontId="34" fillId="16" borderId="90"/>
    <xf numFmtId="0" fontId="30" fillId="14" borderId="92">
      <alignment horizontal="right" vertical="center"/>
    </xf>
    <xf numFmtId="0" fontId="30" fillId="14" borderId="92">
      <alignment horizontal="right" vertical="center"/>
    </xf>
    <xf numFmtId="0" fontId="83" fillId="86" borderId="87" applyNumberFormat="0" applyAlignment="0" applyProtection="0"/>
    <xf numFmtId="0" fontId="30" fillId="14" borderId="91">
      <alignment horizontal="right" vertical="center"/>
    </xf>
    <xf numFmtId="0" fontId="34" fillId="0" borderId="90">
      <alignment horizontal="right" vertical="center"/>
    </xf>
    <xf numFmtId="4" fontId="34" fillId="0" borderId="90">
      <alignment horizontal="right" vertical="center"/>
    </xf>
    <xf numFmtId="0" fontId="103" fillId="0" borderId="88" applyNumberFormat="0" applyFill="0" applyAlignment="0" applyProtection="0"/>
    <xf numFmtId="0" fontId="84" fillId="86" borderId="87" applyNumberFormat="0" applyAlignment="0" applyProtection="0"/>
    <xf numFmtId="0" fontId="103" fillId="0" borderId="88" applyNumberFormat="0" applyFill="0" applyAlignment="0" applyProtection="0"/>
    <xf numFmtId="0" fontId="84" fillId="86" borderId="87" applyNumberFormat="0" applyAlignment="0" applyProtection="0"/>
    <xf numFmtId="49" fontId="32" fillId="0" borderId="90" applyNumberFormat="0" applyFill="0" applyBorder="0" applyProtection="0">
      <alignment horizontal="left" vertical="center"/>
    </xf>
    <xf numFmtId="0" fontId="78" fillId="89" borderId="89" applyNumberFormat="0" applyFont="0" applyAlignment="0" applyProtection="0"/>
    <xf numFmtId="0" fontId="30" fillId="9" borderId="90">
      <alignment horizontal="right" vertical="center"/>
    </xf>
    <xf numFmtId="0" fontId="30" fillId="14" borderId="90">
      <alignment horizontal="right" vertical="center"/>
    </xf>
    <xf numFmtId="0" fontId="84" fillId="86" borderId="87" applyNumberFormat="0" applyAlignment="0" applyProtection="0"/>
    <xf numFmtId="0" fontId="88" fillId="0" borderId="88" applyNumberFormat="0" applyFill="0" applyAlignment="0" applyProtection="0"/>
    <xf numFmtId="4" fontId="34" fillId="0" borderId="90" applyFill="0" applyBorder="0" applyProtection="0">
      <alignment horizontal="right" vertical="center"/>
    </xf>
    <xf numFmtId="0" fontId="96" fillId="73" borderId="95" applyNumberFormat="0" applyAlignment="0" applyProtection="0"/>
    <xf numFmtId="0" fontId="13" fillId="0" borderId="58" applyNumberFormat="0" applyFill="0" applyAlignment="0" applyProtection="0"/>
    <xf numFmtId="0" fontId="34" fillId="14" borderId="93">
      <alignment horizontal="left" vertical="center" wrapText="1" indent="2"/>
    </xf>
    <xf numFmtId="0" fontId="13" fillId="0" borderId="58" applyNumberFormat="0" applyFill="0" applyAlignment="0" applyProtection="0"/>
    <xf numFmtId="0" fontId="11" fillId="59" borderId="0" applyNumberFormat="0" applyBorder="0" applyAlignment="0" applyProtection="0"/>
    <xf numFmtId="49" fontId="34" fillId="0" borderId="98" applyNumberFormat="0" applyFont="0" applyFill="0" applyBorder="0" applyProtection="0">
      <alignment horizontal="left" vertical="center" indent="2"/>
    </xf>
    <xf numFmtId="0" fontId="72" fillId="64" borderId="0" applyNumberFormat="0" applyBorder="0" applyAlignment="0" applyProtection="0"/>
    <xf numFmtId="4" fontId="30" fillId="14" borderId="90">
      <alignment horizontal="right" vertical="center"/>
    </xf>
    <xf numFmtId="0" fontId="96" fillId="73" borderId="87" applyNumberFormat="0" applyAlignment="0" applyProtection="0"/>
    <xf numFmtId="0" fontId="84" fillId="86" borderId="87" applyNumberFormat="0" applyAlignment="0" applyProtection="0"/>
    <xf numFmtId="0" fontId="83" fillId="86" borderId="87" applyNumberFormat="0" applyAlignment="0" applyProtection="0"/>
    <xf numFmtId="0" fontId="34" fillId="9" borderId="91">
      <alignment horizontal="left" vertical="center"/>
    </xf>
    <xf numFmtId="0" fontId="11" fillId="53" borderId="0" applyNumberFormat="0" applyBorder="0" applyAlignment="0" applyProtection="0"/>
    <xf numFmtId="0" fontId="30" fillId="14" borderId="90">
      <alignment horizontal="right" vertical="center"/>
    </xf>
    <xf numFmtId="0" fontId="71" fillId="0" borderId="0" applyNumberFormat="0" applyFill="0" applyBorder="0" applyAlignment="0" applyProtection="0"/>
    <xf numFmtId="175" fontId="34" fillId="90" borderId="98" applyNumberFormat="0" applyFont="0" applyBorder="0" applyAlignment="0" applyProtection="0">
      <alignment horizontal="right" vertical="center"/>
    </xf>
    <xf numFmtId="0" fontId="72" fillId="49" borderId="0" applyNumberFormat="0" applyBorder="0" applyAlignment="0" applyProtection="0"/>
    <xf numFmtId="175" fontId="34" fillId="90" borderId="90"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93">
      <alignment horizontal="left" vertical="center" wrapText="1" indent="2"/>
    </xf>
    <xf numFmtId="175" fontId="34" fillId="90" borderId="90" applyNumberFormat="0" applyFont="0" applyBorder="0" applyAlignment="0" applyProtection="0">
      <alignment horizontal="right" vertical="center"/>
    </xf>
    <xf numFmtId="4" fontId="34" fillId="0" borderId="90" applyFill="0" applyBorder="0" applyProtection="0">
      <alignment horizontal="right" vertical="center"/>
    </xf>
    <xf numFmtId="0" fontId="71" fillId="0" borderId="0" applyNumberFormat="0" applyFill="0" applyBorder="0" applyAlignment="0" applyProtection="0"/>
    <xf numFmtId="0" fontId="96" fillId="73" borderId="87" applyNumberFormat="0" applyAlignment="0" applyProtection="0"/>
    <xf numFmtId="0" fontId="34" fillId="0" borderId="93">
      <alignment horizontal="left" vertical="center" wrapText="1" indent="2"/>
    </xf>
    <xf numFmtId="0" fontId="34" fillId="16" borderId="90"/>
    <xf numFmtId="0" fontId="103" fillId="0" borderId="96" applyNumberFormat="0" applyFill="0" applyAlignment="0" applyProtection="0"/>
    <xf numFmtId="0" fontId="34" fillId="0" borderId="90">
      <alignment horizontal="right" vertical="center"/>
    </xf>
    <xf numFmtId="0" fontId="34" fillId="16" borderId="90"/>
    <xf numFmtId="0" fontId="78" fillId="89" borderId="89" applyNumberFormat="0" applyFont="0" applyAlignment="0" applyProtection="0"/>
    <xf numFmtId="49" fontId="32" fillId="0" borderId="90" applyNumberFormat="0" applyFill="0" applyBorder="0" applyProtection="0">
      <alignment horizontal="left" vertical="center"/>
    </xf>
    <xf numFmtId="0" fontId="34" fillId="0" borderId="93">
      <alignment horizontal="left" vertical="center" wrapText="1" indent="2"/>
    </xf>
    <xf numFmtId="0" fontId="84" fillId="86" borderId="87" applyNumberFormat="0" applyAlignment="0" applyProtection="0"/>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100" fillId="86" borderId="94" applyNumberFormat="0" applyAlignment="0" applyProtection="0"/>
    <xf numFmtId="0" fontId="11" fillId="50" borderId="0" applyNumberFormat="0" applyBorder="0" applyAlignment="0" applyProtection="0"/>
    <xf numFmtId="0" fontId="13" fillId="0" borderId="58" applyNumberFormat="0" applyFill="0" applyAlignment="0" applyProtection="0"/>
    <xf numFmtId="0" fontId="74" fillId="9" borderId="90">
      <alignment horizontal="right" vertical="center"/>
    </xf>
    <xf numFmtId="0" fontId="11" fillId="63" borderId="0" applyNumberFormat="0" applyBorder="0" applyAlignment="0" applyProtection="0"/>
    <xf numFmtId="0" fontId="87" fillId="73" borderId="87" applyNumberFormat="0" applyAlignment="0" applyProtection="0"/>
    <xf numFmtId="4" fontId="74" fillId="9" borderId="90">
      <alignment horizontal="right" vertical="center"/>
    </xf>
    <xf numFmtId="0" fontId="87" fillId="73" borderId="87" applyNumberFormat="0" applyAlignment="0" applyProtection="0"/>
    <xf numFmtId="0" fontId="72" fillId="58" borderId="0" applyNumberFormat="0" applyBorder="0" applyAlignment="0" applyProtection="0"/>
    <xf numFmtId="0" fontId="83" fillId="86" borderId="87" applyNumberFormat="0" applyAlignment="0" applyProtection="0"/>
    <xf numFmtId="0" fontId="81" fillId="86" borderId="94" applyNumberFormat="0" applyAlignment="0" applyProtection="0"/>
    <xf numFmtId="0" fontId="11" fillId="54" borderId="0" applyNumberFormat="0" applyBorder="0" applyAlignment="0" applyProtection="0"/>
    <xf numFmtId="0" fontId="34" fillId="16" borderId="90"/>
    <xf numFmtId="0" fontId="30" fillId="14" borderId="90">
      <alignment horizontal="right" vertical="center"/>
    </xf>
    <xf numFmtId="0" fontId="74" fillId="9" borderId="90">
      <alignment horizontal="right" vertical="center"/>
    </xf>
    <xf numFmtId="0" fontId="100" fillId="86" borderId="94" applyNumberFormat="0" applyAlignment="0" applyProtection="0"/>
    <xf numFmtId="0" fontId="88" fillId="0" borderId="96" applyNumberFormat="0" applyFill="0" applyAlignment="0" applyProtection="0"/>
    <xf numFmtId="4" fontId="30" fillId="9" borderId="90">
      <alignment horizontal="right" vertical="center"/>
    </xf>
    <xf numFmtId="0" fontId="11" fillId="63" borderId="0" applyNumberFormat="0" applyBorder="0" applyAlignment="0" applyProtection="0"/>
    <xf numFmtId="0" fontId="88" fillId="0" borderId="88" applyNumberFormat="0" applyFill="0" applyAlignment="0" applyProtection="0"/>
    <xf numFmtId="0" fontId="88" fillId="0" borderId="88" applyNumberFormat="0" applyFill="0" applyAlignment="0" applyProtection="0"/>
    <xf numFmtId="0" fontId="100" fillId="86" borderId="94" applyNumberFormat="0" applyAlignment="0" applyProtection="0"/>
    <xf numFmtId="4" fontId="34" fillId="16" borderId="90"/>
    <xf numFmtId="0" fontId="72" fillId="52" borderId="0" applyNumberFormat="0" applyBorder="0" applyAlignment="0" applyProtection="0"/>
    <xf numFmtId="0" fontId="11" fillId="50" borderId="0" applyNumberFormat="0" applyBorder="0" applyAlignment="0" applyProtection="0"/>
    <xf numFmtId="0" fontId="30" fillId="14" borderId="92">
      <alignment horizontal="right" vertical="center"/>
    </xf>
    <xf numFmtId="0" fontId="70" fillId="0" borderId="0" applyNumberFormat="0" applyFill="0" applyBorder="0" applyAlignment="0" applyProtection="0"/>
    <xf numFmtId="0" fontId="81" fillId="86" borderId="94" applyNumberFormat="0" applyAlignment="0" applyProtection="0"/>
    <xf numFmtId="0" fontId="30" fillId="9" borderId="90">
      <alignment horizontal="right" vertical="center"/>
    </xf>
    <xf numFmtId="4" fontId="34" fillId="0" borderId="90">
      <alignment horizontal="right" vertical="center"/>
    </xf>
    <xf numFmtId="0" fontId="11" fillId="57" borderId="0" applyNumberFormat="0" applyBorder="0" applyAlignment="0" applyProtection="0"/>
    <xf numFmtId="0" fontId="34" fillId="0" borderId="101">
      <alignment horizontal="left" vertical="center" wrapText="1" indent="2"/>
    </xf>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30" fillId="14" borderId="91">
      <alignment horizontal="right" vertical="center"/>
    </xf>
    <xf numFmtId="4" fontId="34" fillId="16" borderId="90"/>
    <xf numFmtId="0" fontId="78" fillId="89" borderId="89" applyNumberFormat="0" applyFont="0" applyAlignment="0" applyProtection="0"/>
    <xf numFmtId="0" fontId="72" fillId="55" borderId="0" applyNumberFormat="0" applyBorder="0" applyAlignment="0" applyProtection="0"/>
    <xf numFmtId="4" fontId="30" fillId="14" borderId="90">
      <alignment horizontal="right" vertical="center"/>
    </xf>
    <xf numFmtId="0" fontId="72" fillId="49" borderId="0" applyNumberFormat="0" applyBorder="0" applyAlignment="0" applyProtection="0"/>
    <xf numFmtId="0" fontId="96" fillId="73" borderId="87" applyNumberFormat="0" applyAlignment="0" applyProtection="0"/>
    <xf numFmtId="0" fontId="81" fillId="86" borderId="94" applyNumberFormat="0" applyAlignment="0" applyProtection="0"/>
    <xf numFmtId="0" fontId="103" fillId="0" borderId="88" applyNumberFormat="0" applyFill="0" applyAlignment="0" applyProtection="0"/>
    <xf numFmtId="4" fontId="30" fillId="14" borderId="91">
      <alignment horizontal="right" vertical="center"/>
    </xf>
    <xf numFmtId="0" fontId="11" fillId="51" borderId="0" applyNumberFormat="0" applyBorder="0" applyAlignment="0" applyProtection="0"/>
    <xf numFmtId="4" fontId="74" fillId="9" borderId="90">
      <alignment horizontal="right" vertical="center"/>
    </xf>
    <xf numFmtId="0" fontId="30" fillId="14" borderId="90">
      <alignment horizontal="right" vertical="center"/>
    </xf>
    <xf numFmtId="0" fontId="72" fillId="52" borderId="0" applyNumberFormat="0" applyBorder="0" applyAlignment="0" applyProtection="0"/>
    <xf numFmtId="0" fontId="96" fillId="73" borderId="95" applyNumberFormat="0" applyAlignment="0" applyProtection="0"/>
    <xf numFmtId="0" fontId="11" fillId="59" borderId="0" applyNumberFormat="0" applyBorder="0" applyAlignment="0" applyProtection="0"/>
    <xf numFmtId="0" fontId="11" fillId="50" borderId="0" applyNumberFormat="0" applyBorder="0" applyAlignment="0" applyProtection="0"/>
    <xf numFmtId="0" fontId="83" fillId="86" borderId="87" applyNumberFormat="0" applyAlignment="0" applyProtection="0"/>
    <xf numFmtId="0" fontId="72" fillId="58" borderId="0" applyNumberFormat="0" applyBorder="0" applyAlignment="0" applyProtection="0"/>
    <xf numFmtId="0" fontId="30" fillId="9" borderId="90">
      <alignment horizontal="right" vertical="center"/>
    </xf>
    <xf numFmtId="0" fontId="84" fillId="86" borderId="87" applyNumberFormat="0" applyAlignment="0" applyProtection="0"/>
    <xf numFmtId="4" fontId="34" fillId="0" borderId="90" applyFill="0" applyBorder="0" applyProtection="0">
      <alignment horizontal="right" vertical="center"/>
    </xf>
    <xf numFmtId="0" fontId="34" fillId="14" borderId="93">
      <alignment horizontal="left" vertical="center" wrapText="1" indent="2"/>
    </xf>
    <xf numFmtId="4" fontId="34" fillId="16" borderId="90"/>
    <xf numFmtId="0" fontId="68" fillId="46" borderId="57" applyNumberFormat="0" applyAlignment="0" applyProtection="0"/>
    <xf numFmtId="0" fontId="84" fillId="86" borderId="87" applyNumberFormat="0" applyAlignment="0" applyProtection="0"/>
    <xf numFmtId="0" fontId="84" fillId="86" borderId="87" applyNumberFormat="0" applyAlignment="0" applyProtection="0"/>
    <xf numFmtId="0" fontId="11" fillId="48" borderId="0" applyNumberFormat="0" applyBorder="0" applyAlignment="0" applyProtection="0"/>
    <xf numFmtId="0" fontId="87" fillId="73" borderId="87" applyNumberFormat="0" applyAlignment="0" applyProtection="0"/>
    <xf numFmtId="4" fontId="34" fillId="16" borderId="98"/>
    <xf numFmtId="49" fontId="32" fillId="0" borderId="90" applyNumberFormat="0" applyFill="0" applyBorder="0" applyProtection="0">
      <alignment horizontal="left" vertical="center"/>
    </xf>
    <xf numFmtId="0" fontId="103" fillId="0" borderId="96" applyNumberFormat="0" applyFill="0" applyAlignment="0" applyProtection="0"/>
    <xf numFmtId="0" fontId="34" fillId="0" borderId="93">
      <alignment horizontal="left" vertical="center" wrapText="1" indent="2"/>
    </xf>
    <xf numFmtId="0" fontId="34" fillId="14" borderId="93">
      <alignment horizontal="left" vertical="center" wrapText="1" indent="2"/>
    </xf>
    <xf numFmtId="0" fontId="78" fillId="89" borderId="89" applyNumberFormat="0" applyFont="0" applyAlignment="0" applyProtection="0"/>
    <xf numFmtId="0" fontId="30" fillId="14" borderId="90">
      <alignment horizontal="right" vertical="center"/>
    </xf>
    <xf numFmtId="0" fontId="30" fillId="14" borderId="90">
      <alignment horizontal="right" vertical="center"/>
    </xf>
    <xf numFmtId="0" fontId="84" fillId="86" borderId="87" applyNumberFormat="0" applyAlignment="0" applyProtection="0"/>
    <xf numFmtId="0" fontId="72" fillId="55" borderId="0" applyNumberFormat="0" applyBorder="0" applyAlignment="0" applyProtection="0"/>
    <xf numFmtId="175" fontId="34" fillId="90" borderId="90" applyNumberFormat="0" applyFont="0" applyBorder="0" applyAlignment="0" applyProtection="0">
      <alignment horizontal="right" vertical="center"/>
    </xf>
    <xf numFmtId="0" fontId="11" fillId="60" borderId="0" applyNumberFormat="0" applyBorder="0" applyAlignment="0" applyProtection="0"/>
    <xf numFmtId="0" fontId="84" fillId="86" borderId="87" applyNumberFormat="0" applyAlignment="0" applyProtection="0"/>
    <xf numFmtId="0" fontId="100" fillId="86" borderId="94" applyNumberFormat="0" applyAlignment="0" applyProtection="0"/>
    <xf numFmtId="0" fontId="103" fillId="0" borderId="96" applyNumberFormat="0" applyFill="0" applyAlignment="0" applyProtection="0"/>
    <xf numFmtId="0" fontId="103" fillId="0" borderId="88" applyNumberFormat="0" applyFill="0" applyAlignment="0" applyProtection="0"/>
    <xf numFmtId="0" fontId="96" fillId="73" borderId="87" applyNumberFormat="0" applyAlignment="0" applyProtection="0"/>
    <xf numFmtId="0" fontId="30" fillId="9" borderId="90">
      <alignment horizontal="right" vertical="center"/>
    </xf>
    <xf numFmtId="0" fontId="34" fillId="0" borderId="101">
      <alignment horizontal="left" vertical="center" wrapText="1" indent="2"/>
    </xf>
    <xf numFmtId="0" fontId="72" fillId="49" borderId="0" applyNumberFormat="0" applyBorder="0" applyAlignment="0" applyProtection="0"/>
    <xf numFmtId="0" fontId="100" fillId="86" borderId="94" applyNumberFormat="0" applyAlignment="0" applyProtection="0"/>
    <xf numFmtId="0" fontId="11" fillId="54" borderId="0" applyNumberFormat="0" applyBorder="0" applyAlignment="0" applyProtection="0"/>
    <xf numFmtId="4" fontId="74" fillId="9" borderId="90">
      <alignment horizontal="right" vertical="center"/>
    </xf>
    <xf numFmtId="4" fontId="30" fillId="9" borderId="90">
      <alignment horizontal="right" vertical="center"/>
    </xf>
    <xf numFmtId="0" fontId="30" fillId="14" borderId="98">
      <alignment horizontal="right" vertical="center"/>
    </xf>
    <xf numFmtId="0" fontId="34" fillId="0" borderId="90" applyNumberFormat="0" applyFill="0" applyAlignment="0" applyProtection="0"/>
    <xf numFmtId="4" fontId="30" fillId="9" borderId="90">
      <alignment horizontal="right" vertical="center"/>
    </xf>
    <xf numFmtId="0" fontId="13" fillId="0" borderId="58" applyNumberFormat="0" applyFill="0" applyAlignment="0" applyProtection="0"/>
    <xf numFmtId="0" fontId="84" fillId="86" borderId="87" applyNumberFormat="0" applyAlignment="0" applyProtection="0"/>
    <xf numFmtId="0" fontId="1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0" applyNumberFormat="0" applyFill="0" applyAlignment="0" applyProtection="0"/>
    <xf numFmtId="4" fontId="30" fillId="14" borderId="90">
      <alignment horizontal="right" vertical="center"/>
    </xf>
    <xf numFmtId="0" fontId="78" fillId="89" borderId="89" applyNumberFormat="0" applyFont="0" applyAlignment="0" applyProtection="0"/>
    <xf numFmtId="4" fontId="30" fillId="14" borderId="90">
      <alignment horizontal="right" vertical="center"/>
    </xf>
    <xf numFmtId="4" fontId="30" fillId="14" borderId="90">
      <alignment horizontal="right" vertical="center"/>
    </xf>
    <xf numFmtId="0" fontId="34" fillId="0" borderId="90">
      <alignment horizontal="right" vertical="center"/>
    </xf>
    <xf numFmtId="4" fontId="34" fillId="0" borderId="90">
      <alignment horizontal="right" vertical="center"/>
    </xf>
    <xf numFmtId="0" fontId="30" fillId="14" borderId="100">
      <alignment horizontal="right" vertical="center"/>
    </xf>
    <xf numFmtId="0" fontId="88" fillId="0" borderId="88" applyNumberFormat="0" applyFill="0" applyAlignment="0" applyProtection="0"/>
    <xf numFmtId="0" fontId="78" fillId="89" borderId="89" applyNumberFormat="0" applyFont="0" applyAlignment="0" applyProtection="0"/>
    <xf numFmtId="0" fontId="34" fillId="0" borderId="90" applyNumberFormat="0" applyFill="0" applyAlignment="0" applyProtection="0"/>
    <xf numFmtId="0" fontId="30" fillId="14" borderId="92">
      <alignment horizontal="right" vertical="center"/>
    </xf>
    <xf numFmtId="49" fontId="32" fillId="0" borderId="98" applyNumberFormat="0" applyFill="0" applyBorder="0" applyProtection="0">
      <alignment horizontal="left" vertical="center"/>
    </xf>
    <xf numFmtId="4" fontId="30" fillId="14" borderId="90">
      <alignment horizontal="right" vertical="center"/>
    </xf>
    <xf numFmtId="0" fontId="84" fillId="86" borderId="87" applyNumberFormat="0" applyAlignment="0" applyProtection="0"/>
    <xf numFmtId="0" fontId="30" fillId="14" borderId="90">
      <alignment horizontal="right" vertical="center"/>
    </xf>
    <xf numFmtId="0" fontId="34" fillId="16" borderId="98"/>
    <xf numFmtId="4" fontId="34" fillId="16" borderId="90"/>
    <xf numFmtId="0" fontId="87" fillId="73" borderId="87" applyNumberFormat="0" applyAlignment="0" applyProtection="0"/>
    <xf numFmtId="0" fontId="84" fillId="86" borderId="87" applyNumberFormat="0" applyAlignment="0" applyProtection="0"/>
    <xf numFmtId="0" fontId="103" fillId="0" borderId="88" applyNumberFormat="0" applyFill="0" applyAlignment="0" applyProtection="0"/>
    <xf numFmtId="0" fontId="34" fillId="9" borderId="91">
      <alignment horizontal="left" vertical="center"/>
    </xf>
    <xf numFmtId="0" fontId="87" fillId="73" borderId="87" applyNumberFormat="0" applyAlignment="0" applyProtection="0"/>
    <xf numFmtId="0" fontId="34" fillId="0" borderId="90" applyNumberFormat="0" applyFill="0" applyAlignment="0" applyProtection="0"/>
    <xf numFmtId="0" fontId="11" fillId="63" borderId="0" applyNumberFormat="0" applyBorder="0" applyAlignment="0" applyProtection="0"/>
    <xf numFmtId="0" fontId="34" fillId="0" borderId="90">
      <alignment horizontal="right" vertical="center"/>
    </xf>
    <xf numFmtId="0" fontId="34" fillId="9" borderId="91">
      <alignment horizontal="left" vertical="center"/>
    </xf>
    <xf numFmtId="4" fontId="30" fillId="14" borderId="92">
      <alignment horizontal="right" vertical="center"/>
    </xf>
    <xf numFmtId="49" fontId="32" fillId="0" borderId="90" applyNumberFormat="0" applyFill="0" applyBorder="0" applyProtection="0">
      <alignment horizontal="left" vertical="center"/>
    </xf>
    <xf numFmtId="0" fontId="100" fillId="86" borderId="94" applyNumberFormat="0" applyAlignment="0" applyProtection="0"/>
    <xf numFmtId="0" fontId="72" fillId="64" borderId="0" applyNumberFormat="0" applyBorder="0" applyAlignment="0" applyProtection="0"/>
    <xf numFmtId="0" fontId="11" fillId="62" borderId="0" applyNumberFormat="0" applyBorder="0" applyAlignment="0" applyProtection="0"/>
    <xf numFmtId="0" fontId="83" fillId="86" borderId="87" applyNumberFormat="0" applyAlignment="0" applyProtection="0"/>
    <xf numFmtId="0" fontId="96" fillId="73" borderId="87" applyNumberFormat="0" applyAlignment="0" applyProtection="0"/>
    <xf numFmtId="4" fontId="74" fillId="9" borderId="90">
      <alignment horizontal="right" vertical="center"/>
    </xf>
    <xf numFmtId="0" fontId="11" fillId="57" borderId="0" applyNumberFormat="0" applyBorder="0" applyAlignment="0" applyProtection="0"/>
    <xf numFmtId="0" fontId="30" fillId="14" borderId="91">
      <alignment horizontal="right" vertical="center"/>
    </xf>
    <xf numFmtId="0" fontId="34" fillId="14" borderId="93">
      <alignment horizontal="left" vertical="center" wrapText="1" indent="2"/>
    </xf>
    <xf numFmtId="0" fontId="83" fillId="86" borderId="87" applyNumberFormat="0" applyAlignment="0" applyProtection="0"/>
    <xf numFmtId="0" fontId="11" fillId="63" borderId="0" applyNumberFormat="0" applyBorder="0" applyAlignment="0" applyProtection="0"/>
    <xf numFmtId="0" fontId="30" fillId="14" borderId="99">
      <alignment horizontal="right" vertical="center"/>
    </xf>
    <xf numFmtId="4" fontId="30" fillId="14" borderId="91">
      <alignment horizontal="right" vertical="center"/>
    </xf>
    <xf numFmtId="0" fontId="35" fillId="89" borderId="89" applyNumberFormat="0" applyFont="0" applyAlignment="0" applyProtection="0"/>
    <xf numFmtId="0" fontId="11" fillId="62" borderId="0" applyNumberFormat="0" applyBorder="0" applyAlignment="0" applyProtection="0"/>
    <xf numFmtId="0" fontId="30" fillId="9" borderId="90">
      <alignment horizontal="right" vertical="center"/>
    </xf>
    <xf numFmtId="0" fontId="30" fillId="9" borderId="98">
      <alignment horizontal="right" vertical="center"/>
    </xf>
    <xf numFmtId="0" fontId="11" fillId="56" borderId="0" applyNumberFormat="0" applyBorder="0" applyAlignment="0" applyProtection="0"/>
    <xf numFmtId="0" fontId="96" fillId="73" borderId="87" applyNumberFormat="0" applyAlignment="0" applyProtection="0"/>
    <xf numFmtId="4" fontId="30" fillId="14" borderId="100">
      <alignment horizontal="right" vertical="center"/>
    </xf>
    <xf numFmtId="4" fontId="30" fillId="14" borderId="91">
      <alignment horizontal="right" vertical="center"/>
    </xf>
    <xf numFmtId="4" fontId="30" fillId="14" borderId="98">
      <alignment horizontal="right" vertical="center"/>
    </xf>
    <xf numFmtId="4" fontId="30" fillId="14" borderId="90">
      <alignment horizontal="right" vertical="center"/>
    </xf>
    <xf numFmtId="0" fontId="30" fillId="9" borderId="90">
      <alignment horizontal="right" vertical="center"/>
    </xf>
    <xf numFmtId="0" fontId="87" fillId="73" borderId="87" applyNumberFormat="0" applyAlignment="0" applyProtection="0"/>
    <xf numFmtId="0" fontId="11" fillId="54" borderId="0" applyNumberFormat="0" applyBorder="0" applyAlignment="0" applyProtection="0"/>
    <xf numFmtId="0" fontId="69" fillId="46" borderId="56" applyNumberFormat="0" applyAlignment="0" applyProtection="0"/>
    <xf numFmtId="0" fontId="88" fillId="0" borderId="88" applyNumberFormat="0" applyFill="0" applyAlignment="0" applyProtection="0"/>
    <xf numFmtId="0" fontId="74" fillId="9" borderId="90">
      <alignment horizontal="right" vertical="center"/>
    </xf>
    <xf numFmtId="0" fontId="100" fillId="86" borderId="94" applyNumberFormat="0" applyAlignment="0" applyProtection="0"/>
    <xf numFmtId="0" fontId="103" fillId="0" borderId="88" applyNumberFormat="0" applyFill="0" applyAlignment="0" applyProtection="0"/>
    <xf numFmtId="0" fontId="11" fillId="53" borderId="0" applyNumberFormat="0" applyBorder="0" applyAlignment="0" applyProtection="0"/>
    <xf numFmtId="175" fontId="34" fillId="90" borderId="90" applyNumberFormat="0" applyFont="0" applyBorder="0" applyAlignment="0" applyProtection="0">
      <alignment horizontal="right" vertical="center"/>
    </xf>
    <xf numFmtId="0" fontId="11" fillId="51" borderId="0" applyNumberFormat="0" applyBorder="0" applyAlignment="0" applyProtection="0"/>
    <xf numFmtId="0" fontId="84" fillId="86" borderId="95" applyNumberFormat="0" applyAlignment="0" applyProtection="0"/>
    <xf numFmtId="0" fontId="11" fillId="56" borderId="0" applyNumberFormat="0" applyBorder="0" applyAlignment="0" applyProtection="0"/>
    <xf numFmtId="0" fontId="72" fillId="61" borderId="0" applyNumberFormat="0" applyBorder="0" applyAlignment="0" applyProtection="0"/>
    <xf numFmtId="0" fontId="88" fillId="0" borderId="88" applyNumberFormat="0" applyFill="0" applyAlignment="0" applyProtection="0"/>
    <xf numFmtId="0" fontId="34" fillId="0" borderId="90">
      <alignment horizontal="right" vertical="center"/>
    </xf>
    <xf numFmtId="0" fontId="35" fillId="89" borderId="89" applyNumberFormat="0" applyFont="0" applyAlignment="0" applyProtection="0"/>
    <xf numFmtId="0" fontId="84" fillId="86" borderId="87" applyNumberFormat="0" applyAlignment="0" applyProtection="0"/>
    <xf numFmtId="0" fontId="103" fillId="0" borderId="88" applyNumberFormat="0" applyFill="0" applyAlignment="0" applyProtection="0"/>
    <xf numFmtId="0" fontId="11" fillId="48" borderId="0" applyNumberFormat="0" applyBorder="0" applyAlignment="0" applyProtection="0"/>
    <xf numFmtId="0" fontId="78" fillId="89" borderId="89" applyNumberFormat="0" applyFont="0" applyAlignment="0" applyProtection="0"/>
    <xf numFmtId="0" fontId="72" fillId="58" borderId="0" applyNumberFormat="0" applyBorder="0" applyAlignment="0" applyProtection="0"/>
    <xf numFmtId="0" fontId="34" fillId="0" borderId="90" applyNumberFormat="0" applyFill="0" applyAlignment="0" applyProtection="0"/>
    <xf numFmtId="0" fontId="11" fillId="57" borderId="0" applyNumberFormat="0" applyBorder="0" applyAlignment="0" applyProtection="0"/>
    <xf numFmtId="4" fontId="34" fillId="0" borderId="90" applyFill="0" applyBorder="0" applyProtection="0">
      <alignment horizontal="right" vertical="center"/>
    </xf>
    <xf numFmtId="0" fontId="11" fillId="47" borderId="0" applyNumberFormat="0" applyBorder="0" applyAlignment="0" applyProtection="0"/>
    <xf numFmtId="0" fontId="103" fillId="0" borderId="88" applyNumberFormat="0" applyFill="0" applyAlignment="0" applyProtection="0"/>
    <xf numFmtId="0" fontId="74" fillId="9" borderId="98">
      <alignment horizontal="right" vertical="center"/>
    </xf>
    <xf numFmtId="0" fontId="11" fillId="60" borderId="0" applyNumberFormat="0" applyBorder="0" applyAlignment="0" applyProtection="0"/>
    <xf numFmtId="0" fontId="34" fillId="9" borderId="99">
      <alignment horizontal="left" vertical="center"/>
    </xf>
    <xf numFmtId="0" fontId="74" fillId="9" borderId="90">
      <alignment horizontal="right" vertical="center"/>
    </xf>
    <xf numFmtId="0" fontId="87" fillId="73" borderId="87" applyNumberFormat="0" applyAlignment="0" applyProtection="0"/>
    <xf numFmtId="175" fontId="34" fillId="90" borderId="90" applyNumberFormat="0" applyFont="0" applyBorder="0" applyAlignment="0" applyProtection="0">
      <alignment horizontal="right" vertical="center"/>
    </xf>
    <xf numFmtId="0" fontId="87" fillId="73" borderId="87" applyNumberFormat="0" applyAlignment="0" applyProtection="0"/>
    <xf numFmtId="4" fontId="34" fillId="0" borderId="9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0" fontId="96" fillId="73" borderId="87" applyNumberFormat="0" applyAlignment="0" applyProtection="0"/>
    <xf numFmtId="49" fontId="32" fillId="0" borderId="90" applyNumberFormat="0" applyFill="0" applyBorder="0" applyProtection="0">
      <alignment horizontal="left" vertical="center"/>
    </xf>
    <xf numFmtId="4" fontId="30" fillId="14" borderId="90">
      <alignment horizontal="right" vertical="center"/>
    </xf>
    <xf numFmtId="0" fontId="87" fillId="73" borderId="87" applyNumberFormat="0" applyAlignment="0" applyProtection="0"/>
    <xf numFmtId="0" fontId="84" fillId="86" borderId="87" applyNumberFormat="0" applyAlignment="0" applyProtection="0"/>
    <xf numFmtId="4" fontId="34" fillId="0" borderId="90">
      <alignment horizontal="right" vertical="center"/>
    </xf>
    <xf numFmtId="0" fontId="34" fillId="14" borderId="93">
      <alignment horizontal="left" vertical="center" wrapText="1" indent="2"/>
    </xf>
    <xf numFmtId="0" fontId="34" fillId="0" borderId="93">
      <alignment horizontal="left" vertical="center" wrapText="1" indent="2"/>
    </xf>
    <xf numFmtId="0" fontId="100" fillId="86" borderId="94" applyNumberFormat="0" applyAlignment="0" applyProtection="0"/>
    <xf numFmtId="0" fontId="96" fillId="73" borderId="87" applyNumberFormat="0" applyAlignment="0" applyProtection="0"/>
    <xf numFmtId="0" fontId="83" fillId="86" borderId="87" applyNumberFormat="0" applyAlignment="0" applyProtection="0"/>
    <xf numFmtId="0" fontId="81" fillId="86" borderId="94" applyNumberFormat="0" applyAlignment="0" applyProtection="0"/>
    <xf numFmtId="0" fontId="30" fillId="14" borderId="92">
      <alignment horizontal="right" vertical="center"/>
    </xf>
    <xf numFmtId="0" fontId="74" fillId="9" borderId="90">
      <alignment horizontal="right" vertical="center"/>
    </xf>
    <xf numFmtId="4" fontId="30" fillId="9" borderId="90">
      <alignment horizontal="right" vertical="center"/>
    </xf>
    <xf numFmtId="4" fontId="30" fillId="14" borderId="90">
      <alignment horizontal="right" vertical="center"/>
    </xf>
    <xf numFmtId="49" fontId="34" fillId="0" borderId="91" applyNumberFormat="0" applyFont="0" applyFill="0" applyBorder="0" applyProtection="0">
      <alignment horizontal="left" vertical="center" indent="5"/>
    </xf>
    <xf numFmtId="4" fontId="34" fillId="0" borderId="90" applyFill="0" applyBorder="0" applyProtection="0">
      <alignment horizontal="right" vertical="center"/>
    </xf>
    <xf numFmtId="4" fontId="30" fillId="9" borderId="90">
      <alignment horizontal="right" vertical="center"/>
    </xf>
    <xf numFmtId="0" fontId="96" fillId="73" borderId="87" applyNumberFormat="0" applyAlignment="0" applyProtection="0"/>
    <xf numFmtId="0" fontId="87" fillId="73" borderId="87" applyNumberFormat="0" applyAlignment="0" applyProtection="0"/>
    <xf numFmtId="0" fontId="83" fillId="86" borderId="87" applyNumberFormat="0" applyAlignment="0" applyProtection="0"/>
    <xf numFmtId="0" fontId="34" fillId="14" borderId="93">
      <alignment horizontal="left" vertical="center" wrapText="1" indent="2"/>
    </xf>
    <xf numFmtId="0" fontId="34" fillId="0" borderId="93">
      <alignment horizontal="left" vertical="center" wrapText="1" indent="2"/>
    </xf>
    <xf numFmtId="0" fontId="34" fillId="14" borderId="93">
      <alignment horizontal="left" vertical="center" wrapText="1" indent="2"/>
    </xf>
    <xf numFmtId="4" fontId="30" fillId="9" borderId="98">
      <alignment horizontal="right" vertical="center"/>
    </xf>
    <xf numFmtId="0" fontId="72" fillId="49" borderId="0" applyNumberFormat="0" applyBorder="0" applyAlignment="0" applyProtection="0"/>
    <xf numFmtId="0" fontId="72" fillId="61" borderId="0" applyNumberFormat="0" applyBorder="0" applyAlignment="0" applyProtection="0"/>
    <xf numFmtId="0" fontId="11" fillId="59" borderId="0" applyNumberFormat="0" applyBorder="0" applyAlignment="0" applyProtection="0"/>
    <xf numFmtId="0" fontId="11" fillId="56" borderId="0" applyNumberFormat="0" applyBorder="0" applyAlignment="0" applyProtection="0"/>
    <xf numFmtId="0" fontId="11" fillId="54" borderId="0" applyNumberFormat="0" applyBorder="0" applyAlignment="0" applyProtection="0"/>
    <xf numFmtId="0" fontId="11" fillId="48" borderId="0" applyNumberFormat="0" applyBorder="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1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1" fillId="60" borderId="0" applyNumberFormat="0" applyBorder="0" applyAlignment="0" applyProtection="0"/>
    <xf numFmtId="0" fontId="11" fillId="56" borderId="0" applyNumberFormat="0" applyBorder="0" applyAlignment="0" applyProtection="0"/>
    <xf numFmtId="0" fontId="70" fillId="0" borderId="0" applyNumberFormat="0" applyFill="0" applyBorder="0" applyAlignment="0" applyProtection="0"/>
    <xf numFmtId="0" fontId="11" fillId="57" borderId="0" applyNumberFormat="0" applyBorder="0" applyAlignment="0" applyProtection="0"/>
    <xf numFmtId="0" fontId="11" fillId="62" borderId="0" applyNumberFormat="0" applyBorder="0" applyAlignment="0" applyProtection="0"/>
    <xf numFmtId="0" fontId="11" fillId="54" borderId="0" applyNumberFormat="0" applyBorder="0" applyAlignment="0" applyProtection="0"/>
    <xf numFmtId="0" fontId="69" fillId="46" borderId="56" applyNumberFormat="0" applyAlignment="0" applyProtection="0"/>
    <xf numFmtId="0" fontId="11" fillId="51" borderId="0" applyNumberFormat="0" applyBorder="0" applyAlignment="0" applyProtection="0"/>
    <xf numFmtId="0" fontId="72" fillId="61" borderId="0" applyNumberFormat="0" applyBorder="0" applyAlignment="0" applyProtection="0"/>
    <xf numFmtId="43" fontId="14"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30" fillId="14" borderId="99">
      <alignment horizontal="right" vertical="center"/>
    </xf>
    <xf numFmtId="0" fontId="30" fillId="14" borderId="98">
      <alignment horizontal="right" vertical="center"/>
    </xf>
    <xf numFmtId="0" fontId="34" fillId="0" borderId="101">
      <alignment horizontal="left" vertical="center" wrapText="1" indent="2"/>
    </xf>
    <xf numFmtId="0" fontId="30" fillId="14" borderId="99">
      <alignment horizontal="right" vertical="center"/>
    </xf>
    <xf numFmtId="0" fontId="84" fillId="86" borderId="95" applyNumberFormat="0" applyAlignment="0" applyProtection="0"/>
    <xf numFmtId="4" fontId="30" fillId="14" borderId="100">
      <alignment horizontal="right" vertical="center"/>
    </xf>
    <xf numFmtId="0" fontId="103" fillId="0" borderId="96" applyNumberFormat="0" applyFill="0" applyAlignment="0" applyProtection="0"/>
    <xf numFmtId="0" fontId="35" fillId="89" borderId="97" applyNumberFormat="0" applyFont="0" applyAlignment="0" applyProtection="0"/>
    <xf numFmtId="0" fontId="30" fillId="14" borderId="98">
      <alignment horizontal="right" vertical="center"/>
    </xf>
    <xf numFmtId="0" fontId="5" fillId="0" borderId="0"/>
    <xf numFmtId="4" fontId="74" fillId="9" borderId="98">
      <alignment horizontal="right" vertical="center"/>
    </xf>
    <xf numFmtId="4" fontId="34" fillId="16" borderId="98"/>
    <xf numFmtId="0" fontId="96" fillId="73" borderId="95" applyNumberFormat="0" applyAlignment="0" applyProtection="0"/>
    <xf numFmtId="0" fontId="103" fillId="0" borderId="96" applyNumberFormat="0" applyFill="0" applyAlignment="0" applyProtection="0"/>
    <xf numFmtId="0" fontId="74" fillId="9" borderId="98">
      <alignment horizontal="right" vertical="center"/>
    </xf>
    <xf numFmtId="0" fontId="68" fillId="46" borderId="57" applyNumberFormat="0" applyAlignment="0" applyProtection="0"/>
    <xf numFmtId="0" fontId="69" fillId="46" borderId="56"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70" fillId="0" borderId="0" applyNumberFormat="0" applyFill="0" applyBorder="0" applyAlignment="0" applyProtection="0"/>
    <xf numFmtId="0" fontId="5"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103" fillId="0" borderId="96" applyNumberFormat="0" applyFill="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0" fontId="96" fillId="73" borderId="95" applyNumberFormat="0" applyAlignment="0" applyProtection="0"/>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49" fontId="34" fillId="0" borderId="98" applyNumberFormat="0" applyFont="0" applyFill="0" applyBorder="0" applyProtection="0">
      <alignment horizontal="left" vertical="center" indent="2"/>
    </xf>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0" fontId="34" fillId="0" borderId="98" applyNumberFormat="0" applyFill="0" applyAlignment="0" applyProtection="0"/>
    <xf numFmtId="0" fontId="30" fillId="14" borderId="98">
      <alignment horizontal="right" vertical="center"/>
    </xf>
    <xf numFmtId="0" fontId="30" fillId="14" borderId="98">
      <alignment horizontal="right" vertical="center"/>
    </xf>
    <xf numFmtId="0" fontId="34" fillId="0" borderId="98">
      <alignment horizontal="right" vertical="center"/>
    </xf>
    <xf numFmtId="0" fontId="74" fillId="9" borderId="98">
      <alignment horizontal="right" vertical="center"/>
    </xf>
    <xf numFmtId="0" fontId="34" fillId="16" borderId="98"/>
    <xf numFmtId="0" fontId="30" fillId="9" borderId="98">
      <alignment horizontal="right" vertical="center"/>
    </xf>
    <xf numFmtId="174" fontId="123" fillId="0" borderId="0" applyFont="0" applyFill="0" applyBorder="0" applyAlignment="0" applyProtection="0"/>
    <xf numFmtId="0" fontId="123" fillId="0" borderId="0"/>
    <xf numFmtId="0" fontId="5" fillId="0" borderId="0"/>
    <xf numFmtId="4" fontId="34" fillId="0" borderId="98" applyFill="0" applyBorder="0" applyProtection="0">
      <alignment horizontal="right" vertical="center"/>
    </xf>
    <xf numFmtId="0" fontId="123" fillId="65" borderId="0" applyNumberFormat="0" applyFont="0" applyBorder="0" applyAlignment="0" applyProtection="0"/>
    <xf numFmtId="9" fontId="123"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4" fontId="86" fillId="0" borderId="0" applyFont="0" applyFill="0" applyBorder="0" applyAlignment="0" applyProtection="0"/>
    <xf numFmtId="0" fontId="86" fillId="0" borderId="0"/>
    <xf numFmtId="0" fontId="5" fillId="0" borderId="0"/>
    <xf numFmtId="0" fontId="5" fillId="0" borderId="0"/>
    <xf numFmtId="0" fontId="5" fillId="0" borderId="0"/>
    <xf numFmtId="0" fontId="5" fillId="0" borderId="0"/>
    <xf numFmtId="0" fontId="86" fillId="65" borderId="0" applyNumberFormat="0" applyFont="0" applyBorder="0" applyAlignment="0" applyProtection="0"/>
    <xf numFmtId="9" fontId="8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4" fillId="0" borderId="101">
      <alignment horizontal="left" vertical="center" wrapText="1" indent="2"/>
    </xf>
    <xf numFmtId="0" fontId="78" fillId="89" borderId="97" applyNumberFormat="0" applyFont="0" applyAlignment="0" applyProtection="0"/>
    <xf numFmtId="0" fontId="100" fillId="86" borderId="102" applyNumberFormat="0" applyAlignment="0" applyProtection="0"/>
    <xf numFmtId="0" fontId="96" fillId="73"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4" fontId="30" fillId="14" borderId="100">
      <alignment horizontal="right" vertical="center"/>
    </xf>
    <xf numFmtId="0" fontId="34" fillId="16" borderId="98"/>
    <xf numFmtId="0" fontId="71" fillId="0" borderId="0" applyNumberFormat="0" applyFill="0" applyBorder="0" applyAlignment="0" applyProtection="0"/>
    <xf numFmtId="0" fontId="87" fillId="73" borderId="95" applyNumberFormat="0" applyAlignment="0" applyProtection="0"/>
    <xf numFmtId="0" fontId="84" fillId="86" borderId="95" applyNumberFormat="0" applyAlignment="0" applyProtection="0"/>
    <xf numFmtId="0" fontId="30" fillId="14" borderId="98">
      <alignment horizontal="right" vertical="center"/>
    </xf>
    <xf numFmtId="0" fontId="30" fillId="14" borderId="98">
      <alignment horizontal="right" vertical="center"/>
    </xf>
    <xf numFmtId="0" fontId="78" fillId="89" borderId="97"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9" applyNumberFormat="0" applyFont="0" applyFill="0" applyBorder="0" applyProtection="0">
      <alignment horizontal="left" vertical="center" indent="5"/>
    </xf>
    <xf numFmtId="0" fontId="70" fillId="0" borderId="0" applyNumberFormat="0" applyFill="0" applyBorder="0" applyAlignment="0" applyProtection="0"/>
    <xf numFmtId="0" fontId="30" fillId="14" borderId="9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1" fillId="86" borderId="102" applyNumberFormat="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4" fontId="34" fillId="16" borderId="98"/>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0" fontId="81" fillId="86" borderId="102" applyNumberFormat="0" applyAlignment="0" applyProtection="0"/>
    <xf numFmtId="0" fontId="68" fillId="46" borderId="57" applyNumberFormat="0" applyAlignment="0" applyProtection="0"/>
    <xf numFmtId="0" fontId="96" fillId="73" borderId="95"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95" applyNumberFormat="0" applyAlignment="0" applyProtection="0"/>
    <xf numFmtId="4" fontId="30" fillId="14" borderId="100">
      <alignment horizontal="right" vertical="center"/>
    </xf>
    <xf numFmtId="49" fontId="34" fillId="0" borderId="99" applyNumberFormat="0" applyFont="0" applyFill="0" applyBorder="0" applyProtection="0">
      <alignment horizontal="left" vertical="center" indent="5"/>
    </xf>
    <xf numFmtId="0" fontId="5" fillId="60" borderId="0" applyNumberFormat="0" applyBorder="0" applyAlignment="0" applyProtection="0"/>
    <xf numFmtId="49" fontId="34" fillId="0" borderId="99" applyNumberFormat="0" applyFont="0" applyFill="0" applyBorder="0" applyProtection="0">
      <alignment horizontal="left" vertical="center" indent="5"/>
    </xf>
    <xf numFmtId="4" fontId="34" fillId="16" borderId="98"/>
    <xf numFmtId="4" fontId="30" fillId="14" borderId="98">
      <alignment horizontal="right" vertical="center"/>
    </xf>
    <xf numFmtId="4" fontId="30" fillId="14" borderId="98">
      <alignment horizontal="right" vertical="center"/>
    </xf>
    <xf numFmtId="4" fontId="34" fillId="0" borderId="98" applyFill="0" applyBorder="0" applyProtection="0">
      <alignment horizontal="right" vertical="center"/>
    </xf>
    <xf numFmtId="0" fontId="30" fillId="9" borderId="98">
      <alignment horizontal="right" vertical="center"/>
    </xf>
    <xf numFmtId="0" fontId="30" fillId="14" borderId="98">
      <alignment horizontal="right" vertical="center"/>
    </xf>
    <xf numFmtId="0" fontId="72" fillId="58" borderId="0" applyNumberFormat="0" applyBorder="0" applyAlignment="0" applyProtection="0"/>
    <xf numFmtId="0" fontId="34" fillId="9" borderId="99">
      <alignment horizontal="left" vertical="center"/>
    </xf>
    <xf numFmtId="0" fontId="34" fillId="0" borderId="98" applyNumberFormat="0" applyFill="0" applyAlignment="0" applyProtection="0"/>
    <xf numFmtId="0" fontId="87" fillId="73" borderId="95" applyNumberFormat="0" applyAlignment="0" applyProtection="0"/>
    <xf numFmtId="0" fontId="72" fillId="64" borderId="0" applyNumberFormat="0" applyBorder="0" applyAlignment="0" applyProtection="0"/>
    <xf numFmtId="0" fontId="84" fillId="86" borderId="95" applyNumberFormat="0" applyAlignment="0" applyProtection="0"/>
    <xf numFmtId="0" fontId="103" fillId="0" borderId="96" applyNumberFormat="0" applyFill="0" applyAlignment="0" applyProtection="0"/>
    <xf numFmtId="0" fontId="88"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84" fillId="86" borderId="95" applyNumberFormat="0" applyAlignment="0" applyProtection="0"/>
    <xf numFmtId="4" fontId="30" fillId="14" borderId="98">
      <alignment horizontal="right" vertical="center"/>
    </xf>
    <xf numFmtId="0" fontId="78" fillId="89" borderId="97" applyNumberFormat="0" applyFont="0" applyAlignment="0" applyProtection="0"/>
    <xf numFmtId="0" fontId="34" fillId="0" borderId="98">
      <alignment horizontal="right" vertical="center"/>
    </xf>
    <xf numFmtId="0" fontId="34" fillId="9" borderId="99">
      <alignment horizontal="left" vertical="center"/>
    </xf>
    <xf numFmtId="0" fontId="34" fillId="14" borderId="101">
      <alignment horizontal="left" vertical="center" wrapText="1" indent="2"/>
    </xf>
    <xf numFmtId="0" fontId="5" fillId="47" borderId="0" applyNumberFormat="0" applyBorder="0" applyAlignment="0" applyProtection="0"/>
    <xf numFmtId="0" fontId="34" fillId="16" borderId="98"/>
    <xf numFmtId="4" fontId="74" fillId="9" borderId="98">
      <alignment horizontal="right" vertical="center"/>
    </xf>
    <xf numFmtId="4" fontId="30" fillId="14" borderId="99">
      <alignment horizontal="right" vertical="center"/>
    </xf>
    <xf numFmtId="4" fontId="30" fillId="14" borderId="100">
      <alignment horizontal="right" vertical="center"/>
    </xf>
    <xf numFmtId="0" fontId="96" fillId="73" borderId="95" applyNumberFormat="0" applyAlignment="0" applyProtection="0"/>
    <xf numFmtId="4" fontId="30" fillId="14" borderId="98">
      <alignment horizontal="right" vertical="center"/>
    </xf>
    <xf numFmtId="0" fontId="5" fillId="57" borderId="0" applyNumberFormat="0" applyBorder="0" applyAlignment="0" applyProtection="0"/>
    <xf numFmtId="0" fontId="34" fillId="0" borderId="101">
      <alignment horizontal="left" vertical="center" wrapText="1" indent="2"/>
    </xf>
    <xf numFmtId="49" fontId="34" fillId="0" borderId="98" applyNumberFormat="0" applyFont="0" applyFill="0" applyBorder="0" applyProtection="0">
      <alignment horizontal="left" vertical="center" indent="2"/>
    </xf>
    <xf numFmtId="0" fontId="30" fillId="9" borderId="98">
      <alignment horizontal="right" vertical="center"/>
    </xf>
    <xf numFmtId="175" fontId="34" fillId="90" borderId="98" applyNumberFormat="0" applyFont="0" applyBorder="0" applyAlignment="0" applyProtection="0">
      <alignment horizontal="right" vertical="center"/>
    </xf>
    <xf numFmtId="0" fontId="84" fillId="86" borderId="95" applyNumberFormat="0" applyAlignment="0" applyProtection="0"/>
    <xf numFmtId="0" fontId="83" fillId="86" borderId="95" applyNumberFormat="0" applyAlignment="0" applyProtection="0"/>
    <xf numFmtId="4" fontId="34" fillId="16" borderId="98"/>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01">
      <alignment horizontal="left" vertical="center" wrapText="1" indent="2"/>
    </xf>
    <xf numFmtId="0" fontId="88" fillId="0" borderId="96" applyNumberFormat="0" applyFill="0" applyAlignment="0" applyProtection="0"/>
    <xf numFmtId="0" fontId="88" fillId="0" borderId="96" applyNumberFormat="0" applyFill="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49" fontId="34" fillId="0" borderId="99" applyNumberFormat="0" applyFont="0" applyFill="0" applyBorder="0" applyProtection="0">
      <alignment horizontal="left" vertical="center" indent="5"/>
    </xf>
    <xf numFmtId="4" fontId="30" fillId="9" borderId="98">
      <alignment horizontal="right" vertical="center"/>
    </xf>
    <xf numFmtId="0" fontId="103" fillId="0" borderId="96" applyNumberFormat="0" applyFill="0" applyAlignment="0" applyProtection="0"/>
    <xf numFmtId="0" fontId="34" fillId="0" borderId="101">
      <alignment horizontal="left" vertical="center" wrapText="1" indent="2"/>
    </xf>
    <xf numFmtId="0" fontId="103" fillId="0" borderId="96" applyNumberFormat="0" applyFill="0" applyAlignment="0" applyProtection="0"/>
    <xf numFmtId="0" fontId="34" fillId="14" borderId="101">
      <alignment horizontal="left" vertical="center" wrapText="1" indent="2"/>
    </xf>
    <xf numFmtId="0" fontId="96" fillId="73" borderId="95" applyNumberFormat="0" applyAlignment="0" applyProtection="0"/>
    <xf numFmtId="4" fontId="34" fillId="0" borderId="98">
      <alignment horizontal="right" vertical="center"/>
    </xf>
    <xf numFmtId="0" fontId="35" fillId="89" borderId="97" applyNumberFormat="0" applyFont="0" applyAlignment="0" applyProtection="0"/>
    <xf numFmtId="0" fontId="83" fillId="86" borderId="95" applyNumberFormat="0" applyAlignment="0" applyProtection="0"/>
    <xf numFmtId="0" fontId="34" fillId="16" borderId="98"/>
    <xf numFmtId="0" fontId="5" fillId="47" borderId="0" applyNumberFormat="0" applyBorder="0" applyAlignment="0" applyProtection="0"/>
    <xf numFmtId="0" fontId="34" fillId="14" borderId="101">
      <alignment horizontal="left" vertical="center" wrapText="1" indent="2"/>
    </xf>
    <xf numFmtId="0" fontId="81" fillId="86" borderId="102" applyNumberFormat="0" applyAlignment="0" applyProtection="0"/>
    <xf numFmtId="49" fontId="34" fillId="0" borderId="98" applyNumberFormat="0" applyFont="0" applyFill="0" applyBorder="0" applyProtection="0">
      <alignment horizontal="left" vertical="center" indent="2"/>
    </xf>
    <xf numFmtId="0" fontId="30" fillId="14" borderId="98">
      <alignment horizontal="right" vertical="center"/>
    </xf>
    <xf numFmtId="0" fontId="34" fillId="14" borderId="101">
      <alignment horizontal="left" vertical="center" wrapText="1" indent="2"/>
    </xf>
    <xf numFmtId="4" fontId="30" fillId="14" borderId="100">
      <alignment horizontal="right" vertical="center"/>
    </xf>
    <xf numFmtId="0" fontId="5" fillId="47" borderId="0" applyNumberFormat="0" applyBorder="0" applyAlignment="0" applyProtection="0"/>
    <xf numFmtId="0" fontId="96" fillId="73" borderId="95" applyNumberFormat="0" applyAlignment="0" applyProtection="0"/>
    <xf numFmtId="4" fontId="30" fillId="9" borderId="98">
      <alignment horizontal="right" vertical="center"/>
    </xf>
    <xf numFmtId="0" fontId="87" fillId="73" borderId="95" applyNumberFormat="0" applyAlignment="0" applyProtection="0"/>
    <xf numFmtId="0" fontId="34" fillId="16" borderId="98"/>
    <xf numFmtId="0" fontId="74" fillId="9" borderId="98">
      <alignment horizontal="right" vertical="center"/>
    </xf>
    <xf numFmtId="0" fontId="30" fillId="14" borderId="98">
      <alignment horizontal="right" vertical="center"/>
    </xf>
    <xf numFmtId="0" fontId="34" fillId="14" borderId="101">
      <alignment horizontal="left" vertical="center" wrapText="1" indent="2"/>
    </xf>
    <xf numFmtId="4" fontId="30" fillId="14" borderId="99">
      <alignment horizontal="right" vertical="center"/>
    </xf>
    <xf numFmtId="0" fontId="103" fillId="0" borderId="96" applyNumberFormat="0" applyFill="0" applyAlignment="0" applyProtection="0"/>
    <xf numFmtId="0" fontId="34" fillId="0" borderId="101">
      <alignment horizontal="left" vertical="center" wrapText="1" indent="2"/>
    </xf>
    <xf numFmtId="4" fontId="34" fillId="0" borderId="98" applyFill="0" applyBorder="0" applyProtection="0">
      <alignment horizontal="right" vertical="center"/>
    </xf>
    <xf numFmtId="0" fontId="84" fillId="86" borderId="95" applyNumberFormat="0" applyAlignment="0" applyProtection="0"/>
    <xf numFmtId="0" fontId="74" fillId="9" borderId="98">
      <alignment horizontal="right" vertical="center"/>
    </xf>
    <xf numFmtId="4" fontId="30" fillId="14" borderId="98">
      <alignment horizontal="right" vertical="center"/>
    </xf>
    <xf numFmtId="0" fontId="96" fillId="73" borderId="95" applyNumberFormat="0" applyAlignment="0" applyProtection="0"/>
    <xf numFmtId="4" fontId="74" fillId="9" borderId="98">
      <alignment horizontal="right" vertical="center"/>
    </xf>
    <xf numFmtId="0" fontId="34" fillId="9" borderId="99">
      <alignment horizontal="left" vertical="center"/>
    </xf>
    <xf numFmtId="0" fontId="78" fillId="89" borderId="97" applyNumberFormat="0" applyFont="0" applyAlignment="0" applyProtection="0"/>
    <xf numFmtId="0" fontId="100" fillId="86" borderId="102" applyNumberFormat="0" applyAlignment="0" applyProtection="0"/>
    <xf numFmtId="0" fontId="71" fillId="0" borderId="0" applyNumberFormat="0" applyFill="0" applyBorder="0" applyAlignment="0" applyProtection="0"/>
    <xf numFmtId="0" fontId="103" fillId="0" borderId="96" applyNumberFormat="0" applyFill="0" applyAlignment="0" applyProtection="0"/>
    <xf numFmtId="0" fontId="5" fillId="47" borderId="0" applyNumberFormat="0" applyBorder="0" applyAlignment="0" applyProtection="0"/>
    <xf numFmtId="0" fontId="72" fillId="52" borderId="0" applyNumberFormat="0" applyBorder="0" applyAlignment="0" applyProtection="0"/>
    <xf numFmtId="0" fontId="83" fillId="86" borderId="95" applyNumberFormat="0" applyAlignment="0" applyProtection="0"/>
    <xf numFmtId="0" fontId="30" fillId="9" borderId="98">
      <alignment horizontal="right" vertical="center"/>
    </xf>
    <xf numFmtId="0" fontId="96" fillId="73" borderId="95" applyNumberFormat="0" applyAlignment="0" applyProtection="0"/>
    <xf numFmtId="0" fontId="34" fillId="0" borderId="101">
      <alignment horizontal="left" vertical="center" wrapText="1" indent="2"/>
    </xf>
    <xf numFmtId="0" fontId="30" fillId="14" borderId="100">
      <alignment horizontal="right" vertical="center"/>
    </xf>
    <xf numFmtId="0" fontId="78" fillId="89" borderId="97" applyNumberFormat="0" applyFont="0" applyAlignment="0" applyProtection="0"/>
    <xf numFmtId="0" fontId="72" fillId="64" borderId="0" applyNumberFormat="0" applyBorder="0" applyAlignment="0" applyProtection="0"/>
    <xf numFmtId="49" fontId="32" fillId="0" borderId="98" applyNumberFormat="0" applyFill="0" applyBorder="0" applyProtection="0">
      <alignment horizontal="left" vertical="center"/>
    </xf>
    <xf numFmtId="0" fontId="35" fillId="89" borderId="97" applyNumberFormat="0" applyFont="0" applyAlignment="0" applyProtection="0"/>
    <xf numFmtId="0" fontId="72" fillId="61" borderId="0" applyNumberFormat="0" applyBorder="0" applyAlignment="0" applyProtection="0"/>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4" fontId="34" fillId="0" borderId="98" applyFill="0" applyBorder="0" applyProtection="0">
      <alignment horizontal="righ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49" fontId="34" fillId="0" borderId="98" applyNumberFormat="0" applyFont="0" applyFill="0" applyBorder="0" applyProtection="0">
      <alignment horizontal="left" vertical="center" indent="2"/>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81" fillId="86" borderId="102" applyNumberFormat="0" applyAlignment="0" applyProtection="0"/>
    <xf numFmtId="0" fontId="5" fillId="50" borderId="0" applyNumberFormat="0" applyBorder="0" applyAlignment="0" applyProtection="0"/>
    <xf numFmtId="0" fontId="5" fillId="62" borderId="0" applyNumberFormat="0" applyBorder="0" applyAlignment="0" applyProtection="0"/>
    <xf numFmtId="0" fontId="30" fillId="14" borderId="99">
      <alignment horizontal="right" vertical="center"/>
    </xf>
    <xf numFmtId="0" fontId="103" fillId="0" borderId="96" applyNumberFormat="0" applyFill="0" applyAlignment="0" applyProtection="0"/>
    <xf numFmtId="0" fontId="69" fillId="46" borderId="56" applyNumberFormat="0" applyAlignment="0" applyProtection="0"/>
    <xf numFmtId="0" fontId="78" fillId="89" borderId="97" applyNumberFormat="0" applyFont="0" applyAlignment="0" applyProtection="0"/>
    <xf numFmtId="4" fontId="34" fillId="0" borderId="98" applyFill="0" applyBorder="0" applyProtection="0">
      <alignment horizontal="right" vertical="center"/>
    </xf>
    <xf numFmtId="0" fontId="5" fillId="62" borderId="0" applyNumberFormat="0" applyBorder="0" applyAlignment="0" applyProtection="0"/>
    <xf numFmtId="0" fontId="5" fillId="48" borderId="0" applyNumberFormat="0" applyBorder="0" applyAlignment="0" applyProtection="0"/>
    <xf numFmtId="4" fontId="30" fillId="14" borderId="100">
      <alignment horizontal="right" vertical="center"/>
    </xf>
    <xf numFmtId="0" fontId="5" fillId="51" borderId="0" applyNumberFormat="0" applyBorder="0" applyAlignment="0" applyProtection="0"/>
    <xf numFmtId="0" fontId="30" fillId="14" borderId="98">
      <alignment horizontal="right" vertical="center"/>
    </xf>
    <xf numFmtId="0" fontId="100" fillId="86" borderId="102" applyNumberFormat="0" applyAlignment="0" applyProtection="0"/>
    <xf numFmtId="0" fontId="5" fillId="50" borderId="0" applyNumberFormat="0" applyBorder="0" applyAlignment="0" applyProtection="0"/>
    <xf numFmtId="0" fontId="83" fillId="86" borderId="95" applyNumberFormat="0" applyAlignment="0" applyProtection="0"/>
    <xf numFmtId="0" fontId="103" fillId="0" borderId="96" applyNumberFormat="0" applyFill="0" applyAlignment="0" applyProtection="0"/>
    <xf numFmtId="4" fontId="30" fillId="14" borderId="98">
      <alignment horizontal="right" vertical="center"/>
    </xf>
    <xf numFmtId="0" fontId="72" fillId="55" borderId="0" applyNumberFormat="0" applyBorder="0" applyAlignment="0" applyProtection="0"/>
    <xf numFmtId="0" fontId="34" fillId="0" borderId="98" applyNumberFormat="0" applyFill="0" applyAlignment="0" applyProtection="0"/>
    <xf numFmtId="0" fontId="5" fillId="56" borderId="0" applyNumberFormat="0" applyBorder="0" applyAlignment="0" applyProtection="0"/>
    <xf numFmtId="0" fontId="103" fillId="0" borderId="96" applyNumberFormat="0" applyFill="0" applyAlignment="0" applyProtection="0"/>
    <xf numFmtId="4" fontId="34" fillId="0" borderId="98">
      <alignment horizontal="right" vertical="center"/>
    </xf>
    <xf numFmtId="4" fontId="30" fillId="14" borderId="100">
      <alignment horizontal="right" vertical="center"/>
    </xf>
    <xf numFmtId="0" fontId="74" fillId="9" borderId="98">
      <alignment horizontal="right" vertical="center"/>
    </xf>
    <xf numFmtId="0" fontId="35" fillId="89" borderId="97" applyNumberFormat="0" applyFont="0" applyAlignment="0" applyProtection="0"/>
    <xf numFmtId="0" fontId="5" fillId="59" borderId="0" applyNumberFormat="0" applyBorder="0" applyAlignment="0" applyProtection="0"/>
    <xf numFmtId="0" fontId="96" fillId="73" borderId="95" applyNumberFormat="0" applyAlignment="0" applyProtection="0"/>
    <xf numFmtId="4" fontId="74" fillId="9" borderId="98">
      <alignment horizontal="right" vertical="center"/>
    </xf>
    <xf numFmtId="0" fontId="34" fillId="0" borderId="101">
      <alignment horizontal="left" vertical="center" wrapText="1" indent="2"/>
    </xf>
    <xf numFmtId="0" fontId="100" fillId="86" borderId="102" applyNumberFormat="0" applyAlignment="0" applyProtection="0"/>
    <xf numFmtId="0" fontId="78" fillId="89" borderId="97" applyNumberFormat="0" applyFont="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4" fontId="30" fillId="9" borderId="98">
      <alignment horizontal="right" vertical="center"/>
    </xf>
    <xf numFmtId="0" fontId="103" fillId="0" borderId="96" applyNumberFormat="0" applyFill="0" applyAlignment="0" applyProtection="0"/>
    <xf numFmtId="0" fontId="5" fillId="53" borderId="0" applyNumberFormat="0" applyBorder="0" applyAlignment="0" applyProtection="0"/>
    <xf numFmtId="0" fontId="100" fillId="86" borderId="102" applyNumberFormat="0" applyAlignment="0" applyProtection="0"/>
    <xf numFmtId="0" fontId="96" fillId="73" borderId="95" applyNumberFormat="0" applyAlignment="0" applyProtection="0"/>
    <xf numFmtId="0" fontId="5" fillId="51" borderId="0" applyNumberFormat="0" applyBorder="0" applyAlignment="0" applyProtection="0"/>
    <xf numFmtId="0" fontId="72" fillId="61" borderId="0" applyNumberFormat="0" applyBorder="0" applyAlignment="0" applyProtection="0"/>
    <xf numFmtId="0" fontId="5" fillId="47" borderId="0" applyNumberFormat="0" applyBorder="0" applyAlignment="0" applyProtection="0"/>
    <xf numFmtId="49" fontId="32" fillId="0" borderId="98" applyNumberFormat="0" applyFill="0" applyBorder="0" applyProtection="0">
      <alignment horizontal="left" vertical="center"/>
    </xf>
    <xf numFmtId="0" fontId="103" fillId="0" borderId="96" applyNumberFormat="0" applyFill="0" applyAlignment="0" applyProtection="0"/>
    <xf numFmtId="0" fontId="72" fillId="52" borderId="0" applyNumberFormat="0" applyBorder="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0" fontId="96" fillId="73" borderId="95" applyNumberFormat="0" applyAlignment="0" applyProtection="0"/>
    <xf numFmtId="0" fontId="34" fillId="9" borderId="99">
      <alignment horizontal="left" vertical="center"/>
    </xf>
    <xf numFmtId="0" fontId="84" fillId="86" borderId="95" applyNumberFormat="0" applyAlignment="0" applyProtection="0"/>
    <xf numFmtId="0" fontId="103" fillId="0" borderId="96" applyNumberFormat="0" applyFill="0" applyAlignment="0" applyProtection="0"/>
    <xf numFmtId="4" fontId="30" fillId="14" borderId="99">
      <alignment horizontal="right" vertical="center"/>
    </xf>
    <xf numFmtId="0" fontId="35" fillId="89" borderId="97" applyNumberFormat="0" applyFont="0" applyAlignment="0" applyProtection="0"/>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4" fontId="30" fillId="14" borderId="100">
      <alignment horizontal="right" vertical="center"/>
    </xf>
    <xf numFmtId="0" fontId="72" fillId="64" borderId="0" applyNumberFormat="0" applyBorder="0" applyAlignment="0" applyProtection="0"/>
    <xf numFmtId="0" fontId="103" fillId="0" borderId="96" applyNumberFormat="0" applyFill="0" applyAlignment="0" applyProtection="0"/>
    <xf numFmtId="0" fontId="87" fillId="73"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103" fillId="0" borderId="96" applyNumberFormat="0" applyFill="0" applyAlignment="0" applyProtection="0"/>
    <xf numFmtId="0" fontId="72" fillId="55" borderId="0" applyNumberFormat="0" applyBorder="0" applyAlignment="0" applyProtection="0"/>
    <xf numFmtId="0" fontId="78" fillId="89" borderId="97" applyNumberFormat="0" applyFont="0" applyAlignment="0" applyProtection="0"/>
    <xf numFmtId="0" fontId="34" fillId="0" borderId="98" applyNumberFormat="0" applyFill="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4" fontId="34" fillId="0" borderId="98">
      <alignment horizontal="right" vertical="center"/>
    </xf>
    <xf numFmtId="4" fontId="34" fillId="0" borderId="98">
      <alignment horizontal="right" vertical="center"/>
    </xf>
    <xf numFmtId="0" fontId="30" fillId="14" borderId="98">
      <alignment horizontal="right" vertical="center"/>
    </xf>
    <xf numFmtId="0" fontId="34" fillId="14" borderId="101">
      <alignment horizontal="left" vertical="center" wrapText="1" indent="2"/>
    </xf>
    <xf numFmtId="0" fontId="96" fillId="73" borderId="95" applyNumberFormat="0" applyAlignment="0" applyProtection="0"/>
    <xf numFmtId="0" fontId="34" fillId="0"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175" fontId="34" fillId="90" borderId="98" applyNumberFormat="0" applyFont="0" applyBorder="0" applyAlignment="0" applyProtection="0">
      <alignment horizontal="right" vertical="center"/>
    </xf>
    <xf numFmtId="0" fontId="68" fillId="46" borderId="57" applyNumberFormat="0" applyAlignment="0" applyProtection="0"/>
    <xf numFmtId="0" fontId="30" fillId="14" borderId="100">
      <alignment horizontal="right" vertical="center"/>
    </xf>
    <xf numFmtId="0" fontId="84" fillId="86" borderId="95" applyNumberFormat="0" applyAlignment="0" applyProtection="0"/>
    <xf numFmtId="0" fontId="83" fillId="86" borderId="95" applyNumberFormat="0" applyAlignment="0" applyProtection="0"/>
    <xf numFmtId="0" fontId="103" fillId="0" borderId="96" applyNumberFormat="0" applyFill="0" applyAlignment="0" applyProtection="0"/>
    <xf numFmtId="0" fontId="103" fillId="0" borderId="96" applyNumberFormat="0" applyFill="0" applyAlignment="0" applyProtection="0"/>
    <xf numFmtId="0" fontId="35" fillId="89" borderId="97" applyNumberFormat="0" applyFont="0" applyAlignment="0" applyProtection="0"/>
    <xf numFmtId="0" fontId="72" fillId="61" borderId="0" applyNumberFormat="0" applyBorder="0" applyAlignment="0" applyProtection="0"/>
    <xf numFmtId="0" fontId="30" fillId="14" borderId="100">
      <alignment horizontal="right" vertical="center"/>
    </xf>
    <xf numFmtId="0" fontId="5" fillId="59" borderId="0" applyNumberFormat="0" applyBorder="0" applyAlignment="0" applyProtection="0"/>
    <xf numFmtId="0" fontId="30" fillId="14" borderId="99">
      <alignment horizontal="right" vertical="center"/>
    </xf>
    <xf numFmtId="4" fontId="30" fillId="9" borderId="98">
      <alignment horizontal="right" vertical="center"/>
    </xf>
    <xf numFmtId="4" fontId="30" fillId="14" borderId="98">
      <alignment horizontal="right" vertical="center"/>
    </xf>
    <xf numFmtId="0" fontId="70" fillId="0" borderId="0" applyNumberFormat="0" applyFill="0" applyBorder="0" applyAlignment="0" applyProtection="0"/>
    <xf numFmtId="4" fontId="30" fillId="14" borderId="98">
      <alignment horizontal="right" vertical="center"/>
    </xf>
    <xf numFmtId="0" fontId="87" fillId="73" borderId="95" applyNumberFormat="0" applyAlignment="0" applyProtection="0"/>
    <xf numFmtId="0" fontId="30" fillId="14" borderId="98">
      <alignment horizontal="right" vertical="center"/>
    </xf>
    <xf numFmtId="4" fontId="30" fillId="14" borderId="98">
      <alignment horizontal="right" vertical="center"/>
    </xf>
    <xf numFmtId="0" fontId="100" fillId="86" borderId="102" applyNumberFormat="0" applyAlignment="0" applyProtection="0"/>
    <xf numFmtId="4" fontId="30" fillId="14" borderId="98">
      <alignment horizontal="right" vertical="center"/>
    </xf>
    <xf numFmtId="0" fontId="34" fillId="0" borderId="98">
      <alignment horizontal="right" vertical="center"/>
    </xf>
    <xf numFmtId="0" fontId="5"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01">
      <alignment horizontal="left" vertical="center" wrapText="1" indent="2"/>
    </xf>
    <xf numFmtId="0" fontId="34" fillId="16" borderId="98"/>
    <xf numFmtId="4" fontId="34" fillId="0" borderId="98" applyFill="0" applyBorder="0" applyProtection="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88" fillId="0" borderId="96" applyNumberFormat="0" applyFill="0" applyAlignment="0" applyProtection="0"/>
    <xf numFmtId="0" fontId="96" fillId="73" borderId="95" applyNumberFormat="0" applyAlignment="0" applyProtection="0"/>
    <xf numFmtId="0" fontId="34" fillId="0" borderId="98">
      <alignment horizontal="right" vertical="center"/>
    </xf>
    <xf numFmtId="49" fontId="34" fillId="0" borderId="98" applyNumberFormat="0" applyFont="0" applyFill="0" applyBorder="0" applyProtection="0">
      <alignment horizontal="left" vertical="center" indent="2"/>
    </xf>
    <xf numFmtId="0" fontId="83" fillId="86" borderId="95" applyNumberFormat="0" applyAlignment="0" applyProtection="0"/>
    <xf numFmtId="0" fontId="34" fillId="0" borderId="98">
      <alignment horizontal="right" vertical="center"/>
    </xf>
    <xf numFmtId="0" fontId="30" fillId="9" borderId="98">
      <alignment horizontal="right" vertical="center"/>
    </xf>
    <xf numFmtId="0" fontId="72" fillId="52" borderId="0" applyNumberFormat="0" applyBorder="0" applyAlignment="0" applyProtection="0"/>
    <xf numFmtId="4" fontId="34" fillId="0" borderId="98">
      <alignment horizontal="right" vertical="center"/>
    </xf>
    <xf numFmtId="175" fontId="34" fillId="90" borderId="98" applyNumberFormat="0" applyFont="0" applyBorder="0" applyAlignment="0" applyProtection="0">
      <alignment horizontal="right" vertical="center"/>
    </xf>
    <xf numFmtId="4" fontId="74" fillId="9" borderId="98">
      <alignment horizontal="right" vertical="center"/>
    </xf>
    <xf numFmtId="4" fontId="30" fillId="14" borderId="99">
      <alignment horizontal="right" vertical="center"/>
    </xf>
    <xf numFmtId="4" fontId="30" fillId="9" borderId="98">
      <alignment horizontal="right" vertical="center"/>
    </xf>
    <xf numFmtId="0" fontId="88" fillId="0" borderId="96" applyNumberFormat="0" applyFill="0" applyAlignment="0" applyProtection="0"/>
    <xf numFmtId="0" fontId="96" fillId="73" borderId="95" applyNumberFormat="0" applyAlignment="0" applyProtection="0"/>
    <xf numFmtId="0" fontId="34" fillId="16" borderId="98"/>
    <xf numFmtId="49" fontId="34" fillId="0" borderId="98" applyNumberFormat="0" applyFont="0" applyFill="0" applyBorder="0" applyProtection="0">
      <alignment horizontal="left" vertical="center" indent="2"/>
    </xf>
    <xf numFmtId="4" fontId="74" fillId="9" borderId="98">
      <alignment horizontal="right" vertical="center"/>
    </xf>
    <xf numFmtId="0" fontId="100" fillId="86" borderId="102" applyNumberFormat="0" applyAlignment="0" applyProtection="0"/>
    <xf numFmtId="0" fontId="5" fillId="6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4" fillId="9" borderId="98">
      <alignment horizontal="right" vertical="center"/>
    </xf>
    <xf numFmtId="0" fontId="72" fillId="49" borderId="0" applyNumberFormat="0" applyBorder="0" applyAlignment="0" applyProtection="0"/>
    <xf numFmtId="0" fontId="72"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2" fillId="58"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8" fillId="0" borderId="96" applyNumberFormat="0" applyFill="0" applyAlignment="0" applyProtection="0"/>
    <xf numFmtId="0" fontId="34" fillId="14" borderId="101">
      <alignment horizontal="left" vertical="center" wrapText="1" indent="2"/>
    </xf>
    <xf numFmtId="0" fontId="81" fillId="86" borderId="102" applyNumberFormat="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81" fillId="86" borderId="102" applyNumberFormat="0" applyAlignment="0" applyProtection="0"/>
    <xf numFmtId="0" fontId="100" fillId="86" borderId="102" applyNumberFormat="0" applyAlignment="0" applyProtection="0"/>
    <xf numFmtId="0" fontId="30" fillId="14" borderId="100">
      <alignment horizontal="right" vertical="center"/>
    </xf>
    <xf numFmtId="0" fontId="83" fillId="86" borderId="95" applyNumberFormat="0" applyAlignment="0" applyProtection="0"/>
    <xf numFmtId="4" fontId="30" fillId="14" borderId="98">
      <alignment horizontal="right" vertical="center"/>
    </xf>
    <xf numFmtId="4" fontId="34" fillId="16" borderId="98"/>
    <xf numFmtId="4" fontId="34" fillId="16" borderId="98"/>
    <xf numFmtId="0" fontId="30" fillId="14" borderId="98">
      <alignment horizontal="right" vertical="center"/>
    </xf>
    <xf numFmtId="0" fontId="30" fillId="14" borderId="98">
      <alignment horizontal="right" vertical="center"/>
    </xf>
    <xf numFmtId="0" fontId="34" fillId="16" borderId="98"/>
    <xf numFmtId="0" fontId="30" fillId="14" borderId="100">
      <alignment horizontal="right" vertical="center"/>
    </xf>
    <xf numFmtId="0" fontId="30" fillId="14" borderId="100">
      <alignment horizontal="right" vertical="center"/>
    </xf>
    <xf numFmtId="0" fontId="83" fillId="86" borderId="95" applyNumberFormat="0" applyAlignment="0" applyProtection="0"/>
    <xf numFmtId="0" fontId="30" fillId="14" borderId="99">
      <alignment horizontal="right" vertical="center"/>
    </xf>
    <xf numFmtId="0" fontId="34" fillId="0" borderId="98">
      <alignment horizontal="right" vertical="center"/>
    </xf>
    <xf numFmtId="4" fontId="34" fillId="0" borderId="98">
      <alignment horizontal="right" vertical="center"/>
    </xf>
    <xf numFmtId="0" fontId="103" fillId="0" borderId="96" applyNumberFormat="0" applyFill="0" applyAlignment="0" applyProtection="0"/>
    <xf numFmtId="0" fontId="84" fillId="86" borderId="95" applyNumberFormat="0" applyAlignment="0" applyProtection="0"/>
    <xf numFmtId="0" fontId="103" fillId="0" borderId="96" applyNumberFormat="0" applyFill="0" applyAlignment="0" applyProtection="0"/>
    <xf numFmtId="0" fontId="84" fillId="86" borderId="95" applyNumberFormat="0" applyAlignment="0" applyProtection="0"/>
    <xf numFmtId="49" fontId="32" fillId="0" borderId="98" applyNumberFormat="0" applyFill="0" applyBorder="0" applyProtection="0">
      <alignment horizontal="left" vertical="center"/>
    </xf>
    <xf numFmtId="0" fontId="78" fillId="89" borderId="97" applyNumberFormat="0" applyFont="0" applyAlignment="0" applyProtection="0"/>
    <xf numFmtId="0" fontId="30" fillId="9" borderId="98">
      <alignment horizontal="right" vertical="center"/>
    </xf>
    <xf numFmtId="0" fontId="30" fillId="14" borderId="98">
      <alignment horizontal="right" vertical="center"/>
    </xf>
    <xf numFmtId="0" fontId="84" fillId="86" borderId="95" applyNumberFormat="0" applyAlignment="0" applyProtection="0"/>
    <xf numFmtId="0" fontId="88" fillId="0" borderId="96" applyNumberFormat="0" applyFill="0" applyAlignment="0" applyProtection="0"/>
    <xf numFmtId="4" fontId="34" fillId="0" borderId="98" applyFill="0" applyBorder="0" applyProtection="0">
      <alignment horizontal="right" vertical="center"/>
    </xf>
    <xf numFmtId="0" fontId="13" fillId="0" borderId="58" applyNumberFormat="0" applyFill="0" applyAlignment="0" applyProtection="0"/>
    <xf numFmtId="0" fontId="34" fillId="14" borderId="101">
      <alignment horizontal="left" vertical="center" wrapText="1" indent="2"/>
    </xf>
    <xf numFmtId="0" fontId="13" fillId="0" borderId="58" applyNumberFormat="0" applyFill="0" applyAlignment="0" applyProtection="0"/>
    <xf numFmtId="0" fontId="5" fillId="59" borderId="0" applyNumberFormat="0" applyBorder="0" applyAlignment="0" applyProtection="0"/>
    <xf numFmtId="0" fontId="72" fillId="64" borderId="0" applyNumberFormat="0" applyBorder="0" applyAlignment="0" applyProtection="0"/>
    <xf numFmtId="4" fontId="30" fillId="14" borderId="98">
      <alignment horizontal="right" vertical="center"/>
    </xf>
    <xf numFmtId="0" fontId="96" fillId="73" borderId="95" applyNumberFormat="0" applyAlignment="0" applyProtection="0"/>
    <xf numFmtId="0" fontId="84" fillId="86" borderId="95" applyNumberFormat="0" applyAlignment="0" applyProtection="0"/>
    <xf numFmtId="0" fontId="83" fillId="86" borderId="95" applyNumberFormat="0" applyAlignment="0" applyProtection="0"/>
    <xf numFmtId="0" fontId="34" fillId="9" borderId="99">
      <alignment horizontal="left" vertical="center"/>
    </xf>
    <xf numFmtId="0" fontId="5" fillId="53" borderId="0" applyNumberFormat="0" applyBorder="0" applyAlignment="0" applyProtection="0"/>
    <xf numFmtId="0" fontId="30" fillId="14" borderId="9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9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01">
      <alignment horizontal="left" vertical="center" wrapText="1" indent="2"/>
    </xf>
    <xf numFmtId="175" fontId="34" fillId="90" borderId="98" applyNumberFormat="0" applyFont="0" applyBorder="0" applyAlignment="0" applyProtection="0">
      <alignment horizontal="right" vertical="center"/>
    </xf>
    <xf numFmtId="4" fontId="34" fillId="0" borderId="98" applyFill="0" applyBorder="0" applyProtection="0">
      <alignment horizontal="right" vertical="center"/>
    </xf>
    <xf numFmtId="0" fontId="71" fillId="0" borderId="0" applyNumberFormat="0" applyFill="0" applyBorder="0" applyAlignment="0" applyProtection="0"/>
    <xf numFmtId="0" fontId="96" fillId="73" borderId="95" applyNumberFormat="0" applyAlignment="0" applyProtection="0"/>
    <xf numFmtId="0" fontId="34" fillId="0" borderId="101">
      <alignment horizontal="left" vertical="center" wrapText="1" indent="2"/>
    </xf>
    <xf numFmtId="0" fontId="34" fillId="16" borderId="98"/>
    <xf numFmtId="0" fontId="34" fillId="0" borderId="98">
      <alignment horizontal="right" vertical="center"/>
    </xf>
    <xf numFmtId="0" fontId="34" fillId="16" borderId="98"/>
    <xf numFmtId="0" fontId="78" fillId="89" borderId="97" applyNumberFormat="0" applyFon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84" fillId="86" borderId="95" applyNumberFormat="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100" fillId="86" borderId="102" applyNumberFormat="0" applyAlignment="0" applyProtection="0"/>
    <xf numFmtId="0" fontId="5" fillId="50" borderId="0" applyNumberFormat="0" applyBorder="0" applyAlignment="0" applyProtection="0"/>
    <xf numFmtId="0" fontId="13" fillId="0" borderId="58" applyNumberFormat="0" applyFill="0" applyAlignment="0" applyProtection="0"/>
    <xf numFmtId="0" fontId="74" fillId="9" borderId="98">
      <alignment horizontal="right" vertical="center"/>
    </xf>
    <xf numFmtId="0" fontId="5" fillId="63" borderId="0" applyNumberFormat="0" applyBorder="0" applyAlignment="0" applyProtection="0"/>
    <xf numFmtId="0" fontId="87" fillId="73" borderId="95" applyNumberFormat="0" applyAlignment="0" applyProtection="0"/>
    <xf numFmtId="4" fontId="74" fillId="9" borderId="98">
      <alignment horizontal="right" vertical="center"/>
    </xf>
    <xf numFmtId="0" fontId="87" fillId="73" borderId="95" applyNumberFormat="0" applyAlignment="0" applyProtection="0"/>
    <xf numFmtId="0" fontId="72" fillId="58" borderId="0" applyNumberFormat="0" applyBorder="0" applyAlignment="0" applyProtection="0"/>
    <xf numFmtId="0" fontId="83" fillId="86" borderId="95" applyNumberFormat="0" applyAlignment="0" applyProtection="0"/>
    <xf numFmtId="0" fontId="81" fillId="86" borderId="102" applyNumberFormat="0" applyAlignment="0" applyProtection="0"/>
    <xf numFmtId="0" fontId="5" fillId="54" borderId="0" applyNumberFormat="0" applyBorder="0" applyAlignment="0" applyProtection="0"/>
    <xf numFmtId="0" fontId="34" fillId="16" borderId="98"/>
    <xf numFmtId="0" fontId="30" fillId="14" borderId="98">
      <alignment horizontal="right" vertical="center"/>
    </xf>
    <xf numFmtId="0" fontId="74" fillId="9" borderId="98">
      <alignment horizontal="right" vertical="center"/>
    </xf>
    <xf numFmtId="0" fontId="100" fillId="86" borderId="102" applyNumberFormat="0" applyAlignment="0" applyProtection="0"/>
    <xf numFmtId="4" fontId="30" fillId="9" borderId="98">
      <alignment horizontal="right" vertical="center"/>
    </xf>
    <xf numFmtId="0" fontId="5" fillId="63" borderId="0" applyNumberFormat="0" applyBorder="0" applyAlignment="0" applyProtection="0"/>
    <xf numFmtId="0" fontId="88" fillId="0" borderId="96" applyNumberFormat="0" applyFill="0" applyAlignment="0" applyProtection="0"/>
    <xf numFmtId="0" fontId="88" fillId="0" borderId="96" applyNumberFormat="0" applyFill="0" applyAlignment="0" applyProtection="0"/>
    <xf numFmtId="0" fontId="100" fillId="86" borderId="102" applyNumberFormat="0" applyAlignment="0" applyProtection="0"/>
    <xf numFmtId="4" fontId="34" fillId="16" borderId="98"/>
    <xf numFmtId="0" fontId="72" fillId="52" borderId="0" applyNumberFormat="0" applyBorder="0" applyAlignment="0" applyProtection="0"/>
    <xf numFmtId="0" fontId="5" fillId="50" borderId="0" applyNumberFormat="0" applyBorder="0" applyAlignment="0" applyProtection="0"/>
    <xf numFmtId="0" fontId="30" fillId="14" borderId="100">
      <alignment horizontal="right" vertical="center"/>
    </xf>
    <xf numFmtId="0" fontId="70" fillId="0" borderId="0" applyNumberFormat="0" applyFill="0" applyBorder="0" applyAlignment="0" applyProtection="0"/>
    <xf numFmtId="0" fontId="81" fillId="86" borderId="102" applyNumberFormat="0" applyAlignment="0" applyProtection="0"/>
    <xf numFmtId="0" fontId="30" fillId="9" borderId="98">
      <alignment horizontal="right" vertical="center"/>
    </xf>
    <xf numFmtId="4" fontId="34" fillId="0" borderId="98">
      <alignment horizontal="right" vertical="center"/>
    </xf>
    <xf numFmtId="0" fontId="5" fillId="57" borderId="0" applyNumberFormat="0" applyBorder="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30" fillId="14" borderId="99">
      <alignment horizontal="right" vertical="center"/>
    </xf>
    <xf numFmtId="4" fontId="34" fillId="16" borderId="98"/>
    <xf numFmtId="0" fontId="78" fillId="89" borderId="97" applyNumberFormat="0" applyFont="0" applyAlignment="0" applyProtection="0"/>
    <xf numFmtId="0" fontId="72" fillId="55" borderId="0" applyNumberFormat="0" applyBorder="0" applyAlignment="0" applyProtection="0"/>
    <xf numFmtId="4" fontId="30" fillId="14" borderId="98">
      <alignment horizontal="right" vertical="center"/>
    </xf>
    <xf numFmtId="0" fontId="72" fillId="49" borderId="0" applyNumberFormat="0" applyBorder="0" applyAlignment="0" applyProtection="0"/>
    <xf numFmtId="0" fontId="96" fillId="73" borderId="95" applyNumberFormat="0" applyAlignment="0" applyProtection="0"/>
    <xf numFmtId="0" fontId="81" fillId="86" borderId="102" applyNumberFormat="0" applyAlignment="0" applyProtection="0"/>
    <xf numFmtId="0" fontId="103" fillId="0" borderId="96" applyNumberFormat="0" applyFill="0" applyAlignment="0" applyProtection="0"/>
    <xf numFmtId="4" fontId="30" fillId="14" borderId="99">
      <alignment horizontal="right" vertical="center"/>
    </xf>
    <xf numFmtId="0" fontId="5" fillId="51" borderId="0" applyNumberFormat="0" applyBorder="0" applyAlignment="0" applyProtection="0"/>
    <xf numFmtId="4" fontId="74" fillId="9" borderId="98">
      <alignment horizontal="right" vertical="center"/>
    </xf>
    <xf numFmtId="0" fontId="30" fillId="14" borderId="98">
      <alignment horizontal="right" vertical="center"/>
    </xf>
    <xf numFmtId="0" fontId="72"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83" fillId="86" borderId="95" applyNumberFormat="0" applyAlignment="0" applyProtection="0"/>
    <xf numFmtId="0" fontId="72" fillId="58" borderId="0" applyNumberFormat="0" applyBorder="0" applyAlignment="0" applyProtection="0"/>
    <xf numFmtId="0" fontId="30" fillId="9" borderId="98">
      <alignment horizontal="right" vertical="center"/>
    </xf>
    <xf numFmtId="0" fontId="84" fillId="86" borderId="95" applyNumberFormat="0" applyAlignment="0" applyProtection="0"/>
    <xf numFmtId="4" fontId="34" fillId="0" borderId="98" applyFill="0" applyBorder="0" applyProtection="0">
      <alignment horizontal="right" vertical="center"/>
    </xf>
    <xf numFmtId="0" fontId="34" fillId="14" borderId="101">
      <alignment horizontal="left" vertical="center" wrapText="1" indent="2"/>
    </xf>
    <xf numFmtId="4" fontId="34" fillId="16" borderId="98"/>
    <xf numFmtId="0" fontId="68" fillId="46" borderId="57" applyNumberFormat="0" applyAlignment="0" applyProtection="0"/>
    <xf numFmtId="0" fontId="84" fillId="86" borderId="95" applyNumberFormat="0" applyAlignment="0" applyProtection="0"/>
    <xf numFmtId="0" fontId="84" fillId="86" borderId="95" applyNumberFormat="0" applyAlignment="0" applyProtection="0"/>
    <xf numFmtId="0" fontId="5" fillId="48" borderId="0" applyNumberFormat="0" applyBorder="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34" fillId="14" borderId="101">
      <alignment horizontal="left" vertical="center" wrapText="1" indent="2"/>
    </xf>
    <xf numFmtId="0" fontId="78" fillId="89" borderId="97" applyNumberFormat="0" applyFont="0" applyAlignment="0" applyProtection="0"/>
    <xf numFmtId="0" fontId="30" fillId="14" borderId="98">
      <alignment horizontal="right" vertical="center"/>
    </xf>
    <xf numFmtId="0" fontId="30" fillId="14" borderId="98">
      <alignment horizontal="right" vertical="center"/>
    </xf>
    <xf numFmtId="0" fontId="84" fillId="86" borderId="95" applyNumberFormat="0" applyAlignment="0" applyProtection="0"/>
    <xf numFmtId="0" fontId="72" fillId="55" borderId="0" applyNumberFormat="0" applyBorder="0" applyAlignment="0" applyProtection="0"/>
    <xf numFmtId="175" fontId="34" fillId="90" borderId="98" applyNumberFormat="0" applyFont="0" applyBorder="0" applyAlignment="0" applyProtection="0">
      <alignment horizontal="right" vertical="center"/>
    </xf>
    <xf numFmtId="0" fontId="5" fillId="60" borderId="0" applyNumberFormat="0" applyBorder="0" applyAlignment="0" applyProtection="0"/>
    <xf numFmtId="0" fontId="84" fillId="86"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96" fillId="73" borderId="95" applyNumberFormat="0" applyAlignment="0" applyProtection="0"/>
    <xf numFmtId="0" fontId="30" fillId="9" borderId="98">
      <alignment horizontal="right" vertical="center"/>
    </xf>
    <xf numFmtId="0" fontId="72" fillId="49" borderId="0" applyNumberFormat="0" applyBorder="0" applyAlignment="0" applyProtection="0"/>
    <xf numFmtId="0" fontId="100" fillId="86" borderId="102" applyNumberFormat="0" applyAlignment="0" applyProtection="0"/>
    <xf numFmtId="0" fontId="5" fillId="54" borderId="0" applyNumberFormat="0" applyBorder="0" applyAlignment="0" applyProtection="0"/>
    <xf numFmtId="4" fontId="74" fillId="9" borderId="98">
      <alignment horizontal="right" vertical="center"/>
    </xf>
    <xf numFmtId="4" fontId="30" fillId="9" borderId="98">
      <alignment horizontal="right" vertical="center"/>
    </xf>
    <xf numFmtId="0" fontId="34" fillId="0" borderId="98" applyNumberFormat="0" applyFill="0" applyAlignment="0" applyProtection="0"/>
    <xf numFmtId="4" fontId="30" fillId="9" borderId="98">
      <alignment horizontal="right" vertical="center"/>
    </xf>
    <xf numFmtId="0" fontId="13" fillId="0" borderId="58" applyNumberFormat="0" applyFill="0" applyAlignment="0" applyProtection="0"/>
    <xf numFmtId="0" fontId="84" fillId="86" borderId="95" applyNumberFormat="0" applyAlignment="0" applyProtection="0"/>
    <xf numFmtId="0" fontId="5"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8" applyNumberFormat="0" applyFill="0" applyAlignment="0" applyProtection="0"/>
    <xf numFmtId="4" fontId="30" fillId="14" borderId="98">
      <alignment horizontal="right" vertical="center"/>
    </xf>
    <xf numFmtId="0" fontId="78" fillId="89" borderId="97" applyNumberFormat="0" applyFont="0" applyAlignment="0" applyProtection="0"/>
    <xf numFmtId="4" fontId="30" fillId="14" borderId="98">
      <alignment horizontal="right" vertical="center"/>
    </xf>
    <xf numFmtId="4" fontId="30" fillId="14" borderId="98">
      <alignment horizontal="right" vertical="center"/>
    </xf>
    <xf numFmtId="0" fontId="34" fillId="0" borderId="98">
      <alignment horizontal="right" vertical="center"/>
    </xf>
    <xf numFmtId="4" fontId="34" fillId="0" borderId="98">
      <alignment horizontal="right" vertical="center"/>
    </xf>
    <xf numFmtId="0" fontId="88" fillId="0" borderId="96" applyNumberFormat="0" applyFill="0" applyAlignment="0" applyProtection="0"/>
    <xf numFmtId="0" fontId="78" fillId="89" borderId="97" applyNumberFormat="0" applyFont="0" applyAlignment="0" applyProtection="0"/>
    <xf numFmtId="0" fontId="34" fillId="0" borderId="98" applyNumberFormat="0" applyFill="0" applyAlignment="0" applyProtection="0"/>
    <xf numFmtId="0" fontId="30" fillId="14" borderId="100">
      <alignment horizontal="right" vertical="center"/>
    </xf>
    <xf numFmtId="4" fontId="30" fillId="14" borderId="98">
      <alignment horizontal="right" vertical="center"/>
    </xf>
    <xf numFmtId="0" fontId="84" fillId="86" borderId="95" applyNumberFormat="0" applyAlignment="0" applyProtection="0"/>
    <xf numFmtId="0" fontId="30" fillId="14" borderId="98">
      <alignment horizontal="right" vertical="center"/>
    </xf>
    <xf numFmtId="4" fontId="34" fillId="16" borderId="98"/>
    <xf numFmtId="0" fontId="87" fillId="73" borderId="95" applyNumberFormat="0" applyAlignment="0" applyProtection="0"/>
    <xf numFmtId="0" fontId="84" fillId="86" borderId="95" applyNumberFormat="0" applyAlignment="0" applyProtection="0"/>
    <xf numFmtId="0" fontId="103" fillId="0" borderId="96" applyNumberFormat="0" applyFill="0" applyAlignment="0" applyProtection="0"/>
    <xf numFmtId="0" fontId="34" fillId="9" borderId="99">
      <alignment horizontal="left" vertical="center"/>
    </xf>
    <xf numFmtId="0" fontId="87" fillId="73" borderId="95" applyNumberFormat="0" applyAlignment="0" applyProtection="0"/>
    <xf numFmtId="0" fontId="34" fillId="0" borderId="98" applyNumberFormat="0" applyFill="0" applyAlignment="0" applyProtection="0"/>
    <xf numFmtId="0" fontId="5" fillId="63" borderId="0" applyNumberFormat="0" applyBorder="0" applyAlignment="0" applyProtection="0"/>
    <xf numFmtId="0" fontId="34" fillId="0" borderId="98">
      <alignment horizontal="right" vertical="center"/>
    </xf>
    <xf numFmtId="0" fontId="34" fillId="9" borderId="99">
      <alignment horizontal="left" vertical="center"/>
    </xf>
    <xf numFmtId="4" fontId="30" fillId="14" borderId="100">
      <alignment horizontal="right" vertical="center"/>
    </xf>
    <xf numFmtId="49" fontId="32" fillId="0" borderId="98" applyNumberFormat="0" applyFill="0" applyBorder="0" applyProtection="0">
      <alignment horizontal="left" vertical="center"/>
    </xf>
    <xf numFmtId="0" fontId="100" fillId="86" borderId="102" applyNumberFormat="0" applyAlignment="0" applyProtection="0"/>
    <xf numFmtId="0" fontId="72" fillId="64" borderId="0" applyNumberFormat="0" applyBorder="0" applyAlignment="0" applyProtection="0"/>
    <xf numFmtId="0" fontId="5" fillId="62" borderId="0" applyNumberFormat="0" applyBorder="0" applyAlignment="0" applyProtection="0"/>
    <xf numFmtId="0" fontId="83" fillId="86" borderId="95" applyNumberFormat="0" applyAlignment="0" applyProtection="0"/>
    <xf numFmtId="0" fontId="96" fillId="73" borderId="95" applyNumberFormat="0" applyAlignment="0" applyProtection="0"/>
    <xf numFmtId="4" fontId="74" fillId="9" borderId="98">
      <alignment horizontal="right" vertical="center"/>
    </xf>
    <xf numFmtId="0" fontId="5" fillId="57" borderId="0" applyNumberFormat="0" applyBorder="0" applyAlignment="0" applyProtection="0"/>
    <xf numFmtId="0" fontId="30" fillId="14" borderId="99">
      <alignment horizontal="right" vertical="center"/>
    </xf>
    <xf numFmtId="0" fontId="34" fillId="14" borderId="101">
      <alignment horizontal="left" vertical="center" wrapText="1" indent="2"/>
    </xf>
    <xf numFmtId="0" fontId="83" fillId="86" borderId="95" applyNumberFormat="0" applyAlignment="0" applyProtection="0"/>
    <xf numFmtId="0" fontId="5" fillId="63" borderId="0" applyNumberFormat="0" applyBorder="0" applyAlignment="0" applyProtection="0"/>
    <xf numFmtId="4" fontId="30" fillId="14" borderId="99">
      <alignment horizontal="right" vertical="center"/>
    </xf>
    <xf numFmtId="0" fontId="35" fillId="89" borderId="97" applyNumberFormat="0" applyFont="0" applyAlignment="0" applyProtection="0"/>
    <xf numFmtId="0" fontId="5" fillId="62" borderId="0" applyNumberFormat="0" applyBorder="0" applyAlignment="0" applyProtection="0"/>
    <xf numFmtId="0" fontId="30" fillId="9" borderId="98">
      <alignment horizontal="right" vertical="center"/>
    </xf>
    <xf numFmtId="0" fontId="5" fillId="56" borderId="0" applyNumberFormat="0" applyBorder="0" applyAlignment="0" applyProtection="0"/>
    <xf numFmtId="0" fontId="96" fillId="73" borderId="95" applyNumberFormat="0" applyAlignment="0" applyProtection="0"/>
    <xf numFmtId="4" fontId="30" fillId="14" borderId="99">
      <alignment horizontal="right" vertical="center"/>
    </xf>
    <xf numFmtId="4" fontId="30" fillId="14" borderId="98">
      <alignment horizontal="right" vertical="center"/>
    </xf>
    <xf numFmtId="0" fontId="30" fillId="9" borderId="98">
      <alignment horizontal="right" vertical="center"/>
    </xf>
    <xf numFmtId="0" fontId="87" fillId="73" borderId="95" applyNumberFormat="0" applyAlignment="0" applyProtection="0"/>
    <xf numFmtId="0" fontId="5" fillId="54" borderId="0" applyNumberFormat="0" applyBorder="0" applyAlignment="0" applyProtection="0"/>
    <xf numFmtId="0" fontId="69" fillId="46" borderId="56" applyNumberFormat="0" applyAlignment="0" applyProtection="0"/>
    <xf numFmtId="0" fontId="88" fillId="0" borderId="96" applyNumberFormat="0" applyFill="0" applyAlignment="0" applyProtection="0"/>
    <xf numFmtId="0" fontId="74" fillId="9" borderId="98">
      <alignment horizontal="right" vertical="center"/>
    </xf>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175" fontId="34" fillId="90" borderId="98" applyNumberFormat="0" applyFont="0" applyBorder="0" applyAlignment="0" applyProtection="0">
      <alignment horizontal="right" vertical="center"/>
    </xf>
    <xf numFmtId="0" fontId="5" fillId="51" borderId="0" applyNumberFormat="0" applyBorder="0" applyAlignment="0" applyProtection="0"/>
    <xf numFmtId="0" fontId="5" fillId="56" borderId="0" applyNumberFormat="0" applyBorder="0" applyAlignment="0" applyProtection="0"/>
    <xf numFmtId="0" fontId="72" fillId="61" borderId="0" applyNumberFormat="0" applyBorder="0" applyAlignment="0" applyProtection="0"/>
    <xf numFmtId="0" fontId="88" fillId="0" borderId="96" applyNumberFormat="0" applyFill="0" applyAlignment="0" applyProtection="0"/>
    <xf numFmtId="0" fontId="34" fillId="0" borderId="98">
      <alignment horizontal="right" vertical="center"/>
    </xf>
    <xf numFmtId="0" fontId="35" fillId="89" borderId="97" applyNumberFormat="0" applyFont="0" applyAlignment="0" applyProtection="0"/>
    <xf numFmtId="0" fontId="84" fillId="86" borderId="95" applyNumberFormat="0" applyAlignment="0" applyProtection="0"/>
    <xf numFmtId="0" fontId="103" fillId="0" borderId="96" applyNumberFormat="0" applyFill="0" applyAlignment="0" applyProtection="0"/>
    <xf numFmtId="0" fontId="5" fillId="48" borderId="0" applyNumberFormat="0" applyBorder="0" applyAlignment="0" applyProtection="0"/>
    <xf numFmtId="0" fontId="78" fillId="89" borderId="97" applyNumberFormat="0" applyFont="0" applyAlignment="0" applyProtection="0"/>
    <xf numFmtId="0" fontId="72" fillId="58" borderId="0" applyNumberFormat="0" applyBorder="0" applyAlignment="0" applyProtection="0"/>
    <xf numFmtId="0" fontId="34" fillId="0" borderId="98" applyNumberFormat="0" applyFill="0" applyAlignment="0" applyProtection="0"/>
    <xf numFmtId="0" fontId="5" fillId="57" borderId="0" applyNumberFormat="0" applyBorder="0" applyAlignment="0" applyProtection="0"/>
    <xf numFmtId="4" fontId="34" fillId="0" borderId="98" applyFill="0" applyBorder="0" applyProtection="0">
      <alignment horizontal="right" vertical="center"/>
    </xf>
    <xf numFmtId="0" fontId="5" fillId="47" borderId="0" applyNumberFormat="0" applyBorder="0" applyAlignment="0" applyProtection="0"/>
    <xf numFmtId="0" fontId="103" fillId="0" borderId="96" applyNumberFormat="0" applyFill="0" applyAlignment="0" applyProtection="0"/>
    <xf numFmtId="0" fontId="5" fillId="60" borderId="0" applyNumberFormat="0" applyBorder="0" applyAlignment="0" applyProtection="0"/>
    <xf numFmtId="0" fontId="74" fillId="9" borderId="98">
      <alignment horizontal="right" vertical="center"/>
    </xf>
    <xf numFmtId="0" fontId="87" fillId="73" borderId="95" applyNumberFormat="0" applyAlignment="0" applyProtection="0"/>
    <xf numFmtId="175" fontId="34" fillId="90" borderId="98" applyNumberFormat="0" applyFont="0" applyBorder="0" applyAlignment="0" applyProtection="0">
      <alignment horizontal="right" vertical="center"/>
    </xf>
    <xf numFmtId="0" fontId="87" fillId="73" borderId="95" applyNumberFormat="0" applyAlignment="0" applyProtection="0"/>
    <xf numFmtId="4" fontId="34" fillId="0" borderId="98">
      <alignment horizontal="right" vertical="center"/>
    </xf>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0" fontId="96" fillId="73" borderId="95" applyNumberFormat="0" applyAlignment="0" applyProtection="0"/>
    <xf numFmtId="49" fontId="32" fillId="0" borderId="98" applyNumberFormat="0" applyFill="0" applyBorder="0" applyProtection="0">
      <alignment horizontal="left" vertical="center"/>
    </xf>
    <xf numFmtId="4" fontId="30" fillId="14"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5"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0"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69" fillId="46" borderId="56" applyNumberFormat="0" applyAlignment="0" applyProtection="0"/>
    <xf numFmtId="0" fontId="5" fillId="51" borderId="0" applyNumberFormat="0" applyBorder="0" applyAlignment="0" applyProtection="0"/>
    <xf numFmtId="0" fontId="72" fillId="61" borderId="0" applyNumberFormat="0" applyBorder="0" applyAlignment="0" applyProtection="0"/>
    <xf numFmtId="9" fontId="3" fillId="0" borderId="0" applyFont="0" applyFill="0" applyBorder="0" applyAlignment="0" applyProtection="0"/>
    <xf numFmtId="175" fontId="34" fillId="90" borderId="108" applyNumberFormat="0" applyFont="0" applyBorder="0" applyAlignment="0" applyProtection="0">
      <alignment horizontal="right" vertical="center"/>
    </xf>
    <xf numFmtId="9" fontId="2" fillId="0" borderId="0" applyFont="0" applyFill="0" applyBorder="0" applyAlignment="0" applyProtection="0"/>
    <xf numFmtId="0" fontId="34" fillId="9" borderId="109">
      <alignment horizontal="left" vertical="center"/>
    </xf>
    <xf numFmtId="4" fontId="34" fillId="0" borderId="108" applyFill="0" applyBorder="0" applyProtection="0">
      <alignment horizontal="right" vertical="center"/>
    </xf>
    <xf numFmtId="0" fontId="34" fillId="9" borderId="109">
      <alignment horizontal="left" vertical="center"/>
    </xf>
    <xf numFmtId="0" fontId="34" fillId="16" borderId="108"/>
    <xf numFmtId="43" fontId="2" fillId="0" borderId="0" applyFont="0" applyFill="0" applyBorder="0" applyAlignment="0" applyProtection="0"/>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0" fontId="83" fillId="86" borderId="105" applyNumberFormat="0" applyAlignment="0" applyProtection="0"/>
    <xf numFmtId="4" fontId="34" fillId="0" borderId="108">
      <alignment horizontal="right" vertical="center"/>
    </xf>
    <xf numFmtId="0" fontId="103" fillId="0" borderId="106" applyNumberFormat="0" applyFill="0" applyAlignment="0" applyProtection="0"/>
    <xf numFmtId="0" fontId="34" fillId="9" borderId="125">
      <alignment horizontal="left" vertical="center"/>
    </xf>
    <xf numFmtId="0" fontId="30" fillId="14" borderId="117">
      <alignment horizontal="right" vertical="center"/>
    </xf>
    <xf numFmtId="0" fontId="96" fillId="73" borderId="105" applyNumberFormat="0" applyAlignment="0" applyProtection="0"/>
    <xf numFmtId="0" fontId="96" fillId="73" borderId="105" applyNumberFormat="0" applyAlignment="0" applyProtection="0"/>
    <xf numFmtId="0" fontId="74" fillId="9" borderId="108">
      <alignment horizontal="right" vertical="center"/>
    </xf>
    <xf numFmtId="0" fontId="2" fillId="0" borderId="0"/>
    <xf numFmtId="0" fontId="96" fillId="73" borderId="105" applyNumberFormat="0" applyAlignment="0" applyProtection="0"/>
    <xf numFmtId="0" fontId="2" fillId="48" borderId="0" applyNumberFormat="0" applyBorder="0" applyAlignment="0" applyProtection="0"/>
    <xf numFmtId="49" fontId="34" fillId="0" borderId="108" applyNumberFormat="0" applyFont="0" applyFill="0" applyBorder="0" applyProtection="0">
      <alignment horizontal="left" vertical="center" indent="2"/>
    </xf>
    <xf numFmtId="4" fontId="74" fillId="9" borderId="108">
      <alignment horizontal="right" vertical="center"/>
    </xf>
    <xf numFmtId="0" fontId="96" fillId="73" borderId="105" applyNumberFormat="0" applyAlignment="0" applyProtection="0"/>
    <xf numFmtId="0" fontId="35" fillId="89" borderId="107" applyNumberFormat="0" applyFont="0" applyAlignment="0" applyProtection="0"/>
    <xf numFmtId="0" fontId="35" fillId="89" borderId="107" applyNumberFormat="0" applyFont="0" applyAlignment="0" applyProtection="0"/>
    <xf numFmtId="4" fontId="34" fillId="16" borderId="108"/>
    <xf numFmtId="0" fontId="83" fillId="86" borderId="105" applyNumberFormat="0" applyAlignment="0" applyProtection="0"/>
    <xf numFmtId="0" fontId="103" fillId="0" borderId="106" applyNumberFormat="0" applyFill="0" applyAlignment="0" applyProtection="0"/>
    <xf numFmtId="0" fontId="83" fillId="86"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81" fillId="86" borderId="104" applyNumberFormat="0" applyAlignment="0" applyProtection="0"/>
    <xf numFmtId="0" fontId="34" fillId="0" borderId="111">
      <alignment horizontal="left" vertical="center" wrapText="1" indent="2"/>
    </xf>
    <xf numFmtId="0" fontId="2" fillId="62" borderId="0" applyNumberFormat="0" applyBorder="0" applyAlignment="0" applyProtection="0"/>
    <xf numFmtId="0" fontId="78" fillId="89" borderId="107" applyNumberFormat="0" applyFont="0" applyAlignment="0" applyProtection="0"/>
    <xf numFmtId="0" fontId="74" fillId="9" borderId="108">
      <alignment horizontal="right" vertical="center"/>
    </xf>
    <xf numFmtId="0" fontId="87" fillId="73" borderId="105" applyNumberFormat="0" applyAlignment="0" applyProtection="0"/>
    <xf numFmtId="0" fontId="35" fillId="89" borderId="107" applyNumberFormat="0" applyFont="0" applyAlignment="0" applyProtection="0"/>
    <xf numFmtId="4" fontId="30" fillId="14" borderId="117">
      <alignment horizontal="right" vertical="center"/>
    </xf>
    <xf numFmtId="0" fontId="35" fillId="89" borderId="115" applyNumberFormat="0" applyFont="0" applyAlignment="0" applyProtection="0"/>
    <xf numFmtId="49" fontId="34" fillId="0" borderId="109" applyNumberFormat="0" applyFont="0" applyFill="0" applyBorder="0" applyProtection="0">
      <alignment horizontal="left" vertical="center" indent="5"/>
    </xf>
    <xf numFmtId="0" fontId="83" fillId="86" borderId="105" applyNumberFormat="0" applyAlignment="0" applyProtection="0"/>
    <xf numFmtId="0" fontId="78" fillId="89" borderId="107" applyNumberFormat="0" applyFont="0" applyAlignment="0" applyProtection="0"/>
    <xf numFmtId="0" fontId="34" fillId="0" borderId="124" applyNumberFormat="0" applyFill="0" applyAlignment="0" applyProtection="0"/>
    <xf numFmtId="0" fontId="34" fillId="9" borderId="109">
      <alignment horizontal="left" vertical="center"/>
    </xf>
    <xf numFmtId="0" fontId="103" fillId="0" borderId="122" applyNumberFormat="0" applyFill="0" applyAlignment="0" applyProtection="0"/>
    <xf numFmtId="0" fontId="96" fillId="73" borderId="105" applyNumberFormat="0" applyAlignment="0" applyProtection="0"/>
    <xf numFmtId="0" fontId="34" fillId="9" borderId="109">
      <alignment horizontal="left" vertical="center"/>
    </xf>
    <xf numFmtId="0" fontId="84" fillId="86" borderId="105" applyNumberFormat="0" applyAlignment="0" applyProtection="0"/>
    <xf numFmtId="0" fontId="34" fillId="14" borderId="111">
      <alignment horizontal="left" vertical="center" wrapText="1" indent="2"/>
    </xf>
    <xf numFmtId="0" fontId="87" fillId="73" borderId="113" applyNumberFormat="0" applyAlignment="0" applyProtection="0"/>
    <xf numFmtId="0" fontId="35" fillId="89" borderId="107" applyNumberFormat="0" applyFont="0" applyAlignment="0" applyProtection="0"/>
    <xf numFmtId="0" fontId="84" fillId="86" borderId="105" applyNumberFormat="0" applyAlignment="0" applyProtection="0"/>
    <xf numFmtId="0" fontId="83" fillId="86" borderId="105" applyNumberFormat="0" applyAlignment="0" applyProtection="0"/>
    <xf numFmtId="0" fontId="78"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30" fillId="9" borderId="108">
      <alignment horizontal="right" vertical="center"/>
    </xf>
    <xf numFmtId="0" fontId="2" fillId="0" borderId="0"/>
    <xf numFmtId="0" fontId="103" fillId="0" borderId="122" applyNumberFormat="0" applyFill="0" applyAlignment="0" applyProtection="0"/>
    <xf numFmtId="0" fontId="74" fillId="9" borderId="124">
      <alignment horizontal="right" vertical="center"/>
    </xf>
    <xf numFmtId="0" fontId="96" fillId="73" borderId="105" applyNumberFormat="0" applyAlignment="0" applyProtection="0"/>
    <xf numFmtId="49" fontId="32" fillId="0" borderId="124" applyNumberFormat="0" applyFill="0" applyBorder="0" applyProtection="0">
      <alignment horizontal="left" vertical="center"/>
    </xf>
    <xf numFmtId="0" fontId="69" fillId="46" borderId="56" applyNumberFormat="0" applyAlignment="0" applyProtection="0"/>
    <xf numFmtId="4" fontId="34" fillId="0" borderId="108">
      <alignment horizontal="right" vertical="center"/>
    </xf>
    <xf numFmtId="0" fontId="30" fillId="14" borderId="110">
      <alignment horizontal="right" vertical="center"/>
    </xf>
    <xf numFmtId="0" fontId="34" fillId="0" borderId="124">
      <alignment horizontal="right" vertical="center"/>
    </xf>
    <xf numFmtId="0" fontId="68" fillId="46" borderId="57" applyNumberFormat="0" applyAlignment="0" applyProtection="0"/>
    <xf numFmtId="0" fontId="69" fillId="46" borderId="56" applyNumberFormat="0" applyAlignment="0" applyProtection="0"/>
    <xf numFmtId="0" fontId="83" fillId="86" borderId="105" applyNumberFormat="0" applyAlignment="0" applyProtection="0"/>
    <xf numFmtId="175" fontId="34" fillId="90" borderId="116" applyNumberFormat="0" applyFont="0" applyBorder="0" applyAlignment="0" applyProtection="0">
      <alignment horizontal="right" vertical="center"/>
    </xf>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96" fillId="73" borderId="105" applyNumberFormat="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0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08" applyNumberFormat="0" applyFill="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 fontId="30" fillId="14" borderId="108">
      <alignment horizontal="right" vertical="center"/>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24">
      <alignment horizontal="right" vertical="center"/>
    </xf>
    <xf numFmtId="0" fontId="103" fillId="0" borderId="106" applyNumberFormat="0" applyFill="0" applyAlignment="0" applyProtection="0"/>
    <xf numFmtId="0" fontId="34" fillId="0" borderId="108">
      <alignment horizontal="right" vertical="center"/>
    </xf>
    <xf numFmtId="0" fontId="78" fillId="89" borderId="107" applyNumberFormat="0" applyFon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0" fontId="72" fillId="64" borderId="0" applyNumberFormat="0" applyBorder="0" applyAlignment="0" applyProtection="0"/>
    <xf numFmtId="0" fontId="34" fillId="16" borderId="116"/>
    <xf numFmtId="4" fontId="74" fillId="9" borderId="108">
      <alignment horizontal="right" vertical="center"/>
    </xf>
    <xf numFmtId="0" fontId="78" fillId="89" borderId="115" applyNumberFormat="0" applyFont="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9" borderId="108">
      <alignment horizontal="right" vertical="center"/>
    </xf>
    <xf numFmtId="4" fontId="74" fillId="9" borderId="108">
      <alignment horizontal="right" vertical="center"/>
    </xf>
    <xf numFmtId="4" fontId="34" fillId="0"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96" fillId="73" borderId="105" applyNumberFormat="0" applyAlignment="0" applyProtection="0"/>
    <xf numFmtId="4" fontId="30" fillId="9" borderId="108">
      <alignment horizontal="right" vertical="center"/>
    </xf>
    <xf numFmtId="0" fontId="87" fillId="73" borderId="105" applyNumberFormat="0" applyAlignment="0" applyProtection="0"/>
    <xf numFmtId="0" fontId="100" fillId="86" borderId="104" applyNumberFormat="0" applyAlignment="0" applyProtection="0"/>
    <xf numFmtId="4" fontId="74" fillId="9" borderId="108">
      <alignment horizontal="right" vertical="center"/>
    </xf>
    <xf numFmtId="0" fontId="2" fillId="59" borderId="0" applyNumberFormat="0" applyBorder="0" applyAlignment="0" applyProtection="0"/>
    <xf numFmtId="0" fontId="74" fillId="9" borderId="108">
      <alignment horizontal="right" vertical="center"/>
    </xf>
    <xf numFmtId="0" fontId="103" fillId="0" borderId="106" applyNumberFormat="0" applyFill="0" applyAlignment="0" applyProtection="0"/>
    <xf numFmtId="0" fontId="2" fillId="56" borderId="0" applyNumberFormat="0" applyBorder="0" applyAlignment="0" applyProtection="0"/>
    <xf numFmtId="0" fontId="34" fillId="0" borderId="108" applyNumberFormat="0" applyFill="0" applyAlignment="0" applyProtection="0"/>
    <xf numFmtId="0" fontId="2" fillId="47" borderId="0" applyNumberFormat="0" applyBorder="0" applyAlignment="0" applyProtection="0"/>
    <xf numFmtId="0" fontId="71" fillId="0" borderId="0" applyNumberFormat="0" applyFill="0" applyBorder="0" applyAlignment="0" applyProtection="0"/>
    <xf numFmtId="0" fontId="78" fillId="89" borderId="107" applyNumberFormat="0" applyFon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0" fontId="34" fillId="0" borderId="111">
      <alignment horizontal="left" vertical="center" wrapText="1" indent="2"/>
    </xf>
    <xf numFmtId="0" fontId="34" fillId="14" borderId="111">
      <alignment horizontal="left" vertical="center" wrapText="1" indent="2"/>
    </xf>
    <xf numFmtId="0" fontId="34" fillId="16" borderId="108"/>
    <xf numFmtId="0" fontId="96" fillId="73" borderId="105" applyNumberFormat="0" applyAlignment="0" applyProtection="0"/>
    <xf numFmtId="0" fontId="34" fillId="14" borderId="111">
      <alignment horizontal="left" vertical="center" wrapText="1" indent="2"/>
    </xf>
    <xf numFmtId="0" fontId="81" fillId="86" borderId="104" applyNumberFormat="0" applyAlignment="0" applyProtection="0"/>
    <xf numFmtId="0" fontId="34" fillId="16" borderId="108"/>
    <xf numFmtId="0" fontId="83" fillId="86" borderId="105" applyNumberFormat="0" applyAlignment="0" applyProtection="0"/>
    <xf numFmtId="4" fontId="34" fillId="0" borderId="108">
      <alignment horizontal="right" vertical="center"/>
    </xf>
    <xf numFmtId="0" fontId="34" fillId="14" borderId="111">
      <alignment horizontal="left" vertical="center" wrapText="1" indent="2"/>
    </xf>
    <xf numFmtId="4" fontId="30" fillId="9" borderId="108">
      <alignment horizontal="right" vertical="center"/>
    </xf>
    <xf numFmtId="0" fontId="88" fillId="0" borderId="106" applyNumberFormat="0" applyFill="0" applyAlignment="0" applyProtection="0"/>
    <xf numFmtId="0" fontId="74" fillId="9" borderId="116">
      <alignment horizontal="right" vertical="center"/>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3" fillId="0" borderId="106" applyNumberFormat="0" applyFill="0" applyAlignment="0" applyProtection="0"/>
    <xf numFmtId="4" fontId="30" fillId="9" borderId="108">
      <alignment horizontal="right" vertical="center"/>
    </xf>
    <xf numFmtId="4" fontId="34" fillId="0" borderId="108">
      <alignment horizontal="right" vertical="center"/>
    </xf>
    <xf numFmtId="0" fontId="84" fillId="86" borderId="105" applyNumberFormat="0" applyAlignment="0" applyProtection="0"/>
    <xf numFmtId="0" fontId="87" fillId="73" borderId="105" applyNumberFormat="0" applyAlignment="0" applyProtection="0"/>
    <xf numFmtId="4" fontId="30" fillId="14" borderId="108">
      <alignment horizontal="right" vertical="center"/>
    </xf>
    <xf numFmtId="49" fontId="32" fillId="0" borderId="108" applyNumberFormat="0" applyFill="0" applyBorder="0" applyProtection="0">
      <alignment horizontal="left" vertical="center"/>
    </xf>
    <xf numFmtId="0" fontId="96" fillId="73" borderId="105" applyNumberFormat="0" applyAlignment="0" applyProtection="0"/>
    <xf numFmtId="0" fontId="30" fillId="14" borderId="108">
      <alignment horizontal="right" vertical="center"/>
    </xf>
    <xf numFmtId="0" fontId="30" fillId="14" borderId="108">
      <alignment horizontal="right" vertical="center"/>
    </xf>
    <xf numFmtId="0" fontId="30" fillId="14" borderId="108">
      <alignment horizontal="right" vertical="center"/>
    </xf>
    <xf numFmtId="0" fontId="96" fillId="73" borderId="105" applyNumberFormat="0" applyAlignment="0" applyProtection="0"/>
    <xf numFmtId="49" fontId="34" fillId="0" borderId="109" applyNumberFormat="0" applyFont="0" applyFill="0" applyBorder="0" applyProtection="0">
      <alignment horizontal="left" vertical="center" indent="5"/>
    </xf>
    <xf numFmtId="49" fontId="32" fillId="0" borderId="108" applyNumberFormat="0" applyFill="0" applyBorder="0" applyProtection="0">
      <alignment horizontal="left" vertical="center"/>
    </xf>
    <xf numFmtId="0" fontId="34" fillId="0" borderId="108" applyNumberFormat="0" applyFill="0" applyAlignment="0" applyProtection="0"/>
    <xf numFmtId="0" fontId="34" fillId="14" borderId="111">
      <alignment horizontal="left" vertical="center" wrapText="1" indent="2"/>
    </xf>
    <xf numFmtId="0" fontId="96" fillId="73" borderId="105" applyNumberFormat="0" applyAlignment="0" applyProtection="0"/>
    <xf numFmtId="4" fontId="30" fillId="14" borderId="110">
      <alignment horizontal="right" vertical="center"/>
    </xf>
    <xf numFmtId="4" fontId="74" fillId="9" borderId="108">
      <alignment horizontal="right" vertical="center"/>
    </xf>
    <xf numFmtId="0" fontId="34" fillId="14" borderId="111">
      <alignment horizontal="left" vertical="center" wrapText="1" indent="2"/>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84" fillId="86" borderId="105" applyNumberFormat="0" applyAlignment="0" applyProtection="0"/>
    <xf numFmtId="0" fontId="72" fillId="58" borderId="0" applyNumberFormat="0" applyBorder="0" applyAlignment="0" applyProtection="0"/>
    <xf numFmtId="0" fontId="81" fillId="86" borderId="104" applyNumberFormat="0" applyAlignment="0" applyProtection="0"/>
    <xf numFmtId="0" fontId="30" fillId="14" borderId="110">
      <alignment horizontal="right" vertical="center"/>
    </xf>
    <xf numFmtId="0" fontId="30" fillId="14" borderId="110">
      <alignment horizontal="right" vertical="center"/>
    </xf>
    <xf numFmtId="0" fontId="103" fillId="0" borderId="106" applyNumberFormat="0" applyFill="0" applyAlignment="0" applyProtection="0"/>
    <xf numFmtId="0" fontId="34" fillId="0" borderId="108">
      <alignment horizontal="right" vertical="center"/>
    </xf>
    <xf numFmtId="0" fontId="34" fillId="16" borderId="108"/>
    <xf numFmtId="4" fontId="34" fillId="16" borderId="108"/>
    <xf numFmtId="0" fontId="34" fillId="16" borderId="108"/>
    <xf numFmtId="4" fontId="34" fillId="0" borderId="108">
      <alignment horizontal="right" vertical="center"/>
    </xf>
    <xf numFmtId="0" fontId="34" fillId="0" borderId="108">
      <alignment horizontal="right" vertical="center"/>
    </xf>
    <xf numFmtId="0" fontId="87" fillId="73" borderId="105" applyNumberFormat="0" applyAlignment="0" applyProtection="0"/>
    <xf numFmtId="4" fontId="30" fillId="9" borderId="108">
      <alignment horizontal="right" vertical="center"/>
    </xf>
    <xf numFmtId="0" fontId="81" fillId="86" borderId="104" applyNumberFormat="0" applyAlignment="0" applyProtection="0"/>
    <xf numFmtId="0" fontId="88" fillId="0" borderId="114" applyNumberFormat="0" applyFill="0" applyAlignment="0" applyProtection="0"/>
    <xf numFmtId="0" fontId="103" fillId="0" borderId="106" applyNumberFormat="0" applyFill="0" applyAlignment="0" applyProtection="0"/>
    <xf numFmtId="0" fontId="96" fillId="73" borderId="113" applyNumberFormat="0" applyAlignment="0" applyProtection="0"/>
    <xf numFmtId="0" fontId="2" fillId="0" borderId="0"/>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35" fillId="89" borderId="107" applyNumberFormat="0" applyFont="0" applyAlignment="0" applyProtection="0"/>
    <xf numFmtId="0" fontId="34" fillId="0" borderId="127">
      <alignment horizontal="left" vertical="center" wrapText="1" indent="2"/>
    </xf>
    <xf numFmtId="0" fontId="96" fillId="73" borderId="113" applyNumberFormat="0" applyAlignment="0" applyProtection="0"/>
    <xf numFmtId="0" fontId="103" fillId="0" borderId="122" applyNumberFormat="0" applyFill="0" applyAlignment="0" applyProtection="0"/>
    <xf numFmtId="0" fontId="96" fillId="73" borderId="121" applyNumberFormat="0" applyAlignment="0" applyProtection="0"/>
    <xf numFmtId="0" fontId="84" fillId="86" borderId="113" applyNumberFormat="0" applyAlignment="0" applyProtection="0"/>
    <xf numFmtId="0" fontId="34" fillId="14" borderId="127">
      <alignment horizontal="left" vertical="center" wrapText="1" indent="2"/>
    </xf>
    <xf numFmtId="0" fontId="34" fillId="9" borderId="109">
      <alignment horizontal="left" vertical="center"/>
    </xf>
    <xf numFmtId="0" fontId="35" fillId="89" borderId="115" applyNumberFormat="0" applyFont="0" applyAlignment="0" applyProtection="0"/>
    <xf numFmtId="0" fontId="103"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 fontId="30" fillId="14" borderId="116">
      <alignment horizontal="right" vertical="center"/>
    </xf>
    <xf numFmtId="0" fontId="34" fillId="9" borderId="117">
      <alignment horizontal="left" vertical="center"/>
    </xf>
    <xf numFmtId="0" fontId="30" fillId="14" borderId="125">
      <alignment horizontal="right" vertical="center"/>
    </xf>
    <xf numFmtId="4" fontId="34" fillId="16" borderId="116"/>
    <xf numFmtId="0" fontId="74" fillId="9" borderId="116">
      <alignment horizontal="right" vertical="center"/>
    </xf>
    <xf numFmtId="0" fontId="78" fillId="89" borderId="115" applyNumberFormat="0" applyFont="0" applyAlignment="0" applyProtection="0"/>
    <xf numFmtId="0" fontId="84" fillId="86" borderId="113" applyNumberFormat="0" applyAlignment="0" applyProtection="0"/>
    <xf numFmtId="0" fontId="34" fillId="0" borderId="119">
      <alignment horizontal="left" vertical="center" wrapText="1" indent="2"/>
    </xf>
    <xf numFmtId="0" fontId="96" fillId="73" borderId="113" applyNumberFormat="0" applyAlignment="0" applyProtection="0"/>
    <xf numFmtId="4" fontId="30" fillId="9" borderId="108">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14" borderId="125">
      <alignment horizontal="right" vertical="center"/>
    </xf>
    <xf numFmtId="0" fontId="87" fillId="73" borderId="113" applyNumberFormat="0" applyAlignment="0" applyProtection="0"/>
    <xf numFmtId="0" fontId="34" fillId="16" borderId="108"/>
    <xf numFmtId="0" fontId="88" fillId="0" borderId="106" applyNumberFormat="0" applyFill="0" applyAlignment="0" applyProtection="0"/>
    <xf numFmtId="4" fontId="30" fillId="14" borderId="109">
      <alignment horizontal="right" vertical="center"/>
    </xf>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0" fontId="34" fillId="0" borderId="108">
      <alignment horizontal="right" vertical="center"/>
    </xf>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96" fillId="73" borderId="105" applyNumberFormat="0" applyAlignment="0" applyProtection="0"/>
    <xf numFmtId="0" fontId="35" fillId="89" borderId="107" applyNumberFormat="0" applyFont="0" applyAlignment="0" applyProtection="0"/>
    <xf numFmtId="4" fontId="30" fillId="14" borderId="110">
      <alignment horizontal="right" vertical="center"/>
    </xf>
    <xf numFmtId="0" fontId="103" fillId="0" borderId="106" applyNumberFormat="0" applyFill="0" applyAlignment="0" applyProtection="0"/>
    <xf numFmtId="0" fontId="100" fillId="86" borderId="104" applyNumberFormat="0" applyAlignment="0" applyProtection="0"/>
    <xf numFmtId="0" fontId="34" fillId="9" borderId="109">
      <alignment horizontal="left" vertical="center"/>
    </xf>
    <xf numFmtId="0" fontId="96" fillId="73" borderId="105" applyNumberFormat="0" applyAlignment="0" applyProtection="0"/>
    <xf numFmtId="0" fontId="74" fillId="9" borderId="108">
      <alignment horizontal="right" vertical="center"/>
    </xf>
    <xf numFmtId="4" fontId="34" fillId="0" borderId="108" applyFill="0" applyBorder="0" applyProtection="0">
      <alignment horizontal="right" vertical="center"/>
    </xf>
    <xf numFmtId="0" fontId="103" fillId="0" borderId="106" applyNumberFormat="0" applyFill="0" applyAlignment="0" applyProtection="0"/>
    <xf numFmtId="0"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30" fillId="14" borderId="108">
      <alignment horizontal="right" vertical="center"/>
    </xf>
    <xf numFmtId="0" fontId="34" fillId="14" borderId="111">
      <alignment horizontal="left" vertical="center" wrapText="1" indent="2"/>
    </xf>
    <xf numFmtId="4" fontId="30" fillId="9" borderId="108">
      <alignment horizontal="right" vertical="center"/>
    </xf>
    <xf numFmtId="49" fontId="34" fillId="0" borderId="108" applyNumberFormat="0" applyFont="0" applyFill="0" applyBorder="0" applyProtection="0">
      <alignment horizontal="left" vertical="center" indent="2"/>
    </xf>
    <xf numFmtId="4" fontId="30" fillId="14" borderId="110">
      <alignment horizontal="right" vertical="center"/>
    </xf>
    <xf numFmtId="4" fontId="30" fillId="14" borderId="109">
      <alignment horizontal="right" vertical="center"/>
    </xf>
    <xf numFmtId="0" fontId="34" fillId="16" borderId="108"/>
    <xf numFmtId="0" fontId="78" fillId="89" borderId="107" applyNumberFormat="0" applyFont="0" applyAlignment="0" applyProtection="0"/>
    <xf numFmtId="0" fontId="96" fillId="73" borderId="105" applyNumberFormat="0" applyAlignment="0" applyProtection="0"/>
    <xf numFmtId="0" fontId="103" fillId="0" borderId="106" applyNumberFormat="0" applyFill="0" applyAlignment="0" applyProtection="0"/>
    <xf numFmtId="0" fontId="72" fillId="64" borderId="0" applyNumberFormat="0" applyBorder="0" applyAlignment="0" applyProtection="0"/>
    <xf numFmtId="0" fontId="70" fillId="0" borderId="0" applyNumberFormat="0" applyFill="0" applyBorder="0" applyAlignment="0" applyProtection="0"/>
    <xf numFmtId="0" fontId="30" fillId="9" borderId="108">
      <alignment horizontal="right" vertical="center"/>
    </xf>
    <xf numFmtId="4" fontId="30" fillId="14" borderId="108">
      <alignment horizontal="right" vertical="center"/>
    </xf>
    <xf numFmtId="0" fontId="96" fillId="73" borderId="113" applyNumberFormat="0" applyAlignment="0" applyProtection="0"/>
    <xf numFmtId="0" fontId="103" fillId="0" borderId="114" applyNumberFormat="0" applyFill="0" applyAlignment="0" applyProtection="0"/>
    <xf numFmtId="0" fontId="30" fillId="14" borderId="116">
      <alignment horizontal="right" vertical="center"/>
    </xf>
    <xf numFmtId="0" fontId="88" fillId="0" borderId="122" applyNumberFormat="0" applyFill="0" applyAlignment="0" applyProtection="0"/>
    <xf numFmtId="0" fontId="83" fillId="86" borderId="113" applyNumberFormat="0" applyAlignment="0" applyProtection="0"/>
    <xf numFmtId="0" fontId="34" fillId="16" borderId="108"/>
    <xf numFmtId="0" fontId="2" fillId="57" borderId="0" applyNumberFormat="0" applyBorder="0" applyAlignment="0" applyProtection="0"/>
    <xf numFmtId="0" fontId="72" fillId="49" borderId="0" applyNumberFormat="0" applyBorder="0" applyAlignment="0" applyProtection="0"/>
    <xf numFmtId="0" fontId="2" fillId="63" borderId="0" applyNumberFormat="0" applyBorder="0" applyAlignment="0" applyProtection="0"/>
    <xf numFmtId="0" fontId="2" fillId="53" borderId="0" applyNumberFormat="0" applyBorder="0" applyAlignment="0" applyProtection="0"/>
    <xf numFmtId="0" fontId="2" fillId="62" borderId="0" applyNumberFormat="0" applyBorder="0" applyAlignment="0" applyProtection="0"/>
    <xf numFmtId="4" fontId="74" fillId="9" borderId="108">
      <alignment horizontal="right" vertical="center"/>
    </xf>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2" fillId="47" borderId="0" applyNumberFormat="0" applyBorder="0" applyAlignment="0" applyProtection="0"/>
    <xf numFmtId="0" fontId="2" fillId="51" borderId="0" applyNumberFormat="0" applyBorder="0" applyAlignment="0" applyProtection="0"/>
    <xf numFmtId="0" fontId="100" fillId="86" borderId="104" applyNumberFormat="0" applyAlignment="0" applyProtection="0"/>
    <xf numFmtId="0" fontId="103" fillId="0" borderId="106"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30" fillId="9" borderId="108">
      <alignment horizontal="right" vertical="center"/>
    </xf>
    <xf numFmtId="0" fontId="72" fillId="52" borderId="0" applyNumberFormat="0" applyBorder="0" applyAlignment="0" applyProtection="0"/>
    <xf numFmtId="0" fontId="69" fillId="46" borderId="56" applyNumberFormat="0" applyAlignment="0" applyProtection="0"/>
    <xf numFmtId="0" fontId="34" fillId="16" borderId="108"/>
    <xf numFmtId="4" fontId="30" fillId="9" borderId="124">
      <alignment horizontal="right" vertical="center"/>
    </xf>
    <xf numFmtId="0" fontId="34" fillId="0" borderId="111">
      <alignment horizontal="left" vertical="center" wrapText="1" indent="2"/>
    </xf>
    <xf numFmtId="0" fontId="13" fillId="0" borderId="58" applyNumberFormat="0" applyFill="0" applyAlignment="0" applyProtection="0"/>
    <xf numFmtId="0" fontId="96" fillId="73" borderId="105" applyNumberFormat="0" applyAlignment="0" applyProtection="0"/>
    <xf numFmtId="0" fontId="30" fillId="14" borderId="108">
      <alignment horizontal="right" vertical="center"/>
    </xf>
    <xf numFmtId="4" fontId="30" fillId="14" borderId="108">
      <alignment horizontal="right" vertical="center"/>
    </xf>
    <xf numFmtId="0" fontId="78" fillId="89" borderId="107" applyNumberFormat="0" applyFont="0" applyAlignment="0" applyProtection="0"/>
    <xf numFmtId="0" fontId="30" fillId="9" borderId="108">
      <alignment horizontal="right" vertical="center"/>
    </xf>
    <xf numFmtId="4" fontId="30" fillId="14" borderId="110">
      <alignment horizontal="right" vertical="center"/>
    </xf>
    <xf numFmtId="0" fontId="78" fillId="89" borderId="107" applyNumberFormat="0" applyFont="0" applyAlignment="0" applyProtection="0"/>
    <xf numFmtId="0" fontId="96" fillId="73" borderId="105" applyNumberFormat="0" applyAlignment="0" applyProtection="0"/>
    <xf numFmtId="0" fontId="30" fillId="9" borderId="108">
      <alignment horizontal="right" vertical="center"/>
    </xf>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4" fontId="34" fillId="16" borderId="108"/>
    <xf numFmtId="0" fontId="2" fillId="0" borderId="0"/>
    <xf numFmtId="0" fontId="96" fillId="73" borderId="105" applyNumberFormat="0" applyAlignment="0" applyProtection="0"/>
    <xf numFmtId="0" fontId="69" fillId="46" borderId="56" applyNumberFormat="0" applyAlignment="0" applyProtection="0"/>
    <xf numFmtId="0" fontId="34" fillId="16" borderId="116"/>
    <xf numFmtId="0" fontId="30" fillId="9" borderId="124">
      <alignment horizontal="right" vertical="center"/>
    </xf>
    <xf numFmtId="0" fontId="74" fillId="9" borderId="124">
      <alignment horizontal="right" vertical="center"/>
    </xf>
    <xf numFmtId="4" fontId="34" fillId="0" borderId="108" applyFill="0" applyBorder="0" applyProtection="0">
      <alignment horizontal="right" vertical="center"/>
    </xf>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34" fillId="0" borderId="111">
      <alignment horizontal="left" vertical="center" wrapText="1" indent="2"/>
    </xf>
    <xf numFmtId="0" fontId="100" fillId="86" borderId="104" applyNumberFormat="0" applyAlignment="0" applyProtection="0"/>
    <xf numFmtId="4" fontId="30" fillId="14" borderId="108">
      <alignment horizontal="right" vertical="center"/>
    </xf>
    <xf numFmtId="0" fontId="88" fillId="0" borderId="122" applyNumberFormat="0" applyFill="0" applyAlignment="0" applyProtection="0"/>
    <xf numFmtId="4" fontId="30" fillId="9" borderId="108">
      <alignment horizontal="right" vertical="center"/>
    </xf>
    <xf numFmtId="4" fontId="30" fillId="14" borderId="108">
      <alignment horizontal="right" vertical="center"/>
    </xf>
    <xf numFmtId="4" fontId="30" fillId="14" borderId="109">
      <alignment horizontal="right" vertical="center"/>
    </xf>
    <xf numFmtId="0" fontId="74" fillId="9" borderId="108">
      <alignment horizontal="right" vertical="center"/>
    </xf>
    <xf numFmtId="4" fontId="30" fillId="9" borderId="108">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2" fillId="47" borderId="0" applyNumberFormat="0" applyBorder="0" applyAlignment="0" applyProtection="0"/>
    <xf numFmtId="0" fontId="88" fillId="0" borderId="106" applyNumberFormat="0" applyFill="0" applyAlignment="0" applyProtection="0"/>
    <xf numFmtId="4" fontId="34" fillId="0" borderId="116" applyFill="0" applyBorder="0" applyProtection="0">
      <alignment horizontal="right" vertical="center"/>
    </xf>
    <xf numFmtId="0" fontId="2" fillId="0" borderId="0"/>
    <xf numFmtId="0" fontId="78" fillId="89" borderId="115" applyNumberFormat="0" applyFont="0" applyAlignment="0" applyProtection="0"/>
    <xf numFmtId="4" fontId="30" fillId="14" borderId="108">
      <alignment horizontal="right" vertical="center"/>
    </xf>
    <xf numFmtId="0" fontId="100" fillId="86" borderId="112" applyNumberForma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4" fontId="30" fillId="14" borderId="108">
      <alignment horizontal="right" vertical="center"/>
    </xf>
    <xf numFmtId="0" fontId="87" fillId="73" borderId="105" applyNumberFormat="0" applyAlignment="0" applyProtection="0"/>
    <xf numFmtId="0" fontId="83" fillId="86" borderId="105" applyNumberFormat="0" applyAlignment="0" applyProtection="0"/>
    <xf numFmtId="0" fontId="84" fillId="86" borderId="105" applyNumberFormat="0" applyAlignment="0" applyProtection="0"/>
    <xf numFmtId="0" fontId="34" fillId="9" borderId="117">
      <alignment horizontal="left" vertical="center"/>
    </xf>
    <xf numFmtId="0" fontId="2" fillId="0" borderId="0"/>
    <xf numFmtId="0" fontId="34" fillId="0" borderId="108">
      <alignment horizontal="right" vertical="center"/>
    </xf>
    <xf numFmtId="0" fontId="2" fillId="59" borderId="0" applyNumberFormat="0" applyBorder="0" applyAlignment="0" applyProtection="0"/>
    <xf numFmtId="0" fontId="72" fillId="64" borderId="0" applyNumberFormat="0" applyBorder="0" applyAlignment="0" applyProtection="0"/>
    <xf numFmtId="0" fontId="74" fillId="9" borderId="108">
      <alignment horizontal="right" vertical="center"/>
    </xf>
    <xf numFmtId="0" fontId="2" fillId="51" borderId="0" applyNumberFormat="0" applyBorder="0" applyAlignment="0" applyProtection="0"/>
    <xf numFmtId="49" fontId="32" fillId="0" borderId="108" applyNumberFormat="0" applyFill="0" applyBorder="0" applyProtection="0">
      <alignment horizontal="left" vertical="center"/>
    </xf>
    <xf numFmtId="0" fontId="100" fillId="86" borderId="104" applyNumberFormat="0" applyAlignment="0" applyProtection="0"/>
    <xf numFmtId="49" fontId="34" fillId="0" borderId="109" applyNumberFormat="0" applyFont="0" applyFill="0" applyBorder="0" applyProtection="0">
      <alignment horizontal="left" vertical="center" indent="5"/>
    </xf>
    <xf numFmtId="0" fontId="72" fillId="52" borderId="0" applyNumberFormat="0" applyBorder="0" applyAlignment="0" applyProtection="0"/>
    <xf numFmtId="49" fontId="32" fillId="0" borderId="108" applyNumberFormat="0" applyFill="0" applyBorder="0" applyProtection="0">
      <alignment horizontal="left" vertical="center"/>
    </xf>
    <xf numFmtId="0" fontId="72" fillId="61" borderId="0" applyNumberFormat="0" applyBorder="0" applyAlignment="0" applyProtection="0"/>
    <xf numFmtId="0" fontId="96" fillId="73" borderId="105" applyNumberFormat="0" applyAlignment="0" applyProtection="0"/>
    <xf numFmtId="0" fontId="2" fillId="53" borderId="0" applyNumberFormat="0" applyBorder="0" applyAlignment="0" applyProtection="0"/>
    <xf numFmtId="0"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30" fillId="14" borderId="110">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100" fillId="86" borderId="104" applyNumberFormat="0" applyAlignment="0" applyProtection="0"/>
    <xf numFmtId="4" fontId="30" fillId="14" borderId="108">
      <alignment horizontal="right" vertical="center"/>
    </xf>
    <xf numFmtId="0" fontId="2" fillId="0" borderId="0"/>
    <xf numFmtId="4" fontId="30" fillId="14" borderId="118">
      <alignment horizontal="right" vertical="center"/>
    </xf>
    <xf numFmtId="0" fontId="2" fillId="0" borderId="0"/>
    <xf numFmtId="0" fontId="2" fillId="0" borderId="0"/>
    <xf numFmtId="0" fontId="2" fillId="0" borderId="0"/>
    <xf numFmtId="0" fontId="88" fillId="0" borderId="106" applyNumberFormat="0" applyFill="0" applyAlignment="0" applyProtection="0"/>
    <xf numFmtId="0" fontId="72" fillId="55" borderId="0" applyNumberFormat="0" applyBorder="0" applyAlignment="0" applyProtection="0"/>
    <xf numFmtId="4" fontId="34" fillId="16" borderId="108"/>
    <xf numFmtId="0" fontId="88" fillId="0" borderId="106" applyNumberFormat="0" applyFill="0" applyAlignment="0" applyProtection="0"/>
    <xf numFmtId="0" fontId="72" fillId="64" borderId="0" applyNumberFormat="0" applyBorder="0" applyAlignment="0" applyProtection="0"/>
    <xf numFmtId="0" fontId="103" fillId="0" borderId="122" applyNumberFormat="0" applyFill="0" applyAlignment="0" applyProtection="0"/>
    <xf numFmtId="0" fontId="71" fillId="0" borderId="0" applyNumberFormat="0" applyFill="0" applyBorder="0" applyAlignment="0" applyProtection="0"/>
    <xf numFmtId="0" fontId="72" fillId="61" borderId="0" applyNumberFormat="0" applyBorder="0" applyAlignment="0" applyProtection="0"/>
    <xf numFmtId="0" fontId="30" fillId="14" borderId="108">
      <alignment horizontal="right" vertical="center"/>
    </xf>
    <xf numFmtId="0" fontId="84" fillId="86" borderId="105" applyNumberFormat="0" applyAlignment="0" applyProtection="0"/>
    <xf numFmtId="0" fontId="30" fillId="14" borderId="108">
      <alignment horizontal="right" vertical="center"/>
    </xf>
    <xf numFmtId="0" fontId="100" fillId="86" borderId="104" applyNumberFormat="0" applyAlignment="0" applyProtection="0"/>
    <xf numFmtId="0" fontId="81" fillId="86" borderId="104" applyNumberFormat="0" applyAlignment="0" applyProtection="0"/>
    <xf numFmtId="0" fontId="30" fillId="9" borderId="108">
      <alignment horizontal="right" vertical="center"/>
    </xf>
    <xf numFmtId="0" fontId="88" fillId="0" borderId="106" applyNumberFormat="0" applyFill="0" applyAlignment="0" applyProtection="0"/>
    <xf numFmtId="4" fontId="30" fillId="14" borderId="109">
      <alignment horizontal="right" vertical="center"/>
    </xf>
    <xf numFmtId="0" fontId="88" fillId="0" borderId="106" applyNumberFormat="0" applyFill="0" applyAlignment="0" applyProtection="0"/>
    <xf numFmtId="0" fontId="96" fillId="73" borderId="105" applyNumberFormat="0" applyAlignment="0" applyProtection="0"/>
    <xf numFmtId="4" fontId="34" fillId="0" borderId="108">
      <alignment horizontal="right" vertical="center"/>
    </xf>
    <xf numFmtId="4" fontId="30" fillId="9" borderId="108">
      <alignment horizontal="right" vertical="center"/>
    </xf>
    <xf numFmtId="0" fontId="100" fillId="86" borderId="104" applyNumberFormat="0" applyAlignment="0" applyProtection="0"/>
    <xf numFmtId="4" fontId="30" fillId="14" borderId="108">
      <alignment horizontal="right" vertical="center"/>
    </xf>
    <xf numFmtId="0" fontId="100" fillId="86" borderId="104" applyNumberFormat="0" applyAlignment="0" applyProtection="0"/>
    <xf numFmtId="4" fontId="34" fillId="0" borderId="116">
      <alignment horizontal="right" vertical="center"/>
    </xf>
    <xf numFmtId="0" fontId="2" fillId="0" borderId="0"/>
    <xf numFmtId="0" fontId="2" fillId="0" borderId="0"/>
    <xf numFmtId="0" fontId="2" fillId="0" borderId="0"/>
    <xf numFmtId="0" fontId="2" fillId="0" borderId="0"/>
    <xf numFmtId="0" fontId="30" fillId="9" borderId="116">
      <alignment horizontal="right" vertical="center"/>
    </xf>
    <xf numFmtId="0" fontId="74" fillId="9" borderId="116">
      <alignment horizontal="right" vertical="center"/>
    </xf>
    <xf numFmtId="0" fontId="96" fillId="73" borderId="105"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84" fillId="86" borderId="121" applyNumberFormat="0" applyAlignment="0" applyProtection="0"/>
    <xf numFmtId="0" fontId="34" fillId="0" borderId="111">
      <alignment horizontal="left" vertical="center" wrapText="1" indent="2"/>
    </xf>
    <xf numFmtId="0" fontId="103" fillId="0" borderId="114" applyNumberFormat="0" applyFill="0" applyAlignment="0" applyProtection="0"/>
    <xf numFmtId="0" fontId="103" fillId="0" borderId="114" applyNumberFormat="0" applyFill="0" applyAlignment="0" applyProtection="0"/>
    <xf numFmtId="0" fontId="30" fillId="14" borderId="116">
      <alignment horizontal="right" vertical="center"/>
    </xf>
    <xf numFmtId="0" fontId="78" fillId="89" borderId="107" applyNumberFormat="0" applyFont="0" applyAlignment="0" applyProtection="0"/>
    <xf numFmtId="0" fontId="87" fillId="73" borderId="105"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84" fillId="86" borderId="105" applyNumberFormat="0" applyAlignment="0" applyProtection="0"/>
    <xf numFmtId="0" fontId="34" fillId="0" borderId="108" applyNumberFormat="0" applyFill="0" applyAlignment="0" applyProtection="0"/>
    <xf numFmtId="0" fontId="2" fillId="48"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16" borderId="108"/>
    <xf numFmtId="4" fontId="34" fillId="0" borderId="116" applyFill="0" applyBorder="0" applyProtection="0">
      <alignment horizontal="right" vertical="center"/>
    </xf>
    <xf numFmtId="0" fontId="103" fillId="0" borderId="122" applyNumberFormat="0" applyFill="0" applyAlignment="0" applyProtection="0"/>
    <xf numFmtId="0" fontId="84" fillId="86" borderId="105" applyNumberFormat="0" applyAlignment="0" applyProtection="0"/>
    <xf numFmtId="0" fontId="34" fillId="0" borderId="116">
      <alignment horizontal="right" vertical="center"/>
    </xf>
    <xf numFmtId="4" fontId="34" fillId="16" borderId="108"/>
    <xf numFmtId="4" fontId="34" fillId="0" borderId="108" applyFill="0" applyBorder="0" applyProtection="0">
      <alignment horizontal="right" vertical="center"/>
    </xf>
    <xf numFmtId="4" fontId="74" fillId="9" borderId="108">
      <alignment horizontal="right" vertical="center"/>
    </xf>
    <xf numFmtId="0" fontId="34" fillId="14" borderId="119">
      <alignment horizontal="left" vertical="center" wrapText="1" indent="2"/>
    </xf>
    <xf numFmtId="0" fontId="2" fillId="60" borderId="0" applyNumberFormat="0" applyBorder="0" applyAlignment="0" applyProtection="0"/>
    <xf numFmtId="0" fontId="72" fillId="55" borderId="0" applyNumberFormat="0" applyBorder="0" applyAlignment="0" applyProtection="0"/>
    <xf numFmtId="0" fontId="72" fillId="58" borderId="0" applyNumberFormat="0" applyBorder="0" applyAlignment="0" applyProtection="0"/>
    <xf numFmtId="0" fontId="34" fillId="0" borderId="111">
      <alignment horizontal="left" vertical="center" wrapText="1" indent="2"/>
    </xf>
    <xf numFmtId="0" fontId="83" fillId="86" borderId="105" applyNumberFormat="0" applyAlignment="0" applyProtection="0"/>
    <xf numFmtId="0" fontId="2" fillId="57" borderId="0" applyNumberFormat="0" applyBorder="0" applyAlignment="0" applyProtection="0"/>
    <xf numFmtId="0" fontId="78" fillId="89" borderId="107" applyNumberFormat="0" applyFont="0" applyAlignment="0" applyProtection="0"/>
    <xf numFmtId="0"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4" fontId="74" fillId="9" borderId="108">
      <alignment horizontal="right" vertical="center"/>
    </xf>
    <xf numFmtId="0" fontId="35" fillId="89" borderId="107" applyNumberFormat="0" applyFont="0" applyAlignment="0" applyProtection="0"/>
    <xf numFmtId="0" fontId="30" fillId="9" borderId="108">
      <alignment horizontal="right" vertical="center"/>
    </xf>
    <xf numFmtId="0" fontId="30" fillId="14" borderId="110">
      <alignment horizontal="right" vertical="center"/>
    </xf>
    <xf numFmtId="4" fontId="30" fillId="14" borderId="109">
      <alignment horizontal="right" vertical="center"/>
    </xf>
    <xf numFmtId="4" fontId="30" fillId="14" borderId="109">
      <alignment horizontal="right" vertical="center"/>
    </xf>
    <xf numFmtId="0" fontId="87" fillId="73" borderId="105"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4" fontId="34" fillId="16" borderId="108"/>
    <xf numFmtId="0" fontId="72" fillId="52" borderId="0" applyNumberFormat="0" applyBorder="0" applyAlignment="0" applyProtection="0"/>
    <xf numFmtId="0" fontId="34" fillId="0" borderId="111">
      <alignment horizontal="left" vertical="center" wrapText="1" indent="2"/>
    </xf>
    <xf numFmtId="0" fontId="30" fillId="9" borderId="108">
      <alignment horizontal="right" vertical="center"/>
    </xf>
    <xf numFmtId="0" fontId="96" fillId="73" borderId="105" applyNumberFormat="0" applyAlignment="0" applyProtection="0"/>
    <xf numFmtId="49" fontId="32" fillId="0" borderId="116" applyNumberFormat="0" applyFill="0" applyBorder="0" applyProtection="0">
      <alignment horizontal="left" vertical="center"/>
    </xf>
    <xf numFmtId="0" fontId="83" fillId="86" borderId="105" applyNumberFormat="0" applyAlignment="0" applyProtection="0"/>
    <xf numFmtId="4" fontId="74" fillId="9" borderId="108">
      <alignment horizontal="right" vertical="center"/>
    </xf>
    <xf numFmtId="0" fontId="96" fillId="73" borderId="121" applyNumberFormat="0" applyAlignment="0" applyProtection="0"/>
    <xf numFmtId="0" fontId="72" fillId="52" borderId="0" applyNumberFormat="0" applyBorder="0" applyAlignment="0" applyProtection="0"/>
    <xf numFmtId="0" fontId="30" fillId="14" borderId="108">
      <alignment horizontal="right" vertical="center"/>
    </xf>
    <xf numFmtId="4" fontId="34" fillId="0" borderId="108" applyFill="0" applyBorder="0" applyProtection="0">
      <alignment horizontal="right" vertical="center"/>
    </xf>
    <xf numFmtId="49" fontId="34" fillId="0" borderId="108" applyNumberFormat="0" applyFont="0" applyFill="0" applyBorder="0" applyProtection="0">
      <alignment horizontal="left" vertical="center" indent="2"/>
    </xf>
    <xf numFmtId="0" fontId="2" fillId="54" borderId="0" applyNumberFormat="0" applyBorder="0" applyAlignment="0" applyProtection="0"/>
    <xf numFmtId="0" fontId="30" fillId="14" borderId="109">
      <alignment horizontal="right" vertical="center"/>
    </xf>
    <xf numFmtId="0" fontId="84" fillId="86" borderId="113" applyNumberFormat="0" applyAlignment="0" applyProtection="0"/>
    <xf numFmtId="0" fontId="78" fillId="89" borderId="115" applyNumberFormat="0" applyFont="0" applyAlignment="0" applyProtection="0"/>
    <xf numFmtId="0" fontId="30" fillId="14" borderId="124">
      <alignment horizontal="right" vertical="center"/>
    </xf>
    <xf numFmtId="0" fontId="30" fillId="9" borderId="108">
      <alignment horizontal="right" vertical="center"/>
    </xf>
    <xf numFmtId="0" fontId="13" fillId="0" borderId="58" applyNumberFormat="0" applyFill="0" applyAlignment="0" applyProtection="0"/>
    <xf numFmtId="175" fontId="34" fillId="90" borderId="108" applyNumberFormat="0" applyFont="0" applyBorder="0" applyAlignment="0" applyProtection="0">
      <alignment horizontal="right" vertical="center"/>
    </xf>
    <xf numFmtId="175" fontId="34" fillId="90" borderId="116" applyNumberFormat="0" applyFont="0" applyBorder="0" applyAlignment="0" applyProtection="0">
      <alignment horizontal="right" vertical="center"/>
    </xf>
    <xf numFmtId="0" fontId="78" fillId="89" borderId="107" applyNumberFormat="0" applyFon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16" borderId="108"/>
    <xf numFmtId="0" fontId="30" fillId="14" borderId="108">
      <alignment horizontal="right" vertical="center"/>
    </xf>
    <xf numFmtId="0" fontId="103" fillId="0" borderId="114" applyNumberFormat="0" applyFill="0" applyAlignment="0" applyProtection="0"/>
    <xf numFmtId="0" fontId="74" fillId="9" borderId="108">
      <alignment horizontal="right" vertical="center"/>
    </xf>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0"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4" fillId="9" borderId="108">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8" fillId="0" borderId="106"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9" fontId="34" fillId="0" borderId="109" applyNumberFormat="0" applyFont="0" applyFill="0" applyBorder="0" applyProtection="0">
      <alignment horizontal="left" vertical="center" indent="5"/>
    </xf>
    <xf numFmtId="4" fontId="34" fillId="16" borderId="124"/>
    <xf numFmtId="4" fontId="74" fillId="9" borderId="108">
      <alignment horizontal="right" vertical="center"/>
    </xf>
    <xf numFmtId="4" fontId="30" fillId="14" borderId="108">
      <alignment horizontal="right" vertical="center"/>
    </xf>
    <xf numFmtId="0" fontId="34" fillId="0" borderId="119">
      <alignment horizontal="left" vertical="center" wrapText="1" indent="2"/>
    </xf>
    <xf numFmtId="0" fontId="34" fillId="0" borderId="111">
      <alignment horizontal="left" vertical="center" wrapText="1" indent="2"/>
    </xf>
    <xf numFmtId="0" fontId="103" fillId="0" borderId="106" applyNumberFormat="0" applyFill="0" applyAlignment="0" applyProtection="0"/>
    <xf numFmtId="49" fontId="32" fillId="0" borderId="108" applyNumberFormat="0" applyFill="0" applyBorder="0" applyProtection="0">
      <alignment horizontal="left" vertical="center"/>
    </xf>
    <xf numFmtId="0" fontId="30" fillId="14" borderId="109">
      <alignment horizontal="right" vertical="center"/>
    </xf>
    <xf numFmtId="0" fontId="103" fillId="0" borderId="114" applyNumberFormat="0" applyFill="0" applyAlignment="0" applyProtection="0"/>
    <xf numFmtId="0" fontId="68" fillId="46" borderId="57" applyNumberFormat="0" applyAlignment="0" applyProtection="0"/>
    <xf numFmtId="0" fontId="2" fillId="47" borderId="0" applyNumberFormat="0" applyBorder="0" applyAlignment="0" applyProtection="0"/>
    <xf numFmtId="0" fontId="103" fillId="0" borderId="122" applyNumberFormat="0" applyFill="0" applyAlignment="0" applyProtection="0"/>
    <xf numFmtId="0" fontId="30" fillId="14" borderId="124">
      <alignment horizontal="right" vertical="center"/>
    </xf>
    <xf numFmtId="0" fontId="34" fillId="14" borderId="111">
      <alignment horizontal="left" vertical="center" wrapText="1" indent="2"/>
    </xf>
    <xf numFmtId="0" fontId="71" fillId="0" borderId="0" applyNumberFormat="0" applyFill="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0" fillId="14" borderId="110">
      <alignment horizontal="right" vertical="center"/>
    </xf>
    <xf numFmtId="0" fontId="96" fillId="73" borderId="105" applyNumberFormat="0" applyAlignment="0" applyProtection="0"/>
    <xf numFmtId="0" fontId="74" fillId="9" borderId="108">
      <alignment horizontal="right" vertical="center"/>
    </xf>
    <xf numFmtId="0" fontId="84" fillId="86" borderId="105" applyNumberFormat="0" applyAlignment="0" applyProtection="0"/>
    <xf numFmtId="4" fontId="34" fillId="16" borderId="108"/>
    <xf numFmtId="0" fontId="34" fillId="9" borderId="109">
      <alignment horizontal="left" vertical="center"/>
    </xf>
    <xf numFmtId="4" fontId="74" fillId="9" borderId="108">
      <alignment horizontal="right" vertical="center"/>
    </xf>
    <xf numFmtId="0" fontId="84" fillId="86" borderId="105" applyNumberFormat="0" applyAlignment="0" applyProtection="0"/>
    <xf numFmtId="0" fontId="100" fillId="86" borderId="104"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2" fillId="54" borderId="0" applyNumberFormat="0" applyBorder="0" applyAlignment="0" applyProtection="0"/>
    <xf numFmtId="0" fontId="34" fillId="0" borderId="116" applyNumberFormat="0" applyFill="0" applyAlignment="0" applyProtection="0"/>
    <xf numFmtId="0" fontId="96" fillId="73" borderId="121" applyNumberFormat="0" applyAlignment="0" applyProtection="0"/>
    <xf numFmtId="0" fontId="34" fillId="9" borderId="109">
      <alignment horizontal="left" vertical="center"/>
    </xf>
    <xf numFmtId="175" fontId="34" fillId="90" borderId="116" applyNumberFormat="0" applyFont="0" applyBorder="0" applyAlignment="0" applyProtection="0">
      <alignment horizontal="right" vertical="center"/>
    </xf>
    <xf numFmtId="0" fontId="34" fillId="9" borderId="109">
      <alignment horizontal="left" vertical="center"/>
    </xf>
    <xf numFmtId="0" fontId="34" fillId="16" borderId="108"/>
    <xf numFmtId="49" fontId="34" fillId="0" borderId="108" applyNumberFormat="0" applyFont="0" applyFill="0" applyBorder="0" applyProtection="0">
      <alignment horizontal="left" vertical="center" indent="2"/>
    </xf>
    <xf numFmtId="4" fontId="34" fillId="0" borderId="108">
      <alignment horizontal="right" vertical="center"/>
    </xf>
    <xf numFmtId="0" fontId="96" fillId="73" borderId="105" applyNumberFormat="0" applyAlignment="0" applyProtection="0"/>
    <xf numFmtId="4" fontId="34" fillId="16" borderId="124"/>
    <xf numFmtId="49" fontId="34" fillId="0" borderId="116" applyNumberFormat="0" applyFont="0" applyFill="0" applyBorder="0" applyProtection="0">
      <alignment horizontal="left" vertical="center" indent="2"/>
    </xf>
    <xf numFmtId="0" fontId="100" fillId="86" borderId="104" applyNumberFormat="0" applyAlignment="0" applyProtection="0"/>
    <xf numFmtId="0" fontId="30" fillId="14" borderId="109">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9" borderId="108">
      <alignment horizontal="right" vertical="center"/>
    </xf>
    <xf numFmtId="0" fontId="30" fillId="14" borderId="108">
      <alignment horizontal="right" vertical="center"/>
    </xf>
    <xf numFmtId="0" fontId="100" fillId="86" borderId="104" applyNumberFormat="0" applyAlignment="0" applyProtection="0"/>
    <xf numFmtId="0" fontId="103" fillId="0" borderId="106" applyNumberFormat="0" applyFill="0" applyAlignment="0" applyProtection="0"/>
    <xf numFmtId="4" fontId="30" fillId="14" borderId="108">
      <alignment horizontal="right" vertical="center"/>
    </xf>
    <xf numFmtId="0" fontId="34" fillId="0" borderId="108">
      <alignment horizontal="right" vertical="center"/>
    </xf>
    <xf numFmtId="4" fontId="30" fillId="14" borderId="110">
      <alignment horizontal="right" vertical="center"/>
    </xf>
    <xf numFmtId="0" fontId="2" fillId="53" borderId="0" applyNumberFormat="0" applyBorder="0" applyAlignment="0" applyProtection="0"/>
    <xf numFmtId="49" fontId="34" fillId="0" borderId="108" applyNumberFormat="0" applyFont="0" applyFill="0" applyBorder="0" applyProtection="0">
      <alignment horizontal="left" vertical="center" indent="2"/>
    </xf>
    <xf numFmtId="0" fontId="100" fillId="86" borderId="104" applyNumberFormat="0" applyAlignment="0" applyProtection="0"/>
    <xf numFmtId="0" fontId="2" fillId="53" borderId="0" applyNumberFormat="0" applyBorder="0" applyAlignment="0" applyProtection="0"/>
    <xf numFmtId="0" fontId="87" fillId="73" borderId="113" applyNumberFormat="0" applyAlignment="0" applyProtection="0"/>
    <xf numFmtId="0" fontId="100" fillId="86" borderId="104"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0" fontId="34" fillId="0" borderId="108" applyNumberFormat="0" applyFill="0" applyAlignment="0" applyProtection="0"/>
    <xf numFmtId="4" fontId="30" fillId="14" borderId="110">
      <alignment horizontal="right" vertical="center"/>
    </xf>
    <xf numFmtId="0" fontId="30" fillId="14" borderId="108">
      <alignment horizontal="right" vertical="center"/>
    </xf>
    <xf numFmtId="0" fontId="84" fillId="86" borderId="105" applyNumberFormat="0" applyAlignment="0" applyProtection="0"/>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2" fillId="53" borderId="0" applyNumberFormat="0" applyBorder="0" applyAlignment="0" applyProtection="0"/>
    <xf numFmtId="0" fontId="34" fillId="0" borderId="108" applyNumberFormat="0" applyFill="0" applyAlignment="0" applyProtection="0"/>
    <xf numFmtId="4" fontId="30" fillId="9" borderId="108">
      <alignment horizontal="right" vertical="center"/>
    </xf>
    <xf numFmtId="0" fontId="2" fillId="60" borderId="0" applyNumberFormat="0" applyBorder="0" applyAlignment="0" applyProtection="0"/>
    <xf numFmtId="0" fontId="103" fillId="0" borderId="106" applyNumberFormat="0" applyFill="0" applyAlignment="0" applyProtection="0"/>
    <xf numFmtId="4" fontId="34" fillId="0" borderId="108">
      <alignment horizontal="right" vertical="center"/>
    </xf>
    <xf numFmtId="4" fontId="30" fillId="14" borderId="108">
      <alignment horizontal="right" vertical="center"/>
    </xf>
    <xf numFmtId="0" fontId="72" fillId="64" borderId="0" applyNumberFormat="0" applyBorder="0" applyAlignment="0" applyProtection="0"/>
    <xf numFmtId="49" fontId="32" fillId="0" borderId="108" applyNumberFormat="0" applyFill="0" applyBorder="0" applyProtection="0">
      <alignment horizontal="left" vertical="center"/>
    </xf>
    <xf numFmtId="0" fontId="72" fillId="64" borderId="0" applyNumberFormat="0" applyBorder="0" applyAlignment="0" applyProtection="0"/>
    <xf numFmtId="0" fontId="72" fillId="64" borderId="0" applyNumberFormat="0" applyBorder="0" applyAlignment="0" applyProtection="0"/>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0" fontId="87" fillId="73" borderId="105" applyNumberFormat="0" applyAlignment="0" applyProtection="0"/>
    <xf numFmtId="0" fontId="70" fillId="0" borderId="0" applyNumberFormat="0" applyFill="0" applyBorder="0" applyAlignment="0" applyProtection="0"/>
    <xf numFmtId="4" fontId="34" fillId="0" borderId="108">
      <alignment horizontal="right" vertical="center"/>
    </xf>
    <xf numFmtId="0" fontId="30" fillId="14" borderId="108">
      <alignment horizontal="right" vertical="center"/>
    </xf>
    <xf numFmtId="0" fontId="72" fillId="52" borderId="0" applyNumberFormat="0" applyBorder="0" applyAlignment="0" applyProtection="0"/>
    <xf numFmtId="0" fontId="84" fillId="86" borderId="105" applyNumberFormat="0" applyAlignment="0" applyProtection="0"/>
    <xf numFmtId="0" fontId="2" fillId="54" borderId="0" applyNumberFormat="0" applyBorder="0" applyAlignment="0" applyProtection="0"/>
    <xf numFmtId="0" fontId="78" fillId="89" borderId="115" applyNumberFormat="0" applyFont="0" applyAlignment="0" applyProtection="0"/>
    <xf numFmtId="0" fontId="84" fillId="86" borderId="113" applyNumberFormat="0" applyAlignment="0" applyProtection="0"/>
    <xf numFmtId="0" fontId="83" fillId="86" borderId="113" applyNumberFormat="0" applyAlignment="0" applyProtection="0"/>
    <xf numFmtId="0" fontId="70" fillId="0" borderId="0" applyNumberFormat="0" applyFill="0" applyBorder="0" applyAlignment="0" applyProtection="0"/>
    <xf numFmtId="4" fontId="74" fillId="9" borderId="108">
      <alignment horizontal="right" vertical="center"/>
    </xf>
    <xf numFmtId="0" fontId="96" fillId="73" borderId="105" applyNumberFormat="0" applyAlignment="0" applyProtection="0"/>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34" fillId="0" borderId="111">
      <alignment horizontal="left" vertical="center" wrapText="1" indent="2"/>
    </xf>
    <xf numFmtId="4" fontId="30" fillId="14" borderId="109">
      <alignment horizontal="right" vertical="center"/>
    </xf>
    <xf numFmtId="4" fontId="30" fillId="14" borderId="108">
      <alignment horizontal="right" vertical="center"/>
    </xf>
    <xf numFmtId="0" fontId="74" fillId="9" borderId="108">
      <alignment horizontal="right" vertical="center"/>
    </xf>
    <xf numFmtId="0" fontId="30" fillId="14" borderId="109">
      <alignment horizontal="right" vertical="center"/>
    </xf>
    <xf numFmtId="0" fontId="34" fillId="14" borderId="111">
      <alignment horizontal="left" vertical="center" wrapText="1" indent="2"/>
    </xf>
    <xf numFmtId="0" fontId="96" fillId="73" borderId="105" applyNumberFormat="0" applyAlignment="0" applyProtection="0"/>
    <xf numFmtId="0" fontId="103" fillId="0" borderId="106" applyNumberFormat="0" applyFill="0" applyAlignment="0" applyProtection="0"/>
    <xf numFmtId="0" fontId="30" fillId="14" borderId="109">
      <alignment horizontal="right" vertical="center"/>
    </xf>
    <xf numFmtId="0" fontId="70" fillId="0" borderId="0" applyNumberFormat="0" applyFill="0" applyBorder="0" applyAlignment="0" applyProtection="0"/>
    <xf numFmtId="0" fontId="72" fillId="64" borderId="0" applyNumberFormat="0" applyBorder="0" applyAlignment="0" applyProtection="0"/>
    <xf numFmtId="0" fontId="87" fillId="73" borderId="105" applyNumberFormat="0" applyAlignment="0" applyProtection="0"/>
    <xf numFmtId="4" fontId="30" fillId="14" borderId="108">
      <alignment horizontal="right" vertical="center"/>
    </xf>
    <xf numFmtId="0" fontId="84" fillId="86" borderId="105" applyNumberFormat="0" applyAlignment="0" applyProtection="0"/>
    <xf numFmtId="0" fontId="72" fillId="52" borderId="0" applyNumberFormat="0" applyBorder="0" applyAlignment="0" applyProtection="0"/>
    <xf numFmtId="0" fontId="81" fillId="86" borderId="104" applyNumberFormat="0" applyAlignment="0" applyProtection="0"/>
    <xf numFmtId="4" fontId="30" fillId="14" borderId="108">
      <alignment horizontal="right" vertical="center"/>
    </xf>
    <xf numFmtId="0" fontId="2" fillId="47" borderId="0" applyNumberFormat="0" applyBorder="0" applyAlignment="0" applyProtection="0"/>
    <xf numFmtId="0" fontId="2" fillId="57" borderId="0" applyNumberFormat="0" applyBorder="0" applyAlignment="0" applyProtection="0"/>
    <xf numFmtId="0" fontId="84" fillId="86" borderId="121" applyNumberFormat="0" applyAlignment="0" applyProtection="0"/>
    <xf numFmtId="0" fontId="74" fillId="9" borderId="108">
      <alignment horizontal="right" vertical="center"/>
    </xf>
    <xf numFmtId="0" fontId="2" fillId="51" borderId="0" applyNumberFormat="0" applyBorder="0" applyAlignment="0" applyProtection="0"/>
    <xf numFmtId="0" fontId="103" fillId="0" borderId="106" applyNumberFormat="0" applyFill="0" applyAlignment="0" applyProtection="0"/>
    <xf numFmtId="4" fontId="74" fillId="9" borderId="108">
      <alignment horizontal="right" vertical="center"/>
    </xf>
    <xf numFmtId="0" fontId="2" fillId="59" borderId="0" applyNumberFormat="0" applyBorder="0" applyAlignment="0" applyProtection="0"/>
    <xf numFmtId="0" fontId="103" fillId="0" borderId="106" applyNumberFormat="0" applyFill="0" applyAlignment="0" applyProtection="0"/>
    <xf numFmtId="0" fontId="103" fillId="0" borderId="106" applyNumberFormat="0" applyFill="0" applyAlignment="0" applyProtection="0"/>
    <xf numFmtId="0" fontId="34" fillId="14" borderId="111">
      <alignment horizontal="left" vertical="center" wrapText="1" indent="2"/>
    </xf>
    <xf numFmtId="4" fontId="30" fillId="14" borderId="110">
      <alignment horizontal="right" vertical="center"/>
    </xf>
    <xf numFmtId="4" fontId="30" fillId="14" borderId="109">
      <alignment horizontal="right" vertical="center"/>
    </xf>
    <xf numFmtId="4" fontId="30" fillId="9" borderId="108">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14" borderId="108">
      <alignment horizontal="right" vertical="center"/>
    </xf>
    <xf numFmtId="4" fontId="34" fillId="16" borderId="116"/>
    <xf numFmtId="0" fontId="30" fillId="14" borderId="108">
      <alignment horizontal="right" vertical="center"/>
    </xf>
    <xf numFmtId="0" fontId="100" fillId="86" borderId="104" applyNumberFormat="0" applyAlignment="0" applyProtection="0"/>
    <xf numFmtId="4" fontId="34" fillId="0" borderId="108" applyFill="0" applyBorder="0" applyProtection="0">
      <alignment horizontal="right" vertical="center"/>
    </xf>
    <xf numFmtId="0" fontId="72" fillId="52" borderId="0" applyNumberFormat="0" applyBorder="0" applyAlignment="0" applyProtection="0"/>
    <xf numFmtId="0" fontId="34" fillId="0" borderId="111">
      <alignment horizontal="left" vertical="center" wrapText="1" indent="2"/>
    </xf>
    <xf numFmtId="0" fontId="34" fillId="0" borderId="111">
      <alignment horizontal="left" vertical="center" wrapText="1" indent="2"/>
    </xf>
    <xf numFmtId="0" fontId="87" fillId="73" borderId="113" applyNumberFormat="0" applyAlignment="0" applyProtection="0"/>
    <xf numFmtId="4" fontId="30" fillId="14" borderId="124">
      <alignment horizontal="right" vertical="center"/>
    </xf>
    <xf numFmtId="0" fontId="87" fillId="73" borderId="105" applyNumberFormat="0" applyAlignment="0" applyProtection="0"/>
    <xf numFmtId="0" fontId="34" fillId="0" borderId="116" applyNumberFormat="0" applyFill="0" applyAlignment="0" applyProtection="0"/>
    <xf numFmtId="0" fontId="34" fillId="16" borderId="108"/>
    <xf numFmtId="0" fontId="34" fillId="0" borderId="108" applyNumberFormat="0" applyFill="0" applyAlignment="0" applyProtection="0"/>
    <xf numFmtId="0" fontId="30" fillId="14" borderId="108">
      <alignment horizontal="right" vertical="center"/>
    </xf>
    <xf numFmtId="0" fontId="2" fillId="59" borderId="0" applyNumberFormat="0" applyBorder="0" applyAlignment="0" applyProtection="0"/>
    <xf numFmtId="0" fontId="30" fillId="14" borderId="116">
      <alignment horizontal="right" vertical="center"/>
    </xf>
    <xf numFmtId="0" fontId="2" fillId="57" borderId="0" applyNumberFormat="0" applyBorder="0" applyAlignment="0" applyProtection="0"/>
    <xf numFmtId="0" fontId="34" fillId="14" borderId="111">
      <alignment horizontal="left" vertical="center" wrapText="1" indent="2"/>
    </xf>
    <xf numFmtId="0" fontId="87" fillId="73" borderId="105" applyNumberFormat="0" applyAlignment="0" applyProtection="0"/>
    <xf numFmtId="0" fontId="34" fillId="0" borderId="108" applyNumberFormat="0" applyFill="0" applyAlignment="0" applyProtection="0"/>
    <xf numFmtId="0" fontId="72" fillId="55" borderId="0" applyNumberFormat="0" applyBorder="0" applyAlignment="0" applyProtection="0"/>
    <xf numFmtId="0" fontId="30" fillId="9" borderId="108">
      <alignment horizontal="right" vertical="center"/>
    </xf>
    <xf numFmtId="4" fontId="34" fillId="0" borderId="108">
      <alignment horizontal="right" vertical="center"/>
    </xf>
    <xf numFmtId="0" fontId="34" fillId="14" borderId="111">
      <alignment horizontal="left" vertical="center" wrapText="1" indent="2"/>
    </xf>
    <xf numFmtId="0" fontId="74" fillId="9" borderId="108">
      <alignment horizontal="right" vertical="center"/>
    </xf>
    <xf numFmtId="4" fontId="30" fillId="14" borderId="109">
      <alignment horizontal="right" vertical="center"/>
    </xf>
    <xf numFmtId="0" fontId="74" fillId="9" borderId="108">
      <alignment horizontal="right" vertical="center"/>
    </xf>
    <xf numFmtId="4" fontId="30" fillId="14" borderId="109">
      <alignment horizontal="right" vertical="center"/>
    </xf>
    <xf numFmtId="0" fontId="84" fillId="86" borderId="105" applyNumberFormat="0" applyAlignment="0" applyProtection="0"/>
    <xf numFmtId="0" fontId="30" fillId="9" borderId="108">
      <alignment horizontal="right" vertical="center"/>
    </xf>
    <xf numFmtId="0" fontId="34" fillId="9" borderId="109">
      <alignment horizontal="left" vertical="center"/>
    </xf>
    <xf numFmtId="0" fontId="71" fillId="0" borderId="0" applyNumberFormat="0" applyFill="0" applyBorder="0" applyAlignment="0" applyProtection="0"/>
    <xf numFmtId="4" fontId="34" fillId="0" borderId="108">
      <alignment horizontal="right" vertical="center"/>
    </xf>
    <xf numFmtId="4" fontId="34" fillId="16" borderId="108"/>
    <xf numFmtId="4" fontId="34" fillId="16" borderId="108"/>
    <xf numFmtId="0" fontId="34" fillId="14" borderId="111">
      <alignment horizontal="left" vertical="center" wrapText="1" indent="2"/>
    </xf>
    <xf numFmtId="4" fontId="74" fillId="9" borderId="108">
      <alignment horizontal="right" vertical="center"/>
    </xf>
    <xf numFmtId="0" fontId="34" fillId="9" borderId="109">
      <alignment horizontal="left" vertical="center"/>
    </xf>
    <xf numFmtId="0" fontId="30" fillId="14" borderId="116">
      <alignment horizontal="right" vertical="center"/>
    </xf>
    <xf numFmtId="0" fontId="84" fillId="86" borderId="105" applyNumberFormat="0" applyAlignment="0" applyProtection="0"/>
    <xf numFmtId="0" fontId="87" fillId="73" borderId="105" applyNumberFormat="0" applyAlignment="0" applyProtection="0"/>
    <xf numFmtId="4" fontId="30" fillId="14" borderId="116">
      <alignment horizontal="right" vertical="center"/>
    </xf>
    <xf numFmtId="0" fontId="103" fillId="0" borderId="114" applyNumberFormat="0" applyFill="0" applyAlignment="0" applyProtection="0"/>
    <xf numFmtId="0" fontId="30" fillId="9" borderId="108">
      <alignment horizontal="right" vertical="center"/>
    </xf>
    <xf numFmtId="0" fontId="34" fillId="0" borderId="108" applyNumberFormat="0" applyFill="0" applyAlignment="0" applyProtection="0"/>
    <xf numFmtId="0" fontId="88" fillId="0" borderId="106" applyNumberFormat="0" applyFill="0" applyAlignment="0" applyProtection="0"/>
    <xf numFmtId="0" fontId="81" fillId="86" borderId="104" applyNumberFormat="0" applyAlignment="0" applyProtection="0"/>
    <xf numFmtId="4" fontId="30" fillId="14" borderId="108">
      <alignment horizontal="right" vertical="center"/>
    </xf>
    <xf numFmtId="0" fontId="103" fillId="0" borderId="114" applyNumberFormat="0" applyFill="0" applyAlignment="0" applyProtection="0"/>
    <xf numFmtId="0" fontId="34" fillId="14" borderId="119">
      <alignment horizontal="left" vertical="center" wrapText="1" indent="2"/>
    </xf>
    <xf numFmtId="0" fontId="78" fillId="89" borderId="123" applyNumberFormat="0" applyFont="0" applyAlignment="0" applyProtection="0"/>
    <xf numFmtId="0" fontId="83" fillId="86" borderId="105" applyNumberFormat="0" applyAlignment="0" applyProtection="0"/>
    <xf numFmtId="0" fontId="2" fillId="60" borderId="0" applyNumberFormat="0" applyBorder="0" applyAlignment="0" applyProtection="0"/>
    <xf numFmtId="0" fontId="30" fillId="9" borderId="108">
      <alignment horizontal="right" vertical="center"/>
    </xf>
    <xf numFmtId="0" fontId="34" fillId="0" borderId="116">
      <alignment horizontal="right" vertical="center"/>
    </xf>
    <xf numFmtId="0" fontId="34" fillId="0" borderId="111">
      <alignment horizontal="left" vertical="center" wrapText="1" indent="2"/>
    </xf>
    <xf numFmtId="0" fontId="68" fillId="46" borderId="57" applyNumberFormat="0" applyAlignment="0" applyProtection="0"/>
    <xf numFmtId="0" fontId="100" fillId="86" borderId="104" applyNumberFormat="0" applyAlignment="0" applyProtection="0"/>
    <xf numFmtId="0" fontId="34" fillId="16" borderId="108"/>
    <xf numFmtId="0" fontId="2" fillId="51" borderId="0" applyNumberFormat="0" applyBorder="0" applyAlignment="0" applyProtection="0"/>
    <xf numFmtId="4" fontId="74" fillId="9" borderId="116">
      <alignment horizontal="right" vertical="center"/>
    </xf>
    <xf numFmtId="0" fontId="30" fillId="14" borderId="110">
      <alignment horizontal="right" vertical="center"/>
    </xf>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68" fillId="46" borderId="57" applyNumberFormat="0" applyAlignment="0" applyProtection="0"/>
    <xf numFmtId="4" fontId="30" fillId="14" borderId="110">
      <alignment horizontal="right" vertical="center"/>
    </xf>
    <xf numFmtId="0" fontId="100" fillId="86" borderId="104" applyNumberFormat="0" applyAlignment="0" applyProtection="0"/>
    <xf numFmtId="0" fontId="30" fillId="14" borderId="109">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69" fillId="46" borderId="56" applyNumberFormat="0" applyAlignment="0" applyProtection="0"/>
    <xf numFmtId="4" fontId="30" fillId="14" borderId="124">
      <alignment horizontal="right" vertical="center"/>
    </xf>
    <xf numFmtId="0" fontId="34" fillId="16" borderId="124"/>
    <xf numFmtId="4" fontId="34" fillId="0" borderId="124" applyFill="0" applyBorder="0" applyProtection="0">
      <alignment horizontal="right" vertical="center"/>
    </xf>
    <xf numFmtId="0" fontId="30" fillId="14" borderId="110">
      <alignment horizontal="right" vertical="center"/>
    </xf>
    <xf numFmtId="0" fontId="78" fillId="89" borderId="115" applyNumberFormat="0" applyFont="0" applyAlignment="0" applyProtection="0"/>
    <xf numFmtId="49" fontId="32" fillId="0" borderId="108" applyNumberFormat="0" applyFill="0" applyBorder="0" applyProtection="0">
      <alignment horizontal="left" vertical="center"/>
    </xf>
    <xf numFmtId="4" fontId="34" fillId="16" borderId="116"/>
    <xf numFmtId="4" fontId="34" fillId="0" borderId="108" applyFill="0" applyBorder="0" applyProtection="0">
      <alignment horizontal="right" vertical="center"/>
    </xf>
    <xf numFmtId="4" fontId="30" fillId="14" borderId="109">
      <alignment horizontal="right" vertical="center"/>
    </xf>
    <xf numFmtId="0" fontId="30" fillId="9" borderId="124">
      <alignment horizontal="right" vertical="center"/>
    </xf>
    <xf numFmtId="0" fontId="78" fillId="89" borderId="107" applyNumberFormat="0" applyFont="0" applyAlignment="0" applyProtection="0"/>
    <xf numFmtId="0" fontId="34" fillId="14" borderId="111">
      <alignment horizontal="left" vertical="center" wrapText="1" indent="2"/>
    </xf>
    <xf numFmtId="0" fontId="84" fillId="86" borderId="121" applyNumberFormat="0" applyAlignment="0" applyProtection="0"/>
    <xf numFmtId="4" fontId="34" fillId="0" borderId="108">
      <alignment horizontal="right" vertical="center"/>
    </xf>
    <xf numFmtId="0" fontId="2" fillId="50" borderId="0" applyNumberFormat="0" applyBorder="0" applyAlignment="0" applyProtection="0"/>
    <xf numFmtId="0" fontId="30" fillId="9" borderId="108">
      <alignment horizontal="right" vertical="center"/>
    </xf>
    <xf numFmtId="0" fontId="100" fillId="86" borderId="104" applyNumberFormat="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0" fillId="14" borderId="109">
      <alignment horizontal="right" vertical="center"/>
    </xf>
    <xf numFmtId="0" fontId="103" fillId="0" borderId="106" applyNumberFormat="0" applyFill="0" applyAlignment="0" applyProtection="0"/>
    <xf numFmtId="0" fontId="84" fillId="86" borderId="105" applyNumberFormat="0" applyAlignment="0" applyProtection="0"/>
    <xf numFmtId="0" fontId="34" fillId="9" borderId="109">
      <alignment horizontal="left" vertical="center"/>
    </xf>
    <xf numFmtId="4" fontId="74" fillId="9" borderId="108">
      <alignment horizontal="right" vertical="center"/>
    </xf>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0" borderId="108">
      <alignment horizontal="right" vertical="center"/>
    </xf>
    <xf numFmtId="0" fontId="87" fillId="73" borderId="105" applyNumberFormat="0" applyAlignment="0" applyProtection="0"/>
    <xf numFmtId="0" fontId="30" fillId="9" borderId="116">
      <alignment horizontal="right" vertical="center"/>
    </xf>
    <xf numFmtId="4" fontId="34" fillId="0" borderId="116">
      <alignment horizontal="right" vertical="center"/>
    </xf>
    <xf numFmtId="4" fontId="34" fillId="16" borderId="124"/>
    <xf numFmtId="0" fontId="34" fillId="0" borderId="111">
      <alignment horizontal="left" vertical="center" wrapText="1" indent="2"/>
    </xf>
    <xf numFmtId="49" fontId="34" fillId="0" borderId="116" applyNumberFormat="0" applyFont="0" applyFill="0" applyBorder="0" applyProtection="0">
      <alignment horizontal="left" vertical="center" indent="2"/>
    </xf>
    <xf numFmtId="0" fontId="103" fillId="0" borderId="106" applyNumberFormat="0" applyFill="0" applyAlignment="0" applyProtection="0"/>
    <xf numFmtId="0" fontId="83" fillId="86" borderId="105" applyNumberFormat="0" applyAlignment="0" applyProtection="0"/>
    <xf numFmtId="0" fontId="72" fillId="61" borderId="0" applyNumberFormat="0" applyBorder="0" applyAlignment="0" applyProtection="0"/>
    <xf numFmtId="4" fontId="34" fillId="0" borderId="108">
      <alignment horizontal="right" vertical="center"/>
    </xf>
    <xf numFmtId="4" fontId="30" fillId="9" borderId="108">
      <alignment horizontal="right" vertical="center"/>
    </xf>
    <xf numFmtId="4" fontId="34" fillId="0" borderId="116" applyFill="0" applyBorder="0" applyProtection="0">
      <alignment horizontal="right" vertical="center"/>
    </xf>
    <xf numFmtId="0" fontId="103" fillId="0" borderId="122" applyNumberFormat="0" applyFill="0" applyAlignment="0" applyProtection="0"/>
    <xf numFmtId="4" fontId="34" fillId="0" borderId="116" applyFill="0" applyBorder="0" applyProtection="0">
      <alignment horizontal="right" vertical="center"/>
    </xf>
    <xf numFmtId="0" fontId="35" fillId="89" borderId="107" applyNumberFormat="0" applyFont="0" applyAlignment="0" applyProtection="0"/>
    <xf numFmtId="0" fontId="2" fillId="59" borderId="0" applyNumberFormat="0" applyBorder="0" applyAlignment="0" applyProtection="0"/>
    <xf numFmtId="0" fontId="83"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4" fontId="74" fillId="9" borderId="108">
      <alignment horizontal="right" vertical="center"/>
    </xf>
    <xf numFmtId="0" fontId="34" fillId="0" borderId="108" applyNumberFormat="0" applyFill="0" applyAlignment="0" applyProtection="0"/>
    <xf numFmtId="0" fontId="34" fillId="14" borderId="119">
      <alignment horizontal="left" vertical="center" wrapText="1" indent="2"/>
    </xf>
    <xf numFmtId="0" fontId="34" fillId="0" borderId="108">
      <alignment horizontal="right" vertical="center"/>
    </xf>
    <xf numFmtId="4" fontId="30" fillId="14" borderId="108">
      <alignment horizontal="right" vertical="center"/>
    </xf>
    <xf numFmtId="4" fontId="34" fillId="0" borderId="108" applyFill="0" applyBorder="0" applyProtection="0">
      <alignment horizontal="right" vertical="center"/>
    </xf>
    <xf numFmtId="0" fontId="30" fillId="14" borderId="110">
      <alignment horizontal="right" vertical="center"/>
    </xf>
    <xf numFmtId="0" fontId="34" fillId="14" borderId="111">
      <alignment horizontal="left" vertical="center" wrapText="1" indent="2"/>
    </xf>
    <xf numFmtId="4" fontId="34" fillId="0" borderId="108">
      <alignment horizontal="right" vertical="center"/>
    </xf>
    <xf numFmtId="0" fontId="72" fillId="49" borderId="0" applyNumberFormat="0" applyBorder="0" applyAlignment="0" applyProtection="0"/>
    <xf numFmtId="0" fontId="103" fillId="0" borderId="106" applyNumberFormat="0" applyFill="0" applyAlignment="0" applyProtection="0"/>
    <xf numFmtId="0" fontId="84" fillId="86" borderId="113" applyNumberFormat="0" applyAlignment="0" applyProtection="0"/>
    <xf numFmtId="0" fontId="35" fillId="89" borderId="107" applyNumberFormat="0" applyFont="0" applyAlignment="0" applyProtection="0"/>
    <xf numFmtId="0" fontId="34" fillId="0" borderId="108" applyNumberFormat="0" applyFill="0" applyAlignment="0" applyProtection="0"/>
    <xf numFmtId="0" fontId="103" fillId="0" borderId="114" applyNumberFormat="0" applyFill="0" applyAlignment="0" applyProtection="0"/>
    <xf numFmtId="0" fontId="100" fillId="86" borderId="104" applyNumberFormat="0" applyAlignment="0" applyProtection="0"/>
    <xf numFmtId="0" fontId="30" fillId="14" borderId="110">
      <alignment horizontal="right" vertical="center"/>
    </xf>
    <xf numFmtId="0" fontId="30" fillId="14" borderId="108">
      <alignment horizontal="right" vertical="center"/>
    </xf>
    <xf numFmtId="0" fontId="34" fillId="14" borderId="111">
      <alignment horizontal="left" vertical="center" wrapText="1" indent="2"/>
    </xf>
    <xf numFmtId="4" fontId="30" fillId="14" borderId="108">
      <alignment horizontal="right" vertical="center"/>
    </xf>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34" fillId="9" borderId="109">
      <alignment horizontal="left" vertical="center"/>
    </xf>
    <xf numFmtId="0" fontId="78" fillId="89" borderId="107" applyNumberFormat="0" applyFont="0" applyAlignment="0" applyProtection="0"/>
    <xf numFmtId="0" fontId="34" fillId="14" borderId="111">
      <alignment horizontal="left" vertical="center" wrapText="1" indent="2"/>
    </xf>
    <xf numFmtId="0" fontId="100" fillId="86" borderId="120" applyNumberFormat="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0" fontId="34" fillId="0" borderId="108">
      <alignment horizontal="right" vertical="center"/>
    </xf>
    <xf numFmtId="0" fontId="30" fillId="14" borderId="110">
      <alignment horizontal="right" vertical="center"/>
    </xf>
    <xf numFmtId="0" fontId="87" fillId="73" borderId="105" applyNumberFormat="0" applyAlignment="0" applyProtection="0"/>
    <xf numFmtId="0" fontId="2" fillId="63" borderId="0" applyNumberFormat="0" applyBorder="0" applyAlignment="0" applyProtection="0"/>
    <xf numFmtId="4" fontId="30" fillId="14" borderId="110">
      <alignment horizontal="right" vertical="center"/>
    </xf>
    <xf numFmtId="4" fontId="34" fillId="0" borderId="108" applyFill="0" applyBorder="0" applyProtection="0">
      <alignment horizontal="right" vertical="center"/>
    </xf>
    <xf numFmtId="0" fontId="30" fillId="14" borderId="109">
      <alignment horizontal="right" vertical="center"/>
    </xf>
    <xf numFmtId="0" fontId="81" fillId="86" borderId="104" applyNumberFormat="0" applyAlignment="0" applyProtection="0"/>
    <xf numFmtId="0" fontId="87" fillId="73" borderId="105" applyNumberFormat="0" applyAlignment="0" applyProtection="0"/>
    <xf numFmtId="0" fontId="2" fillId="0" borderId="0"/>
    <xf numFmtId="0" fontId="96" fillId="73" borderId="105" applyNumberFormat="0" applyAlignment="0" applyProtection="0"/>
    <xf numFmtId="0" fontId="30" fillId="14" borderId="118">
      <alignment horizontal="right" vertical="center"/>
    </xf>
    <xf numFmtId="0" fontId="2" fillId="51" borderId="0" applyNumberFormat="0" applyBorder="0" applyAlignment="0" applyProtection="0"/>
    <xf numFmtId="0" fontId="2" fillId="47" borderId="0" applyNumberFormat="0" applyBorder="0" applyAlignment="0" applyProtection="0"/>
    <xf numFmtId="0" fontId="87" fillId="73" borderId="105" applyNumberFormat="0" applyAlignment="0" applyProtection="0"/>
    <xf numFmtId="0" fontId="34" fillId="0" borderId="108" applyNumberFormat="0" applyFill="0" applyAlignment="0" applyProtection="0"/>
    <xf numFmtId="49" fontId="34" fillId="0" borderId="125" applyNumberFormat="0" applyFont="0" applyFill="0" applyBorder="0" applyProtection="0">
      <alignment horizontal="left" vertical="center" indent="5"/>
    </xf>
    <xf numFmtId="0" fontId="34" fillId="16" borderId="108"/>
    <xf numFmtId="0" fontId="84" fillId="86" borderId="105" applyNumberFormat="0" applyAlignment="0" applyProtection="0"/>
    <xf numFmtId="0" fontId="71" fillId="0" borderId="0" applyNumberFormat="0" applyFill="0" applyBorder="0" applyAlignment="0" applyProtection="0"/>
    <xf numFmtId="175" fontId="34" fillId="90" borderId="108" applyNumberFormat="0" applyFont="0" applyBorder="0" applyAlignment="0" applyProtection="0">
      <alignment horizontal="right" vertical="center"/>
    </xf>
    <xf numFmtId="0" fontId="74" fillId="9" borderId="108">
      <alignment horizontal="right" vertical="center"/>
    </xf>
    <xf numFmtId="0" fontId="30" fillId="9" borderId="108">
      <alignment horizontal="right" vertical="center"/>
    </xf>
    <xf numFmtId="0" fontId="34" fillId="16" borderId="108"/>
    <xf numFmtId="0" fontId="88" fillId="0" borderId="106" applyNumberFormat="0" applyFill="0" applyAlignment="0" applyProtection="0"/>
    <xf numFmtId="4" fontId="30" fillId="14" borderId="124">
      <alignment horizontal="right" vertical="center"/>
    </xf>
    <xf numFmtId="0" fontId="68" fillId="46" borderId="57" applyNumberFormat="0" applyAlignment="0" applyProtection="0"/>
    <xf numFmtId="0" fontId="69" fillId="46" borderId="56" applyNumberFormat="0" applyAlignment="0" applyProtection="0"/>
    <xf numFmtId="0" fontId="30" fillId="14" borderId="108">
      <alignment horizontal="right" vertical="center"/>
    </xf>
    <xf numFmtId="0" fontId="70" fillId="0" borderId="0" applyNumberFormat="0" applyFill="0" applyBorder="0" applyAlignment="0" applyProtection="0"/>
    <xf numFmtId="4"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7" fillId="73" borderId="10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9" borderId="117">
      <alignment horizontal="lef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08">
      <alignment horizontal="right" vertical="center"/>
    </xf>
    <xf numFmtId="0" fontId="100" fillId="86" borderId="104" applyNumberFormat="0" applyAlignment="0" applyProtection="0"/>
    <xf numFmtId="0" fontId="81" fillId="86" borderId="104" applyNumberFormat="0" applyAlignment="0" applyProtection="0"/>
    <xf numFmtId="0" fontId="87" fillId="73" borderId="105" applyNumberFormat="0" applyAlignment="0" applyProtection="0"/>
    <xf numFmtId="0" fontId="68" fillId="46" borderId="57" applyNumberFormat="0" applyAlignment="0" applyProtection="0"/>
    <xf numFmtId="0" fontId="34" fillId="14" borderId="111">
      <alignment horizontal="left" vertical="center" wrapText="1" indent="2"/>
    </xf>
    <xf numFmtId="0" fontId="13" fillId="0" borderId="58" applyNumberFormat="0" applyFill="0" applyAlignment="0" applyProtection="0"/>
    <xf numFmtId="0" fontId="68" fillId="46" borderId="57" applyNumberFormat="0" applyAlignment="0" applyProtection="0"/>
    <xf numFmtId="0" fontId="88" fillId="0" borderId="106" applyNumberFormat="0" applyFill="0" applyAlignment="0" applyProtection="0"/>
    <xf numFmtId="0" fontId="72" fillId="55" borderId="0" applyNumberFormat="0" applyBorder="0" applyAlignment="0" applyProtection="0"/>
    <xf numFmtId="0" fontId="74" fillId="9" borderId="108">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4" fontId="34" fillId="0" borderId="108" applyFill="0" applyBorder="0" applyProtection="0">
      <alignment horizontal="right" vertical="center"/>
    </xf>
    <xf numFmtId="0" fontId="2" fillId="60" borderId="0" applyNumberFormat="0" applyBorder="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49" fontId="32" fillId="0" borderId="116" applyNumberFormat="0" applyFill="0" applyBorder="0" applyProtection="0">
      <alignment horizontal="left" vertical="center"/>
    </xf>
    <xf numFmtId="4" fontId="30" fillId="14"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7" fillId="73" borderId="105" applyNumberFormat="0" applyAlignment="0" applyProtection="0"/>
    <xf numFmtId="0" fontId="72" fillId="58" borderId="0" applyNumberFormat="0" applyBorder="0" applyAlignment="0" applyProtection="0"/>
    <xf numFmtId="0" fontId="34" fillId="16" borderId="108"/>
    <xf numFmtId="4" fontId="30" fillId="14" borderId="110">
      <alignment horizontal="right" vertical="center"/>
    </xf>
    <xf numFmtId="4" fontId="30" fillId="14" borderId="108">
      <alignment horizontal="right" vertical="center"/>
    </xf>
    <xf numFmtId="0" fontId="72" fillId="64"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84" fillId="86" borderId="105" applyNumberFormat="0" applyAlignment="0" applyProtection="0"/>
    <xf numFmtId="0" fontId="30" fillId="14" borderId="109">
      <alignment horizontal="right" vertical="center"/>
    </xf>
    <xf numFmtId="0" fontId="34" fillId="0" borderId="108" applyNumberFormat="0" applyFill="0" applyAlignment="0" applyProtection="0"/>
    <xf numFmtId="0" fontId="2" fillId="48" borderId="0" applyNumberFormat="0" applyBorder="0" applyAlignment="0" applyProtection="0"/>
    <xf numFmtId="0" fontId="34" fillId="0" borderId="111">
      <alignment horizontal="left" vertical="center" wrapText="1" indent="2"/>
    </xf>
    <xf numFmtId="0" fontId="72" fillId="55" borderId="0" applyNumberFormat="0" applyBorder="0" applyAlignment="0" applyProtection="0"/>
    <xf numFmtId="0" fontId="34" fillId="0" borderId="108" applyNumberFormat="0" applyFill="0" applyAlignment="0" applyProtection="0"/>
    <xf numFmtId="0" fontId="103" fillId="0" borderId="106" applyNumberFormat="0" applyFill="0" applyAlignment="0" applyProtection="0"/>
    <xf numFmtId="0" fontId="74" fillId="9" borderId="108">
      <alignment horizontal="right" vertical="center"/>
    </xf>
    <xf numFmtId="0" fontId="2" fillId="47" borderId="0" applyNumberFormat="0" applyBorder="0" applyAlignment="0" applyProtection="0"/>
    <xf numFmtId="49" fontId="32" fillId="0" borderId="116" applyNumberFormat="0" applyFill="0" applyBorder="0" applyProtection="0">
      <alignment horizontal="left" vertical="center"/>
    </xf>
    <xf numFmtId="4" fontId="30" fillId="14" borderId="126">
      <alignment horizontal="right" vertical="center"/>
    </xf>
    <xf numFmtId="0" fontId="88" fillId="0" borderId="106" applyNumberFormat="0" applyFill="0" applyAlignment="0" applyProtection="0"/>
    <xf numFmtId="0" fontId="88" fillId="0" borderId="106" applyNumberFormat="0" applyFill="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7"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87" fillId="73" borderId="105" applyNumberFormat="0" applyAlignment="0" applyProtection="0"/>
    <xf numFmtId="0" fontId="2" fillId="51" borderId="0" applyNumberFormat="0" applyBorder="0" applyAlignment="0" applyProtection="0"/>
    <xf numFmtId="175" fontId="34" fillId="90" borderId="124" applyNumberFormat="0" applyFont="0" applyBorder="0" applyAlignment="0" applyProtection="0">
      <alignment horizontal="right" vertical="center"/>
    </xf>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4" fontId="34" fillId="16" borderId="108"/>
    <xf numFmtId="0" fontId="96" fillId="73" borderId="105" applyNumberFormat="0" applyAlignment="0" applyProtection="0"/>
    <xf numFmtId="0" fontId="87" fillId="73" borderId="105" applyNumberFormat="0" applyAlignment="0" applyProtection="0"/>
    <xf numFmtId="0" fontId="35" fillId="89" borderId="115" applyNumberFormat="0" applyFont="0" applyAlignment="0" applyProtection="0"/>
    <xf numFmtId="4" fontId="74" fillId="9" borderId="124">
      <alignment horizontal="right" vertical="center"/>
    </xf>
    <xf numFmtId="0" fontId="30" fillId="14" borderId="110">
      <alignment horizontal="right" vertical="center"/>
    </xf>
    <xf numFmtId="49" fontId="32" fillId="0" borderId="116" applyNumberFormat="0" applyFill="0" applyBorder="0" applyProtection="0">
      <alignment horizontal="left" vertical="center"/>
    </xf>
    <xf numFmtId="0" fontId="88" fillId="0" borderId="106" applyNumberFormat="0" applyFill="0" applyAlignment="0" applyProtection="0"/>
    <xf numFmtId="0" fontId="30" fillId="14" borderId="108">
      <alignment horizontal="right" vertical="center"/>
    </xf>
    <xf numFmtId="0" fontId="103" fillId="0" borderId="106" applyNumberFormat="0" applyFill="0" applyAlignment="0" applyProtection="0"/>
    <xf numFmtId="0" fontId="2" fillId="53" borderId="0" applyNumberFormat="0" applyBorder="0" applyAlignment="0" applyProtection="0"/>
    <xf numFmtId="4" fontId="30" fillId="14" borderId="108">
      <alignment horizontal="right" vertical="center"/>
    </xf>
    <xf numFmtId="4" fontId="30" fillId="9" borderId="108">
      <alignment horizontal="right" vertical="center"/>
    </xf>
    <xf numFmtId="4" fontId="30" fillId="14" borderId="118">
      <alignment horizontal="right" vertical="center"/>
    </xf>
    <xf numFmtId="0" fontId="83" fillId="86" borderId="105" applyNumberFormat="0" applyAlignment="0" applyProtection="0"/>
    <xf numFmtId="49" fontId="32" fillId="0" borderId="116" applyNumberFormat="0" applyFill="0" applyBorder="0" applyProtection="0">
      <alignment horizontal="left" vertical="center"/>
    </xf>
    <xf numFmtId="0" fontId="2" fillId="47" borderId="0" applyNumberFormat="0" applyBorder="0" applyAlignment="0" applyProtection="0"/>
    <xf numFmtId="0" fontId="34" fillId="0" borderId="111">
      <alignment horizontal="left" vertical="center" wrapText="1" indent="2"/>
    </xf>
    <xf numFmtId="0" fontId="2" fillId="53" borderId="0" applyNumberFormat="0" applyBorder="0" applyAlignment="0" applyProtection="0"/>
    <xf numFmtId="0" fontId="34" fillId="16" borderId="108"/>
    <xf numFmtId="49" fontId="34" fillId="0" borderId="109" applyNumberFormat="0" applyFont="0" applyFill="0" applyBorder="0" applyProtection="0">
      <alignment horizontal="left" vertical="center" indent="5"/>
    </xf>
    <xf numFmtId="4"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2" fillId="60" borderId="0" applyNumberFormat="0" applyBorder="0" applyAlignment="0" applyProtection="0"/>
    <xf numFmtId="4" fontId="30" fillId="14" borderId="110">
      <alignment horizontal="right" vertical="center"/>
    </xf>
    <xf numFmtId="0" fontId="96" fillId="73" borderId="105" applyNumberFormat="0" applyAlignment="0" applyProtection="0"/>
    <xf numFmtId="0" fontId="30" fillId="14" borderId="126">
      <alignment horizontal="right" vertical="center"/>
    </xf>
    <xf numFmtId="0" fontId="34" fillId="9" borderId="117">
      <alignment horizontal="left" vertical="center"/>
    </xf>
    <xf numFmtId="0" fontId="88" fillId="0" borderId="106" applyNumberFormat="0" applyFill="0" applyAlignment="0" applyProtection="0"/>
    <xf numFmtId="0" fontId="83" fillId="86" borderId="105" applyNumberFormat="0" applyAlignment="0" applyProtection="0"/>
    <xf numFmtId="0" fontId="96" fillId="73" borderId="105" applyNumberFormat="0" applyAlignment="0" applyProtection="0"/>
    <xf numFmtId="4" fontId="34" fillId="0" borderId="124">
      <alignment horizontal="right" vertical="center"/>
    </xf>
    <xf numFmtId="0" fontId="88"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83" fillId="86" borderId="113" applyNumberFormat="0" applyAlignment="0" applyProtection="0"/>
    <xf numFmtId="0" fontId="2" fillId="62" borderId="0" applyNumberFormat="0" applyBorder="0" applyAlignment="0" applyProtection="0"/>
    <xf numFmtId="0" fontId="88" fillId="0" borderId="106" applyNumberFormat="0" applyFill="0" applyAlignment="0" applyProtection="0"/>
    <xf numFmtId="0" fontId="87" fillId="73" borderId="105" applyNumberFormat="0" applyAlignment="0" applyProtection="0"/>
    <xf numFmtId="4" fontId="30" fillId="14" borderId="124">
      <alignment horizontal="right" vertical="center"/>
    </xf>
    <xf numFmtId="49" fontId="32" fillId="0" borderId="108" applyNumberFormat="0" applyFill="0" applyBorder="0" applyProtection="0">
      <alignment horizontal="left" vertical="center"/>
    </xf>
    <xf numFmtId="4" fontId="34" fillId="16" borderId="116"/>
    <xf numFmtId="0" fontId="96" fillId="73" borderId="105" applyNumberFormat="0" applyAlignment="0" applyProtection="0"/>
    <xf numFmtId="0" fontId="71" fillId="0" borderId="0" applyNumberFormat="0" applyFill="0" applyBorder="0" applyAlignment="0" applyProtection="0"/>
    <xf numFmtId="0" fontId="2" fillId="48"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4" fontId="34" fillId="0" borderId="108" applyFill="0" applyBorder="0" applyProtection="0">
      <alignment horizontal="right" vertical="center"/>
    </xf>
    <xf numFmtId="0" fontId="35" fillId="89" borderId="123" applyNumberFormat="0" applyFont="0" applyAlignment="0" applyProtection="0"/>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72" fillId="64" borderId="0" applyNumberFormat="0" applyBorder="0" applyAlignment="0" applyProtection="0"/>
    <xf numFmtId="4" fontId="34" fillId="0" borderId="108">
      <alignment horizontal="right" vertical="center"/>
    </xf>
    <xf numFmtId="0" fontId="100" fillId="86" borderId="112" applyNumberFormat="0" applyAlignment="0" applyProtection="0"/>
    <xf numFmtId="0" fontId="7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74" fillId="9" borderId="108">
      <alignment horizontal="right" vertical="center"/>
    </xf>
    <xf numFmtId="4" fontId="34" fillId="16" borderId="124"/>
    <xf numFmtId="0" fontId="34" fillId="16" borderId="108"/>
    <xf numFmtId="0" fontId="68" fillId="46" borderId="57" applyNumberFormat="0" applyAlignment="0" applyProtection="0"/>
    <xf numFmtId="0" fontId="30" fillId="9" borderId="108">
      <alignment horizontal="right" vertical="center"/>
    </xf>
    <xf numFmtId="0" fontId="78" fillId="89" borderId="107" applyNumberFormat="0" applyFont="0" applyAlignment="0" applyProtection="0"/>
    <xf numFmtId="0" fontId="30" fillId="14" borderId="109">
      <alignment horizontal="right" vertical="center"/>
    </xf>
    <xf numFmtId="4" fontId="34" fillId="16" borderId="108"/>
    <xf numFmtId="0" fontId="30" fillId="14" borderId="110">
      <alignment horizontal="right" vertical="center"/>
    </xf>
    <xf numFmtId="4" fontId="30" fillId="14" borderId="109">
      <alignment horizontal="right" vertical="center"/>
    </xf>
    <xf numFmtId="0" fontId="34" fillId="16" borderId="108"/>
    <xf numFmtId="0" fontId="84" fillId="86" borderId="105" applyNumberFormat="0" applyAlignment="0" applyProtection="0"/>
    <xf numFmtId="4" fontId="34" fillId="0" borderId="108">
      <alignment horizontal="right" vertical="center"/>
    </xf>
    <xf numFmtId="4" fontId="30" fillId="14" borderId="109">
      <alignment horizontal="right" vertical="center"/>
    </xf>
    <xf numFmtId="0" fontId="83" fillId="86" borderId="105" applyNumberFormat="0" applyAlignment="0" applyProtection="0"/>
    <xf numFmtId="0" fontId="30" fillId="14" borderId="110">
      <alignment horizontal="right" vertical="center"/>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72" fillId="52" borderId="0" applyNumberFormat="0" applyBorder="0" applyAlignment="0" applyProtection="0"/>
    <xf numFmtId="0" fontId="2" fillId="63" borderId="0" applyNumberFormat="0" applyBorder="0" applyAlignment="0" applyProtection="0"/>
    <xf numFmtId="4" fontId="74" fillId="9" borderId="116">
      <alignment horizontal="right" vertical="center"/>
    </xf>
    <xf numFmtId="0" fontId="34" fillId="14" borderId="119">
      <alignment horizontal="left" vertical="center" wrapText="1" indent="2"/>
    </xf>
    <xf numFmtId="0" fontId="30" fillId="14" borderId="118">
      <alignment horizontal="right" vertical="center"/>
    </xf>
    <xf numFmtId="4" fontId="30" fillId="14" borderId="109">
      <alignment horizontal="right" vertical="center"/>
    </xf>
    <xf numFmtId="0" fontId="103" fillId="0" borderId="106" applyNumberFormat="0" applyFill="0" applyAlignment="0" applyProtection="0"/>
    <xf numFmtId="0" fontId="2" fillId="50" borderId="0" applyNumberFormat="0" applyBorder="0" applyAlignment="0" applyProtection="0"/>
    <xf numFmtId="0" fontId="2" fillId="62" borderId="0" applyNumberFormat="0" applyBorder="0" applyAlignment="0" applyProtection="0"/>
    <xf numFmtId="0" fontId="34" fillId="0" borderId="108">
      <alignment horizontal="right" vertical="center"/>
    </xf>
    <xf numFmtId="0" fontId="81" fillId="86" borderId="112" applyNumberFormat="0" applyAlignment="0" applyProtection="0"/>
    <xf numFmtId="0" fontId="69" fillId="46" borderId="56" applyNumberFormat="0" applyAlignment="0" applyProtection="0"/>
    <xf numFmtId="0" fontId="87" fillId="73" borderId="113" applyNumberFormat="0" applyAlignment="0" applyProtection="0"/>
    <xf numFmtId="0" fontId="83" fillId="86" borderId="105" applyNumberFormat="0" applyAlignment="0" applyProtection="0"/>
    <xf numFmtId="0" fontId="2" fillId="62" borderId="0" applyNumberFormat="0" applyBorder="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83" fillId="86" borderId="105" applyNumberFormat="0" applyAlignment="0" applyProtection="0"/>
    <xf numFmtId="0" fontId="83" fillId="86" borderId="105" applyNumberFormat="0" applyAlignment="0" applyProtection="0"/>
    <xf numFmtId="0" fontId="2" fillId="50" borderId="0" applyNumberFormat="0" applyBorder="0" applyAlignment="0" applyProtection="0"/>
    <xf numFmtId="0" fontId="87" fillId="73" borderId="105" applyNumberFormat="0" applyAlignment="0" applyProtection="0"/>
    <xf numFmtId="0" fontId="72" fillId="64" borderId="0" applyNumberFormat="0" applyBorder="0" applyAlignment="0" applyProtection="0"/>
    <xf numFmtId="0" fontId="103" fillId="0" borderId="106" applyNumberFormat="0" applyFill="0" applyAlignment="0" applyProtection="0"/>
    <xf numFmtId="0" fontId="72" fillId="55" borderId="0" applyNumberFormat="0" applyBorder="0" applyAlignment="0" applyProtection="0"/>
    <xf numFmtId="4" fontId="30" fillId="9" borderId="116">
      <alignment horizontal="right" vertical="center"/>
    </xf>
    <xf numFmtId="0" fontId="2" fillId="56" borderId="0" applyNumberFormat="0" applyBorder="0" applyAlignment="0" applyProtection="0"/>
    <xf numFmtId="0" fontId="13" fillId="0" borderId="58" applyNumberFormat="0" applyFill="0" applyAlignment="0" applyProtection="0"/>
    <xf numFmtId="4" fontId="34" fillId="0" borderId="108">
      <alignment horizontal="right" vertical="center"/>
    </xf>
    <xf numFmtId="4" fontId="34" fillId="0" borderId="108">
      <alignment horizontal="right" vertical="center"/>
    </xf>
    <xf numFmtId="0" fontId="30" fillId="14" borderId="108">
      <alignment horizontal="right" vertical="center"/>
    </xf>
    <xf numFmtId="4" fontId="30" fillId="9" borderId="116">
      <alignment horizontal="right" vertical="center"/>
    </xf>
    <xf numFmtId="0" fontId="2" fillId="59" borderId="0" applyNumberFormat="0" applyBorder="0" applyAlignment="0" applyProtection="0"/>
    <xf numFmtId="4" fontId="34" fillId="0" borderId="108" applyFill="0" applyBorder="0" applyProtection="0">
      <alignment horizontal="right" vertical="center"/>
    </xf>
    <xf numFmtId="0" fontId="34" fillId="0" borderId="111">
      <alignment horizontal="left" vertical="center" wrapText="1" indent="2"/>
    </xf>
    <xf numFmtId="4" fontId="30" fillId="9" borderId="124">
      <alignment horizontal="right" vertical="center"/>
    </xf>
    <xf numFmtId="0" fontId="30" fillId="14" borderId="116">
      <alignment horizontal="right" vertical="center"/>
    </xf>
    <xf numFmtId="0" fontId="2" fillId="53" borderId="0" applyNumberFormat="0" applyBorder="0" applyAlignment="0" applyProtection="0"/>
    <xf numFmtId="0" fontId="30" fillId="14" borderId="109">
      <alignment horizontal="right" vertical="center"/>
    </xf>
    <xf numFmtId="0" fontId="34" fillId="0" borderId="108" applyNumberFormat="0" applyFill="0" applyAlignment="0" applyProtection="0"/>
    <xf numFmtId="4" fontId="34" fillId="0" borderId="116" applyFill="0" applyBorder="0" applyProtection="0">
      <alignment horizontal="right" vertical="center"/>
    </xf>
    <xf numFmtId="0" fontId="2" fillId="53" borderId="0" applyNumberFormat="0" applyBorder="0" applyAlignment="0" applyProtection="0"/>
    <xf numFmtId="0" fontId="83" fillId="86" borderId="121" applyNumberFormat="0" applyAlignment="0" applyProtection="0"/>
    <xf numFmtId="0" fontId="96" fillId="73" borderId="105"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34" fillId="0" borderId="108" applyNumberFormat="0" applyFill="0" applyAlignment="0" applyProtection="0"/>
    <xf numFmtId="4" fontId="30" fillId="14" borderId="116">
      <alignment horizontal="right" vertical="center"/>
    </xf>
    <xf numFmtId="0" fontId="72" fillId="52" borderId="0" applyNumberFormat="0" applyBorder="0" applyAlignment="0" applyProtection="0"/>
    <xf numFmtId="4" fontId="30" fillId="14" borderId="109">
      <alignment horizontal="right" vertical="center"/>
    </xf>
    <xf numFmtId="0" fontId="30" fillId="14" borderId="108">
      <alignment horizontal="right" vertical="center"/>
    </xf>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13" fillId="0" borderId="58" applyNumberFormat="0" applyFill="0" applyAlignment="0" applyProtection="0"/>
    <xf numFmtId="0" fontId="84" fillId="86" borderId="105" applyNumberFormat="0" applyAlignment="0" applyProtection="0"/>
    <xf numFmtId="0" fontId="83" fillId="86" borderId="105" applyNumberFormat="0" applyAlignment="0" applyProtection="0"/>
    <xf numFmtId="4" fontId="74" fillId="9" borderId="116">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103" fillId="0" borderId="106" applyNumberFormat="0" applyFill="0" applyAlignment="0" applyProtection="0"/>
    <xf numFmtId="0" fontId="72" fillId="64"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2" fillId="62" borderId="0" applyNumberFormat="0" applyBorder="0" applyAlignment="0" applyProtection="0"/>
    <xf numFmtId="4" fontId="74" fillId="9" borderId="116">
      <alignment horizontal="right" vertical="center"/>
    </xf>
    <xf numFmtId="0" fontId="72" fillId="55" borderId="0" applyNumberFormat="0" applyBorder="0" applyAlignment="0" applyProtection="0"/>
    <xf numFmtId="0" fontId="72" fillId="55" borderId="0" applyNumberFormat="0" applyBorder="0" applyAlignment="0" applyProtection="0"/>
    <xf numFmtId="0" fontId="78" fillId="89" borderId="107" applyNumberFormat="0" applyFont="0" applyAlignment="0" applyProtection="0"/>
    <xf numFmtId="0" fontId="81" fillId="86" borderId="104" applyNumberFormat="0" applyAlignment="0" applyProtection="0"/>
    <xf numFmtId="0" fontId="34" fillId="0" borderId="127">
      <alignment horizontal="left" vertical="center" wrapText="1" indent="2"/>
    </xf>
    <xf numFmtId="4" fontId="74" fillId="9" borderId="108">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6" borderId="0" applyNumberFormat="0" applyBorder="0" applyAlignment="0" applyProtection="0"/>
    <xf numFmtId="4" fontId="74" fillId="9" borderId="108">
      <alignment horizontal="right" vertical="center"/>
    </xf>
    <xf numFmtId="0" fontId="74" fillId="9" borderId="108">
      <alignment horizontal="right" vertical="center"/>
    </xf>
    <xf numFmtId="0" fontId="81" fillId="86" borderId="104" applyNumberFormat="0" applyAlignment="0" applyProtection="0"/>
    <xf numFmtId="0" fontId="34" fillId="0" borderId="108" applyNumberFormat="0" applyFill="0" applyAlignment="0" applyProtection="0"/>
    <xf numFmtId="0" fontId="30" fillId="14" borderId="117">
      <alignment horizontal="right" vertical="center"/>
    </xf>
    <xf numFmtId="0" fontId="68" fillId="46" borderId="57" applyNumberFormat="0" applyAlignment="0" applyProtection="0"/>
    <xf numFmtId="0" fontId="83" fillId="86" borderId="105" applyNumberFormat="0" applyAlignment="0" applyProtection="0"/>
    <xf numFmtId="0" fontId="88" fillId="0" borderId="106" applyNumberFormat="0" applyFill="0" applyAlignment="0" applyProtection="0"/>
    <xf numFmtId="0" fontId="72" fillId="49" borderId="0" applyNumberFormat="0" applyBorder="0" applyAlignment="0" applyProtection="0"/>
    <xf numFmtId="0" fontId="69" fillId="46" borderId="56"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0" fontId="72" fillId="61" borderId="0" applyNumberFormat="0" applyBorder="0" applyAlignment="0" applyProtection="0"/>
    <xf numFmtId="0" fontId="34" fillId="0" borderId="108">
      <alignment horizontal="right" vertical="center"/>
    </xf>
    <xf numFmtId="0" fontId="2" fillId="59" borderId="0" applyNumberFormat="0" applyBorder="0" applyAlignment="0" applyProtection="0"/>
    <xf numFmtId="0" fontId="34" fillId="0" borderId="111">
      <alignment horizontal="left" vertical="center" wrapText="1" indent="2"/>
    </xf>
    <xf numFmtId="0" fontId="83" fillId="86" borderId="113" applyNumberFormat="0" applyAlignment="0" applyProtection="0"/>
    <xf numFmtId="0" fontId="13" fillId="0" borderId="58" applyNumberFormat="0" applyFill="0" applyAlignment="0" applyProtection="0"/>
    <xf numFmtId="0" fontId="2" fillId="53" borderId="0" applyNumberFormat="0" applyBorder="0" applyAlignment="0" applyProtection="0"/>
    <xf numFmtId="0" fontId="70" fillId="0" borderId="0" applyNumberFormat="0" applyFill="0" applyBorder="0" applyAlignment="0" applyProtection="0"/>
    <xf numFmtId="0" fontId="30" fillId="14" borderId="109">
      <alignment horizontal="right" vertical="center"/>
    </xf>
    <xf numFmtId="0" fontId="2" fillId="63" borderId="0" applyNumberFormat="0" applyBorder="0" applyAlignment="0" applyProtection="0"/>
    <xf numFmtId="0" fontId="34" fillId="0" borderId="111">
      <alignment horizontal="left" vertical="center" wrapText="1" indent="2"/>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96" fillId="73" borderId="105" applyNumberFormat="0" applyAlignment="0" applyProtection="0"/>
    <xf numFmtId="4" fontId="34" fillId="16" borderId="116"/>
    <xf numFmtId="0" fontId="96" fillId="73" borderId="105" applyNumberForma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35" fillId="89" borderId="107" applyNumberFormat="0" applyFont="0" applyAlignment="0" applyProtection="0"/>
    <xf numFmtId="0" fontId="34" fillId="0" borderId="111">
      <alignment horizontal="left" vertical="center" wrapText="1" indent="2"/>
    </xf>
    <xf numFmtId="0" fontId="34" fillId="14" borderId="111">
      <alignment horizontal="left" vertical="center" wrapText="1" indent="2"/>
    </xf>
    <xf numFmtId="0" fontId="72" fillId="55" borderId="0" applyNumberFormat="0" applyBorder="0" applyAlignment="0" applyProtection="0"/>
    <xf numFmtId="0" fontId="81" fillId="86" borderId="104" applyNumberFormat="0" applyAlignment="0" applyProtection="0"/>
    <xf numFmtId="0" fontId="72" fillId="52" borderId="0" applyNumberFormat="0" applyBorder="0" applyAlignment="0" applyProtection="0"/>
    <xf numFmtId="49" fontId="34" fillId="0" borderId="109" applyNumberFormat="0" applyFont="0" applyFill="0" applyBorder="0" applyProtection="0">
      <alignment horizontal="left" vertical="center" indent="5"/>
    </xf>
    <xf numFmtId="0" fontId="96" fillId="73" borderId="113" applyNumberFormat="0" applyAlignment="0" applyProtection="0"/>
    <xf numFmtId="0" fontId="35" fillId="89" borderId="107" applyNumberFormat="0" applyFont="0" applyAlignment="0" applyProtection="0"/>
    <xf numFmtId="0" fontId="72" fillId="61" borderId="0" applyNumberFormat="0" applyBorder="0" applyAlignment="0" applyProtection="0"/>
    <xf numFmtId="4" fontId="30" fillId="9" borderId="108">
      <alignment horizontal="right" vertical="center"/>
    </xf>
    <xf numFmtId="0" fontId="34" fillId="14" borderId="111">
      <alignment horizontal="left" vertical="center" wrapText="1" indent="2"/>
    </xf>
    <xf numFmtId="4" fontId="34" fillId="0" borderId="116">
      <alignment horizontal="right" vertical="center"/>
    </xf>
    <xf numFmtId="0" fontId="34" fillId="0" borderId="108">
      <alignment horizontal="right" vertical="center"/>
    </xf>
    <xf numFmtId="0" fontId="96" fillId="73" borderId="121" applyNumberFormat="0" applyAlignment="0" applyProtection="0"/>
    <xf numFmtId="4" fontId="30" fillId="14" borderId="125">
      <alignment horizontal="right" vertical="center"/>
    </xf>
    <xf numFmtId="0" fontId="30" fillId="14" borderId="108">
      <alignment horizontal="right" vertical="center"/>
    </xf>
    <xf numFmtId="0" fontId="2" fillId="62" borderId="0" applyNumberFormat="0" applyBorder="0" applyAlignment="0" applyProtection="0"/>
    <xf numFmtId="4" fontId="34" fillId="16" borderId="108"/>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0" fillId="0" borderId="0" applyNumberFormat="0" applyFill="0" applyBorder="0" applyAlignment="0" applyProtection="0"/>
    <xf numFmtId="0" fontId="72" fillId="49" borderId="0" applyNumberFormat="0" applyBorder="0" applyAlignment="0" applyProtection="0"/>
    <xf numFmtId="0" fontId="78" fillId="89" borderId="107" applyNumberFormat="0" applyFont="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0" fontId="100" fillId="86" borderId="112" applyNumberFormat="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30" fillId="9" borderId="108">
      <alignment horizontal="right" vertical="center"/>
    </xf>
    <xf numFmtId="0" fontId="2" fillId="47"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0" fontId="72" fillId="55" borderId="0" applyNumberFormat="0" applyBorder="0" applyAlignment="0" applyProtection="0"/>
    <xf numFmtId="0" fontId="30" fillId="14" borderId="126">
      <alignment horizontal="right" vertical="center"/>
    </xf>
    <xf numFmtId="0" fontId="83" fillId="86" borderId="105" applyNumberFormat="0" applyAlignment="0" applyProtection="0"/>
    <xf numFmtId="4" fontId="74" fillId="9" borderId="116">
      <alignment horizontal="right" vertical="center"/>
    </xf>
    <xf numFmtId="0" fontId="96"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2" fillId="62"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72" fillId="49" borderId="0" applyNumberFormat="0" applyBorder="0" applyAlignment="0" applyProtection="0"/>
    <xf numFmtId="4"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88" fillId="0" borderId="106" applyNumberFormat="0" applyFill="0" applyAlignment="0" applyProtection="0"/>
    <xf numFmtId="0" fontId="34" fillId="16" borderId="108"/>
    <xf numFmtId="4" fontId="34" fillId="16" borderId="108"/>
    <xf numFmtId="0" fontId="72" fillId="64" borderId="0" applyNumberFormat="0" applyBorder="0" applyAlignment="0" applyProtection="0"/>
    <xf numFmtId="0" fontId="2" fillId="57" borderId="0" applyNumberFormat="0" applyBorder="0" applyAlignment="0" applyProtection="0"/>
    <xf numFmtId="4" fontId="34" fillId="16" borderId="108"/>
    <xf numFmtId="4" fontId="74" fillId="9" borderId="108">
      <alignment horizontal="right" vertical="center"/>
    </xf>
    <xf numFmtId="0" fontId="34" fillId="0" borderId="108">
      <alignment horizontal="right" vertical="center"/>
    </xf>
    <xf numFmtId="0" fontId="88" fillId="0" borderId="106" applyNumberFormat="0" applyFill="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34" fillId="14" borderId="111">
      <alignment horizontal="left" vertical="center" wrapText="1" indent="2"/>
    </xf>
    <xf numFmtId="0" fontId="88" fillId="0" borderId="106" applyNumberFormat="0" applyFill="0" applyAlignment="0" applyProtection="0"/>
    <xf numFmtId="4" fontId="30" fillId="9" borderId="108">
      <alignment horizontal="right" vertical="center"/>
    </xf>
    <xf numFmtId="0" fontId="78" fillId="89" borderId="107" applyNumberFormat="0" applyFont="0" applyAlignment="0" applyProtection="0"/>
    <xf numFmtId="4" fontId="30" fillId="14" borderId="108">
      <alignment horizontal="right" vertical="center"/>
    </xf>
    <xf numFmtId="49" fontId="32" fillId="0" borderId="124" applyNumberFormat="0" applyFill="0" applyBorder="0" applyProtection="0">
      <alignment horizontal="left" vertical="center"/>
    </xf>
    <xf numFmtId="0" fontId="81" fillId="86" borderId="104" applyNumberFormat="0" applyAlignment="0" applyProtection="0"/>
    <xf numFmtId="0" fontId="30" fillId="14" borderId="108">
      <alignment horizontal="right" vertical="center"/>
    </xf>
    <xf numFmtId="49" fontId="32" fillId="0" borderId="116" applyNumberFormat="0" applyFill="0" applyBorder="0" applyProtection="0">
      <alignment horizontal="left" vertical="center"/>
    </xf>
    <xf numFmtId="0" fontId="34" fillId="14" borderId="119">
      <alignment horizontal="left" vertical="center" wrapText="1" indent="2"/>
    </xf>
    <xf numFmtId="0" fontId="34" fillId="14" borderId="111">
      <alignment horizontal="left" vertical="center" wrapText="1" indent="2"/>
    </xf>
    <xf numFmtId="0" fontId="88" fillId="0" borderId="106" applyNumberFormat="0" applyFill="0" applyAlignment="0" applyProtection="0"/>
    <xf numFmtId="0" fontId="96" fillId="73" borderId="105" applyNumberFormat="0" applyAlignment="0" applyProtection="0"/>
    <xf numFmtId="0" fontId="2" fillId="63" borderId="0" applyNumberFormat="0" applyBorder="0" applyAlignment="0" applyProtection="0"/>
    <xf numFmtId="4" fontId="30" fillId="9" borderId="108">
      <alignment horizontal="right" vertical="center"/>
    </xf>
    <xf numFmtId="4" fontId="30" fillId="14" borderId="116">
      <alignment horizontal="right" vertical="center"/>
    </xf>
    <xf numFmtId="0" fontId="78" fillId="89" borderId="107" applyNumberFormat="0" applyFont="0" applyAlignment="0" applyProtection="0"/>
    <xf numFmtId="4" fontId="30" fillId="14" borderId="117">
      <alignment horizontal="right" vertical="center"/>
    </xf>
    <xf numFmtId="0" fontId="34" fillId="0" borderId="108" applyNumberFormat="0" applyFill="0" applyAlignment="0" applyProtection="0"/>
    <xf numFmtId="4" fontId="30" fillId="14" borderId="11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0" fontId="69" fillId="46" borderId="56" applyNumberFormat="0" applyAlignment="0" applyProtection="0"/>
    <xf numFmtId="0" fontId="30" fillId="9" borderId="116">
      <alignment horizontal="right" vertical="center"/>
    </xf>
    <xf numFmtId="0" fontId="34" fillId="14" borderId="111">
      <alignment horizontal="left" vertical="center" wrapText="1" indent="2"/>
    </xf>
    <xf numFmtId="4" fontId="34" fillId="0" borderId="108">
      <alignment horizontal="right" vertical="center"/>
    </xf>
    <xf numFmtId="0" fontId="81" fillId="86" borderId="112" applyNumberFormat="0" applyAlignment="0" applyProtection="0"/>
    <xf numFmtId="0" fontId="30" fillId="14" borderId="108">
      <alignment horizontal="right" vertical="center"/>
    </xf>
    <xf numFmtId="0" fontId="88"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4" fillId="16" borderId="108"/>
    <xf numFmtId="0" fontId="30" fillId="14" borderId="108">
      <alignment horizontal="right" vertical="center"/>
    </xf>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0" fontId="84" fillId="86" borderId="105" applyNumberFormat="0" applyAlignment="0" applyProtection="0"/>
    <xf numFmtId="0" fontId="2" fillId="54" borderId="0" applyNumberFormat="0" applyBorder="0" applyAlignment="0" applyProtection="0"/>
    <xf numFmtId="0" fontId="96" fillId="73" borderId="113"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74" fillId="9" borderId="116">
      <alignment horizontal="right" vertical="center"/>
    </xf>
    <xf numFmtId="4" fontId="30" fillId="14" borderId="108">
      <alignment horizontal="right" vertical="center"/>
    </xf>
    <xf numFmtId="0" fontId="96" fillId="73" borderId="105" applyNumberFormat="0" applyAlignment="0" applyProtection="0"/>
    <xf numFmtId="4" fontId="34" fillId="0" borderId="116">
      <alignment horizontal="right" vertical="center"/>
    </xf>
    <xf numFmtId="0" fontId="34" fillId="16" borderId="108"/>
    <xf numFmtId="0" fontId="96" fillId="73" borderId="105" applyNumberFormat="0" applyAlignment="0" applyProtection="0"/>
    <xf numFmtId="0" fontId="34" fillId="16" borderId="108"/>
    <xf numFmtId="0" fontId="74" fillId="9" borderId="108">
      <alignment horizontal="right" vertical="center"/>
    </xf>
    <xf numFmtId="49" fontId="32" fillId="0" borderId="108" applyNumberFormat="0" applyFill="0" applyBorder="0" applyProtection="0">
      <alignment horizontal="left" vertical="center"/>
    </xf>
    <xf numFmtId="0" fontId="34" fillId="9" borderId="109">
      <alignment horizontal="left" vertical="center"/>
    </xf>
    <xf numFmtId="49" fontId="34" fillId="0" borderId="108" applyNumberFormat="0" applyFont="0" applyFill="0" applyBorder="0" applyProtection="0">
      <alignment horizontal="left" vertical="center" indent="2"/>
    </xf>
    <xf numFmtId="0" fontId="88" fillId="0" borderId="106" applyNumberFormat="0" applyFill="0" applyAlignment="0" applyProtection="0"/>
    <xf numFmtId="0" fontId="34" fillId="0" borderId="111">
      <alignment horizontal="left" vertical="center" wrapText="1" indent="2"/>
    </xf>
    <xf numFmtId="0" fontId="34" fillId="0" borderId="108" applyNumberFormat="0" applyFill="0" applyAlignment="0" applyProtection="0"/>
    <xf numFmtId="0" fontId="30" fillId="9" borderId="108">
      <alignment horizontal="right" vertical="center"/>
    </xf>
    <xf numFmtId="4" fontId="34" fillId="16" borderId="108"/>
    <xf numFmtId="0" fontId="35" fillId="89" borderId="107" applyNumberFormat="0" applyFont="0" applyAlignment="0" applyProtection="0"/>
    <xf numFmtId="0" fontId="34" fillId="0" borderId="108" applyNumberFormat="0" applyFill="0" applyAlignment="0" applyProtection="0"/>
    <xf numFmtId="4" fontId="30" fillId="14" borderId="109">
      <alignment horizontal="right" vertical="center"/>
    </xf>
    <xf numFmtId="0" fontId="88"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96" fillId="73" borderId="105" applyNumberFormat="0" applyAlignment="0" applyProtection="0"/>
    <xf numFmtId="0" fontId="103" fillId="0" borderId="114" applyNumberFormat="0" applyFill="0" applyAlignment="0" applyProtection="0"/>
    <xf numFmtId="4" fontId="30" fillId="14" borderId="124">
      <alignment horizontal="right" vertical="center"/>
    </xf>
    <xf numFmtId="0" fontId="30" fillId="14" borderId="109">
      <alignment horizontal="right" vertical="center"/>
    </xf>
    <xf numFmtId="0" fontId="35" fillId="89" borderId="115" applyNumberFormat="0" applyFont="0" applyAlignment="0" applyProtection="0"/>
    <xf numFmtId="0" fontId="83" fillId="86" borderId="121" applyNumberFormat="0" applyAlignment="0" applyProtection="0"/>
    <xf numFmtId="0" fontId="100" fillId="86" borderId="112" applyNumberFormat="0" applyAlignment="0" applyProtection="0"/>
    <xf numFmtId="0" fontId="34" fillId="0" borderId="111">
      <alignment horizontal="left" vertical="center" wrapText="1" indent="2"/>
    </xf>
    <xf numFmtId="0" fontId="2" fillId="56" borderId="0" applyNumberFormat="0" applyBorder="0" applyAlignment="0" applyProtection="0"/>
    <xf numFmtId="0" fontId="103" fillId="0" borderId="106" applyNumberFormat="0" applyFill="0" applyAlignment="0" applyProtection="0"/>
    <xf numFmtId="0" fontId="30" fillId="14" borderId="110">
      <alignment horizontal="right" vertical="center"/>
    </xf>
    <xf numFmtId="0" fontId="74" fillId="9" borderId="116">
      <alignment horizontal="right" vertical="center"/>
    </xf>
    <xf numFmtId="0" fontId="35" fillId="89" borderId="115" applyNumberFormat="0" applyFont="0" applyAlignment="0" applyProtection="0"/>
    <xf numFmtId="0" fontId="100" fillId="86" borderId="112" applyNumberFormat="0" applyAlignment="0" applyProtection="0"/>
    <xf numFmtId="0" fontId="69" fillId="46" borderId="56" applyNumberFormat="0" applyAlignment="0" applyProtection="0"/>
    <xf numFmtId="0" fontId="83" fillId="86" borderId="105" applyNumberFormat="0" applyAlignment="0" applyProtection="0"/>
    <xf numFmtId="0" fontId="2" fillId="48" borderId="0" applyNumberFormat="0" applyBorder="0" applyAlignment="0" applyProtection="0"/>
    <xf numFmtId="4" fontId="34" fillId="0" borderId="108">
      <alignment horizontal="right" vertical="center"/>
    </xf>
    <xf numFmtId="0" fontId="81" fillId="86" borderId="104" applyNumberFormat="0" applyAlignment="0" applyProtection="0"/>
    <xf numFmtId="0" fontId="30" fillId="14" borderId="108">
      <alignment horizontal="right" vertical="center"/>
    </xf>
    <xf numFmtId="0" fontId="34" fillId="14" borderId="111">
      <alignment horizontal="left" vertical="center" wrapText="1" indent="2"/>
    </xf>
    <xf numFmtId="0" fontId="72" fillId="58" borderId="0" applyNumberFormat="0" applyBorder="0" applyAlignment="0" applyProtection="0"/>
    <xf numFmtId="0" fontId="2" fillId="54" borderId="0" applyNumberFormat="0" applyBorder="0" applyAlignment="0" applyProtection="0"/>
    <xf numFmtId="0" fontId="78" fillId="89" borderId="107" applyNumberFormat="0" applyFont="0" applyAlignment="0" applyProtection="0"/>
    <xf numFmtId="4" fontId="34" fillId="0" borderId="108">
      <alignment horizontal="right" vertical="center"/>
    </xf>
    <xf numFmtId="0" fontId="30" fillId="14" borderId="108">
      <alignment horizontal="right" vertical="center"/>
    </xf>
    <xf numFmtId="4" fontId="30" fillId="9" borderId="108">
      <alignment horizontal="right" vertical="center"/>
    </xf>
    <xf numFmtId="0" fontId="2" fillId="60" borderId="0" applyNumberFormat="0" applyBorder="0" applyAlignment="0" applyProtection="0"/>
    <xf numFmtId="0" fontId="100" fillId="86" borderId="104" applyNumberFormat="0" applyAlignment="0" applyProtection="0"/>
    <xf numFmtId="0" fontId="34" fillId="0" borderId="111">
      <alignment horizontal="left" vertical="center" wrapText="1" indent="2"/>
    </xf>
    <xf numFmtId="0" fontId="87" fillId="73" borderId="113" applyNumberFormat="0" applyAlignment="0" applyProtection="0"/>
    <xf numFmtId="0" fontId="100" fillId="86" borderId="120" applyNumberFormat="0" applyAlignment="0" applyProtection="0"/>
    <xf numFmtId="0" fontId="88" fillId="0" borderId="106" applyNumberFormat="0" applyFill="0" applyAlignment="0" applyProtection="0"/>
    <xf numFmtId="0" fontId="30" fillId="14" borderId="124">
      <alignment horizontal="right" vertical="center"/>
    </xf>
    <xf numFmtId="0" fontId="81" fillId="86" borderId="104" applyNumberFormat="0" applyAlignment="0" applyProtection="0"/>
    <xf numFmtId="0" fontId="30" fillId="14" borderId="108">
      <alignment horizontal="right" vertical="center"/>
    </xf>
    <xf numFmtId="0" fontId="100" fillId="86" borderId="104" applyNumberFormat="0" applyAlignment="0" applyProtection="0"/>
    <xf numFmtId="0" fontId="87" fillId="73" borderId="105" applyNumberFormat="0" applyAlignment="0" applyProtection="0"/>
    <xf numFmtId="0" fontId="96" fillId="73" borderId="105" applyNumberFormat="0" applyAlignment="0" applyProtection="0"/>
    <xf numFmtId="0" fontId="68" fillId="46" borderId="57"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4" fontId="30" fillId="9" borderId="108">
      <alignment horizontal="right" vertical="center"/>
    </xf>
    <xf numFmtId="0" fontId="103" fillId="0" borderId="122" applyNumberFormat="0" applyFill="0" applyAlignment="0" applyProtection="0"/>
    <xf numFmtId="0" fontId="68" fillId="46" borderId="57" applyNumberFormat="0" applyAlignment="0" applyProtection="0"/>
    <xf numFmtId="0" fontId="34" fillId="0" borderId="111">
      <alignment horizontal="left" vertical="center" wrapText="1" indent="2"/>
    </xf>
    <xf numFmtId="0" fontId="84" fillId="86" borderId="105" applyNumberFormat="0" applyAlignment="0" applyProtection="0"/>
    <xf numFmtId="4" fontId="34" fillId="0" borderId="108" applyFill="0" applyBorder="0" applyProtection="0">
      <alignment horizontal="right" vertical="center"/>
    </xf>
    <xf numFmtId="4" fontId="34" fillId="0" borderId="108" applyFill="0" applyBorder="0" applyProtection="0">
      <alignment horizontal="right" vertical="center"/>
    </xf>
    <xf numFmtId="4" fontId="30" fillId="14" borderId="108">
      <alignment horizontal="right" vertical="center"/>
    </xf>
    <xf numFmtId="0" fontId="72" fillId="58" borderId="0" applyNumberFormat="0" applyBorder="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103" fillId="0" borderId="106" applyNumberFormat="0" applyFill="0" applyAlignment="0" applyProtection="0"/>
    <xf numFmtId="0" fontId="87" fillId="73" borderId="105" applyNumberFormat="0" applyAlignment="0" applyProtection="0"/>
    <xf numFmtId="0" fontId="74" fillId="9" borderId="108">
      <alignment horizontal="right" vertical="center"/>
    </xf>
    <xf numFmtId="0" fontId="30" fillId="14" borderId="110">
      <alignment horizontal="right" vertical="center"/>
    </xf>
    <xf numFmtId="0" fontId="2" fillId="56" borderId="0" applyNumberFormat="0" applyBorder="0" applyAlignment="0" applyProtection="0"/>
    <xf numFmtId="0" fontId="34" fillId="0" borderId="108">
      <alignment horizontal="right" vertical="center"/>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2" fillId="53" borderId="0" applyNumberFormat="0" applyBorder="0" applyAlignment="0" applyProtection="0"/>
    <xf numFmtId="0" fontId="81" fillId="86" borderId="112" applyNumberFormat="0" applyAlignment="0" applyProtection="0"/>
    <xf numFmtId="0" fontId="30" fillId="14" borderId="116">
      <alignment horizontal="right" vertical="center"/>
    </xf>
    <xf numFmtId="0" fontId="83" fillId="86" borderId="113" applyNumberFormat="0" applyAlignment="0" applyProtection="0"/>
    <xf numFmtId="0" fontId="78" fillId="89" borderId="107" applyNumberFormat="0" applyFont="0" applyAlignment="0" applyProtection="0"/>
    <xf numFmtId="0" fontId="30" fillId="14" borderId="108">
      <alignment horizontal="right" vertical="center"/>
    </xf>
    <xf numFmtId="0" fontId="100" fillId="86" borderId="104" applyNumberFormat="0" applyAlignment="0" applyProtection="0"/>
    <xf numFmtId="4" fontId="74" fillId="9" borderId="116">
      <alignment horizontal="right" vertical="center"/>
    </xf>
    <xf numFmtId="0" fontId="100" fillId="86" borderId="104" applyNumberFormat="0" applyAlignment="0" applyProtection="0"/>
    <xf numFmtId="0" fontId="30" fillId="14" borderId="108">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0" fillId="86" borderId="104" applyNumberFormat="0" applyAlignment="0" applyProtection="0"/>
    <xf numFmtId="0" fontId="74" fillId="9" borderId="108">
      <alignment horizontal="right" vertical="center"/>
    </xf>
    <xf numFmtId="0" fontId="2" fillId="53" borderId="0" applyNumberFormat="0" applyBorder="0" applyAlignment="0" applyProtection="0"/>
    <xf numFmtId="0" fontId="2" fillId="51" borderId="0" applyNumberFormat="0" applyBorder="0" applyAlignment="0" applyProtection="0"/>
    <xf numFmtId="0" fontId="30" fillId="14" borderId="108">
      <alignment horizontal="right" vertical="center"/>
    </xf>
    <xf numFmtId="0" fontId="103" fillId="0" borderId="106" applyNumberFormat="0" applyFill="0" applyAlignment="0" applyProtection="0"/>
    <xf numFmtId="0" fontId="30" fillId="14" borderId="108">
      <alignment horizontal="right" vertical="center"/>
    </xf>
    <xf numFmtId="0" fontId="13" fillId="0" borderId="58" applyNumberFormat="0" applyFill="0" applyAlignment="0" applyProtection="0"/>
    <xf numFmtId="4" fontId="30" fillId="14" borderId="108">
      <alignment horizontal="right" vertical="center"/>
    </xf>
    <xf numFmtId="0" fontId="103" fillId="0" borderId="122" applyNumberFormat="0" applyFill="0" applyAlignment="0" applyProtection="0"/>
    <xf numFmtId="0" fontId="83" fillId="86" borderId="121" applyNumberFormat="0" applyAlignment="0" applyProtection="0"/>
    <xf numFmtId="0" fontId="30" fillId="14" borderId="110">
      <alignment horizontal="right" vertical="center"/>
    </xf>
    <xf numFmtId="0" fontId="2" fillId="50" borderId="0" applyNumberFormat="0" applyBorder="0" applyAlignment="0" applyProtection="0"/>
    <xf numFmtId="0" fontId="84" fillId="86" borderId="105" applyNumberFormat="0" applyAlignment="0" applyProtection="0"/>
    <xf numFmtId="0" fontId="30" fillId="14" borderId="108">
      <alignment horizontal="right" vertical="center"/>
    </xf>
    <xf numFmtId="0" fontId="2" fillId="57" borderId="0" applyNumberFormat="0" applyBorder="0" applyAlignment="0" applyProtection="0"/>
    <xf numFmtId="0" fontId="30" fillId="14" borderId="108">
      <alignment horizontal="right" vertical="center"/>
    </xf>
    <xf numFmtId="0" fontId="88" fillId="0" borderId="106" applyNumberFormat="0" applyFill="0" applyAlignment="0" applyProtection="0"/>
    <xf numFmtId="0" fontId="34" fillId="0" borderId="111">
      <alignment horizontal="left" vertical="center" wrapText="1" indent="2"/>
    </xf>
    <xf numFmtId="0" fontId="30" fillId="14" borderId="110">
      <alignment horizontal="right" vertical="center"/>
    </xf>
    <xf numFmtId="0" fontId="84" fillId="86" borderId="105" applyNumberFormat="0" applyAlignment="0" applyProtection="0"/>
    <xf numFmtId="0" fontId="30" fillId="9" borderId="108">
      <alignment horizontal="right" vertical="center"/>
    </xf>
    <xf numFmtId="0" fontId="96" fillId="73" borderId="113" applyNumberFormat="0" applyAlignment="0" applyProtection="0"/>
    <xf numFmtId="4" fontId="30" fillId="9" borderId="116">
      <alignment horizontal="right" vertical="center"/>
    </xf>
    <xf numFmtId="0" fontId="35" fillId="89" borderId="107" applyNumberFormat="0" applyFont="0" applyAlignment="0" applyProtection="0"/>
    <xf numFmtId="0" fontId="103" fillId="0" borderId="114" applyNumberFormat="0" applyFill="0" applyAlignment="0" applyProtection="0"/>
    <xf numFmtId="0" fontId="30" fillId="14" borderId="108">
      <alignment horizontal="right" vertical="center"/>
    </xf>
    <xf numFmtId="0" fontId="78" fillId="89" borderId="107" applyNumberFormat="0" applyFont="0" applyAlignment="0" applyProtection="0"/>
    <xf numFmtId="0" fontId="87" fillId="73" borderId="105" applyNumberFormat="0" applyAlignment="0" applyProtection="0"/>
    <xf numFmtId="0" fontId="2" fillId="51" borderId="0" applyNumberFormat="0" applyBorder="0" applyAlignment="0" applyProtection="0"/>
    <xf numFmtId="0" fontId="84" fillId="86" borderId="105" applyNumberFormat="0" applyAlignment="0" applyProtection="0"/>
    <xf numFmtId="0" fontId="70" fillId="0" borderId="0" applyNumberFormat="0" applyFill="0" applyBorder="0" applyAlignment="0" applyProtection="0"/>
    <xf numFmtId="0" fontId="83" fillId="86" borderId="121" applyNumberFormat="0" applyAlignment="0" applyProtection="0"/>
    <xf numFmtId="0" fontId="30" fillId="14" borderId="124">
      <alignment horizontal="right" vertical="center"/>
    </xf>
    <xf numFmtId="0" fontId="74" fillId="9" borderId="108">
      <alignment horizontal="right" vertical="center"/>
    </xf>
    <xf numFmtId="175" fontId="34" fillId="90" borderId="116"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78" fillId="89" borderId="115" applyNumberFormat="0" applyFont="0" applyAlignment="0" applyProtection="0"/>
    <xf numFmtId="0" fontId="96" fillId="73" borderId="105" applyNumberFormat="0" applyAlignment="0" applyProtection="0"/>
    <xf numFmtId="0" fontId="30" fillId="14" borderId="124">
      <alignment horizontal="right" vertical="center"/>
    </xf>
    <xf numFmtId="0" fontId="2" fillId="56" borderId="0" applyNumberFormat="0" applyBorder="0" applyAlignment="0" applyProtection="0"/>
    <xf numFmtId="0" fontId="84" fillId="86" borderId="105" applyNumberFormat="0" applyAlignment="0" applyProtection="0"/>
    <xf numFmtId="0" fontId="96" fillId="73" borderId="105"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83" fillId="86" borderId="105" applyNumberFormat="0" applyAlignment="0" applyProtection="0"/>
    <xf numFmtId="0" fontId="84" fillId="86" borderId="105" applyNumberFormat="0" applyAlignment="0" applyProtection="0"/>
    <xf numFmtId="4" fontId="34" fillId="0" borderId="108">
      <alignment horizontal="right" vertical="center"/>
    </xf>
    <xf numFmtId="4" fontId="30" fillId="9" borderId="108">
      <alignment horizontal="right" vertical="center"/>
    </xf>
    <xf numFmtId="0" fontId="30" fillId="14" borderId="109">
      <alignment horizontal="right" vertical="center"/>
    </xf>
    <xf numFmtId="4" fontId="30" fillId="14" borderId="108">
      <alignment horizontal="right" vertical="center"/>
    </xf>
    <xf numFmtId="0" fontId="30" fillId="14" borderId="109">
      <alignment horizontal="right" vertical="center"/>
    </xf>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4" fillId="0" borderId="108">
      <alignment horizontal="right" vertical="center"/>
    </xf>
    <xf numFmtId="4" fontId="30" fillId="14" borderId="108">
      <alignment horizontal="right" vertical="center"/>
    </xf>
    <xf numFmtId="0" fontId="100" fillId="86" borderId="104" applyNumberFormat="0" applyAlignment="0" applyProtection="0"/>
    <xf numFmtId="0" fontId="34" fillId="0" borderId="111">
      <alignment horizontal="left" vertical="center" wrapText="1" indent="2"/>
    </xf>
    <xf numFmtId="0" fontId="84" fillId="86" borderId="105" applyNumberFormat="0" applyAlignment="0" applyProtection="0"/>
    <xf numFmtId="0" fontId="103" fillId="0" borderId="106" applyNumberFormat="0" applyFill="0" applyAlignment="0" applyProtection="0"/>
    <xf numFmtId="4" fontId="34" fillId="0" borderId="116" applyFill="0" applyBorder="0" applyProtection="0">
      <alignment horizontal="right" vertical="center"/>
    </xf>
    <xf numFmtId="0" fontId="30" fillId="14" borderId="110">
      <alignment horizontal="right" vertical="center"/>
    </xf>
    <xf numFmtId="4" fontId="30" fillId="9" borderId="108">
      <alignment horizontal="right" vertical="center"/>
    </xf>
    <xf numFmtId="49" fontId="32" fillId="0" borderId="116" applyNumberFormat="0" applyFill="0" applyBorder="0" applyProtection="0">
      <alignment horizontal="left" vertical="center"/>
    </xf>
    <xf numFmtId="0" fontId="30" fillId="14" borderId="116">
      <alignment horizontal="right" vertical="center"/>
    </xf>
    <xf numFmtId="4" fontId="34" fillId="0" borderId="108" applyFill="0" applyBorder="0" applyProtection="0">
      <alignment horizontal="right" vertical="center"/>
    </xf>
    <xf numFmtId="175" fontId="34" fillId="90" borderId="108" applyNumberFormat="0" applyFont="0" applyBorder="0" applyAlignment="0" applyProtection="0">
      <alignment horizontal="right" vertical="center"/>
    </xf>
    <xf numFmtId="0" fontId="83" fillId="86" borderId="105" applyNumberFormat="0" applyAlignment="0" applyProtection="0"/>
    <xf numFmtId="0" fontId="83" fillId="86" borderId="105" applyNumberFormat="0" applyAlignment="0" applyProtection="0"/>
    <xf numFmtId="0" fontId="30" fillId="14" borderId="108">
      <alignment horizontal="righ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100" fillId="86" borderId="120" applyNumberFormat="0" applyAlignment="0" applyProtection="0"/>
    <xf numFmtId="0" fontId="72" fillId="52" borderId="0" applyNumberFormat="0" applyBorder="0" applyAlignment="0" applyProtection="0"/>
    <xf numFmtId="4" fontId="74" fillId="9" borderId="108">
      <alignment horizontal="right" vertical="center"/>
    </xf>
    <xf numFmtId="0" fontId="34" fillId="16" borderId="116"/>
    <xf numFmtId="0" fontId="84" fillId="86" borderId="105" applyNumberFormat="0" applyAlignment="0" applyProtection="0"/>
    <xf numFmtId="4" fontId="34" fillId="16" borderId="108"/>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4" fontId="30" fillId="14" borderId="110">
      <alignment horizontal="right" vertical="center"/>
    </xf>
    <xf numFmtId="4" fontId="30" fillId="9" borderId="116">
      <alignment horizontal="right" vertical="center"/>
    </xf>
    <xf numFmtId="0" fontId="81" fillId="86" borderId="104" applyNumberFormat="0" applyAlignment="0" applyProtection="0"/>
    <xf numFmtId="0" fontId="34" fillId="14" borderId="111">
      <alignment horizontal="left" vertical="center" wrapText="1" indent="2"/>
    </xf>
    <xf numFmtId="175" fontId="34" fillId="90" borderId="116" applyNumberFormat="0" applyFont="0" applyBorder="0" applyAlignment="0" applyProtection="0">
      <alignment horizontal="right" vertical="center"/>
    </xf>
    <xf numFmtId="4" fontId="30" fillId="14" borderId="110">
      <alignment horizontal="right" vertical="center"/>
    </xf>
    <xf numFmtId="0" fontId="34" fillId="14" borderId="111">
      <alignment horizontal="left" vertical="center" wrapText="1" indent="2"/>
    </xf>
    <xf numFmtId="0" fontId="100" fillId="86" borderId="104" applyNumberFormat="0" applyAlignment="0" applyProtection="0"/>
    <xf numFmtId="0" fontId="69" fillId="46" borderId="56" applyNumberFormat="0" applyAlignment="0" applyProtection="0"/>
    <xf numFmtId="4" fontId="34" fillId="0" borderId="108">
      <alignment horizontal="right" vertical="center"/>
    </xf>
    <xf numFmtId="0" fontId="78" fillId="89" borderId="107" applyNumberFormat="0" applyFont="0" applyAlignment="0" applyProtection="0"/>
    <xf numFmtId="0" fontId="2" fillId="62" borderId="0" applyNumberFormat="0" applyBorder="0" applyAlignment="0" applyProtection="0"/>
    <xf numFmtId="0" fontId="84" fillId="86" borderId="105" applyNumberFormat="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68" fillId="46" borderId="57" applyNumberFormat="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78" fillId="89" borderId="115" applyNumberFormat="0" applyFont="0" applyAlignment="0" applyProtection="0"/>
    <xf numFmtId="0" fontId="87" fillId="73" borderId="105" applyNumberFormat="0" applyAlignment="0" applyProtection="0"/>
    <xf numFmtId="4" fontId="34" fillId="0" borderId="108" applyFill="0" applyBorder="0" applyProtection="0">
      <alignment horizontal="right" vertical="center"/>
    </xf>
    <xf numFmtId="0" fontId="88" fillId="0" borderId="114" applyNumberFormat="0" applyFill="0" applyAlignment="0" applyProtection="0"/>
    <xf numFmtId="4" fontId="34" fillId="0" borderId="108">
      <alignment horizontal="right" vertical="center"/>
    </xf>
    <xf numFmtId="0" fontId="84" fillId="86" borderId="105" applyNumberFormat="0" applyAlignment="0" applyProtection="0"/>
    <xf numFmtId="0" fontId="34" fillId="14" borderId="127">
      <alignment horizontal="left" vertical="center" wrapText="1" indent="2"/>
    </xf>
    <xf numFmtId="0" fontId="30" fillId="14" borderId="108">
      <alignment horizontal="right" vertical="center"/>
    </xf>
    <xf numFmtId="0" fontId="34" fillId="9" borderId="109">
      <alignment horizontal="left" vertical="center"/>
    </xf>
    <xf numFmtId="0" fontId="78" fillId="89" borderId="123" applyNumberFormat="0" applyFont="0" applyAlignment="0" applyProtection="0"/>
    <xf numFmtId="0" fontId="84" fillId="86" borderId="105" applyNumberFormat="0" applyAlignment="0" applyProtection="0"/>
    <xf numFmtId="0" fontId="70" fillId="0" borderId="0" applyNumberFormat="0" applyFill="0" applyBorder="0" applyAlignment="0" applyProtection="0"/>
    <xf numFmtId="0" fontId="74" fillId="9" borderId="108">
      <alignment horizontal="right" vertical="center"/>
    </xf>
    <xf numFmtId="0" fontId="78" fillId="89" borderId="107" applyNumberFormat="0" applyFont="0" applyAlignment="0" applyProtection="0"/>
    <xf numFmtId="0" fontId="30" fillId="14" borderId="110">
      <alignment horizontal="right" vertical="center"/>
    </xf>
    <xf numFmtId="0" fontId="103" fillId="0" borderId="106" applyNumberFormat="0" applyFill="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34" fillId="0" borderId="108">
      <alignment horizontal="right" vertical="center"/>
    </xf>
    <xf numFmtId="0" fontId="87" fillId="73" borderId="105" applyNumberFormat="0" applyAlignment="0" applyProtection="0"/>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34" fillId="0" borderId="108" applyNumberFormat="0" applyFill="0" applyAlignment="0" applyProtection="0"/>
    <xf numFmtId="0" fontId="30" fillId="9" borderId="108">
      <alignment horizontal="right" vertical="center"/>
    </xf>
    <xf numFmtId="0" fontId="74" fillId="9" borderId="116">
      <alignment horizontal="right" vertical="center"/>
    </xf>
    <xf numFmtId="4" fontId="34" fillId="16" borderId="116"/>
    <xf numFmtId="0" fontId="34" fillId="14" borderId="111">
      <alignment horizontal="left" vertical="center" wrapText="1" indent="2"/>
    </xf>
    <xf numFmtId="49" fontId="34" fillId="0" borderId="116" applyNumberFormat="0" applyFont="0" applyFill="0" applyBorder="0" applyProtection="0">
      <alignment horizontal="left" vertical="center" indent="2"/>
    </xf>
    <xf numFmtId="0" fontId="34" fillId="0" borderId="108">
      <alignment horizontal="right" vertical="center"/>
    </xf>
    <xf numFmtId="0" fontId="35" fillId="89" borderId="107" applyNumberFormat="0" applyFont="0" applyAlignment="0" applyProtection="0"/>
    <xf numFmtId="0" fontId="2" fillId="60" borderId="0" applyNumberFormat="0" applyBorder="0" applyAlignment="0" applyProtection="0"/>
    <xf numFmtId="0" fontId="34" fillId="0" borderId="108" applyNumberFormat="0" applyFill="0" applyAlignment="0" applyProtection="0"/>
    <xf numFmtId="4" fontId="34" fillId="0" borderId="108" applyFill="0" applyBorder="0" applyProtection="0">
      <alignment horizontal="right" vertical="center"/>
    </xf>
    <xf numFmtId="0" fontId="84" fillId="86" borderId="113" applyNumberFormat="0" applyAlignment="0" applyProtection="0"/>
    <xf numFmtId="0" fontId="84" fillId="86" borderId="121" applyNumberFormat="0" applyAlignment="0" applyProtection="0"/>
    <xf numFmtId="0" fontId="100" fillId="86" borderId="112" applyNumberFormat="0" applyAlignment="0" applyProtection="0"/>
    <xf numFmtId="0" fontId="78" fillId="89" borderId="107" applyNumberFormat="0" applyFont="0" applyAlignment="0" applyProtection="0"/>
    <xf numFmtId="0" fontId="30" fillId="14" borderId="110">
      <alignment horizontal="right" vertical="center"/>
    </xf>
    <xf numFmtId="0" fontId="2" fillId="50" borderId="0" applyNumberFormat="0" applyBorder="0" applyAlignment="0" applyProtection="0"/>
    <xf numFmtId="0" fontId="81" fillId="86" borderId="104" applyNumberFormat="0" applyAlignment="0" applyProtection="0"/>
    <xf numFmtId="49" fontId="34" fillId="0" borderId="109" applyNumberFormat="0" applyFont="0" applyFill="0" applyBorder="0" applyProtection="0">
      <alignment horizontal="left" vertical="center" indent="5"/>
    </xf>
    <xf numFmtId="0" fontId="74" fillId="9" borderId="108">
      <alignment horizontal="right" vertical="center"/>
    </xf>
    <xf numFmtId="4" fontId="34" fillId="0" borderId="108">
      <alignment horizontal="right" vertical="center"/>
    </xf>
    <xf numFmtId="0" fontId="30" fillId="9" borderId="108">
      <alignment horizontal="right" vertical="center"/>
    </xf>
    <xf numFmtId="4" fontId="30" fillId="14" borderId="110">
      <alignment horizontal="right" vertical="center"/>
    </xf>
    <xf numFmtId="0" fontId="87" fillId="73" borderId="105" applyNumberFormat="0" applyAlignment="0" applyProtection="0"/>
    <xf numFmtId="4" fontId="30" fillId="14" borderId="109">
      <alignment horizontal="right" vertical="center"/>
    </xf>
    <xf numFmtId="0" fontId="34" fillId="0" borderId="111">
      <alignment horizontal="left" vertical="center" wrapText="1" indent="2"/>
    </xf>
    <xf numFmtId="0" fontId="87" fillId="73" borderId="105" applyNumberFormat="0" applyAlignment="0" applyProtection="0"/>
    <xf numFmtId="0" fontId="34" fillId="0" borderId="111">
      <alignment horizontal="left" vertical="center" wrapText="1" indent="2"/>
    </xf>
    <xf numFmtId="4" fontId="30" fillId="9" borderId="108">
      <alignment horizontal="right" vertical="center"/>
    </xf>
    <xf numFmtId="0" fontId="103" fillId="0" borderId="114"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 fontId="74" fillId="9" borderId="124">
      <alignment horizontal="right" vertical="center"/>
    </xf>
    <xf numFmtId="0" fontId="103" fillId="0" borderId="106" applyNumberFormat="0" applyFill="0" applyAlignment="0" applyProtection="0"/>
    <xf numFmtId="4" fontId="30" fillId="14" borderId="109">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4" fontId="30" fillId="9" borderId="108">
      <alignment horizontal="right" vertical="center"/>
    </xf>
    <xf numFmtId="49" fontId="34" fillId="0" borderId="124" applyNumberFormat="0" applyFont="0" applyFill="0" applyBorder="0" applyProtection="0">
      <alignment horizontal="left" vertical="center" indent="2"/>
    </xf>
    <xf numFmtId="0" fontId="83" fillId="86"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0" borderId="111">
      <alignment horizontal="left" vertical="center" wrapText="1" indent="2"/>
    </xf>
    <xf numFmtId="0" fontId="2" fillId="57" borderId="0" applyNumberFormat="0" applyBorder="0" applyAlignment="0" applyProtection="0"/>
    <xf numFmtId="4" fontId="30" fillId="14" borderId="110">
      <alignment horizontal="right" vertical="center"/>
    </xf>
    <xf numFmtId="4" fontId="34" fillId="16" borderId="108"/>
    <xf numFmtId="0" fontId="96" fillId="73" borderId="105" applyNumberFormat="0" applyAlignment="0" applyProtection="0"/>
    <xf numFmtId="0" fontId="87" fillId="73" borderId="105" applyNumberFormat="0" applyAlignment="0" applyProtection="0"/>
    <xf numFmtId="0" fontId="34" fillId="0" borderId="108" applyNumberFormat="0" applyFill="0" applyAlignment="0" applyProtection="0"/>
    <xf numFmtId="0" fontId="2" fillId="62" borderId="0" applyNumberFormat="0" applyBorder="0" applyAlignment="0" applyProtection="0"/>
    <xf numFmtId="49" fontId="32" fillId="0" borderId="108" applyNumberFormat="0" applyFill="0" applyBorder="0" applyProtection="0">
      <alignment horizontal="left" vertical="center"/>
    </xf>
    <xf numFmtId="0" fontId="88" fillId="0" borderId="106" applyNumberFormat="0" applyFill="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2" fillId="48" borderId="0" applyNumberFormat="0" applyBorder="0" applyAlignment="0" applyProtection="0"/>
    <xf numFmtId="0" fontId="34" fillId="0" borderId="127">
      <alignment horizontal="left" vertical="center" wrapText="1" indent="2"/>
    </xf>
    <xf numFmtId="0" fontId="103" fillId="0" borderId="114" applyNumberFormat="0" applyFill="0" applyAlignment="0" applyProtection="0"/>
    <xf numFmtId="4" fontId="30" fillId="14" borderId="108">
      <alignment horizontal="right" vertical="center"/>
    </xf>
    <xf numFmtId="0" fontId="74" fillId="9" borderId="108">
      <alignment horizontal="right" vertical="center"/>
    </xf>
    <xf numFmtId="0" fontId="81" fillId="86" borderId="112" applyNumberFormat="0" applyAlignment="0" applyProtection="0"/>
    <xf numFmtId="0" fontId="81" fillId="86" borderId="104" applyNumberFormat="0" applyAlignment="0" applyProtection="0"/>
    <xf numFmtId="0" fontId="34" fillId="16" borderId="108"/>
    <xf numFmtId="0" fontId="96" fillId="73" borderId="105" applyNumberFormat="0" applyAlignment="0" applyProtection="0"/>
    <xf numFmtId="0" fontId="103" fillId="0" borderId="106" applyNumberFormat="0" applyFill="0" applyAlignment="0" applyProtection="0"/>
    <xf numFmtId="4" fontId="30" fillId="14" borderId="108">
      <alignment horizontal="right" vertical="center"/>
    </xf>
    <xf numFmtId="0" fontId="30" fillId="14" borderId="108">
      <alignment horizontal="right" vertical="center"/>
    </xf>
    <xf numFmtId="0" fontId="72" fillId="61" borderId="0" applyNumberFormat="0" applyBorder="0" applyAlignment="0" applyProtection="0"/>
    <xf numFmtId="0" fontId="30" fillId="14" borderId="110">
      <alignment horizontal="right" vertical="center"/>
    </xf>
    <xf numFmtId="0" fontId="34" fillId="0" borderId="119">
      <alignment horizontal="left" vertical="center" wrapText="1" indent="2"/>
    </xf>
    <xf numFmtId="0" fontId="87" fillId="73" borderId="105" applyNumberFormat="0" applyAlignment="0" applyProtection="0"/>
    <xf numFmtId="0" fontId="34" fillId="14" borderId="111">
      <alignment horizontal="left" vertical="center" wrapText="1" indent="2"/>
    </xf>
    <xf numFmtId="0" fontId="103" fillId="0" borderId="114" applyNumberFormat="0" applyFill="0" applyAlignment="0" applyProtection="0"/>
    <xf numFmtId="0" fontId="84" fillId="86" borderId="105" applyNumberFormat="0" applyAlignment="0" applyProtection="0"/>
    <xf numFmtId="0" fontId="34" fillId="14" borderId="111">
      <alignment horizontal="left" vertical="center" wrapText="1" indent="2"/>
    </xf>
    <xf numFmtId="4" fontId="30" fillId="14" borderId="108">
      <alignment horizontal="right" vertical="center"/>
    </xf>
    <xf numFmtId="0" fontId="88" fillId="0" borderId="106" applyNumberFormat="0" applyFill="0" applyAlignment="0" applyProtection="0"/>
    <xf numFmtId="4" fontId="30" fillId="9" borderId="108">
      <alignment horizontal="right" vertical="center"/>
    </xf>
    <xf numFmtId="0" fontId="34" fillId="16" borderId="108"/>
    <xf numFmtId="0" fontId="13" fillId="0" borderId="58" applyNumberFormat="0" applyFill="0" applyAlignment="0" applyProtection="0"/>
    <xf numFmtId="0" fontId="81" fillId="86" borderId="104"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96" fillId="73" borderId="105" applyNumberFormat="0" applyAlignment="0" applyProtection="0"/>
    <xf numFmtId="0" fontId="72" fillId="64" borderId="0" applyNumberFormat="0" applyBorder="0" applyAlignment="0" applyProtection="0"/>
    <xf numFmtId="0" fontId="2" fillId="51" borderId="0" applyNumberFormat="0" applyBorder="0" applyAlignment="0" applyProtection="0"/>
    <xf numFmtId="0" fontId="30" fillId="14" borderId="110">
      <alignment horizontal="right" vertical="center"/>
    </xf>
    <xf numFmtId="0" fontId="103" fillId="0" borderId="106" applyNumberFormat="0" applyFill="0" applyAlignment="0" applyProtection="0"/>
    <xf numFmtId="0" fontId="2" fillId="60" borderId="0" applyNumberFormat="0" applyBorder="0" applyAlignment="0" applyProtection="0"/>
    <xf numFmtId="0" fontId="84" fillId="86" borderId="105" applyNumberFormat="0" applyAlignment="0" applyProtection="0"/>
    <xf numFmtId="0" fontId="2" fillId="53" borderId="0" applyNumberFormat="0" applyBorder="0" applyAlignment="0" applyProtection="0"/>
    <xf numFmtId="0" fontId="100" fillId="86" borderId="104" applyNumberFormat="0" applyAlignment="0" applyProtection="0"/>
    <xf numFmtId="0" fontId="71" fillId="0" borderId="0" applyNumberFormat="0" applyFill="0" applyBorder="0" applyAlignment="0" applyProtection="0"/>
    <xf numFmtId="0" fontId="34" fillId="0" borderId="119">
      <alignment horizontal="left" vertical="center" wrapText="1" indent="2"/>
    </xf>
    <xf numFmtId="0" fontId="72" fillId="49" borderId="0" applyNumberFormat="0" applyBorder="0" applyAlignment="0" applyProtection="0"/>
    <xf numFmtId="0" fontId="96" fillId="73" borderId="113" applyNumberFormat="0" applyAlignment="0" applyProtection="0"/>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0" fontId="30" fillId="9" borderId="116">
      <alignment horizontal="right" vertical="center"/>
    </xf>
    <xf numFmtId="4" fontId="74" fillId="9" borderId="108">
      <alignment horizontal="right" vertical="center"/>
    </xf>
    <xf numFmtId="0" fontId="71" fillId="0" borderId="0" applyNumberFormat="0" applyFill="0" applyBorder="0" applyAlignment="0" applyProtection="0"/>
    <xf numFmtId="0" fontId="30" fillId="14" borderId="108">
      <alignment horizontal="right" vertical="center"/>
    </xf>
    <xf numFmtId="4" fontId="30" fillId="14" borderId="110">
      <alignment horizontal="right" vertical="center"/>
    </xf>
    <xf numFmtId="0" fontId="34" fillId="0" borderId="119">
      <alignment horizontal="left" vertical="center" wrapText="1" indent="2"/>
    </xf>
    <xf numFmtId="0" fontId="100" fillId="86" borderId="112" applyNumberFormat="0" applyAlignment="0" applyProtection="0"/>
    <xf numFmtId="0" fontId="103" fillId="0" borderId="106" applyNumberFormat="0" applyFill="0" applyAlignment="0" applyProtection="0"/>
    <xf numFmtId="4" fontId="34" fillId="0" borderId="124" applyFill="0" applyBorder="0" applyProtection="0">
      <alignment horizontal="right" vertical="center"/>
    </xf>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4" fontId="30" fillId="14" borderId="110">
      <alignment horizontal="righ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96" fillId="73" borderId="105" applyNumberFormat="0" applyAlignment="0" applyProtection="0"/>
    <xf numFmtId="0" fontId="34" fillId="0" borderId="108" applyNumberFormat="0" applyFill="0" applyAlignment="0" applyProtection="0"/>
    <xf numFmtId="0" fontId="72" fillId="58"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2" fillId="54" borderId="0" applyNumberFormat="0" applyBorder="0" applyAlignment="0" applyProtection="0"/>
    <xf numFmtId="0" fontId="34" fillId="9" borderId="117">
      <alignment horizontal="left" vertical="center"/>
    </xf>
    <xf numFmtId="0" fontId="100" fillId="86" borderId="104" applyNumberFormat="0" applyAlignment="0" applyProtection="0"/>
    <xf numFmtId="49" fontId="32" fillId="0" borderId="116" applyNumberFormat="0" applyFill="0" applyBorder="0" applyProtection="0">
      <alignment horizontal="left" vertical="center"/>
    </xf>
    <xf numFmtId="0" fontId="96" fillId="73" borderId="105" applyNumberFormat="0" applyAlignment="0" applyProtection="0"/>
    <xf numFmtId="0" fontId="78" fillId="89" borderId="107" applyNumberFormat="0" applyFont="0" applyAlignment="0" applyProtection="0"/>
    <xf numFmtId="0" fontId="2" fillId="63" borderId="0" applyNumberFormat="0" applyBorder="0" applyAlignment="0" applyProtection="0"/>
    <xf numFmtId="0" fontId="96" fillId="73" borderId="105" applyNumberFormat="0" applyAlignment="0" applyProtection="0"/>
    <xf numFmtId="0" fontId="34" fillId="16" borderId="108"/>
    <xf numFmtId="4" fontId="30" fillId="14" borderId="108">
      <alignment horizontal="right" vertical="center"/>
    </xf>
    <xf numFmtId="0" fontId="35" fillId="89" borderId="115" applyNumberFormat="0" applyFont="0" applyAlignment="0" applyProtection="0"/>
    <xf numFmtId="0" fontId="72" fillId="52" borderId="0" applyNumberFormat="0" applyBorder="0" applyAlignment="0" applyProtection="0"/>
    <xf numFmtId="0" fontId="2" fillId="50" borderId="0" applyNumberFormat="0" applyBorder="0" applyAlignment="0" applyProtection="0"/>
    <xf numFmtId="49" fontId="34" fillId="0" borderId="109" applyNumberFormat="0" applyFont="0" applyFill="0" applyBorder="0" applyProtection="0">
      <alignment horizontal="left" vertical="center" indent="5"/>
    </xf>
    <xf numFmtId="0" fontId="70" fillId="0" borderId="0" applyNumberFormat="0" applyFill="0" applyBorder="0" applyAlignment="0" applyProtection="0"/>
    <xf numFmtId="0" fontId="88" fillId="0" borderId="106" applyNumberFormat="0" applyFill="0" applyAlignment="0" applyProtection="0"/>
    <xf numFmtId="0" fontId="2" fillId="50" borderId="0" applyNumberFormat="0" applyBorder="0" applyAlignment="0" applyProtection="0"/>
    <xf numFmtId="0" fontId="34" fillId="14" borderId="111">
      <alignment horizontal="left" vertical="center" wrapText="1" indent="2"/>
    </xf>
    <xf numFmtId="0" fontId="2" fillId="57" borderId="0" applyNumberFormat="0" applyBorder="0" applyAlignment="0" applyProtection="0"/>
    <xf numFmtId="0" fontId="100" fillId="86" borderId="104" applyNumberFormat="0" applyAlignment="0" applyProtection="0"/>
    <xf numFmtId="0" fontId="84" fillId="86" borderId="105"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15" applyNumberFormat="0" applyFont="0" applyAlignment="0" applyProtection="0"/>
    <xf numFmtId="0" fontId="34" fillId="0" borderId="119">
      <alignment horizontal="left" vertical="center" wrapText="1" indent="2"/>
    </xf>
    <xf numFmtId="0" fontId="72" fillId="55" borderId="0" applyNumberFormat="0" applyBorder="0" applyAlignment="0" applyProtection="0"/>
    <xf numFmtId="0" fontId="74" fillId="9" borderId="108">
      <alignment horizontal="right" vertical="center"/>
    </xf>
    <xf numFmtId="0" fontId="72" fillId="49" borderId="0" applyNumberFormat="0" applyBorder="0" applyAlignment="0" applyProtection="0"/>
    <xf numFmtId="0" fontId="96" fillId="73" borderId="105" applyNumberFormat="0" applyAlignment="0" applyProtection="0"/>
    <xf numFmtId="0" fontId="13" fillId="0" borderId="58" applyNumberFormat="0" applyFill="0" applyAlignment="0" applyProtection="0"/>
    <xf numFmtId="4" fontId="30" fillId="14" borderId="110">
      <alignment horizontal="right" vertical="center"/>
    </xf>
    <xf numFmtId="0" fontId="84" fillId="86" borderId="105" applyNumberFormat="0" applyAlignment="0" applyProtection="0"/>
    <xf numFmtId="0" fontId="2" fillId="51" borderId="0" applyNumberFormat="0" applyBorder="0" applyAlignment="0" applyProtection="0"/>
    <xf numFmtId="4" fontId="30" fillId="14" borderId="116">
      <alignment horizontal="right" vertical="center"/>
    </xf>
    <xf numFmtId="0" fontId="87" fillId="73" borderId="105" applyNumberFormat="0" applyAlignment="0" applyProtection="0"/>
    <xf numFmtId="0" fontId="72" fillId="52" borderId="0" applyNumberFormat="0" applyBorder="0" applyAlignment="0" applyProtection="0"/>
    <xf numFmtId="0" fontId="103" fillId="0" borderId="106" applyNumberFormat="0" applyFill="0" applyAlignment="0" applyProtection="0"/>
    <xf numFmtId="0" fontId="2" fillId="59" borderId="0" applyNumberFormat="0" applyBorder="0" applyAlignment="0" applyProtection="0"/>
    <xf numFmtId="0" fontId="2" fillId="50" borderId="0" applyNumberFormat="0" applyBorder="0" applyAlignment="0" applyProtection="0"/>
    <xf numFmtId="0" fontId="34" fillId="14" borderId="111">
      <alignment horizontal="left" vertical="center" wrapText="1" indent="2"/>
    </xf>
    <xf numFmtId="0" fontId="72" fillId="58" borderId="0" applyNumberFormat="0" applyBorder="0" applyAlignment="0" applyProtection="0"/>
    <xf numFmtId="0" fontId="34" fillId="9" borderId="125">
      <alignment horizontal="left" vertical="center"/>
    </xf>
    <xf numFmtId="0" fontId="78" fillId="89" borderId="107" applyNumberFormat="0" applyFont="0" applyAlignment="0" applyProtection="0"/>
    <xf numFmtId="0" fontId="83" fillId="86" borderId="105" applyNumberFormat="0" applyAlignment="0" applyProtection="0"/>
    <xf numFmtId="0" fontId="30" fillId="14" borderId="108">
      <alignment horizontal="right" vertical="center"/>
    </xf>
    <xf numFmtId="0" fontId="88" fillId="0" borderId="114" applyNumberFormat="0" applyFill="0" applyAlignment="0" applyProtection="0"/>
    <xf numFmtId="0" fontId="68" fillId="46" borderId="57" applyNumberFormat="0" applyAlignment="0" applyProtection="0"/>
    <xf numFmtId="0" fontId="103" fillId="0" borderId="106" applyNumberFormat="0" applyFill="0" applyAlignment="0" applyProtection="0"/>
    <xf numFmtId="0" fontId="74" fillId="9" borderId="108">
      <alignment horizontal="right" vertical="center"/>
    </xf>
    <xf numFmtId="0" fontId="2" fillId="48" borderId="0" applyNumberFormat="0" applyBorder="0" applyAlignment="0" applyProtection="0"/>
    <xf numFmtId="0" fontId="34" fillId="14" borderId="111">
      <alignment horizontal="left" vertical="center" wrapText="1" indent="2"/>
    </xf>
    <xf numFmtId="0" fontId="34" fillId="16" borderId="116"/>
    <xf numFmtId="0" fontId="96" fillId="73" borderId="105" applyNumberFormat="0" applyAlignment="0" applyProtection="0"/>
    <xf numFmtId="0" fontId="34" fillId="16" borderId="108"/>
    <xf numFmtId="0" fontId="30" fillId="14" borderId="108">
      <alignment horizontal="right" vertical="center"/>
    </xf>
    <xf numFmtId="4" fontId="30" fillId="14" borderId="108">
      <alignment horizontal="right" vertical="center"/>
    </xf>
    <xf numFmtId="0" fontId="83" fillId="86" borderId="105" applyNumberFormat="0" applyAlignment="0" applyProtection="0"/>
    <xf numFmtId="4" fontId="34" fillId="0" borderId="108">
      <alignment horizontal="right" vertical="center"/>
    </xf>
    <xf numFmtId="0" fontId="87" fillId="73" borderId="105" applyNumberFormat="0" applyAlignment="0" applyProtection="0"/>
    <xf numFmtId="0" fontId="87" fillId="73" borderId="105" applyNumberFormat="0" applyAlignment="0" applyProtection="0"/>
    <xf numFmtId="0" fontId="72" fillId="55" borderId="0" applyNumberFormat="0" applyBorder="0" applyAlignment="0" applyProtection="0"/>
    <xf numFmtId="0" fontId="83" fillId="86" borderId="113" applyNumberFormat="0" applyAlignment="0" applyProtection="0"/>
    <xf numFmtId="0" fontId="2" fillId="60"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49" fontId="34" fillId="0" borderId="117" applyNumberFormat="0" applyFont="0" applyFill="0" applyBorder="0" applyProtection="0">
      <alignment horizontal="left" vertical="center" indent="5"/>
    </xf>
    <xf numFmtId="4" fontId="74" fillId="9" borderId="108">
      <alignment horizontal="right" vertical="center"/>
    </xf>
    <xf numFmtId="0" fontId="35" fillId="89" borderId="107" applyNumberFormat="0" applyFont="0" applyAlignment="0" applyProtection="0"/>
    <xf numFmtId="0" fontId="30" fillId="14" borderId="118">
      <alignment horizontal="right" vertical="center"/>
    </xf>
    <xf numFmtId="175" fontId="34" fillId="90" borderId="108" applyNumberFormat="0" applyFont="0" applyBorder="0" applyAlignment="0" applyProtection="0">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72" fillId="49" borderId="0" applyNumberFormat="0" applyBorder="0" applyAlignment="0" applyProtection="0"/>
    <xf numFmtId="4" fontId="30" fillId="14" borderId="108">
      <alignment horizontal="right" vertical="center"/>
    </xf>
    <xf numFmtId="0" fontId="81" fillId="86" borderId="104" applyNumberFormat="0" applyAlignment="0" applyProtection="0"/>
    <xf numFmtId="4" fontId="74" fillId="9" borderId="108">
      <alignment horizontal="right" vertical="center"/>
    </xf>
    <xf numFmtId="0" fontId="30" fillId="9" borderId="108">
      <alignment horizontal="right" vertical="center"/>
    </xf>
    <xf numFmtId="0" fontId="13" fillId="0" borderId="58" applyNumberFormat="0" applyFill="0" applyAlignment="0" applyProtection="0"/>
    <xf numFmtId="0" fontId="34" fillId="0"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14" borderId="111">
      <alignment horizontal="left" vertical="center" wrapText="1" indent="2"/>
    </xf>
    <xf numFmtId="0" fontId="34" fillId="14" borderId="111">
      <alignment horizontal="left" vertical="center" wrapText="1" indent="2"/>
    </xf>
    <xf numFmtId="0" fontId="78" fillId="89" borderId="123" applyNumberFormat="0" applyFont="0" applyAlignment="0" applyProtection="0"/>
    <xf numFmtId="4" fontId="30" fillId="14" borderId="110">
      <alignment horizontal="right" vertical="center"/>
    </xf>
    <xf numFmtId="0" fontId="30" fillId="14" borderId="109">
      <alignment horizontal="right" vertical="center"/>
    </xf>
    <xf numFmtId="4" fontId="34" fillId="16" borderId="108"/>
    <xf numFmtId="49" fontId="34" fillId="0" borderId="109" applyNumberFormat="0" applyFont="0" applyFill="0" applyBorder="0" applyProtection="0">
      <alignment horizontal="left" vertical="center" indent="5"/>
    </xf>
    <xf numFmtId="0" fontId="100" fillId="86" borderId="104" applyNumberFormat="0" applyAlignment="0" applyProtection="0"/>
    <xf numFmtId="4" fontId="34" fillId="0" borderId="108">
      <alignment horizontal="right" vertical="center"/>
    </xf>
    <xf numFmtId="0" fontId="96" fillId="73" borderId="105" applyNumberFormat="0" applyAlignment="0" applyProtection="0"/>
    <xf numFmtId="0" fontId="2" fillId="59" borderId="0" applyNumberFormat="0" applyBorder="0" applyAlignment="0" applyProtection="0"/>
    <xf numFmtId="0" fontId="100" fillId="86" borderId="104" applyNumberFormat="0" applyAlignment="0" applyProtection="0"/>
    <xf numFmtId="0" fontId="34" fillId="14" borderId="111">
      <alignment horizontal="left" vertical="center" wrapText="1" indent="2"/>
    </xf>
    <xf numFmtId="4" fontId="34" fillId="0" borderId="108" applyFill="0" applyBorder="0" applyProtection="0">
      <alignment horizontal="right" vertical="center"/>
    </xf>
    <xf numFmtId="49" fontId="34" fillId="0" borderId="109" applyNumberFormat="0" applyFont="0" applyFill="0" applyBorder="0" applyProtection="0">
      <alignment horizontal="left" vertical="center" indent="5"/>
    </xf>
    <xf numFmtId="0" fontId="100" fillId="86" borderId="112" applyNumberFormat="0" applyAlignment="0" applyProtection="0"/>
    <xf numFmtId="4" fontId="30" fillId="14" borderId="124">
      <alignment horizontal="right" vertical="center"/>
    </xf>
    <xf numFmtId="0" fontId="88" fillId="0" borderId="106" applyNumberFormat="0" applyFill="0" applyAlignment="0" applyProtection="0"/>
    <xf numFmtId="0" fontId="70" fillId="0" borderId="0" applyNumberFormat="0" applyFill="0" applyBorder="0" applyAlignment="0" applyProtection="0"/>
    <xf numFmtId="4" fontId="34" fillId="16" borderId="108"/>
    <xf numFmtId="0" fontId="83" fillId="86" borderId="105" applyNumberFormat="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2" fillId="63" borderId="0" applyNumberFormat="0" applyBorder="0" applyAlignment="0" applyProtection="0"/>
    <xf numFmtId="0" fontId="30" fillId="14" borderId="109">
      <alignment horizontal="right" vertical="center"/>
    </xf>
    <xf numFmtId="0" fontId="88" fillId="0" borderId="106" applyNumberFormat="0" applyFill="0" applyAlignment="0" applyProtection="0"/>
    <xf numFmtId="0" fontId="83" fillId="86" borderId="105" applyNumberFormat="0" applyAlignment="0" applyProtection="0"/>
    <xf numFmtId="0" fontId="30" fillId="9" borderId="108">
      <alignment horizontal="right" vertical="center"/>
    </xf>
    <xf numFmtId="0" fontId="2" fillId="54"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13" fillId="0" borderId="58" applyNumberFormat="0" applyFill="0" applyAlignment="0" applyProtection="0"/>
    <xf numFmtId="0" fontId="34" fillId="14" borderId="111">
      <alignment horizontal="left" vertical="center" wrapText="1" indent="2"/>
    </xf>
    <xf numFmtId="4" fontId="34" fillId="16" borderId="124"/>
    <xf numFmtId="0" fontId="2" fillId="57" borderId="0" applyNumberFormat="0" applyBorder="0" applyAlignment="0" applyProtection="0"/>
    <xf numFmtId="0" fontId="84" fillId="86" borderId="105" applyNumberFormat="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2" fillId="63" borderId="0" applyNumberFormat="0" applyBorder="0" applyAlignment="0" applyProtection="0"/>
    <xf numFmtId="0" fontId="30" fillId="14" borderId="108">
      <alignment horizontal="right" vertical="center"/>
    </xf>
    <xf numFmtId="49" fontId="34" fillId="0" borderId="109" applyNumberFormat="0" applyFont="0" applyFill="0" applyBorder="0" applyProtection="0">
      <alignment horizontal="left" vertical="center" indent="5"/>
    </xf>
    <xf numFmtId="0" fontId="74" fillId="9" borderId="116">
      <alignment horizontal="right" vertical="center"/>
    </xf>
    <xf numFmtId="0" fontId="2" fillId="62" borderId="0" applyNumberFormat="0" applyBorder="0" applyAlignment="0" applyProtection="0"/>
    <xf numFmtId="0" fontId="30" fillId="14" borderId="108">
      <alignment horizontal="right" vertical="center"/>
    </xf>
    <xf numFmtId="0" fontId="100" fillId="86" borderId="120" applyNumberFormat="0" applyAlignment="0" applyProtection="0"/>
    <xf numFmtId="0" fontId="2" fillId="56" borderId="0" applyNumberFormat="0" applyBorder="0" applyAlignment="0" applyProtection="0"/>
    <xf numFmtId="0" fontId="71" fillId="0" borderId="0" applyNumberFormat="0" applyFill="0" applyBorder="0" applyAlignment="0" applyProtection="0"/>
    <xf numFmtId="0" fontId="83" fillId="86" borderId="105" applyNumberFormat="0" applyAlignment="0" applyProtection="0"/>
    <xf numFmtId="0" fontId="84" fillId="86" borderId="105" applyNumberFormat="0" applyAlignment="0" applyProtection="0"/>
    <xf numFmtId="4" fontId="74" fillId="9" borderId="108">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13" fillId="0" borderId="58" applyNumberFormat="0" applyFill="0" applyAlignment="0" applyProtection="0"/>
    <xf numFmtId="0" fontId="78" fillId="89" borderId="123" applyNumberFormat="0" applyFont="0" applyAlignment="0" applyProtection="0"/>
    <xf numFmtId="4" fontId="34" fillId="0" borderId="108" applyFill="0" applyBorder="0" applyProtection="0">
      <alignment horizontal="right" vertical="center"/>
    </xf>
    <xf numFmtId="0" fontId="2" fillId="53" borderId="0" applyNumberFormat="0" applyBorder="0" applyAlignment="0" applyProtection="0"/>
    <xf numFmtId="0" fontId="30" fillId="14" borderId="116">
      <alignment horizontal="right" vertical="center"/>
    </xf>
    <xf numFmtId="0" fontId="2" fillId="51" borderId="0" applyNumberFormat="0" applyBorder="0" applyAlignment="0" applyProtection="0"/>
    <xf numFmtId="0" fontId="34" fillId="0" borderId="111">
      <alignment horizontal="left" vertical="center" wrapText="1" indent="2"/>
    </xf>
    <xf numFmtId="0" fontId="2" fillId="56" borderId="0" applyNumberFormat="0" applyBorder="0" applyAlignment="0" applyProtection="0"/>
    <xf numFmtId="0" fontId="72" fillId="61" borderId="0" applyNumberFormat="0" applyBorder="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30" fillId="9" borderId="116">
      <alignment horizontal="right" vertical="center"/>
    </xf>
    <xf numFmtId="0" fontId="100" fillId="86" borderId="104" applyNumberFormat="0" applyAlignment="0" applyProtection="0"/>
    <xf numFmtId="0" fontId="30" fillId="14" borderId="108">
      <alignment horizontal="right" vertical="center"/>
    </xf>
    <xf numFmtId="0" fontId="2" fillId="48" borderId="0" applyNumberFormat="0" applyBorder="0" applyAlignment="0" applyProtection="0"/>
    <xf numFmtId="0" fontId="84" fillId="86" borderId="121"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2" fillId="57" borderId="0" applyNumberFormat="0" applyBorder="0" applyAlignment="0" applyProtection="0"/>
    <xf numFmtId="49" fontId="34" fillId="0" borderId="109" applyNumberFormat="0" applyFont="0" applyFill="0" applyBorder="0" applyProtection="0">
      <alignment horizontal="left" vertical="center" indent="5"/>
    </xf>
    <xf numFmtId="0" fontId="2" fillId="47" borderId="0" applyNumberFormat="0" applyBorder="0" applyAlignment="0" applyProtection="0"/>
    <xf numFmtId="0" fontId="96" fillId="73" borderId="113" applyNumberFormat="0" applyAlignment="0" applyProtection="0"/>
    <xf numFmtId="0" fontId="34" fillId="0" borderId="108" applyNumberFormat="0" applyFill="0" applyAlignment="0" applyProtection="0"/>
    <xf numFmtId="0" fontId="2" fillId="60" borderId="0" applyNumberFormat="0" applyBorder="0" applyAlignment="0" applyProtection="0"/>
    <xf numFmtId="0" fontId="83" fillId="86" borderId="105" applyNumberFormat="0" applyAlignment="0" applyProtection="0"/>
    <xf numFmtId="175" fontId="34" fillId="90" borderId="124" applyNumberFormat="0" applyFont="0" applyBorder="0" applyAlignment="0" applyProtection="0">
      <alignment horizontal="right" vertical="center"/>
    </xf>
    <xf numFmtId="0" fontId="96" fillId="73" borderId="105" applyNumberFormat="0" applyAlignment="0" applyProtection="0"/>
    <xf numFmtId="0" fontId="30" fillId="14" borderId="108">
      <alignment horizontal="right" vertical="center"/>
    </xf>
    <xf numFmtId="0" fontId="2" fillId="47" borderId="0" applyNumberFormat="0" applyBorder="0" applyAlignment="0" applyProtection="0"/>
    <xf numFmtId="0" fontId="78" fillId="89" borderId="107" applyNumberFormat="0" applyFont="0" applyAlignment="0" applyProtection="0"/>
    <xf numFmtId="0" fontId="30" fillId="14" borderId="110">
      <alignment horizontal="right" vertical="center"/>
    </xf>
    <xf numFmtId="4" fontId="30" fillId="14" borderId="109">
      <alignment horizontal="right" vertical="center"/>
    </xf>
    <xf numFmtId="0" fontId="13" fillId="0" borderId="58" applyNumberFormat="0" applyFill="0" applyAlignment="0" applyProtection="0"/>
    <xf numFmtId="0" fontId="30" fillId="14" borderId="109">
      <alignment horizontal="right" vertical="center"/>
    </xf>
    <xf numFmtId="0" fontId="70" fillId="0" borderId="0" applyNumberFormat="0" applyFill="0" applyBorder="0" applyAlignment="0" applyProtection="0"/>
    <xf numFmtId="4" fontId="34" fillId="0" borderId="108" applyFill="0" applyBorder="0" applyProtection="0">
      <alignment horizontal="right" vertical="center"/>
    </xf>
    <xf numFmtId="4" fontId="30" fillId="14" borderId="108">
      <alignment horizontal="right" vertical="center"/>
    </xf>
    <xf numFmtId="0" fontId="35" fillId="89" borderId="107" applyNumberFormat="0" applyFont="0" applyAlignment="0" applyProtection="0"/>
    <xf numFmtId="0" fontId="78" fillId="89" borderId="107" applyNumberFormat="0" applyFont="0" applyAlignment="0" applyProtection="0"/>
    <xf numFmtId="0" fontId="30" fillId="14" borderId="110">
      <alignment horizontal="right" vertical="center"/>
    </xf>
    <xf numFmtId="0" fontId="81" fillId="86" borderId="112" applyNumberFormat="0" applyAlignment="0" applyProtection="0"/>
    <xf numFmtId="0" fontId="68" fillId="46" borderId="57" applyNumberFormat="0" applyAlignment="0" applyProtection="0"/>
    <xf numFmtId="0" fontId="96" fillId="73" borderId="105" applyNumberFormat="0" applyAlignment="0" applyProtection="0"/>
    <xf numFmtId="4" fontId="34" fillId="0" borderId="108">
      <alignment horizontal="right" vertical="center"/>
    </xf>
    <xf numFmtId="0" fontId="83" fillId="86" borderId="105" applyNumberFormat="0" applyAlignment="0" applyProtection="0"/>
    <xf numFmtId="0" fontId="30" fillId="14" borderId="124">
      <alignment horizontal="right" vertical="center"/>
    </xf>
    <xf numFmtId="0" fontId="68" fillId="46" borderId="57" applyNumberFormat="0" applyAlignment="0" applyProtection="0"/>
    <xf numFmtId="0" fontId="100" fillId="86" borderId="104" applyNumberFormat="0" applyAlignment="0" applyProtection="0"/>
    <xf numFmtId="0" fontId="34" fillId="9" borderId="109">
      <alignment horizontal="left" vertical="center"/>
    </xf>
    <xf numFmtId="0" fontId="100" fillId="86" borderId="104" applyNumberFormat="0" applyAlignment="0" applyProtection="0"/>
    <xf numFmtId="0" fontId="72" fillId="58" borderId="0" applyNumberFormat="0" applyBorder="0" applyAlignment="0" applyProtection="0"/>
    <xf numFmtId="0" fontId="2" fillId="60" borderId="0" applyNumberFormat="0" applyBorder="0" applyAlignment="0" applyProtection="0"/>
    <xf numFmtId="0" fontId="35" fillId="89" borderId="107" applyNumberFormat="0" applyFont="0" applyAlignment="0" applyProtection="0"/>
    <xf numFmtId="0" fontId="30" fillId="14" borderId="108">
      <alignment horizontal="right" vertical="center"/>
    </xf>
    <xf numFmtId="0" fontId="103" fillId="0" borderId="106" applyNumberFormat="0" applyFill="0" applyAlignment="0" applyProtection="0"/>
    <xf numFmtId="0" fontId="34" fillId="0" borderId="111">
      <alignment horizontal="left" vertical="center" wrapText="1" indent="2"/>
    </xf>
    <xf numFmtId="0" fontId="96" fillId="73" borderId="105" applyNumberFormat="0" applyAlignment="0" applyProtection="0"/>
    <xf numFmtId="0" fontId="2" fillId="59"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96" fillId="73" borderId="113" applyNumberFormat="0" applyAlignment="0" applyProtection="0"/>
    <xf numFmtId="4" fontId="74" fillId="9" borderId="116">
      <alignment horizontal="right" vertical="center"/>
    </xf>
    <xf numFmtId="0" fontId="84" fillId="86" borderId="105" applyNumberFormat="0" applyAlignment="0" applyProtection="0"/>
    <xf numFmtId="0" fontId="84" fillId="86" borderId="121" applyNumberFormat="0" applyAlignment="0" applyProtection="0"/>
    <xf numFmtId="4" fontId="30" fillId="14" borderId="110">
      <alignment horizontal="right" vertical="center"/>
    </xf>
    <xf numFmtId="0" fontId="2" fillId="50" borderId="0" applyNumberFormat="0" applyBorder="0" applyAlignment="0" applyProtection="0"/>
    <xf numFmtId="0" fontId="30" fillId="14" borderId="108">
      <alignment horizontal="right" vertical="center"/>
    </xf>
    <xf numFmtId="4" fontId="30" fillId="14" borderId="108">
      <alignment horizontal="right" vertical="center"/>
    </xf>
    <xf numFmtId="0" fontId="30" fillId="9" borderId="116">
      <alignment horizontal="right" vertical="center"/>
    </xf>
    <xf numFmtId="4" fontId="30" fillId="14" borderId="116">
      <alignment horizontal="right" vertical="center"/>
    </xf>
    <xf numFmtId="0" fontId="30" fillId="14" borderId="110">
      <alignment horizontal="right" vertical="center"/>
    </xf>
    <xf numFmtId="4" fontId="30" fillId="14" borderId="116">
      <alignment horizontal="righ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2" fillId="60" borderId="0" applyNumberFormat="0" applyBorder="0" applyAlignment="0" applyProtection="0"/>
    <xf numFmtId="0" fontId="72" fillId="52" borderId="0" applyNumberFormat="0" applyBorder="0" applyAlignment="0" applyProtection="0"/>
    <xf numFmtId="0" fontId="34" fillId="14" borderId="127">
      <alignment horizontal="left" vertical="center" wrapText="1" indent="2"/>
    </xf>
    <xf numFmtId="0" fontId="2" fillId="48" borderId="0" applyNumberFormat="0" applyBorder="0" applyAlignment="0" applyProtection="0"/>
    <xf numFmtId="0" fontId="100" fillId="86" borderId="104" applyNumberFormat="0" applyAlignment="0" applyProtection="0"/>
    <xf numFmtId="0" fontId="83" fillId="86" borderId="105" applyNumberFormat="0" applyAlignment="0" applyProtection="0"/>
    <xf numFmtId="0" fontId="2" fillId="56" borderId="0" applyNumberFormat="0" applyBorder="0" applyAlignment="0" applyProtection="0"/>
    <xf numFmtId="0" fontId="35"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81" fillId="86" borderId="104" applyNumberFormat="0" applyAlignment="0" applyProtection="0"/>
    <xf numFmtId="0" fontId="96" fillId="73" borderId="105" applyNumberFormat="0" applyAlignment="0" applyProtection="0"/>
    <xf numFmtId="0" fontId="2" fillId="62" borderId="0" applyNumberFormat="0" applyBorder="0" applyAlignment="0" applyProtection="0"/>
    <xf numFmtId="0" fontId="96" fillId="73" borderId="105" applyNumberFormat="0" applyAlignment="0" applyProtection="0"/>
    <xf numFmtId="4" fontId="74" fillId="9"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0" fillId="14" borderId="108">
      <alignment horizontal="right" vertical="center"/>
    </xf>
    <xf numFmtId="0" fontId="30" fillId="9" borderId="108">
      <alignment horizontal="right" vertical="center"/>
    </xf>
    <xf numFmtId="0" fontId="87" fillId="73" borderId="105" applyNumberFormat="0" applyAlignment="0" applyProtection="0"/>
    <xf numFmtId="0" fontId="34" fillId="16" borderId="108"/>
    <xf numFmtId="4" fontId="30" fillId="9" borderId="108">
      <alignment horizontal="right" vertical="center"/>
    </xf>
    <xf numFmtId="0" fontId="34" fillId="16" borderId="108"/>
    <xf numFmtId="0" fontId="34" fillId="0" borderId="108" applyNumberFormat="0" applyFill="0" applyAlignment="0" applyProtection="0"/>
    <xf numFmtId="0" fontId="100" fillId="86" borderId="120" applyNumberFormat="0" applyAlignment="0" applyProtection="0"/>
    <xf numFmtId="0" fontId="30" fillId="14" borderId="108">
      <alignment horizontal="right" vertical="center"/>
    </xf>
    <xf numFmtId="0" fontId="2" fillId="47" borderId="0" applyNumberFormat="0" applyBorder="0" applyAlignment="0" applyProtection="0"/>
    <xf numFmtId="0" fontId="103" fillId="0" borderId="114" applyNumberFormat="0" applyFill="0" applyAlignment="0" applyProtection="0"/>
    <xf numFmtId="0" fontId="81" fillId="86" borderId="112" applyNumberFormat="0" applyAlignment="0" applyProtection="0"/>
    <xf numFmtId="4" fontId="30" fillId="14" borderId="110">
      <alignment horizontal="right" vertical="center"/>
    </xf>
    <xf numFmtId="4" fontId="30" fillId="14" borderId="110">
      <alignment horizontal="right" vertical="center"/>
    </xf>
    <xf numFmtId="0" fontId="78" fillId="89" borderId="107" applyNumberFormat="0" applyFont="0" applyAlignment="0" applyProtection="0"/>
    <xf numFmtId="0" fontId="100" fillId="86" borderId="104" applyNumberFormat="0" applyAlignment="0" applyProtection="0"/>
    <xf numFmtId="0" fontId="30" fillId="14" borderId="108">
      <alignment horizontal="right" vertical="center"/>
    </xf>
    <xf numFmtId="4" fontId="74" fillId="9" borderId="116">
      <alignment horizontal="right" vertical="center"/>
    </xf>
    <xf numFmtId="4" fontId="30" fillId="14" borderId="108">
      <alignment horizontal="right" vertical="center"/>
    </xf>
    <xf numFmtId="4" fontId="30" fillId="14" borderId="117">
      <alignment horizontal="right" vertical="center"/>
    </xf>
    <xf numFmtId="4" fontId="34" fillId="16" borderId="108"/>
    <xf numFmtId="0" fontId="2" fillId="62" borderId="0" applyNumberFormat="0" applyBorder="0" applyAlignment="0" applyProtection="0"/>
    <xf numFmtId="0" fontId="30" fillId="14" borderId="108">
      <alignment horizontal="right" vertical="center"/>
    </xf>
    <xf numFmtId="0" fontId="96" fillId="73" borderId="105" applyNumberFormat="0" applyAlignment="0" applyProtection="0"/>
    <xf numFmtId="0" fontId="30" fillId="14" borderId="110">
      <alignment horizontal="right" vertical="center"/>
    </xf>
    <xf numFmtId="0" fontId="84" fillId="86" borderId="105" applyNumberFormat="0" applyAlignment="0" applyProtection="0"/>
    <xf numFmtId="0" fontId="2" fillId="50" borderId="0" applyNumberFormat="0" applyBorder="0" applyAlignment="0" applyProtection="0"/>
    <xf numFmtId="49" fontId="32" fillId="0" borderId="116" applyNumberFormat="0" applyFill="0" applyBorder="0" applyProtection="0">
      <alignment horizontal="left" vertical="center"/>
    </xf>
    <xf numFmtId="0" fontId="74" fillId="9" borderId="108">
      <alignment horizontal="right" vertical="center"/>
    </xf>
    <xf numFmtId="0" fontId="84" fillId="86" borderId="105" applyNumberFormat="0" applyAlignment="0" applyProtection="0"/>
    <xf numFmtId="0" fontId="81" fillId="86" borderId="112" applyNumberFormat="0" applyAlignment="0" applyProtection="0"/>
    <xf numFmtId="0" fontId="74" fillId="9" borderId="108">
      <alignment horizontal="right" vertical="center"/>
    </xf>
    <xf numFmtId="0" fontId="30" fillId="14" borderId="109">
      <alignment horizontal="right" vertical="center"/>
    </xf>
    <xf numFmtId="0" fontId="34" fillId="0"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4" fontId="30" fillId="9" borderId="108">
      <alignment horizontal="right" vertical="center"/>
    </xf>
    <xf numFmtId="49" fontId="34" fillId="0" borderId="108" applyNumberFormat="0" applyFont="0" applyFill="0" applyBorder="0" applyProtection="0">
      <alignment horizontal="left" vertical="center" indent="2"/>
    </xf>
    <xf numFmtId="0" fontId="35" fillId="89" borderId="107" applyNumberFormat="0" applyFont="0" applyAlignment="0" applyProtection="0"/>
    <xf numFmtId="0" fontId="103" fillId="0" borderId="106" applyNumberFormat="0" applyFill="0" applyAlignment="0" applyProtection="0"/>
    <xf numFmtId="0" fontId="35" fillId="89" borderId="107" applyNumberFormat="0" applyFont="0" applyAlignment="0" applyProtection="0"/>
    <xf numFmtId="0" fontId="34" fillId="14" borderId="111">
      <alignment horizontal="left" vertical="center" wrapText="1" indent="2"/>
    </xf>
    <xf numFmtId="4" fontId="30" fillId="14" borderId="110">
      <alignment horizontal="right" vertical="center"/>
    </xf>
    <xf numFmtId="0" fontId="78" fillId="89" borderId="115" applyNumberFormat="0" applyFont="0" applyAlignment="0" applyProtection="0"/>
    <xf numFmtId="0" fontId="87" fillId="73" borderId="121" applyNumberFormat="0" applyAlignment="0" applyProtection="0"/>
    <xf numFmtId="0" fontId="88" fillId="0" borderId="106" applyNumberFormat="0" applyFill="0" applyAlignment="0" applyProtection="0"/>
    <xf numFmtId="0" fontId="83" fillId="86" borderId="113" applyNumberFormat="0" applyAlignment="0" applyProtection="0"/>
    <xf numFmtId="0" fontId="87" fillId="73" borderId="105" applyNumberFormat="0" applyAlignment="0" applyProtection="0"/>
    <xf numFmtId="0" fontId="88" fillId="0" borderId="114" applyNumberFormat="0" applyFill="0" applyAlignment="0" applyProtection="0"/>
    <xf numFmtId="4" fontId="30"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88" fillId="0" borderId="106" applyNumberFormat="0" applyFill="0" applyAlignment="0" applyProtection="0"/>
    <xf numFmtId="0" fontId="84" fillId="86" borderId="105" applyNumberFormat="0" applyAlignment="0" applyProtection="0"/>
    <xf numFmtId="0" fontId="96" fillId="73" borderId="113" applyNumberFormat="0" applyAlignment="0" applyProtection="0"/>
    <xf numFmtId="0" fontId="30" fillId="14" borderId="108">
      <alignment horizontal="right" vertical="center"/>
    </xf>
    <xf numFmtId="4" fontId="74" fillId="9" borderId="108">
      <alignment horizontal="right" vertical="center"/>
    </xf>
    <xf numFmtId="175" fontId="34" fillId="90" borderId="108" applyNumberFormat="0" applyFont="0" applyBorder="0" applyAlignment="0" applyProtection="0">
      <alignment horizontal="right" vertical="center"/>
    </xf>
    <xf numFmtId="4" fontId="30" fillId="9" borderId="108">
      <alignment horizontal="right" vertical="center"/>
    </xf>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9" borderId="109">
      <alignment horizontal="left" vertical="center"/>
    </xf>
    <xf numFmtId="4" fontId="30" fillId="14" borderId="109">
      <alignment horizontal="right" vertical="center"/>
    </xf>
    <xf numFmtId="0" fontId="2" fillId="50" borderId="0" applyNumberFormat="0" applyBorder="0" applyAlignment="0" applyProtection="0"/>
    <xf numFmtId="49" fontId="32" fillId="0" borderId="108" applyNumberFormat="0" applyFill="0" applyBorder="0" applyProtection="0">
      <alignment horizontal="left" vertical="center"/>
    </xf>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30" fillId="14" borderId="109">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62"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16">
      <alignment horizontal="right" vertical="center"/>
    </xf>
    <xf numFmtId="4" fontId="34" fillId="0" borderId="124" applyFill="0" applyBorder="0" applyProtection="0">
      <alignment horizontal="right" vertical="center"/>
    </xf>
    <xf numFmtId="0" fontId="30" fillId="14" borderId="108">
      <alignment horizontal="right" vertical="center"/>
    </xf>
    <xf numFmtId="49" fontId="34" fillId="0" borderId="116" applyNumberFormat="0" applyFont="0" applyFill="0" applyBorder="0" applyProtection="0">
      <alignment horizontal="left" vertical="center" indent="2"/>
    </xf>
    <xf numFmtId="0" fontId="30" fillId="9" borderId="124">
      <alignment horizontal="right" vertical="center"/>
    </xf>
    <xf numFmtId="0" fontId="34" fillId="0" borderId="124">
      <alignment horizontal="right" vertical="center"/>
    </xf>
    <xf numFmtId="49" fontId="34" fillId="0" borderId="109" applyNumberFormat="0" applyFont="0" applyFill="0" applyBorder="0" applyProtection="0">
      <alignment horizontal="left" vertical="center" indent="5"/>
    </xf>
    <xf numFmtId="0" fontId="2" fillId="53"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4" fontId="30" fillId="14" borderId="124">
      <alignment horizontal="right" vertical="center"/>
    </xf>
    <xf numFmtId="0" fontId="103" fillId="0" borderId="122" applyNumberFormat="0" applyFill="0" applyAlignment="0" applyProtection="0"/>
    <xf numFmtId="4" fontId="30" fillId="14" borderId="117">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34" fillId="0" borderId="108" applyNumberFormat="0" applyFill="0" applyAlignment="0" applyProtection="0"/>
    <xf numFmtId="0" fontId="34" fillId="0" borderId="111">
      <alignment horizontal="left" vertical="center" wrapText="1" indent="2"/>
    </xf>
    <xf numFmtId="0" fontId="30" fillId="14" borderId="108">
      <alignment horizontal="right" vertical="center"/>
    </xf>
    <xf numFmtId="4" fontId="30" fillId="14" borderId="109">
      <alignment horizontal="right" vertical="center"/>
    </xf>
    <xf numFmtId="0" fontId="34" fillId="16" borderId="108"/>
    <xf numFmtId="0" fontId="72" fillId="49" borderId="0" applyNumberFormat="0" applyBorder="0" applyAlignment="0" applyProtection="0"/>
    <xf numFmtId="0" fontId="103" fillId="0" borderId="106" applyNumberFormat="0" applyFill="0" applyAlignment="0" applyProtection="0"/>
    <xf numFmtId="0" fontId="84" fillId="86" borderId="105" applyNumberFormat="0" applyAlignment="0" applyProtection="0"/>
    <xf numFmtId="0" fontId="30" fillId="9" borderId="108">
      <alignment horizontal="right" vertical="center"/>
    </xf>
    <xf numFmtId="4" fontId="30" fillId="9" borderId="108">
      <alignment horizontal="right" vertical="center"/>
    </xf>
    <xf numFmtId="4" fontId="34" fillId="0" borderId="108" applyFill="0" applyBorder="0" applyProtection="0">
      <alignment horizontal="right" vertical="center"/>
    </xf>
    <xf numFmtId="0" fontId="72" fillId="55" borderId="0" applyNumberFormat="0" applyBorder="0" applyAlignment="0" applyProtection="0"/>
    <xf numFmtId="0" fontId="35" fillId="89" borderId="107" applyNumberFormat="0" applyFont="0" applyAlignment="0" applyProtection="0"/>
    <xf numFmtId="0" fontId="78" fillId="89" borderId="115" applyNumberFormat="0" applyFont="0" applyAlignment="0" applyProtection="0"/>
    <xf numFmtId="0" fontId="70" fillId="0" borderId="0" applyNumberFormat="0" applyFill="0" applyBorder="0" applyAlignment="0" applyProtection="0"/>
    <xf numFmtId="4" fontId="30" fillId="14" borderId="110">
      <alignment horizontal="right" vertical="center"/>
    </xf>
    <xf numFmtId="0" fontId="74" fillId="9" borderId="108">
      <alignment horizontal="right" vertical="center"/>
    </xf>
    <xf numFmtId="0" fontId="30" fillId="9" borderId="108">
      <alignment horizontal="right" vertical="center"/>
    </xf>
    <xf numFmtId="4" fontId="30" fillId="14" borderId="110">
      <alignment horizontal="right" vertical="center"/>
    </xf>
    <xf numFmtId="4" fontId="30" fillId="14" borderId="109">
      <alignment horizontal="right" vertical="center"/>
    </xf>
    <xf numFmtId="4" fontId="34" fillId="0" borderId="108">
      <alignment horizontal="right" vertical="center"/>
    </xf>
    <xf numFmtId="0" fontId="84" fillId="86" borderId="113" applyNumberFormat="0" applyAlignment="0" applyProtection="0"/>
    <xf numFmtId="0" fontId="30" fillId="14" borderId="108">
      <alignment horizontal="right" vertical="center"/>
    </xf>
    <xf numFmtId="0" fontId="13" fillId="0" borderId="58" applyNumberFormat="0" applyFill="0" applyAlignment="0" applyProtection="0"/>
    <xf numFmtId="0" fontId="70" fillId="0" borderId="0" applyNumberFormat="0" applyFill="0" applyBorder="0" applyAlignment="0" applyProtection="0"/>
    <xf numFmtId="4" fontId="30" fillId="9" borderId="108">
      <alignment horizontal="right" vertical="center"/>
    </xf>
    <xf numFmtId="0" fontId="34" fillId="16" borderId="108"/>
    <xf numFmtId="0" fontId="72" fillId="64" borderId="0" applyNumberFormat="0" applyBorder="0" applyAlignment="0" applyProtection="0"/>
    <xf numFmtId="0" fontId="96" fillId="73" borderId="105" applyNumberFormat="0" applyAlignment="0" applyProtection="0"/>
    <xf numFmtId="0" fontId="30" fillId="14" borderId="109">
      <alignment horizontal="right" vertical="center"/>
    </xf>
    <xf numFmtId="0" fontId="88" fillId="0" borderId="106" applyNumberFormat="0" applyFill="0" applyAlignment="0" applyProtection="0"/>
    <xf numFmtId="49" fontId="34" fillId="0" borderId="109" applyNumberFormat="0" applyFont="0" applyFill="0" applyBorder="0" applyProtection="0">
      <alignment horizontal="left" vertical="center" indent="5"/>
    </xf>
    <xf numFmtId="0" fontId="72" fillId="55"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4" fillId="0" borderId="111">
      <alignment horizontal="left" vertical="center" wrapText="1" indent="2"/>
    </xf>
    <xf numFmtId="4" fontId="34" fillId="0" borderId="108" applyFill="0" applyBorder="0" applyProtection="0">
      <alignment horizontal="right" vertical="center"/>
    </xf>
    <xf numFmtId="0" fontId="34" fillId="0" borderId="108">
      <alignment horizontal="right" vertical="center"/>
    </xf>
    <xf numFmtId="4" fontId="34" fillId="0" borderId="108" applyFill="0" applyBorder="0" applyProtection="0">
      <alignment horizontal="right" vertical="center"/>
    </xf>
    <xf numFmtId="0" fontId="34" fillId="0" borderId="108" applyNumberFormat="0" applyFill="0" applyAlignment="0" applyProtection="0"/>
    <xf numFmtId="0" fontId="30" fillId="14" borderId="110">
      <alignment horizontal="right" vertical="center"/>
    </xf>
    <xf numFmtId="0" fontId="100" fillId="86" borderId="104" applyNumberFormat="0" applyAlignment="0" applyProtection="0"/>
    <xf numFmtId="0" fontId="2" fillId="51" borderId="0" applyNumberFormat="0" applyBorder="0" applyAlignment="0" applyProtection="0"/>
    <xf numFmtId="0" fontId="2" fillId="57" borderId="0" applyNumberFormat="0" applyBorder="0" applyAlignment="0" applyProtection="0"/>
    <xf numFmtId="0" fontId="72" fillId="49" borderId="0" applyNumberFormat="0" applyBorder="0" applyAlignment="0" applyProtection="0"/>
    <xf numFmtId="49" fontId="34" fillId="0" borderId="116" applyNumberFormat="0" applyFont="0" applyFill="0" applyBorder="0" applyProtection="0">
      <alignment horizontal="left" vertical="center" indent="2"/>
    </xf>
    <xf numFmtId="0" fontId="74" fillId="9" borderId="108">
      <alignment horizontal="right" vertical="center"/>
    </xf>
    <xf numFmtId="0" fontId="35" fillId="89" borderId="107" applyNumberFormat="0" applyFont="0" applyAlignment="0" applyProtection="0"/>
    <xf numFmtId="0" fontId="84" fillId="86" borderId="105" applyNumberFormat="0" applyAlignment="0" applyProtection="0"/>
    <xf numFmtId="0" fontId="78" fillId="89" borderId="123" applyNumberFormat="0" applyFont="0" applyAlignment="0" applyProtection="0"/>
    <xf numFmtId="0" fontId="34" fillId="0" borderId="108">
      <alignment horizontal="right" vertical="center"/>
    </xf>
    <xf numFmtId="0" fontId="30" fillId="14" borderId="109">
      <alignment horizontal="right" vertical="center"/>
    </xf>
    <xf numFmtId="0" fontId="78" fillId="89" borderId="107" applyNumberFormat="0" applyFont="0" applyAlignment="0" applyProtection="0"/>
    <xf numFmtId="0" fontId="2" fillId="59" borderId="0" applyNumberFormat="0" applyBorder="0" applyAlignment="0" applyProtection="0"/>
    <xf numFmtId="0" fontId="34" fillId="0" borderId="108">
      <alignment horizontal="right" vertical="center"/>
    </xf>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100" fillId="86" borderId="104" applyNumberFormat="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4" fontId="74" fillId="9" borderId="108">
      <alignment horizontal="right" vertical="center"/>
    </xf>
    <xf numFmtId="0" fontId="34" fillId="0" borderId="116" applyNumberFormat="0" applyFill="0" applyAlignment="0" applyProtection="0"/>
    <xf numFmtId="0" fontId="30" fillId="14" borderId="124">
      <alignment horizontal="right" vertical="center"/>
    </xf>
    <xf numFmtId="0" fontId="100" fillId="86" borderId="104" applyNumberFormat="0" applyAlignment="0" applyProtection="0"/>
    <xf numFmtId="0" fontId="2" fillId="60"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74" fillId="9" borderId="108">
      <alignment horizontal="right" vertical="center"/>
    </xf>
    <xf numFmtId="0" fontId="35" fillId="89" borderId="107" applyNumberFormat="0" applyFont="0" applyAlignment="0" applyProtection="0"/>
    <xf numFmtId="0" fontId="103" fillId="0" borderId="106" applyNumberFormat="0" applyFill="0" applyAlignment="0" applyProtection="0"/>
    <xf numFmtId="0" fontId="96" fillId="73" borderId="105" applyNumberFormat="0" applyAlignment="0" applyProtection="0"/>
    <xf numFmtId="0" fontId="30" fillId="14" borderId="108">
      <alignment horizontal="right" vertical="center"/>
    </xf>
    <xf numFmtId="0" fontId="81" fillId="86" borderId="104" applyNumberFormat="0" applyAlignment="0" applyProtection="0"/>
    <xf numFmtId="4" fontId="30" fillId="14" borderId="117">
      <alignment horizontal="right" vertical="center"/>
    </xf>
    <xf numFmtId="0" fontId="103" fillId="0" borderId="114" applyNumberFormat="0" applyFill="0" applyAlignment="0" applyProtection="0"/>
    <xf numFmtId="0" fontId="78" fillId="89" borderId="123" applyNumberFormat="0" applyFont="0" applyAlignment="0" applyProtection="0"/>
    <xf numFmtId="0" fontId="30" fillId="14" borderId="109">
      <alignment horizontal="right" vertical="center"/>
    </xf>
    <xf numFmtId="0" fontId="96" fillId="73" borderId="113" applyNumberFormat="0" applyAlignment="0" applyProtection="0"/>
    <xf numFmtId="0" fontId="103" fillId="0" borderId="106" applyNumberFormat="0" applyFill="0" applyAlignment="0" applyProtection="0"/>
    <xf numFmtId="0" fontId="81" fillId="86" borderId="120" applyNumberFormat="0" applyAlignment="0" applyProtection="0"/>
    <xf numFmtId="49" fontId="34" fillId="0" borderId="108" applyNumberFormat="0" applyFont="0" applyFill="0" applyBorder="0" applyProtection="0">
      <alignment horizontal="left" vertical="center" indent="2"/>
    </xf>
    <xf numFmtId="0" fontId="2" fillId="48" borderId="0" applyNumberFormat="0" applyBorder="0" applyAlignment="0" applyProtection="0"/>
    <xf numFmtId="0" fontId="78" fillId="89" borderId="107" applyNumberFormat="0" applyFont="0" applyAlignment="0" applyProtection="0"/>
    <xf numFmtId="4" fontId="30" fillId="14" borderId="108">
      <alignment horizontal="right" vertical="center"/>
    </xf>
    <xf numFmtId="0" fontId="78" fillId="89" borderId="107" applyNumberFormat="0" applyFont="0" applyAlignment="0" applyProtection="0"/>
    <xf numFmtId="0" fontId="88" fillId="0" borderId="106" applyNumberFormat="0" applyFill="0" applyAlignment="0" applyProtection="0"/>
    <xf numFmtId="0" fontId="87" fillId="73" borderId="121" applyNumberFormat="0" applyAlignment="0" applyProtection="0"/>
    <xf numFmtId="0" fontId="34" fillId="0" borderId="108">
      <alignment horizontal="right" vertical="center"/>
    </xf>
    <xf numFmtId="0" fontId="78" fillId="89" borderId="107" applyNumberFormat="0" applyFont="0" applyAlignment="0" applyProtection="0"/>
    <xf numFmtId="0" fontId="30" fillId="14" borderId="108">
      <alignment horizontal="right" vertical="center"/>
    </xf>
    <xf numFmtId="0" fontId="2" fillId="54" borderId="0" applyNumberFormat="0" applyBorder="0" applyAlignment="0" applyProtection="0"/>
    <xf numFmtId="0" fontId="103" fillId="0" borderId="106" applyNumberFormat="0" applyFill="0" applyAlignment="0" applyProtection="0"/>
    <xf numFmtId="175" fontId="34" fillId="90" borderId="116" applyNumberFormat="0" applyFont="0" applyBorder="0" applyAlignment="0" applyProtection="0">
      <alignment horizontal="right" vertical="center"/>
    </xf>
    <xf numFmtId="0" fontId="2" fillId="53" borderId="0" applyNumberFormat="0" applyBorder="0" applyAlignment="0" applyProtection="0"/>
    <xf numFmtId="0" fontId="70" fillId="0" borderId="0" applyNumberFormat="0" applyFill="0" applyBorder="0" applyAlignment="0" applyProtection="0"/>
    <xf numFmtId="4" fontId="30" fillId="14" borderId="108">
      <alignment horizontal="right" vertical="center"/>
    </xf>
    <xf numFmtId="0" fontId="84" fillId="86" borderId="105" applyNumberFormat="0" applyAlignment="0" applyProtection="0"/>
    <xf numFmtId="0" fontId="103" fillId="0" borderId="106" applyNumberFormat="0" applyFill="0" applyAlignment="0" applyProtection="0"/>
    <xf numFmtId="0" fontId="34" fillId="14" borderId="111">
      <alignment horizontal="left" vertical="center" wrapText="1" indent="2"/>
    </xf>
    <xf numFmtId="4" fontId="34" fillId="16" borderId="108"/>
    <xf numFmtId="4" fontId="30" fillId="14" borderId="108">
      <alignment horizontal="right" vertical="center"/>
    </xf>
    <xf numFmtId="49" fontId="32" fillId="0" borderId="108" applyNumberFormat="0" applyFill="0" applyBorder="0" applyProtection="0">
      <alignment horizontal="left" vertical="center"/>
    </xf>
    <xf numFmtId="0" fontId="30" fillId="14" borderId="109">
      <alignment horizontal="right" vertical="center"/>
    </xf>
    <xf numFmtId="49" fontId="32" fillId="0" borderId="108" applyNumberFormat="0" applyFill="0" applyBorder="0" applyProtection="0">
      <alignment horizontal="left" vertical="center"/>
    </xf>
    <xf numFmtId="0" fontId="30" fillId="14" borderId="108">
      <alignment horizontal="right" vertical="center"/>
    </xf>
    <xf numFmtId="0" fontId="96" fillId="73" borderId="105" applyNumberFormat="0" applyAlignment="0" applyProtection="0"/>
    <xf numFmtId="0" fontId="96" fillId="73" borderId="105" applyNumberFormat="0" applyAlignment="0" applyProtection="0"/>
    <xf numFmtId="0" fontId="34" fillId="16" borderId="108"/>
    <xf numFmtId="0" fontId="69" fillId="46" borderId="56" applyNumberFormat="0" applyAlignment="0" applyProtection="0"/>
    <xf numFmtId="4" fontId="30" fillId="14" borderId="108">
      <alignment horizontal="right" vertical="center"/>
    </xf>
    <xf numFmtId="0" fontId="81" fillId="86" borderId="104" applyNumberFormat="0" applyAlignment="0" applyProtection="0"/>
    <xf numFmtId="4" fontId="30" fillId="9" borderId="108">
      <alignment horizontal="right" vertical="center"/>
    </xf>
    <xf numFmtId="0" fontId="96" fillId="73" borderId="105" applyNumberFormat="0" applyAlignment="0" applyProtection="0"/>
    <xf numFmtId="0" fontId="34" fillId="0" borderId="108" applyNumberFormat="0" applyFill="0" applyAlignment="0" applyProtection="0"/>
    <xf numFmtId="0" fontId="34" fillId="16" borderId="108"/>
    <xf numFmtId="4" fontId="30" fillId="14" borderId="116">
      <alignment horizontal="right" vertical="center"/>
    </xf>
    <xf numFmtId="0" fontId="83" fillId="86" borderId="105" applyNumberFormat="0" applyAlignment="0" applyProtection="0"/>
    <xf numFmtId="0" fontId="34" fillId="14" borderId="111">
      <alignment horizontal="left" vertical="center" wrapText="1" indent="2"/>
    </xf>
    <xf numFmtId="0" fontId="96" fillId="73" borderId="113" applyNumberFormat="0" applyAlignment="0" applyProtection="0"/>
    <xf numFmtId="0" fontId="87" fillId="73" borderId="105" applyNumberFormat="0" applyAlignment="0" applyProtection="0"/>
    <xf numFmtId="0" fontId="78" fillId="89" borderId="107" applyNumberFormat="0" applyFont="0" applyAlignment="0" applyProtection="0"/>
    <xf numFmtId="0" fontId="78" fillId="89" borderId="107" applyNumberFormat="0" applyFont="0" applyAlignment="0" applyProtection="0"/>
    <xf numFmtId="0" fontId="100" fillId="86" borderId="104" applyNumberFormat="0" applyAlignment="0" applyProtection="0"/>
    <xf numFmtId="0" fontId="87" fillId="73" borderId="105" applyNumberFormat="0" applyAlignment="0" applyProtection="0"/>
    <xf numFmtId="0" fontId="74" fillId="9" borderId="108">
      <alignment horizontal="right" vertical="center"/>
    </xf>
    <xf numFmtId="0" fontId="30" fillId="14" borderId="126">
      <alignment horizontal="right" vertical="center"/>
    </xf>
    <xf numFmtId="4" fontId="30" fillId="14" borderId="116">
      <alignment horizontal="right" vertical="center"/>
    </xf>
    <xf numFmtId="0" fontId="100" fillId="86" borderId="104" applyNumberFormat="0" applyAlignment="0" applyProtection="0"/>
    <xf numFmtId="0" fontId="83" fillId="86" borderId="113" applyNumberFormat="0" applyAlignment="0" applyProtection="0"/>
    <xf numFmtId="0" fontId="88" fillId="0" borderId="106" applyNumberFormat="0" applyFill="0" applyAlignment="0" applyProtection="0"/>
    <xf numFmtId="0" fontId="34" fillId="0" borderId="116" applyNumberFormat="0" applyFill="0" applyAlignment="0" applyProtection="0"/>
    <xf numFmtId="0" fontId="78" fillId="89" borderId="107" applyNumberFormat="0" applyFont="0" applyAlignment="0" applyProtection="0"/>
    <xf numFmtId="0" fontId="30" fillId="9" borderId="108">
      <alignment horizontal="right" vertical="center"/>
    </xf>
    <xf numFmtId="0" fontId="34" fillId="9" borderId="109">
      <alignment horizontal="left" vertical="center"/>
    </xf>
    <xf numFmtId="0" fontId="34" fillId="0" borderId="108">
      <alignment horizontal="right" vertical="center"/>
    </xf>
    <xf numFmtId="0" fontId="78" fillId="89" borderId="107" applyNumberFormat="0" applyFont="0" applyAlignment="0" applyProtection="0"/>
    <xf numFmtId="175" fontId="34" fillId="90" borderId="116" applyNumberFormat="0" applyFont="0" applyBorder="0" applyAlignment="0" applyProtection="0">
      <alignment horizontal="right" vertical="center"/>
    </xf>
    <xf numFmtId="0" fontId="34" fillId="0" borderId="111">
      <alignment horizontal="left" vertical="center" wrapText="1" indent="2"/>
    </xf>
    <xf numFmtId="0" fontId="34" fillId="0" borderId="108">
      <alignment horizontal="right" vertical="center"/>
    </xf>
    <xf numFmtId="0" fontId="30" fillId="14" borderId="118">
      <alignment horizontal="right" vertical="center"/>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72" fillId="55" borderId="0" applyNumberFormat="0" applyBorder="0" applyAlignment="0" applyProtection="0"/>
    <xf numFmtId="0" fontId="84" fillId="86" borderId="105" applyNumberFormat="0" applyAlignment="0" applyProtection="0"/>
    <xf numFmtId="4" fontId="34" fillId="16" borderId="108"/>
    <xf numFmtId="0" fontId="103" fillId="0" borderId="106" applyNumberFormat="0" applyFill="0" applyAlignment="0" applyProtection="0"/>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2" fillId="50" borderId="0" applyNumberFormat="0" applyBorder="0" applyAlignment="0" applyProtection="0"/>
    <xf numFmtId="0" fontId="30" fillId="9" borderId="116">
      <alignment horizontal="right" vertical="center"/>
    </xf>
    <xf numFmtId="0" fontId="30" fillId="14" borderId="117">
      <alignment horizontal="right" vertical="center"/>
    </xf>
    <xf numFmtId="49" fontId="32" fillId="0" borderId="108" applyNumberFormat="0" applyFill="0" applyBorder="0" applyProtection="0">
      <alignment horizontal="left" vertical="center"/>
    </xf>
    <xf numFmtId="0" fontId="88" fillId="0" borderId="106" applyNumberFormat="0" applyFill="0" applyAlignment="0" applyProtection="0"/>
    <xf numFmtId="0" fontId="84" fillId="86" borderId="113" applyNumberFormat="0" applyAlignment="0" applyProtection="0"/>
    <xf numFmtId="0" fontId="30" fillId="14" borderId="108">
      <alignment horizontal="right" vertical="center"/>
    </xf>
    <xf numFmtId="0" fontId="81" fillId="86" borderId="104" applyNumberFormat="0" applyAlignment="0" applyProtection="0"/>
    <xf numFmtId="0" fontId="71" fillId="0" borderId="0" applyNumberFormat="0" applyFill="0" applyBorder="0" applyAlignment="0" applyProtection="0"/>
    <xf numFmtId="0" fontId="84" fillId="86" borderId="105" applyNumberFormat="0" applyAlignment="0" applyProtection="0"/>
    <xf numFmtId="4" fontId="34" fillId="16" borderId="108"/>
    <xf numFmtId="0" fontId="68" fillId="46" borderId="57" applyNumberFormat="0" applyAlignment="0" applyProtection="0"/>
    <xf numFmtId="0" fontId="34" fillId="0"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4" fontId="34" fillId="16" borderId="108"/>
    <xf numFmtId="4" fontId="34" fillId="0" borderId="108" applyFill="0" applyBorder="0" applyProtection="0">
      <alignment horizontal="right" vertical="center"/>
    </xf>
    <xf numFmtId="4" fontId="34" fillId="0" borderId="108">
      <alignment horizontal="right" vertical="center"/>
    </xf>
    <xf numFmtId="4" fontId="30" fillId="14" borderId="108">
      <alignment horizontal="right" vertical="center"/>
    </xf>
    <xf numFmtId="0" fontId="78" fillId="89" borderId="107" applyNumberFormat="0" applyFont="0" applyAlignment="0" applyProtection="0"/>
    <xf numFmtId="4" fontId="34" fillId="0" borderId="108" applyFill="0" applyBorder="0" applyProtection="0">
      <alignment horizontal="right" vertical="center"/>
    </xf>
    <xf numFmtId="4" fontId="30" fillId="9" borderId="108">
      <alignment horizontal="right" vertical="center"/>
    </xf>
    <xf numFmtId="0" fontId="103" fillId="0" borderId="106" applyNumberFormat="0" applyFill="0" applyAlignment="0" applyProtection="0"/>
    <xf numFmtId="0" fontId="96" fillId="73" borderId="105" applyNumberFormat="0" applyAlignment="0" applyProtection="0"/>
    <xf numFmtId="4" fontId="34" fillId="0" borderId="108" applyFill="0" applyBorder="0" applyProtection="0">
      <alignment horizontal="right" vertical="center"/>
    </xf>
    <xf numFmtId="4" fontId="30" fillId="14" borderId="110">
      <alignment horizontal="right" vertical="center"/>
    </xf>
    <xf numFmtId="0" fontId="30" fillId="14" borderId="118">
      <alignment horizontal="right" vertical="center"/>
    </xf>
    <xf numFmtId="0" fontId="96" fillId="73" borderId="113" applyNumberFormat="0" applyAlignment="0" applyProtection="0"/>
    <xf numFmtId="0" fontId="34" fillId="14" borderId="127">
      <alignment horizontal="left" vertical="center" wrapText="1" indent="2"/>
    </xf>
    <xf numFmtId="4" fontId="30" fillId="14" borderId="109">
      <alignment horizontal="right" vertical="center"/>
    </xf>
    <xf numFmtId="0" fontId="34" fillId="9" borderId="125">
      <alignment horizontal="left" vertical="center"/>
    </xf>
    <xf numFmtId="4" fontId="74" fillId="9" borderId="124">
      <alignment horizontal="right" vertical="center"/>
    </xf>
    <xf numFmtId="4" fontId="30" fillId="14" borderId="108">
      <alignment horizontal="right" vertical="center"/>
    </xf>
    <xf numFmtId="0" fontId="103" fillId="0" borderId="106" applyNumberFormat="0" applyFill="0" applyAlignment="0" applyProtection="0"/>
    <xf numFmtId="0" fontId="2" fillId="57"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34" fillId="0" borderId="124">
      <alignment horizontal="right" vertical="center"/>
    </xf>
    <xf numFmtId="0" fontId="30" fillId="14" borderId="126">
      <alignment horizontal="right" vertical="center"/>
    </xf>
    <xf numFmtId="0" fontId="84" fillId="86" borderId="105" applyNumberFormat="0" applyAlignment="0" applyProtection="0"/>
    <xf numFmtId="0" fontId="68" fillId="46" borderId="57" applyNumberFormat="0" applyAlignment="0" applyProtection="0"/>
    <xf numFmtId="0" fontId="103" fillId="0" borderId="106" applyNumberFormat="0" applyFill="0" applyAlignment="0" applyProtection="0"/>
    <xf numFmtId="4" fontId="30" fillId="14" borderId="110">
      <alignment horizontal="right" vertical="center"/>
    </xf>
    <xf numFmtId="0" fontId="30" fillId="14" borderId="108">
      <alignment horizontal="right" vertical="center"/>
    </xf>
    <xf numFmtId="0" fontId="30" fillId="14" borderId="110">
      <alignment horizontal="right" vertical="center"/>
    </xf>
    <xf numFmtId="0" fontId="30" fillId="14" borderId="108">
      <alignment horizontal="right" vertical="center"/>
    </xf>
    <xf numFmtId="0" fontId="34" fillId="0" borderId="111">
      <alignment horizontal="left" vertical="center" wrapText="1" indent="2"/>
    </xf>
    <xf numFmtId="0" fontId="35" fillId="89" borderId="115"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96" fillId="73" borderId="105" applyNumberFormat="0" applyAlignment="0" applyProtection="0"/>
    <xf numFmtId="0" fontId="34" fillId="9" borderId="109">
      <alignment horizontal="left" vertical="center"/>
    </xf>
    <xf numFmtId="0" fontId="103" fillId="0" borderId="106" applyNumberFormat="0" applyFill="0" applyAlignment="0" applyProtection="0"/>
    <xf numFmtId="0" fontId="100" fillId="86" borderId="104" applyNumberFormat="0" applyAlignment="0" applyProtection="0"/>
    <xf numFmtId="0" fontId="30" fillId="14" borderId="117">
      <alignment horizontal="right" vertical="center"/>
    </xf>
    <xf numFmtId="0" fontId="78" fillId="89" borderId="107" applyNumberFormat="0" applyFont="0" applyAlignment="0" applyProtection="0"/>
    <xf numFmtId="0" fontId="81" fillId="86" borderId="112"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100" fillId="86" borderId="120" applyNumberFormat="0" applyAlignment="0" applyProtection="0"/>
    <xf numFmtId="0" fontId="96" fillId="73" borderId="105" applyNumberFormat="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0" fontId="78" fillId="89" borderId="107" applyNumberFormat="0" applyFon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0" fontId="30" fillId="9" borderId="108">
      <alignment horizontal="right" vertical="center"/>
    </xf>
    <xf numFmtId="4" fontId="34" fillId="16" borderId="108"/>
    <xf numFmtId="0" fontId="103" fillId="0" borderId="106" applyNumberFormat="0" applyFill="0" applyAlignment="0" applyProtection="0"/>
    <xf numFmtId="0" fontId="78" fillId="89" borderId="107" applyNumberFormat="0" applyFont="0" applyAlignment="0" applyProtection="0"/>
    <xf numFmtId="4" fontId="34" fillId="16" borderId="108"/>
    <xf numFmtId="0" fontId="83" fillId="86" borderId="105" applyNumberFormat="0" applyAlignment="0" applyProtection="0"/>
    <xf numFmtId="0" fontId="30" fillId="9" borderId="108">
      <alignment horizontal="right" vertical="center"/>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9" borderId="109">
      <alignment horizontal="left" vertical="center"/>
    </xf>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88" fillId="0" borderId="106" applyNumberFormat="0" applyFill="0" applyAlignment="0" applyProtection="0"/>
    <xf numFmtId="0" fontId="103" fillId="0" borderId="106" applyNumberFormat="0" applyFill="0" applyAlignment="0" applyProtection="0"/>
    <xf numFmtId="0" fontId="34" fillId="16" borderId="108"/>
    <xf numFmtId="4" fontId="34" fillId="16" borderId="108"/>
    <xf numFmtId="0" fontId="96" fillId="73" borderId="105" applyNumberFormat="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0" fontId="2" fillId="0" borderId="0"/>
    <xf numFmtId="0" fontId="30" fillId="14" borderId="116">
      <alignment horizontal="right" vertical="center"/>
    </xf>
    <xf numFmtId="0" fontId="88" fillId="0" borderId="114" applyNumberFormat="0" applyFill="0" applyAlignment="0" applyProtection="0"/>
    <xf numFmtId="0" fontId="30" fillId="14" borderId="108">
      <alignment horizontal="right" vertical="center"/>
    </xf>
    <xf numFmtId="0" fontId="34" fillId="0" borderId="111">
      <alignment horizontal="left" vertical="center" wrapText="1" indent="2"/>
    </xf>
    <xf numFmtId="4" fontId="30" fillId="14" borderId="126">
      <alignment horizontal="right" vertical="center"/>
    </xf>
    <xf numFmtId="0" fontId="68" fillId="46" borderId="57" applyNumberFormat="0" applyAlignment="0" applyProtection="0"/>
    <xf numFmtId="0" fontId="69" fillId="46" borderId="56" applyNumberFormat="0" applyAlignment="0" applyProtection="0"/>
    <xf numFmtId="0" fontId="2" fillId="50" borderId="0" applyNumberFormat="0" applyBorder="0" applyAlignment="0" applyProtection="0"/>
    <xf numFmtId="0" fontId="100" fillId="86" borderId="112"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88" fillId="0" borderId="106" applyNumberFormat="0" applyFill="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1" fillId="0" borderId="0" applyNumberFormat="0" applyFill="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70" fillId="0" borderId="0" applyNumberFormat="0" applyFill="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84" fillId="86" borderId="121" applyNumberFormat="0" applyAlignment="0" applyProtection="0"/>
    <xf numFmtId="0" fontId="100" fillId="86" borderId="104" applyNumberFormat="0" applyAlignment="0" applyProtection="0"/>
    <xf numFmtId="0" fontId="96" fillId="73" borderId="105" applyNumberFormat="0" applyAlignment="0" applyProtection="0"/>
    <xf numFmtId="0" fontId="96" fillId="73" borderId="105" applyNumberFormat="0" applyAlignment="0" applyProtection="0"/>
    <xf numFmtId="0" fontId="2" fillId="63" borderId="0" applyNumberFormat="0" applyBorder="0" applyAlignment="0" applyProtection="0"/>
    <xf numFmtId="0" fontId="103" fillId="0" borderId="114" applyNumberFormat="0" applyFill="0" applyAlignment="0" applyProtection="0"/>
    <xf numFmtId="0" fontId="30" fillId="9" borderId="124">
      <alignment horizontal="right" vertical="center"/>
    </xf>
    <xf numFmtId="4" fontId="34" fillId="0" borderId="108" applyFill="0" applyBorder="0" applyProtection="0">
      <alignment horizontal="right" vertical="center"/>
    </xf>
    <xf numFmtId="4" fontId="30" fillId="14" borderId="108">
      <alignment horizontal="right" vertical="center"/>
    </xf>
    <xf numFmtId="0" fontId="2" fillId="0" borderId="0"/>
    <xf numFmtId="0" fontId="88" fillId="0" borderId="106" applyNumberFormat="0" applyFill="0" applyAlignment="0" applyProtection="0"/>
    <xf numFmtId="0" fontId="35" fillId="89" borderId="123" applyNumberFormat="0" applyFont="0" applyAlignment="0" applyProtection="0"/>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 fontId="30" fillId="9" borderId="108">
      <alignment horizontal="right" vertical="center"/>
    </xf>
    <xf numFmtId="0" fontId="30" fillId="14" borderId="108">
      <alignment horizontal="right" vertical="center"/>
    </xf>
    <xf numFmtId="0" fontId="2" fillId="0" borderId="0"/>
    <xf numFmtId="0" fontId="2" fillId="0" borderId="0"/>
    <xf numFmtId="0" fontId="2" fillId="0" borderId="0"/>
    <xf numFmtId="0" fontId="2" fillId="0" borderId="0"/>
    <xf numFmtId="0" fontId="72" fillId="61" borderId="0" applyNumberFormat="0" applyBorder="0" applyAlignment="0" applyProtection="0"/>
    <xf numFmtId="0" fontId="30" fillId="14" borderId="116">
      <alignment horizontal="righ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4" fillId="9" borderId="109">
      <alignment horizontal="left" vertical="center"/>
    </xf>
    <xf numFmtId="4" fontId="74" fillId="9" borderId="116">
      <alignment horizontal="right" vertical="center"/>
    </xf>
    <xf numFmtId="0" fontId="34" fillId="0" borderId="124" applyNumberFormat="0" applyFill="0" applyAlignment="0" applyProtection="0"/>
    <xf numFmtId="0" fontId="2" fillId="50" borderId="0" applyNumberFormat="0" applyBorder="0" applyAlignment="0" applyProtection="0"/>
    <xf numFmtId="4" fontId="30" fillId="14" borderId="110">
      <alignment horizontal="right" vertical="center"/>
    </xf>
    <xf numFmtId="49" fontId="34" fillId="0" borderId="109" applyNumberFormat="0" applyFont="0" applyFill="0" applyBorder="0" applyProtection="0">
      <alignment horizontal="left" vertical="center" indent="5"/>
    </xf>
    <xf numFmtId="0" fontId="100" fillId="86" borderId="104" applyNumberFormat="0" applyAlignment="0" applyProtection="0"/>
    <xf numFmtId="0" fontId="34" fillId="14" borderId="111">
      <alignment horizontal="left" vertical="center" wrapText="1" indent="2"/>
    </xf>
    <xf numFmtId="0" fontId="84" fillId="86" borderId="113" applyNumberFormat="0" applyAlignment="0" applyProtection="0"/>
    <xf numFmtId="0" fontId="71" fillId="0" borderId="0" applyNumberFormat="0" applyFill="0" applyBorder="0" applyAlignment="0" applyProtection="0"/>
    <xf numFmtId="0" fontId="88" fillId="0" borderId="106" applyNumberFormat="0" applyFill="0" applyAlignment="0" applyProtection="0"/>
    <xf numFmtId="0" fontId="30" fillId="14" borderId="108">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8" fillId="46" borderId="57" applyNumberFormat="0" applyAlignment="0" applyProtection="0"/>
    <xf numFmtId="0" fontId="69" fillId="46" borderId="56" applyNumberFormat="0" applyAlignment="0" applyProtection="0"/>
    <xf numFmtId="4" fontId="74" fillId="9" borderId="108">
      <alignment horizontal="right" vertical="center"/>
    </xf>
    <xf numFmtId="0" fontId="70" fillId="0" borderId="0" applyNumberFormat="0" applyFill="0" applyBorder="0" applyAlignment="0" applyProtection="0"/>
    <xf numFmtId="0"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16">
      <alignment horizontal="righ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08" applyNumberFormat="0" applyFill="0" applyAlignment="0" applyProtection="0"/>
    <xf numFmtId="0" fontId="96" fillId="73" borderId="105" applyNumberFormat="0" applyAlignment="0" applyProtection="0"/>
    <xf numFmtId="4" fontId="34" fillId="16" borderId="108"/>
    <xf numFmtId="0" fontId="68" fillId="46" borderId="57" applyNumberFormat="0" applyAlignment="0" applyProtection="0"/>
    <xf numFmtId="4" fontId="34" fillId="0" borderId="108">
      <alignment horizontal="right" vertical="center"/>
    </xf>
    <xf numFmtId="0" fontId="13" fillId="0" borderId="58" applyNumberFormat="0" applyFill="0" applyAlignment="0" applyProtection="0"/>
    <xf numFmtId="0" fontId="68" fillId="46" borderId="57" applyNumberFormat="0" applyAlignment="0" applyProtection="0"/>
    <xf numFmtId="0" fontId="2" fillId="63"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2" fillId="60" borderId="0" applyNumberFormat="0" applyBorder="0" applyAlignment="0" applyProtection="0"/>
    <xf numFmtId="0" fontId="2" fillId="51"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08">
      <alignment horizontal="right" vertical="center"/>
    </xf>
    <xf numFmtId="4" fontId="30" fillId="14" borderId="110">
      <alignment horizontal="right" vertical="center"/>
    </xf>
    <xf numFmtId="4" fontId="30" fillId="14" borderId="108">
      <alignment horizontal="right" vertical="center"/>
    </xf>
    <xf numFmtId="4" fontId="30" fillId="14" borderId="12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14" borderId="111">
      <alignment horizontal="left" vertical="center" wrapText="1" indent="2"/>
    </xf>
    <xf numFmtId="0" fontId="34" fillId="0" borderId="108">
      <alignment horizontal="right" vertical="center"/>
    </xf>
    <xf numFmtId="0" fontId="81" fillId="86" borderId="104" applyNumberFormat="0" applyAlignment="0" applyProtection="0"/>
    <xf numFmtId="0" fontId="72" fillId="64" borderId="0" applyNumberFormat="0" applyBorder="0" applyAlignment="0" applyProtection="0"/>
    <xf numFmtId="0" fontId="2" fillId="57" borderId="0" applyNumberFormat="0" applyBorder="0" applyAlignment="0" applyProtection="0"/>
    <xf numFmtId="0" fontId="30" fillId="14" borderId="109">
      <alignment horizontal="right" vertical="center"/>
    </xf>
    <xf numFmtId="0" fontId="2" fillId="62" borderId="0" applyNumberFormat="0" applyBorder="0" applyAlignment="0" applyProtection="0"/>
    <xf numFmtId="4" fontId="34" fillId="0" borderId="108">
      <alignment horizontal="right" vertical="center"/>
    </xf>
    <xf numFmtId="0" fontId="34" fillId="0" borderId="108">
      <alignment horizontal="right" vertical="center"/>
    </xf>
    <xf numFmtId="49" fontId="32" fillId="0" borderId="108" applyNumberFormat="0" applyFill="0" applyBorder="0" applyProtection="0">
      <alignment horizontal="left" vertical="center"/>
    </xf>
    <xf numFmtId="0" fontId="2" fillId="63" borderId="0" applyNumberFormat="0" applyBorder="0" applyAlignment="0" applyProtection="0"/>
    <xf numFmtId="0" fontId="34" fillId="16" borderId="116"/>
    <xf numFmtId="0" fontId="100" fillId="86" borderId="104" applyNumberFormat="0" applyAlignment="0" applyProtection="0"/>
    <xf numFmtId="0" fontId="100" fillId="86" borderId="104" applyNumberFormat="0" applyAlignment="0" applyProtection="0"/>
    <xf numFmtId="4" fontId="30" fillId="9" borderId="108">
      <alignment horizontal="right" vertical="center"/>
    </xf>
    <xf numFmtId="0" fontId="2" fillId="47" borderId="0" applyNumberFormat="0" applyBorder="0" applyAlignment="0" applyProtection="0"/>
    <xf numFmtId="0" fontId="84" fillId="86" borderId="113" applyNumberFormat="0" applyAlignment="0" applyProtection="0"/>
    <xf numFmtId="0" fontId="83" fillId="86" borderId="105" applyNumberFormat="0" applyAlignment="0" applyProtection="0"/>
    <xf numFmtId="4" fontId="30" fillId="9" borderId="108">
      <alignment horizontal="right" vertical="center"/>
    </xf>
    <xf numFmtId="0" fontId="2" fillId="47" borderId="0" applyNumberFormat="0" applyBorder="0" applyAlignment="0" applyProtection="0"/>
    <xf numFmtId="0" fontId="88" fillId="0" borderId="106" applyNumberFormat="0" applyFill="0" applyAlignment="0" applyProtection="0"/>
    <xf numFmtId="0" fontId="2" fillId="57" borderId="0" applyNumberFormat="0" applyBorder="0" applyAlignment="0" applyProtection="0"/>
    <xf numFmtId="4" fontId="30" fillId="14" borderId="108">
      <alignment horizontal="right" vertical="center"/>
    </xf>
    <xf numFmtId="4" fontId="34" fillId="0" borderId="108" applyFill="0" applyBorder="0" applyProtection="0">
      <alignment horizontal="right" vertical="center"/>
    </xf>
    <xf numFmtId="0" fontId="34" fillId="0" borderId="124" applyNumberFormat="0" applyFill="0" applyAlignment="0" applyProtection="0"/>
    <xf numFmtId="0" fontId="96" fillId="73" borderId="105" applyNumberFormat="0" applyAlignment="0" applyProtection="0"/>
    <xf numFmtId="0" fontId="74" fillId="9" borderId="108">
      <alignment horizontal="right" vertical="center"/>
    </xf>
    <xf numFmtId="4" fontId="30" fillId="14" borderId="109">
      <alignment horizontal="right" vertical="center"/>
    </xf>
    <xf numFmtId="0" fontId="78" fillId="89" borderId="123" applyNumberFormat="0" applyFont="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16" borderId="108"/>
    <xf numFmtId="0" fontId="34" fillId="14" borderId="111">
      <alignment horizontal="left" vertical="center" wrapText="1" indent="2"/>
    </xf>
    <xf numFmtId="0" fontId="78" fillId="89" borderId="107" applyNumberFormat="0" applyFont="0" applyAlignment="0" applyProtection="0"/>
    <xf numFmtId="0" fontId="30" fillId="14" borderId="116">
      <alignment horizontal="right" vertical="center"/>
    </xf>
    <xf numFmtId="4" fontId="30" fillId="14" borderId="118">
      <alignment horizontal="right" vertical="center"/>
    </xf>
    <xf numFmtId="0" fontId="84" fillId="86" borderId="113" applyNumberFormat="0" applyAlignment="0" applyProtection="0"/>
    <xf numFmtId="4" fontId="30" fillId="14" borderId="109">
      <alignment horizontal="right" vertical="center"/>
    </xf>
    <xf numFmtId="0" fontId="103" fillId="0" borderId="106" applyNumberFormat="0" applyFill="0" applyAlignment="0" applyProtection="0"/>
    <xf numFmtId="4" fontId="34" fillId="0" borderId="116">
      <alignment horizontal="right" vertical="center"/>
    </xf>
    <xf numFmtId="4" fontId="74" fillId="9" borderId="108">
      <alignment horizontal="right" vertical="center"/>
    </xf>
    <xf numFmtId="0" fontId="96" fillId="73" borderId="105" applyNumberFormat="0" applyAlignment="0" applyProtection="0"/>
    <xf numFmtId="0" fontId="103" fillId="0" borderId="106" applyNumberFormat="0" applyFill="0" applyAlignment="0" applyProtection="0"/>
    <xf numFmtId="4" fontId="34" fillId="16" borderId="108"/>
    <xf numFmtId="0" fontId="30" fillId="9" borderId="108">
      <alignment horizontal="right" vertical="center"/>
    </xf>
    <xf numFmtId="0" fontId="87" fillId="73" borderId="113" applyNumberFormat="0" applyAlignment="0" applyProtection="0"/>
    <xf numFmtId="0" fontId="30" fillId="14" borderId="110">
      <alignment horizontal="right" vertical="center"/>
    </xf>
    <xf numFmtId="0" fontId="30" fillId="14" borderId="118">
      <alignment horizontal="right" vertical="center"/>
    </xf>
    <xf numFmtId="0" fontId="2" fillId="47" borderId="0" applyNumberFormat="0" applyBorder="0" applyAlignment="0" applyProtection="0"/>
    <xf numFmtId="0" fontId="78" fillId="89" borderId="107" applyNumberFormat="0" applyFont="0" applyAlignment="0" applyProtection="0"/>
    <xf numFmtId="0" fontId="103" fillId="0" borderId="106" applyNumberFormat="0" applyFill="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0" fillId="14" borderId="108">
      <alignment horizontal="right" vertical="center"/>
    </xf>
    <xf numFmtId="4" fontId="74" fillId="9" borderId="108">
      <alignment horizontal="right" vertical="center"/>
    </xf>
    <xf numFmtId="0" fontId="2" fillId="47" borderId="0" applyNumberFormat="0" applyBorder="0" applyAlignment="0" applyProtection="0"/>
    <xf numFmtId="49" fontId="34" fillId="0" borderId="109" applyNumberFormat="0" applyFont="0" applyFill="0" applyBorder="0" applyProtection="0">
      <alignment horizontal="left" vertical="center" indent="5"/>
    </xf>
    <xf numFmtId="4" fontId="30" fillId="14" borderId="109">
      <alignment horizontal="right" vertical="center"/>
    </xf>
    <xf numFmtId="0" fontId="34" fillId="9" borderId="109">
      <alignment horizontal="left" vertical="center"/>
    </xf>
    <xf numFmtId="4" fontId="34" fillId="0" borderId="116">
      <alignment horizontal="right" vertical="center"/>
    </xf>
    <xf numFmtId="0" fontId="34" fillId="16" borderId="124"/>
    <xf numFmtId="0" fontId="83" fillId="86" borderId="105" applyNumberFormat="0" applyAlignment="0" applyProtection="0"/>
    <xf numFmtId="0" fontId="34" fillId="16" borderId="108"/>
    <xf numFmtId="0" fontId="100" fillId="86" borderId="104" applyNumberFormat="0" applyAlignment="0" applyProtection="0"/>
    <xf numFmtId="0" fontId="100" fillId="86" borderId="112" applyNumberFormat="0" applyAlignment="0" applyProtection="0"/>
    <xf numFmtId="0" fontId="34" fillId="0" borderId="108" applyNumberFormat="0" applyFill="0" applyAlignment="0" applyProtection="0"/>
    <xf numFmtId="0" fontId="96" fillId="73" borderId="105" applyNumberFormat="0" applyAlignment="0" applyProtection="0"/>
    <xf numFmtId="0" fontId="103" fillId="0" borderId="106" applyNumberFormat="0" applyFill="0" applyAlignment="0" applyProtection="0"/>
    <xf numFmtId="0" fontId="30" fillId="9" borderId="108">
      <alignment horizontal="right" vertical="center"/>
    </xf>
    <xf numFmtId="0" fontId="69" fillId="46" borderId="56" applyNumberFormat="0" applyAlignment="0" applyProtection="0"/>
    <xf numFmtId="0" fontId="74" fillId="9" borderId="108">
      <alignment horizontal="right" vertical="center"/>
    </xf>
    <xf numFmtId="0" fontId="103" fillId="0" borderId="122" applyNumberFormat="0" applyFill="0" applyAlignment="0" applyProtection="0"/>
    <xf numFmtId="0" fontId="96" fillId="73" borderId="105" applyNumberFormat="0" applyAlignment="0" applyProtection="0"/>
    <xf numFmtId="0" fontId="88" fillId="0" borderId="106" applyNumberFormat="0" applyFill="0" applyAlignment="0" applyProtection="0"/>
    <xf numFmtId="0" fontId="34" fillId="16" borderId="116"/>
    <xf numFmtId="0" fontId="71" fillId="0" borderId="0" applyNumberFormat="0" applyFill="0" applyBorder="0" applyAlignment="0" applyProtection="0"/>
    <xf numFmtId="0" fontId="87" fillId="73" borderId="113" applyNumberFormat="0" applyAlignment="0" applyProtection="0"/>
    <xf numFmtId="0" fontId="2" fillId="47" borderId="0" applyNumberFormat="0" applyBorder="0" applyAlignment="0" applyProtection="0"/>
    <xf numFmtId="0" fontId="72" fillId="52" borderId="0" applyNumberFormat="0" applyBorder="0" applyAlignment="0" applyProtection="0"/>
    <xf numFmtId="0" fontId="84" fillId="86" borderId="105" applyNumberFormat="0" applyAlignment="0" applyProtection="0"/>
    <xf numFmtId="0" fontId="34" fillId="14" borderId="127">
      <alignment horizontal="left" vertical="center" wrapText="1" indent="2"/>
    </xf>
    <xf numFmtId="0" fontId="30" fillId="14" borderId="109">
      <alignment horizontal="right" vertical="center"/>
    </xf>
    <xf numFmtId="0" fontId="30" fillId="14" borderId="108">
      <alignment horizontal="right" vertical="center"/>
    </xf>
    <xf numFmtId="0" fontId="103" fillId="0" borderId="106" applyNumberFormat="0" applyFill="0" applyAlignment="0" applyProtection="0"/>
    <xf numFmtId="0" fontId="84" fillId="86" borderId="121" applyNumberFormat="0" applyAlignment="0" applyProtection="0"/>
    <xf numFmtId="0" fontId="72" fillId="64" borderId="0" applyNumberFormat="0" applyBorder="0" applyAlignment="0" applyProtection="0"/>
    <xf numFmtId="0" fontId="35" fillId="89" borderId="107" applyNumberFormat="0" applyFont="0" applyAlignment="0" applyProtection="0"/>
    <xf numFmtId="0" fontId="34" fillId="0" borderId="116">
      <alignment horizontal="right" vertical="center"/>
    </xf>
    <xf numFmtId="0" fontId="72" fillId="61" borderId="0" applyNumberFormat="0" applyBorder="0" applyAlignment="0" applyProtection="0"/>
    <xf numFmtId="0" fontId="34" fillId="0" borderId="124" applyNumberFormat="0" applyFill="0" applyAlignment="0" applyProtection="0"/>
    <xf numFmtId="0" fontId="2" fillId="62" borderId="0" applyNumberFormat="0" applyBorder="0" applyAlignment="0" applyProtection="0"/>
    <xf numFmtId="0" fontId="34" fillId="0" borderId="108">
      <alignment horizontal="right" vertical="center"/>
    </xf>
    <xf numFmtId="0" fontId="88" fillId="0" borderId="122" applyNumberFormat="0" applyFill="0" applyAlignment="0" applyProtection="0"/>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4" fontId="30" fillId="14" borderId="108">
      <alignment horizontal="right" vertical="center"/>
    </xf>
    <xf numFmtId="0" fontId="34" fillId="16" borderId="108"/>
    <xf numFmtId="0" fontId="81" fillId="86" borderId="104" applyNumberFormat="0" applyAlignment="0" applyProtection="0"/>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0" fontId="35" fillId="89" borderId="107" applyNumberFormat="0" applyFont="0" applyAlignment="0" applyProtection="0"/>
    <xf numFmtId="0" fontId="84" fillId="86" borderId="105" applyNumberFormat="0" applyAlignment="0" applyProtection="0"/>
    <xf numFmtId="0" fontId="81" fillId="86" borderId="104" applyNumberForma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34" fillId="9" borderId="109">
      <alignment horizontal="left" vertical="center"/>
    </xf>
    <xf numFmtId="0" fontId="87" fillId="73" borderId="105" applyNumberFormat="0" applyAlignment="0" applyProtection="0"/>
    <xf numFmtId="0" fontId="100" fillId="86" borderId="120"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34" fillId="0" borderId="119">
      <alignment horizontal="left" vertical="center" wrapText="1" indent="2"/>
    </xf>
    <xf numFmtId="0" fontId="84" fillId="86" borderId="113" applyNumberFormat="0" applyAlignment="0" applyProtection="0"/>
    <xf numFmtId="0" fontId="34" fillId="14" borderId="111">
      <alignment horizontal="left" vertical="center" wrapText="1" indent="2"/>
    </xf>
    <xf numFmtId="0" fontId="2" fillId="47"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96" fillId="73" borderId="105" applyNumberFormat="0" applyAlignment="0" applyProtection="0"/>
    <xf numFmtId="0" fontId="34" fillId="16" borderId="116"/>
    <xf numFmtId="0" fontId="69" fillId="46" borderId="56" applyNumberFormat="0" applyAlignment="0" applyProtection="0"/>
    <xf numFmtId="0" fontId="34" fillId="16" borderId="116"/>
    <xf numFmtId="0" fontId="81" fillId="86" borderId="104"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96" fillId="73" borderId="105" applyNumberFormat="0" applyAlignment="0" applyProtection="0"/>
    <xf numFmtId="0" fontId="2" fillId="51" borderId="0" applyNumberFormat="0" applyBorder="0" applyAlignment="0" applyProtection="0"/>
    <xf numFmtId="0" fontId="96" fillId="73" borderId="105" applyNumberFormat="0" applyAlignment="0" applyProtection="0"/>
    <xf numFmtId="0" fontId="34" fillId="14" borderId="111">
      <alignment horizontal="left" vertical="center" wrapText="1" indent="2"/>
    </xf>
    <xf numFmtId="0" fontId="2" fillId="50" borderId="0" applyNumberFormat="0" applyBorder="0" applyAlignment="0" applyProtection="0"/>
    <xf numFmtId="0" fontId="2" fillId="48" borderId="0" applyNumberFormat="0" applyBorder="0" applyAlignment="0" applyProtection="0"/>
    <xf numFmtId="0" fontId="2" fillId="63" borderId="0" applyNumberFormat="0" applyBorder="0" applyAlignment="0" applyProtection="0"/>
    <xf numFmtId="4" fontId="34" fillId="0" borderId="108">
      <alignment horizontal="right" vertical="center"/>
    </xf>
    <xf numFmtId="0" fontId="72" fillId="55" borderId="0" applyNumberFormat="0" applyBorder="0" applyAlignment="0" applyProtection="0"/>
    <xf numFmtId="0" fontId="74" fillId="9" borderId="124">
      <alignment horizontal="right" vertical="center"/>
    </xf>
    <xf numFmtId="0" fontId="2" fillId="56" borderId="0" applyNumberFormat="0" applyBorder="0" applyAlignment="0" applyProtection="0"/>
    <xf numFmtId="0" fontId="71" fillId="0" borderId="0" applyNumberFormat="0" applyFill="0" applyBorder="0" applyAlignment="0" applyProtection="0"/>
    <xf numFmtId="0" fontId="34" fillId="0" borderId="108">
      <alignment horizontal="right" vertical="center"/>
    </xf>
    <xf numFmtId="0" fontId="35" fillId="89" borderId="107" applyNumberFormat="0" applyFont="0" applyAlignment="0" applyProtection="0"/>
    <xf numFmtId="0" fontId="30" fillId="14" borderId="108">
      <alignment horizontal="right" vertical="center"/>
    </xf>
    <xf numFmtId="4" fontId="74" fillId="9" borderId="116">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87" fillId="73" borderId="121" applyNumberFormat="0" applyAlignment="0" applyProtection="0"/>
    <xf numFmtId="0" fontId="34" fillId="0" borderId="111">
      <alignment horizontal="left" vertical="center" wrapText="1" indent="2"/>
    </xf>
    <xf numFmtId="49" fontId="32" fillId="0" borderId="108" applyNumberFormat="0" applyFill="0" applyBorder="0" applyProtection="0">
      <alignment horizontal="left" vertical="center"/>
    </xf>
    <xf numFmtId="0" fontId="83" fillId="86" borderId="105" applyNumberFormat="0" applyAlignment="0" applyProtection="0"/>
    <xf numFmtId="49" fontId="34" fillId="0" borderId="109"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0" fontId="2" fillId="53" borderId="0" applyNumberFormat="0" applyBorder="0" applyAlignment="0" applyProtection="0"/>
    <xf numFmtId="0" fontId="88" fillId="0" borderId="106" applyNumberFormat="0" applyFill="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 fontId="34" fillId="0" borderId="108">
      <alignment horizontal="right" vertical="center"/>
    </xf>
    <xf numFmtId="4" fontId="34" fillId="0" borderId="116" applyFill="0" applyBorder="0" applyProtection="0">
      <alignment horizontal="right" vertical="center"/>
    </xf>
    <xf numFmtId="0" fontId="72" fillId="52"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0" borderId="108">
      <alignment horizontal="right" vertical="center"/>
    </xf>
    <xf numFmtId="4" fontId="74" fillId="9" borderId="108">
      <alignment horizontal="right" vertical="center"/>
    </xf>
    <xf numFmtId="0" fontId="2" fillId="50" borderId="0" applyNumberFormat="0" applyBorder="0" applyAlignment="0" applyProtection="0"/>
    <xf numFmtId="0" fontId="72" fillId="49" borderId="0" applyNumberFormat="0" applyBorder="0" applyAlignment="0" applyProtection="0"/>
    <xf numFmtId="0" fontId="87" fillId="73" borderId="105" applyNumberFormat="0" applyAlignment="0" applyProtection="0"/>
    <xf numFmtId="0" fontId="88" fillId="0" borderId="114" applyNumberFormat="0" applyFill="0" applyAlignment="0" applyProtection="0"/>
    <xf numFmtId="0" fontId="30" fillId="9" borderId="108">
      <alignment horizontal="right" vertical="center"/>
    </xf>
    <xf numFmtId="0" fontId="30" fillId="14" borderId="108">
      <alignment horizontal="right" vertical="center"/>
    </xf>
    <xf numFmtId="0" fontId="100" fillId="86" borderId="104" applyNumberFormat="0" applyAlignment="0" applyProtection="0"/>
    <xf numFmtId="0" fontId="72" fillId="64" borderId="0" applyNumberFormat="0" applyBorder="0" applyAlignment="0" applyProtection="0"/>
    <xf numFmtId="0" fontId="74" fillId="9" borderId="108">
      <alignment horizontal="right" vertical="center"/>
    </xf>
    <xf numFmtId="4" fontId="34" fillId="16" borderId="108"/>
    <xf numFmtId="4" fontId="34" fillId="0" borderId="108" applyFill="0" applyBorder="0" applyProtection="0">
      <alignment horizontal="right" vertical="center"/>
    </xf>
    <xf numFmtId="0" fontId="84" fillId="86" borderId="113" applyNumberFormat="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24">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88" fillId="0" borderId="122" applyNumberFormat="0" applyFill="0" applyAlignment="0" applyProtection="0"/>
    <xf numFmtId="0" fontId="84" fillId="86" borderId="105" applyNumberFormat="0" applyAlignment="0" applyProtection="0"/>
    <xf numFmtId="0" fontId="96" fillId="73" borderId="105" applyNumberFormat="0" applyAlignment="0" applyProtection="0"/>
    <xf numFmtId="0" fontId="81" fillId="86" borderId="104" applyNumberFormat="0" applyAlignment="0" applyProtection="0"/>
    <xf numFmtId="0" fontId="34" fillId="0" borderId="108" applyNumberFormat="0" applyFill="0" applyAlignment="0" applyProtection="0"/>
    <xf numFmtId="0" fontId="81" fillId="86" borderId="104" applyNumberFormat="0" applyAlignment="0" applyProtection="0"/>
    <xf numFmtId="0" fontId="30" fillId="14" borderId="108">
      <alignment horizontal="right" vertical="center"/>
    </xf>
    <xf numFmtId="0" fontId="88" fillId="0" borderId="106" applyNumberFormat="0" applyFill="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8" fillId="0" borderId="114" applyNumberFormat="0" applyFill="0" applyAlignment="0" applyProtection="0"/>
    <xf numFmtId="0" fontId="68" fillId="46" borderId="57" applyNumberFormat="0" applyAlignment="0" applyProtection="0"/>
    <xf numFmtId="0" fontId="96" fillId="73" borderId="105" applyNumberFormat="0" applyAlignment="0" applyProtection="0"/>
    <xf numFmtId="0" fontId="83" fillId="86" borderId="105" applyNumberFormat="0" applyAlignment="0" applyProtection="0"/>
    <xf numFmtId="4" fontId="30" fillId="14" borderId="108">
      <alignment horizontal="right" vertical="center"/>
    </xf>
    <xf numFmtId="0" fontId="68" fillId="46" borderId="57" applyNumberFormat="0" applyAlignment="0" applyProtection="0"/>
    <xf numFmtId="0" fontId="72" fillId="58" borderId="0" applyNumberFormat="0" applyBorder="0" applyAlignment="0" applyProtection="0"/>
    <xf numFmtId="0" fontId="103" fillId="0" borderId="122"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2" fillId="59" borderId="0" applyNumberFormat="0" applyBorder="0" applyAlignment="0" applyProtection="0"/>
    <xf numFmtId="49" fontId="32" fillId="0" borderId="108" applyNumberFormat="0" applyFill="0" applyBorder="0" applyProtection="0">
      <alignment horizontal="left" vertical="center"/>
    </xf>
    <xf numFmtId="4" fontId="34" fillId="16" borderId="108"/>
    <xf numFmtId="49" fontId="32" fillId="0" borderId="108" applyNumberFormat="0" applyFill="0" applyBorder="0" applyProtection="0">
      <alignment horizontal="left" vertical="center"/>
    </xf>
    <xf numFmtId="0" fontId="70" fillId="0" borderId="0" applyNumberFormat="0" applyFill="0" applyBorder="0" applyAlignment="0" applyProtection="0"/>
    <xf numFmtId="0" fontId="2" fillId="48" borderId="0" applyNumberFormat="0" applyBorder="0" applyAlignment="0" applyProtection="0"/>
    <xf numFmtId="0" fontId="2" fillId="51" borderId="0" applyNumberFormat="0" applyBorder="0" applyAlignment="0" applyProtection="0"/>
    <xf numFmtId="0" fontId="78" fillId="89" borderId="107" applyNumberFormat="0" applyFont="0" applyAlignment="0" applyProtection="0"/>
    <xf numFmtId="0" fontId="2" fillId="56" borderId="0" applyNumberFormat="0" applyBorder="0" applyAlignment="0" applyProtection="0"/>
    <xf numFmtId="0" fontId="34" fillId="0" borderId="124">
      <alignment horizontal="right" vertical="center"/>
    </xf>
    <xf numFmtId="4" fontId="34" fillId="16" borderId="108"/>
    <xf numFmtId="0" fontId="96" fillId="73" borderId="105"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4" fontId="30" fillId="9" borderId="108">
      <alignment horizontal="right" vertical="center"/>
    </xf>
    <xf numFmtId="4" fontId="30" fillId="14" borderId="116">
      <alignment horizontal="right" vertical="center"/>
    </xf>
    <xf numFmtId="0" fontId="100" fillId="86" borderId="104" applyNumberFormat="0" applyAlignment="0" applyProtection="0"/>
    <xf numFmtId="0" fontId="83" fillId="86" borderId="105" applyNumberFormat="0" applyAlignment="0" applyProtection="0"/>
    <xf numFmtId="4" fontId="34" fillId="16" borderId="108"/>
    <xf numFmtId="49" fontId="34" fillId="0" borderId="109" applyNumberFormat="0" applyFont="0" applyFill="0" applyBorder="0" applyProtection="0">
      <alignment horizontal="left" vertical="center" indent="5"/>
    </xf>
    <xf numFmtId="0" fontId="34" fillId="0" borderId="108" applyNumberFormat="0" applyFill="0" applyAlignment="0" applyProtection="0"/>
    <xf numFmtId="0" fontId="34" fillId="0" borderId="108">
      <alignment horizontal="right" vertical="center"/>
    </xf>
    <xf numFmtId="0" fontId="81" fillId="86" borderId="104" applyNumberFormat="0" applyAlignment="0" applyProtection="0"/>
    <xf numFmtId="0" fontId="103" fillId="0" borderId="106" applyNumberFormat="0" applyFill="0" applyAlignment="0" applyProtection="0"/>
    <xf numFmtId="0" fontId="69" fillId="46" borderId="56" applyNumberFormat="0" applyAlignment="0" applyProtection="0"/>
    <xf numFmtId="4" fontId="30" fillId="14" borderId="109">
      <alignment horizontal="right" vertical="center"/>
    </xf>
    <xf numFmtId="0" fontId="2" fillId="54"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34" fillId="14" borderId="119">
      <alignment horizontal="left" vertical="center" wrapText="1" indent="2"/>
    </xf>
    <xf numFmtId="4" fontId="74" fillId="9" borderId="124">
      <alignment horizontal="right" vertical="center"/>
    </xf>
    <xf numFmtId="0" fontId="78" fillId="89" borderId="107" applyNumberFormat="0" applyFont="0" applyAlignment="0" applyProtection="0"/>
    <xf numFmtId="0" fontId="2" fillId="60" borderId="0" applyNumberFormat="0" applyBorder="0" applyAlignment="0" applyProtection="0"/>
    <xf numFmtId="0" fontId="35" fillId="89" borderId="107" applyNumberFormat="0" applyFont="0" applyAlignment="0" applyProtection="0"/>
    <xf numFmtId="0" fontId="84" fillId="86" borderId="105" applyNumberFormat="0" applyAlignment="0" applyProtection="0"/>
    <xf numFmtId="0" fontId="30" fillId="14" borderId="116">
      <alignment horizontal="right" vertical="center"/>
    </xf>
    <xf numFmtId="4" fontId="30" fillId="14" borderId="108">
      <alignment horizontal="right" vertical="center"/>
    </xf>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103" fillId="0" borderId="106" applyNumberFormat="0" applyFill="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4" fontId="30" fillId="14" borderId="12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103" fillId="0" borderId="106" applyNumberFormat="0" applyFill="0" applyAlignment="0" applyProtection="0"/>
    <xf numFmtId="0" fontId="30" fillId="14" borderId="108">
      <alignment horizontal="right" vertical="center"/>
    </xf>
    <xf numFmtId="0" fontId="30" fillId="14" borderId="116">
      <alignment horizontal="right" vertical="center"/>
    </xf>
    <xf numFmtId="4" fontId="34" fillId="16" borderId="108"/>
    <xf numFmtId="0" fontId="34" fillId="0" borderId="124" applyNumberFormat="0" applyFill="0" applyAlignment="0" applyProtection="0"/>
    <xf numFmtId="0" fontId="74" fillId="9" borderId="108">
      <alignment horizontal="right" vertical="center"/>
    </xf>
    <xf numFmtId="0" fontId="2" fillId="60" borderId="0" applyNumberFormat="0" applyBorder="0" applyAlignment="0" applyProtection="0"/>
    <xf numFmtId="0" fontId="88" fillId="0" borderId="106" applyNumberFormat="0" applyFill="0" applyAlignment="0" applyProtection="0"/>
    <xf numFmtId="4" fontId="30" fillId="14" borderId="108">
      <alignment horizontal="right" vertical="center"/>
    </xf>
    <xf numFmtId="4" fontId="30" fillId="14" borderId="118">
      <alignment horizontal="right" vertical="center"/>
    </xf>
    <xf numFmtId="0" fontId="81" fillId="86" borderId="104" applyNumberFormat="0" applyAlignment="0" applyProtection="0"/>
    <xf numFmtId="4" fontId="34" fillId="16" borderId="116"/>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2" fillId="57" borderId="0" applyNumberFormat="0" applyBorder="0" applyAlignment="0" applyProtection="0"/>
    <xf numFmtId="0" fontId="2" fillId="54" borderId="0" applyNumberFormat="0" applyBorder="0" applyAlignment="0" applyProtection="0"/>
    <xf numFmtId="49" fontId="32" fillId="0" borderId="124" applyNumberFormat="0" applyFill="0" applyBorder="0" applyProtection="0">
      <alignment horizontal="left" vertical="center"/>
    </xf>
    <xf numFmtId="0" fontId="2" fillId="51" borderId="0" applyNumberFormat="0" applyBorder="0" applyAlignment="0" applyProtection="0"/>
    <xf numFmtId="0" fontId="2" fillId="48" borderId="0" applyNumberFormat="0" applyBorder="0" applyAlignment="0" applyProtection="0"/>
    <xf numFmtId="0" fontId="74" fillId="9" borderId="108">
      <alignment horizontal="right" vertical="center"/>
    </xf>
    <xf numFmtId="0" fontId="34" fillId="0" borderId="108">
      <alignment horizontal="right" vertical="center"/>
    </xf>
    <xf numFmtId="4" fontId="30" fillId="14" borderId="110">
      <alignment horizontal="right" vertical="center"/>
    </xf>
    <xf numFmtId="0" fontId="72" fillId="55" borderId="0" applyNumberFormat="0" applyBorder="0" applyAlignment="0" applyProtection="0"/>
    <xf numFmtId="0" fontId="88" fillId="0" borderId="106" applyNumberFormat="0" applyFill="0" applyAlignment="0" applyProtection="0"/>
    <xf numFmtId="0" fontId="34" fillId="16" borderId="108"/>
    <xf numFmtId="0" fontId="78" fillId="89" borderId="107" applyNumberFormat="0" applyFont="0" applyAlignment="0" applyProtection="0"/>
    <xf numFmtId="4" fontId="74" fillId="9" borderId="108">
      <alignment horizontal="right" vertical="center"/>
    </xf>
    <xf numFmtId="0" fontId="34" fillId="0" borderId="111">
      <alignment horizontal="left" vertical="center" wrapText="1" indent="2"/>
    </xf>
    <xf numFmtId="0" fontId="74" fillId="9" borderId="108">
      <alignment horizontal="right" vertical="center"/>
    </xf>
    <xf numFmtId="4" fontId="34" fillId="0" borderId="108">
      <alignment horizontal="right" vertical="center"/>
    </xf>
    <xf numFmtId="0" fontId="34" fillId="0" borderId="111">
      <alignment horizontal="left" vertical="center" wrapText="1" indent="2"/>
    </xf>
    <xf numFmtId="0" fontId="84" fillId="86" borderId="105" applyNumberFormat="0" applyAlignment="0" applyProtection="0"/>
    <xf numFmtId="0" fontId="72" fillId="49" borderId="0" applyNumberFormat="0" applyBorder="0" applyAlignment="0" applyProtection="0"/>
    <xf numFmtId="4" fontId="74" fillId="9" borderId="108">
      <alignment horizontal="right" vertical="center"/>
    </xf>
    <xf numFmtId="0" fontId="34" fillId="0" borderId="111">
      <alignment horizontal="left" vertical="center" wrapText="1" indent="2"/>
    </xf>
    <xf numFmtId="0" fontId="100" fillId="86" borderId="104" applyNumberFormat="0" applyAlignment="0" applyProtection="0"/>
    <xf numFmtId="4" fontId="34" fillId="0" borderId="108" applyFill="0" applyBorder="0" applyProtection="0">
      <alignment horizontal="right" vertical="center"/>
    </xf>
    <xf numFmtId="0" fontId="35" fillId="89" borderId="107" applyNumberFormat="0" applyFont="0" applyAlignment="0" applyProtection="0"/>
    <xf numFmtId="4" fontId="34" fillId="16" borderId="108"/>
    <xf numFmtId="0" fontId="30" fillId="14" borderId="125">
      <alignment horizontal="right" vertical="center"/>
    </xf>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8">
      <alignment horizontal="right" vertical="center"/>
    </xf>
    <xf numFmtId="4" fontId="30" fillId="14" borderId="116">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84" fillId="86" borderId="105" applyNumberFormat="0" applyAlignment="0" applyProtection="0"/>
    <xf numFmtId="0" fontId="74" fillId="9" borderId="108">
      <alignment horizontal="right" vertical="center"/>
    </xf>
    <xf numFmtId="0" fontId="30" fillId="9" borderId="108">
      <alignment horizontal="right" vertical="center"/>
    </xf>
    <xf numFmtId="0" fontId="34" fillId="0" borderId="127">
      <alignment horizontal="left" vertical="center" wrapText="1" indent="2"/>
    </xf>
    <xf numFmtId="4" fontId="30" fillId="14" borderId="117">
      <alignment horizontal="right" vertical="center"/>
    </xf>
    <xf numFmtId="4" fontId="30" fillId="14" borderId="118">
      <alignment horizontal="right" vertical="center"/>
    </xf>
    <xf numFmtId="0" fontId="34" fillId="9" borderId="109">
      <alignment horizontal="left" vertical="center"/>
    </xf>
    <xf numFmtId="0" fontId="88" fillId="0" borderId="114" applyNumberFormat="0" applyFill="0" applyAlignment="0" applyProtection="0"/>
    <xf numFmtId="0" fontId="78" fillId="89" borderId="107" applyNumberFormat="0" applyFont="0" applyAlignment="0" applyProtection="0"/>
    <xf numFmtId="0" fontId="96" fillId="73" borderId="113" applyNumberFormat="0" applyAlignment="0" applyProtection="0"/>
    <xf numFmtId="0" fontId="88" fillId="0" borderId="106" applyNumberFormat="0" applyFill="0" applyAlignment="0" applyProtection="0"/>
    <xf numFmtId="0" fontId="83" fillId="86" borderId="105" applyNumberFormat="0" applyAlignment="0" applyProtection="0"/>
    <xf numFmtId="0" fontId="34" fillId="14" borderId="111">
      <alignment horizontal="left" vertical="center" wrapText="1" indent="2"/>
    </xf>
    <xf numFmtId="0" fontId="34" fillId="9" borderId="109">
      <alignment horizontal="left" vertical="center"/>
    </xf>
    <xf numFmtId="0" fontId="103" fillId="0" borderId="106" applyNumberFormat="0" applyFill="0" applyAlignment="0" applyProtection="0"/>
    <xf numFmtId="0" fontId="83" fillId="86" borderId="113" applyNumberFormat="0" applyAlignment="0" applyProtection="0"/>
    <xf numFmtId="4" fontId="34" fillId="0" borderId="108">
      <alignment horizontal="right" vertical="center"/>
    </xf>
    <xf numFmtId="0" fontId="34" fillId="0" borderId="108" applyNumberFormat="0" applyFill="0" applyAlignment="0" applyProtection="0"/>
    <xf numFmtId="0" fontId="88" fillId="0" borderId="114" applyNumberFormat="0" applyFill="0" applyAlignment="0" applyProtection="0"/>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175" fontId="34" fillId="90" borderId="108" applyNumberFormat="0" applyFont="0" applyBorder="0" applyAlignment="0" applyProtection="0">
      <alignment horizontal="right" vertical="center"/>
    </xf>
    <xf numFmtId="4" fontId="34" fillId="16" borderId="108"/>
    <xf numFmtId="0" fontId="34" fillId="0" borderId="108" applyNumberFormat="0" applyFill="0" applyAlignment="0" applyProtection="0"/>
    <xf numFmtId="4" fontId="34" fillId="16" borderId="108"/>
    <xf numFmtId="0" fontId="74" fillId="9" borderId="116">
      <alignment horizontal="right" vertical="center"/>
    </xf>
    <xf numFmtId="0" fontId="87" fillId="73" borderId="105" applyNumberFormat="0" applyAlignment="0" applyProtection="0"/>
    <xf numFmtId="0" fontId="2" fillId="53" borderId="0" applyNumberFormat="0" applyBorder="0" applyAlignment="0" applyProtection="0"/>
    <xf numFmtId="4" fontId="30" fillId="14" borderId="124">
      <alignment horizontal="right" vertical="center"/>
    </xf>
    <xf numFmtId="49" fontId="34" fillId="0" borderId="108" applyNumberFormat="0" applyFont="0" applyFill="0" applyBorder="0" applyProtection="0">
      <alignment horizontal="left" vertical="center" indent="2"/>
    </xf>
    <xf numFmtId="4" fontId="30" fillId="14" borderId="116">
      <alignment horizontal="right" vertical="center"/>
    </xf>
    <xf numFmtId="0" fontId="30" fillId="9" borderId="108">
      <alignment horizontal="right" vertical="center"/>
    </xf>
    <xf numFmtId="4" fontId="30" fillId="14" borderId="110">
      <alignment horizontal="right" vertical="center"/>
    </xf>
    <xf numFmtId="0" fontId="30" fillId="14" borderId="108">
      <alignment horizontal="right" vertical="center"/>
    </xf>
    <xf numFmtId="0" fontId="34" fillId="0" borderId="108">
      <alignment horizontal="right" vertical="center"/>
    </xf>
    <xf numFmtId="0" fontId="88" fillId="0" borderId="122" applyNumberFormat="0" applyFill="0" applyAlignment="0" applyProtection="0"/>
    <xf numFmtId="4" fontId="30" fillId="14" borderId="110">
      <alignment horizontal="right" vertical="center"/>
    </xf>
    <xf numFmtId="0" fontId="84" fillId="86" borderId="105" applyNumberFormat="0" applyAlignment="0" applyProtection="0"/>
    <xf numFmtId="4" fontId="34" fillId="16" borderId="124"/>
    <xf numFmtId="4" fontId="30" fillId="14" borderId="116">
      <alignment horizontal="right" vertical="center"/>
    </xf>
    <xf numFmtId="0" fontId="88" fillId="0" borderId="106" applyNumberFormat="0" applyFill="0" applyAlignment="0" applyProtection="0"/>
    <xf numFmtId="0" fontId="103" fillId="0" borderId="106" applyNumberFormat="0" applyFill="0" applyAlignment="0" applyProtection="0"/>
    <xf numFmtId="4" fontId="34" fillId="16" borderId="108"/>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87" fillId="73" borderId="105" applyNumberFormat="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16" borderId="108"/>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0" fontId="87" fillId="73"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0" fontId="84" fillId="86" borderId="113" applyNumberFormat="0" applyAlignment="0" applyProtection="0"/>
    <xf numFmtId="0" fontId="84" fillId="86" borderId="113" applyNumberFormat="0" applyAlignment="0" applyProtection="0"/>
    <xf numFmtId="0" fontId="103" fillId="0" borderId="122" applyNumberFormat="0" applyFill="0" applyAlignment="0" applyProtection="0"/>
    <xf numFmtId="4" fontId="30" fillId="14" borderId="108">
      <alignment horizontal="right" vertical="center"/>
    </xf>
    <xf numFmtId="0" fontId="34" fillId="14" borderId="119">
      <alignment horizontal="left" vertical="center" wrapText="1" indent="2"/>
    </xf>
    <xf numFmtId="0" fontId="30" fillId="9" borderId="124">
      <alignment horizontal="right" vertical="center"/>
    </xf>
    <xf numFmtId="4" fontId="30" fillId="9" borderId="116">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1" fillId="86" borderId="104" applyNumberFormat="0" applyAlignment="0" applyProtection="0"/>
    <xf numFmtId="0" fontId="103" fillId="0" borderId="122" applyNumberFormat="0" applyFill="0" applyAlignment="0" applyProtection="0"/>
    <xf numFmtId="0" fontId="34" fillId="0" borderId="116" applyNumberFormat="0" applyFill="0" applyAlignment="0" applyProtection="0"/>
    <xf numFmtId="0" fontId="71" fillId="0" borderId="0" applyNumberFormat="0" applyFill="0" applyBorder="0" applyAlignment="0" applyProtection="0"/>
    <xf numFmtId="0" fontId="84" fillId="86" borderId="105" applyNumberFormat="0" applyAlignment="0" applyProtection="0"/>
    <xf numFmtId="0" fontId="2" fillId="62" borderId="0" applyNumberFormat="0" applyBorder="0" applyAlignment="0" applyProtection="0"/>
    <xf numFmtId="4" fontId="34" fillId="0" borderId="108">
      <alignment horizontal="right" vertical="center"/>
    </xf>
    <xf numFmtId="0" fontId="83"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21" applyNumberFormat="0" applyAlignment="0" applyProtection="0"/>
    <xf numFmtId="0" fontId="2" fillId="56" borderId="0" applyNumberFormat="0" applyBorder="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74" fillId="9" borderId="108">
      <alignment horizontal="right" vertical="center"/>
    </xf>
    <xf numFmtId="4" fontId="34" fillId="0" borderId="108" applyFill="0" applyBorder="0" applyProtection="0">
      <alignment horizontal="right" vertical="center"/>
    </xf>
    <xf numFmtId="0" fontId="74" fillId="9" borderId="108">
      <alignment horizontal="right" vertical="center"/>
    </xf>
    <xf numFmtId="0" fontId="84" fillId="86" borderId="105" applyNumberFormat="0" applyAlignment="0" applyProtection="0"/>
    <xf numFmtId="4" fontId="74" fillId="9" borderId="108">
      <alignment horizontal="right" vertical="center"/>
    </xf>
    <xf numFmtId="0" fontId="78" fillId="89" borderId="115" applyNumberFormat="0" applyFont="0" applyAlignment="0" applyProtection="0"/>
    <xf numFmtId="0" fontId="34" fillId="0" borderId="116" applyNumberFormat="0" applyFill="0" applyAlignment="0" applyProtection="0"/>
    <xf numFmtId="0" fontId="84" fillId="86" borderId="105" applyNumberFormat="0" applyAlignment="0" applyProtection="0"/>
    <xf numFmtId="0" fontId="88" fillId="0" borderId="122" applyNumberFormat="0" applyFill="0" applyAlignment="0" applyProtection="0"/>
    <xf numFmtId="0" fontId="96" fillId="73" borderId="105" applyNumberFormat="0" applyAlignment="0" applyProtection="0"/>
    <xf numFmtId="4" fontId="74" fillId="9" borderId="108">
      <alignment horizontal="right" vertical="center"/>
    </xf>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72" fillId="61" borderId="0" applyNumberFormat="0" applyBorder="0" applyAlignment="0" applyProtection="0"/>
    <xf numFmtId="0" fontId="81" fillId="86" borderId="104" applyNumberFormat="0" applyAlignment="0" applyProtection="0"/>
    <xf numFmtId="0" fontId="2" fillId="59" borderId="0" applyNumberFormat="0" applyBorder="0" applyAlignment="0" applyProtection="0"/>
    <xf numFmtId="0" fontId="78" fillId="89" borderId="107" applyNumberFormat="0" applyFont="0" applyAlignment="0" applyProtection="0"/>
    <xf numFmtId="4" fontId="34" fillId="0" borderId="108" applyFill="0" applyBorder="0" applyProtection="0">
      <alignment horizontal="right" vertical="center"/>
    </xf>
    <xf numFmtId="0" fontId="34" fillId="0" borderId="116" applyNumberFormat="0" applyFill="0" applyAlignment="0" applyProtection="0"/>
    <xf numFmtId="0" fontId="81" fillId="86" borderId="104" applyNumberFormat="0" applyAlignment="0" applyProtection="0"/>
    <xf numFmtId="0" fontId="84" fillId="86" borderId="105" applyNumberFormat="0" applyAlignment="0" applyProtection="0"/>
    <xf numFmtId="4" fontId="30" fillId="14" borderId="110">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4" fontId="34" fillId="16" borderId="108"/>
    <xf numFmtId="0" fontId="2" fillId="57" borderId="0" applyNumberFormat="0" applyBorder="0" applyAlignment="0" applyProtection="0"/>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96" fillId="73" borderId="105" applyNumberFormat="0" applyAlignment="0" applyProtection="0"/>
    <xf numFmtId="4" fontId="30" fillId="14" borderId="108">
      <alignment horizontal="right" vertical="center"/>
    </xf>
    <xf numFmtId="0" fontId="100" fillId="86" borderId="104" applyNumberFormat="0" applyAlignment="0" applyProtection="0"/>
    <xf numFmtId="0" fontId="84" fillId="86" borderId="105" applyNumberFormat="0" applyAlignment="0" applyProtection="0"/>
    <xf numFmtId="0" fontId="30" fillId="14" borderId="109">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0" fontId="30" fillId="9" borderId="108">
      <alignment horizontal="right" vertical="center"/>
    </xf>
    <xf numFmtId="0" fontId="72" fillId="52" borderId="0" applyNumberFormat="0" applyBorder="0" applyAlignment="0" applyProtection="0"/>
    <xf numFmtId="0" fontId="34" fillId="14" borderId="119">
      <alignment horizontal="left" vertical="center" wrapText="1" indent="2"/>
    </xf>
    <xf numFmtId="0" fontId="88" fillId="0" borderId="114" applyNumberFormat="0" applyFill="0" applyAlignment="0" applyProtection="0"/>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4" fontId="34" fillId="16" borderId="124"/>
    <xf numFmtId="0" fontId="34" fillId="0" borderId="108" applyNumberFormat="0" applyFill="0" applyAlignment="0" applyProtection="0"/>
    <xf numFmtId="0" fontId="34" fillId="0" borderId="116">
      <alignment horizontal="right" vertical="center"/>
    </xf>
    <xf numFmtId="0" fontId="84" fillId="86" borderId="105" applyNumberFormat="0" applyAlignment="0" applyProtection="0"/>
    <xf numFmtId="4" fontId="30" fillId="9" borderId="108">
      <alignment horizontal="right" vertical="center"/>
    </xf>
    <xf numFmtId="49" fontId="32" fillId="0" borderId="108" applyNumberFormat="0" applyFill="0" applyBorder="0" applyProtection="0">
      <alignment horizontal="left" vertical="center"/>
    </xf>
    <xf numFmtId="0" fontId="84" fillId="86" borderId="105" applyNumberFormat="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4" fontId="34" fillId="16" borderId="108"/>
    <xf numFmtId="0" fontId="87" fillId="73" borderId="105" applyNumberFormat="0" applyAlignment="0" applyProtection="0"/>
    <xf numFmtId="0" fontId="71" fillId="0" borderId="0" applyNumberFormat="0" applyFill="0" applyBorder="0" applyAlignment="0" applyProtection="0"/>
    <xf numFmtId="0" fontId="96" fillId="73" borderId="105" applyNumberFormat="0" applyAlignment="0" applyProtection="0"/>
    <xf numFmtId="0" fontId="81" fillId="86" borderId="104" applyNumberFormat="0" applyAlignment="0" applyProtection="0"/>
    <xf numFmtId="0" fontId="72" fillId="49" borderId="0" applyNumberFormat="0" applyBorder="0" applyAlignment="0" applyProtection="0"/>
    <xf numFmtId="4" fontId="34" fillId="0" borderId="108" applyFill="0" applyBorder="0" applyProtection="0">
      <alignment horizontal="right" vertical="center"/>
    </xf>
    <xf numFmtId="0" fontId="30" fillId="14" borderId="108">
      <alignment horizontal="right" vertical="center"/>
    </xf>
    <xf numFmtId="0" fontId="72" fillId="64" borderId="0" applyNumberFormat="0" applyBorder="0" applyAlignment="0" applyProtection="0"/>
    <xf numFmtId="4" fontId="34" fillId="16" borderId="108"/>
    <xf numFmtId="0" fontId="34" fillId="0" borderId="108" applyNumberFormat="0" applyFill="0" applyAlignment="0" applyProtection="0"/>
    <xf numFmtId="0" fontId="34" fillId="14" borderId="111">
      <alignment horizontal="left" vertical="center" wrapText="1" indent="2"/>
    </xf>
    <xf numFmtId="4" fontId="30" fillId="14" borderId="109">
      <alignment horizontal="right" vertical="center"/>
    </xf>
    <xf numFmtId="0" fontId="84" fillId="86" borderId="105" applyNumberFormat="0" applyAlignment="0" applyProtection="0"/>
    <xf numFmtId="4" fontId="30" fillId="14" borderId="118">
      <alignment horizontal="right" vertical="center"/>
    </xf>
    <xf numFmtId="0" fontId="103" fillId="0" borderId="114" applyNumberFormat="0" applyFill="0" applyAlignment="0" applyProtection="0"/>
    <xf numFmtId="0" fontId="96" fillId="73" borderId="121" applyNumberFormat="0" applyAlignment="0" applyProtection="0"/>
    <xf numFmtId="0" fontId="103" fillId="0" borderId="106" applyNumberFormat="0" applyFill="0" applyAlignment="0" applyProtection="0"/>
    <xf numFmtId="49" fontId="34" fillId="0" borderId="117" applyNumberFormat="0" applyFont="0" applyFill="0" applyBorder="0" applyProtection="0">
      <alignment horizontal="left" vertical="center" indent="5"/>
    </xf>
    <xf numFmtId="0" fontId="78" fillId="89" borderId="107" applyNumberFormat="0" applyFon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0" borderId="0" applyNumberFormat="0" applyBorder="0" applyAlignment="0" applyProtection="0"/>
    <xf numFmtId="0" fontId="34" fillId="14" borderId="111">
      <alignment horizontal="left" vertical="center" wrapText="1" indent="2"/>
    </xf>
    <xf numFmtId="0" fontId="72" fillId="49"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16" borderId="116"/>
    <xf numFmtId="0" fontId="100" fillId="86" borderId="104" applyNumberFormat="0" applyAlignment="0" applyProtection="0"/>
    <xf numFmtId="0" fontId="34" fillId="16" borderId="108"/>
    <xf numFmtId="0" fontId="103" fillId="0" borderId="106" applyNumberFormat="0" applyFill="0" applyAlignment="0" applyProtection="0"/>
    <xf numFmtId="0" fontId="72" fillId="61" borderId="0" applyNumberFormat="0" applyBorder="0" applyAlignment="0" applyProtection="0"/>
    <xf numFmtId="0" fontId="72" fillId="58" borderId="0" applyNumberFormat="0" applyBorder="0" applyAlignment="0" applyProtection="0"/>
    <xf numFmtId="0" fontId="81" fillId="86" borderId="104" applyNumberFormat="0" applyAlignment="0" applyProtection="0"/>
    <xf numFmtId="4" fontId="34" fillId="0" borderId="108" applyFill="0" applyBorder="0" applyProtection="0">
      <alignment horizontal="right" vertical="center"/>
    </xf>
    <xf numFmtId="4" fontId="30" fillId="9" borderId="108">
      <alignment horizontal="right" vertical="center"/>
    </xf>
    <xf numFmtId="0" fontId="78" fillId="89" borderId="107" applyNumberFormat="0" applyFont="0" applyAlignment="0" applyProtection="0"/>
    <xf numFmtId="0" fontId="78" fillId="89" borderId="107" applyNumberFormat="0" applyFont="0" applyAlignment="0" applyProtection="0"/>
    <xf numFmtId="0" fontId="34" fillId="16" borderId="108"/>
    <xf numFmtId="0" fontId="87" fillId="73" borderId="105" applyNumberFormat="0" applyAlignment="0" applyProtection="0"/>
    <xf numFmtId="0" fontId="84" fillId="86" borderId="105" applyNumberFormat="0" applyAlignment="0" applyProtection="0"/>
    <xf numFmtId="0" fontId="30" fillId="9" borderId="108">
      <alignment horizontal="right" vertical="center"/>
    </xf>
    <xf numFmtId="0" fontId="2" fillId="63" borderId="0" applyNumberFormat="0" applyBorder="0" applyAlignment="0" applyProtection="0"/>
    <xf numFmtId="4" fontId="30" fillId="14" borderId="108">
      <alignment horizontal="right" vertical="center"/>
    </xf>
    <xf numFmtId="4" fontId="30" fillId="14" borderId="108">
      <alignment horizontal="right" vertical="center"/>
    </xf>
    <xf numFmtId="0" fontId="34" fillId="14" borderId="111">
      <alignment horizontal="left" vertical="center" wrapText="1" indent="2"/>
    </xf>
    <xf numFmtId="0" fontId="83" fillId="86"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4" borderId="111">
      <alignment horizontal="left" vertical="center" wrapText="1" indent="2"/>
    </xf>
    <xf numFmtId="0" fontId="87" fillId="73" borderId="105" applyNumberFormat="0" applyAlignment="0" applyProtection="0"/>
    <xf numFmtId="0" fontId="34" fillId="0" borderId="108">
      <alignment horizontal="right" vertical="center"/>
    </xf>
    <xf numFmtId="0" fontId="96" fillId="73" borderId="121" applyNumberFormat="0" applyAlignment="0" applyProtection="0"/>
    <xf numFmtId="0" fontId="68" fillId="46" borderId="57" applyNumberFormat="0" applyAlignment="0" applyProtection="0"/>
    <xf numFmtId="0" fontId="96" fillId="73" borderId="105" applyNumberFormat="0" applyAlignment="0" applyProtection="0"/>
    <xf numFmtId="0" fontId="30" fillId="14" borderId="116">
      <alignment horizontal="right" vertical="center"/>
    </xf>
    <xf numFmtId="4" fontId="30" fillId="9" borderId="116">
      <alignment horizontal="right" vertical="center"/>
    </xf>
    <xf numFmtId="4" fontId="30" fillId="14" borderId="108">
      <alignment horizontal="right" vertical="center"/>
    </xf>
    <xf numFmtId="0" fontId="34" fillId="16" borderId="108"/>
    <xf numFmtId="0" fontId="81" fillId="86" borderId="104" applyNumberFormat="0" applyAlignment="0" applyProtection="0"/>
    <xf numFmtId="0" fontId="72" fillId="58" borderId="0" applyNumberFormat="0" applyBorder="0" applyAlignment="0" applyProtection="0"/>
    <xf numFmtId="4" fontId="30" fillId="14" borderId="108">
      <alignment horizontal="right" vertical="center"/>
    </xf>
    <xf numFmtId="0" fontId="34" fillId="16" borderId="124"/>
    <xf numFmtId="4" fontId="34" fillId="0" borderId="116" applyFill="0" applyBorder="0" applyProtection="0">
      <alignment horizontal="right" vertical="center"/>
    </xf>
    <xf numFmtId="0" fontId="2" fillId="47"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14" borderId="111">
      <alignment horizontal="left" vertical="center" wrapText="1" indent="2"/>
    </xf>
    <xf numFmtId="4" fontId="34" fillId="0" borderId="108">
      <alignment horizontal="right" vertical="center"/>
    </xf>
    <xf numFmtId="0" fontId="100" fillId="86" borderId="104" applyNumberFormat="0" applyAlignment="0" applyProtection="0"/>
    <xf numFmtId="0" fontId="2" fillId="48" borderId="0" applyNumberFormat="0" applyBorder="0" applyAlignment="0" applyProtection="0"/>
    <xf numFmtId="0" fontId="34" fillId="0" borderId="116">
      <alignment horizontal="right" vertical="center"/>
    </xf>
    <xf numFmtId="0" fontId="83" fillId="86" borderId="105" applyNumberFormat="0" applyAlignment="0" applyProtection="0"/>
    <xf numFmtId="0" fontId="83" fillId="86" borderId="105" applyNumberFormat="0" applyAlignment="0" applyProtection="0"/>
    <xf numFmtId="49" fontId="34" fillId="0" borderId="117" applyNumberFormat="0" applyFont="0" applyFill="0" applyBorder="0" applyProtection="0">
      <alignment horizontal="left" vertical="center" indent="5"/>
    </xf>
    <xf numFmtId="0" fontId="30" fillId="14" borderId="110">
      <alignment horizontal="right" vertical="center"/>
    </xf>
    <xf numFmtId="49" fontId="32" fillId="0" borderId="108" applyNumberFormat="0" applyFill="0" applyBorder="0" applyProtection="0">
      <alignment horizontal="left" vertical="center"/>
    </xf>
    <xf numFmtId="0" fontId="35" fillId="89" borderId="107" applyNumberFormat="0" applyFont="0" applyAlignment="0" applyProtection="0"/>
    <xf numFmtId="0" fontId="71" fillId="0" borderId="0" applyNumberFormat="0" applyFill="0" applyBorder="0" applyAlignment="0" applyProtection="0"/>
    <xf numFmtId="0" fontId="103" fillId="0" borderId="106" applyNumberFormat="0" applyFill="0" applyAlignment="0" applyProtection="0"/>
    <xf numFmtId="0" fontId="96" fillId="73" borderId="105" applyNumberFormat="0" applyAlignment="0" applyProtection="0"/>
    <xf numFmtId="0" fontId="2" fillId="50" borderId="0" applyNumberFormat="0" applyBorder="0" applyAlignment="0" applyProtection="0"/>
    <xf numFmtId="0" fontId="30" fillId="14" borderId="109">
      <alignment horizontal="right" vertical="center"/>
    </xf>
    <xf numFmtId="4" fontId="74" fillId="9" borderId="108">
      <alignment horizontal="right" vertical="center"/>
    </xf>
    <xf numFmtId="0" fontId="30" fillId="14" borderId="109">
      <alignment horizontal="right" vertical="center"/>
    </xf>
    <xf numFmtId="0" fontId="88" fillId="0" borderId="106" applyNumberFormat="0" applyFill="0" applyAlignment="0" applyProtection="0"/>
    <xf numFmtId="0" fontId="78" fillId="89" borderId="107" applyNumberFormat="0" applyFont="0" applyAlignment="0" applyProtection="0"/>
    <xf numFmtId="0" fontId="71" fillId="0" borderId="0" applyNumberFormat="0" applyFill="0" applyBorder="0" applyAlignment="0" applyProtection="0"/>
    <xf numFmtId="0" fontId="87" fillId="73" borderId="121" applyNumberFormat="0" applyAlignment="0" applyProtection="0"/>
    <xf numFmtId="175" fontId="34" fillId="90" borderId="116" applyNumberFormat="0" applyFont="0" applyBorder="0" applyAlignment="0" applyProtection="0">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34" fillId="0" borderId="108">
      <alignment horizontal="right" vertical="center"/>
    </xf>
    <xf numFmtId="0" fontId="84" fillId="86" borderId="105" applyNumberFormat="0" applyAlignment="0" applyProtection="0"/>
    <xf numFmtId="0" fontId="84" fillId="86" borderId="121" applyNumberFormat="0" applyAlignment="0" applyProtection="0"/>
    <xf numFmtId="0" fontId="30" fillId="14" borderId="108">
      <alignment horizontal="right" vertical="center"/>
    </xf>
    <xf numFmtId="0" fontId="34" fillId="0" borderId="108">
      <alignment horizontal="right" vertical="center"/>
    </xf>
    <xf numFmtId="0" fontId="34" fillId="0" borderId="124">
      <alignment horizontal="right" vertical="center"/>
    </xf>
    <xf numFmtId="0" fontId="87" fillId="73" borderId="105" applyNumberFormat="0" applyAlignment="0" applyProtection="0"/>
    <xf numFmtId="0" fontId="78" fillId="89" borderId="107" applyNumberFormat="0" applyFont="0" applyAlignment="0" applyProtection="0"/>
    <xf numFmtId="4" fontId="30" fillId="14" borderId="108">
      <alignment horizontal="right" vertical="center"/>
    </xf>
    <xf numFmtId="0" fontId="96" fillId="73" borderId="105" applyNumberFormat="0" applyAlignment="0" applyProtection="0"/>
    <xf numFmtId="0" fontId="100" fillId="86" borderId="104" applyNumberFormat="0" applyAlignment="0" applyProtection="0"/>
    <xf numFmtId="0" fontId="100" fillId="86" borderId="104" applyNumberFormat="0" applyAlignment="0" applyProtection="0"/>
    <xf numFmtId="4"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0" fillId="9" borderId="108">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0" fontId="34" fillId="16" borderId="108"/>
    <xf numFmtId="49" fontId="32" fillId="0" borderId="108" applyNumberFormat="0" applyFill="0" applyBorder="0" applyProtection="0">
      <alignment horizontal="left" vertical="center"/>
    </xf>
    <xf numFmtId="0" fontId="34" fillId="0" borderId="108" applyNumberFormat="0" applyFill="0" applyAlignment="0" applyProtection="0"/>
    <xf numFmtId="0" fontId="100" fillId="86" borderId="104" applyNumberFormat="0" applyAlignment="0" applyProtection="0"/>
    <xf numFmtId="4" fontId="30" fillId="14" borderId="108">
      <alignment horizontal="right" vertical="center"/>
    </xf>
    <xf numFmtId="0" fontId="30" fillId="14" borderId="116">
      <alignment horizontal="right" vertical="center"/>
    </xf>
    <xf numFmtId="0" fontId="34" fillId="0" borderId="116">
      <alignment horizontal="right" vertical="center"/>
    </xf>
    <xf numFmtId="0" fontId="34" fillId="9" borderId="125">
      <alignment horizontal="left" vertical="center"/>
    </xf>
    <xf numFmtId="0" fontId="84" fillId="86" borderId="105" applyNumberFormat="0" applyAlignment="0" applyProtection="0"/>
    <xf numFmtId="49" fontId="32" fillId="0" borderId="116" applyNumberFormat="0" applyFill="0" applyBorder="0" applyProtection="0">
      <alignment horizontal="left" vertical="center"/>
    </xf>
    <xf numFmtId="0" fontId="30" fillId="14" borderId="124">
      <alignment horizontal="right" vertical="center"/>
    </xf>
    <xf numFmtId="0" fontId="30" fillId="9" borderId="108">
      <alignment horizontal="right" vertical="center"/>
    </xf>
    <xf numFmtId="4" fontId="34" fillId="0" borderId="108">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35" fillId="89" borderId="115" applyNumberFormat="0" applyFont="0" applyAlignment="0" applyProtection="0"/>
    <xf numFmtId="0" fontId="96" fillId="73" borderId="121" applyNumberFormat="0" applyAlignment="0" applyProtection="0"/>
    <xf numFmtId="0" fontId="30" fillId="14" borderId="116">
      <alignment horizontal="right" vertical="center"/>
    </xf>
    <xf numFmtId="0" fontId="88" fillId="0" borderId="106" applyNumberFormat="0" applyFill="0" applyAlignment="0" applyProtection="0"/>
    <xf numFmtId="0" fontId="72" fillId="61" borderId="0" applyNumberFormat="0" applyBorder="0" applyAlignment="0" applyProtection="0"/>
    <xf numFmtId="0" fontId="100" fillId="86" borderId="104" applyNumberFormat="0" applyAlignment="0" applyProtection="0"/>
    <xf numFmtId="0" fontId="34" fillId="0" borderId="108">
      <alignment horizontal="right" vertical="center"/>
    </xf>
    <xf numFmtId="4" fontId="30" fillId="14" borderId="108">
      <alignment horizontal="right" vertical="center"/>
    </xf>
    <xf numFmtId="4" fontId="30" fillId="9" borderId="108">
      <alignment horizontal="right" vertical="center"/>
    </xf>
    <xf numFmtId="0" fontId="34" fillId="0" borderId="108">
      <alignment horizontal="right" vertical="center"/>
    </xf>
    <xf numFmtId="0" fontId="83" fillId="86" borderId="105" applyNumberFormat="0" applyAlignment="0" applyProtection="0"/>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9">
      <alignment horizontal="right" vertical="center"/>
    </xf>
    <xf numFmtId="0" fontId="34" fillId="14" borderId="111">
      <alignment horizontal="left" vertical="center" wrapText="1" indent="2"/>
    </xf>
    <xf numFmtId="175" fontId="34" fillId="90" borderId="108" applyNumberFormat="0" applyFont="0" applyBorder="0" applyAlignment="0" applyProtection="0">
      <alignment horizontal="right" vertical="center"/>
    </xf>
    <xf numFmtId="0" fontId="30" fillId="9" borderId="108">
      <alignment horizontal="right" vertical="center"/>
    </xf>
    <xf numFmtId="49" fontId="32" fillId="0" borderId="108" applyNumberFormat="0" applyFill="0" applyBorder="0" applyProtection="0">
      <alignment horizontal="left" vertical="center"/>
    </xf>
    <xf numFmtId="4" fontId="34" fillId="0" borderId="116">
      <alignment horizontal="right" vertical="center"/>
    </xf>
    <xf numFmtId="0" fontId="34" fillId="0" borderId="127">
      <alignment horizontal="left" vertical="center" wrapText="1" indent="2"/>
    </xf>
    <xf numFmtId="0" fontId="34" fillId="16" borderId="108"/>
    <xf numFmtId="0" fontId="84" fillId="86" borderId="105" applyNumberFormat="0" applyAlignment="0" applyProtection="0"/>
    <xf numFmtId="0" fontId="30" fillId="14" borderId="109">
      <alignment horizontal="right" vertical="center"/>
    </xf>
    <xf numFmtId="4" fontId="34" fillId="0"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4" fillId="86" borderId="105" applyNumberFormat="0" applyAlignment="0" applyProtection="0"/>
    <xf numFmtId="0" fontId="84" fillId="86" borderId="105" applyNumberFormat="0" applyAlignment="0" applyProtection="0"/>
    <xf numFmtId="0" fontId="30" fillId="14" borderId="110">
      <alignment horizontal="right" vertical="center"/>
    </xf>
    <xf numFmtId="0" fontId="34" fillId="14" borderId="111">
      <alignment horizontal="left" vertical="center" wrapText="1" indent="2"/>
    </xf>
    <xf numFmtId="0" fontId="2" fillId="53" borderId="0" applyNumberFormat="0" applyBorder="0" applyAlignment="0" applyProtection="0"/>
    <xf numFmtId="0" fontId="84" fillId="86" borderId="105" applyNumberFormat="0" applyAlignment="0" applyProtection="0"/>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4" fillId="9" borderId="109">
      <alignment horizontal="left" vertical="center"/>
    </xf>
    <xf numFmtId="0" fontId="72" fillId="61" borderId="0" applyNumberFormat="0" applyBorder="0" applyAlignment="0" applyProtection="0"/>
    <xf numFmtId="4" fontId="34" fillId="0" borderId="108" applyFill="0" applyBorder="0" applyProtection="0">
      <alignment horizontal="right" vertical="center"/>
    </xf>
    <xf numFmtId="0" fontId="84" fillId="86" borderId="105" applyNumberFormat="0" applyAlignment="0" applyProtection="0"/>
    <xf numFmtId="4" fontId="30" fillId="14" borderId="110">
      <alignment horizontal="right" vertical="center"/>
    </xf>
    <xf numFmtId="0" fontId="34" fillId="14" borderId="111">
      <alignment horizontal="left" vertical="center" wrapText="1" indent="2"/>
    </xf>
    <xf numFmtId="0" fontId="81" fillId="86" borderId="104" applyNumberFormat="0" applyAlignment="0" applyProtection="0"/>
    <xf numFmtId="0" fontId="34" fillId="0" borderId="108" applyNumberFormat="0" applyFill="0" applyAlignment="0" applyProtection="0"/>
    <xf numFmtId="4" fontId="34" fillId="16" borderId="108"/>
    <xf numFmtId="0" fontId="96" fillId="73" borderId="105" applyNumberFormat="0" applyAlignment="0" applyProtection="0"/>
    <xf numFmtId="0" fontId="84" fillId="86" borderId="105" applyNumberFormat="0" applyAlignment="0" applyProtection="0"/>
    <xf numFmtId="0" fontId="2" fillId="47" borderId="0" applyNumberFormat="0" applyBorder="0" applyAlignment="0" applyProtection="0"/>
    <xf numFmtId="0" fontId="84" fillId="86" borderId="121" applyNumberFormat="0" applyAlignment="0" applyProtection="0"/>
    <xf numFmtId="4" fontId="30" fillId="14" borderId="118">
      <alignment horizontal="right" vertical="center"/>
    </xf>
    <xf numFmtId="4" fontId="30" fillId="14" borderId="110">
      <alignment horizontal="right" vertical="center"/>
    </xf>
    <xf numFmtId="4" fontId="30" fillId="14" borderId="108">
      <alignment horizontal="right" vertical="center"/>
    </xf>
    <xf numFmtId="0" fontId="84" fillId="86" borderId="113" applyNumberFormat="0" applyAlignment="0" applyProtection="0"/>
    <xf numFmtId="0" fontId="96" fillId="73" borderId="105" applyNumberFormat="0" applyAlignment="0" applyProtection="0"/>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14" borderId="108">
      <alignment horizontal="right" vertical="center"/>
    </xf>
    <xf numFmtId="4" fontId="30" fillId="14" borderId="108">
      <alignment horizontal="right" vertical="center"/>
    </xf>
    <xf numFmtId="0" fontId="35" fillId="89" borderId="107" applyNumberFormat="0" applyFont="0" applyAlignment="0" applyProtection="0"/>
    <xf numFmtId="0" fontId="100" fillId="86" borderId="104" applyNumberFormat="0" applyAlignment="0" applyProtection="0"/>
    <xf numFmtId="0" fontId="71" fillId="0" borderId="0" applyNumberFormat="0" applyFill="0" applyBorder="0" applyAlignment="0" applyProtection="0"/>
    <xf numFmtId="4" fontId="74" fillId="9" borderId="108">
      <alignment horizontal="right" vertical="center"/>
    </xf>
    <xf numFmtId="4" fontId="30" fillId="14" borderId="109">
      <alignment horizontal="right" vertical="center"/>
    </xf>
    <xf numFmtId="0" fontId="68" fillId="46" borderId="57" applyNumberFormat="0" applyAlignment="0" applyProtection="0"/>
    <xf numFmtId="0" fontId="87" fillId="73" borderId="105" applyNumberFormat="0" applyAlignment="0" applyProtection="0"/>
    <xf numFmtId="0" fontId="83" fillId="86" borderId="105" applyNumberFormat="0" applyAlignment="0" applyProtection="0"/>
    <xf numFmtId="4" fontId="30" fillId="9" borderId="108">
      <alignment horizontal="right" vertical="center"/>
    </xf>
    <xf numFmtId="0" fontId="34" fillId="0" borderId="111">
      <alignment horizontal="left" vertical="center" wrapText="1" indent="2"/>
    </xf>
    <xf numFmtId="0" fontId="74" fillId="9" borderId="108">
      <alignment horizontal="right" vertical="center"/>
    </xf>
    <xf numFmtId="0" fontId="13" fillId="0" borderId="58" applyNumberFormat="0" applyFill="0" applyAlignment="0" applyProtection="0"/>
    <xf numFmtId="0" fontId="96" fillId="73" borderId="105"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69" fillId="46" borderId="56" applyNumberFormat="0" applyAlignment="0" applyProtection="0"/>
    <xf numFmtId="0" fontId="81" fillId="86" borderId="104" applyNumberFormat="0" applyAlignment="0" applyProtection="0"/>
    <xf numFmtId="4" fontId="34" fillId="0"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0" fontId="2" fillId="53" borderId="0" applyNumberFormat="0" applyBorder="0" applyAlignment="0" applyProtection="0"/>
    <xf numFmtId="0" fontId="34" fillId="0" borderId="111">
      <alignment horizontal="left" vertical="center" wrapText="1" indent="2"/>
    </xf>
    <xf numFmtId="0" fontId="71" fillId="0" borderId="0" applyNumberFormat="0" applyFill="0" applyBorder="0" applyAlignment="0" applyProtection="0"/>
    <xf numFmtId="0" fontId="72" fillId="49" borderId="0" applyNumberFormat="0" applyBorder="0" applyAlignment="0" applyProtection="0"/>
    <xf numFmtId="0" fontId="34" fillId="14" borderId="119">
      <alignment horizontal="left" vertical="center" wrapText="1" indent="2"/>
    </xf>
    <xf numFmtId="0" fontId="69" fillId="46" borderId="56" applyNumberFormat="0" applyAlignment="0" applyProtection="0"/>
    <xf numFmtId="0" fontId="69" fillId="46" borderId="56" applyNumberFormat="0" applyAlignment="0" applyProtection="0"/>
    <xf numFmtId="49" fontId="32" fillId="0" borderId="108" applyNumberFormat="0" applyFill="0" applyBorder="0" applyProtection="0">
      <alignment horizontal="left" vertical="center"/>
    </xf>
    <xf numFmtId="0" fontId="88" fillId="0" borderId="114" applyNumberFormat="0" applyFill="0" applyAlignment="0" applyProtection="0"/>
    <xf numFmtId="0" fontId="84" fillId="86" borderId="105" applyNumberFormat="0" applyAlignment="0" applyProtection="0"/>
    <xf numFmtId="0" fontId="71" fillId="0" borderId="0" applyNumberFormat="0" applyFill="0" applyBorder="0" applyAlignment="0" applyProtection="0"/>
    <xf numFmtId="0" fontId="87" fillId="73" borderId="105" applyNumberFormat="0" applyAlignment="0" applyProtection="0"/>
    <xf numFmtId="0" fontId="30" fillId="14" borderId="110">
      <alignment horizontal="right" vertical="center"/>
    </xf>
    <xf numFmtId="0" fontId="96" fillId="73" borderId="113" applyNumberFormat="0" applyAlignment="0" applyProtection="0"/>
    <xf numFmtId="0" fontId="100" fillId="86" borderId="104" applyNumberFormat="0" applyAlignment="0" applyProtection="0"/>
    <xf numFmtId="0" fontId="83" fillId="86" borderId="113" applyNumberFormat="0" applyAlignment="0" applyProtection="0"/>
    <xf numFmtId="49" fontId="34" fillId="0" borderId="124" applyNumberFormat="0" applyFont="0" applyFill="0" applyBorder="0" applyProtection="0">
      <alignment horizontal="left" vertical="center" indent="2"/>
    </xf>
    <xf numFmtId="0" fontId="34" fillId="14" borderId="111">
      <alignment horizontal="left" vertical="center" wrapText="1" indent="2"/>
    </xf>
    <xf numFmtId="0" fontId="88" fillId="0" borderId="106" applyNumberFormat="0" applyFill="0" applyAlignment="0" applyProtection="0"/>
    <xf numFmtId="0" fontId="87" fillId="73" borderId="105" applyNumberFormat="0" applyAlignment="0" applyProtection="0"/>
    <xf numFmtId="0" fontId="34" fillId="14" borderId="111">
      <alignment horizontal="left" vertical="center" wrapText="1" indent="2"/>
    </xf>
    <xf numFmtId="0" fontId="103" fillId="0" borderId="106" applyNumberFormat="0" applyFill="0" applyAlignment="0" applyProtection="0"/>
    <xf numFmtId="0" fontId="34" fillId="9" borderId="109">
      <alignment horizontal="lef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49" fontId="34" fillId="0" borderId="109" applyNumberFormat="0" applyFont="0" applyFill="0" applyBorder="0" applyProtection="0">
      <alignment horizontal="left" vertical="center" indent="5"/>
    </xf>
    <xf numFmtId="49" fontId="32" fillId="0" borderId="124" applyNumberFormat="0" applyFill="0" applyBorder="0" applyProtection="0">
      <alignment horizontal="left" vertical="center"/>
    </xf>
    <xf numFmtId="0" fontId="78" fillId="89" borderId="107" applyNumberFormat="0" applyFont="0" applyAlignment="0" applyProtection="0"/>
    <xf numFmtId="0" fontId="72" fillId="58" borderId="0" applyNumberFormat="0" applyBorder="0" applyAlignment="0" applyProtection="0"/>
    <xf numFmtId="0" fontId="2" fillId="59" borderId="0" applyNumberFormat="0" applyBorder="0" applyAlignment="0" applyProtection="0"/>
    <xf numFmtId="49" fontId="32" fillId="0" borderId="108" applyNumberFormat="0" applyFill="0" applyBorder="0" applyProtection="0">
      <alignment horizontal="left" vertical="center"/>
    </xf>
    <xf numFmtId="0" fontId="2" fillId="54" borderId="0" applyNumberFormat="0" applyBorder="0" applyAlignment="0" applyProtection="0"/>
    <xf numFmtId="0" fontId="84" fillId="86" borderId="113"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74" fillId="9" borderId="116">
      <alignment horizontal="right" vertical="center"/>
    </xf>
    <xf numFmtId="4" fontId="30" fillId="14" borderId="108">
      <alignment horizontal="right" vertical="center"/>
    </xf>
    <xf numFmtId="0" fontId="2" fillId="63" borderId="0" applyNumberFormat="0" applyBorder="0" applyAlignment="0" applyProtection="0"/>
    <xf numFmtId="0" fontId="2" fillId="59" borderId="0" applyNumberFormat="0" applyBorder="0" applyAlignment="0" applyProtection="0"/>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70" fillId="0" borderId="0" applyNumberFormat="0" applyFill="0" applyBorder="0" applyAlignment="0" applyProtection="0"/>
    <xf numFmtId="0" fontId="72" fillId="61" borderId="0" applyNumberFormat="0" applyBorder="0" applyAlignment="0" applyProtection="0"/>
    <xf numFmtId="0" fontId="72" fillId="49"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0" fontId="34" fillId="9" borderId="109">
      <alignment horizontal="left" vertical="center"/>
    </xf>
    <xf numFmtId="0" fontId="100" fillId="86" borderId="104" applyNumberFormat="0" applyAlignment="0" applyProtection="0"/>
    <xf numFmtId="4" fontId="30" fillId="14" borderId="108">
      <alignment horizontal="right" vertical="center"/>
    </xf>
    <xf numFmtId="0" fontId="34" fillId="0" borderId="116" applyNumberFormat="0" applyFill="0" applyAlignment="0" applyProtection="0"/>
    <xf numFmtId="0" fontId="78" fillId="89" borderId="115" applyNumberFormat="0" applyFont="0" applyAlignment="0" applyProtection="0"/>
    <xf numFmtId="0" fontId="72" fillId="55" borderId="0" applyNumberFormat="0" applyBorder="0" applyAlignment="0" applyProtection="0"/>
    <xf numFmtId="4"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4" fontId="30" fillId="9" borderId="108">
      <alignment horizontal="right" vertical="center"/>
    </xf>
    <xf numFmtId="0" fontId="30" fillId="14" borderId="110">
      <alignment horizontal="right" vertical="center"/>
    </xf>
    <xf numFmtId="0" fontId="87" fillId="73" borderId="105" applyNumberFormat="0" applyAlignment="0" applyProtection="0"/>
    <xf numFmtId="0" fontId="2" fillId="51" borderId="0" applyNumberFormat="0" applyBorder="0" applyAlignment="0" applyProtection="0"/>
    <xf numFmtId="175" fontId="34" fillId="90" borderId="116" applyNumberFormat="0" applyFont="0" applyBorder="0" applyAlignment="0" applyProtection="0">
      <alignment horizontal="right" vertical="center"/>
    </xf>
    <xf numFmtId="49" fontId="34" fillId="0" borderId="108" applyNumberFormat="0" applyFont="0" applyFill="0" applyBorder="0" applyProtection="0">
      <alignment horizontal="left" vertical="center" indent="2"/>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30" fillId="14" borderId="124">
      <alignment horizontal="right" vertical="center"/>
    </xf>
    <xf numFmtId="0" fontId="35" fillId="89" borderId="107" applyNumberFormat="0" applyFont="0" applyAlignment="0" applyProtection="0"/>
    <xf numFmtId="0" fontId="87" fillId="73" borderId="105" applyNumberFormat="0" applyAlignment="0" applyProtection="0"/>
    <xf numFmtId="0" fontId="30" fillId="14" borderId="109">
      <alignment horizontal="right" vertical="center"/>
    </xf>
    <xf numFmtId="0" fontId="78" fillId="89" borderId="115" applyNumberFormat="0" applyFont="0" applyAlignment="0" applyProtection="0"/>
    <xf numFmtId="0" fontId="68" fillId="46" borderId="57" applyNumberFormat="0" applyAlignment="0" applyProtection="0"/>
    <xf numFmtId="0" fontId="34" fillId="16" borderId="108"/>
    <xf numFmtId="4" fontId="30" fillId="9" borderId="108">
      <alignment horizontal="right" vertical="center"/>
    </xf>
    <xf numFmtId="0" fontId="2" fillId="48" borderId="0" applyNumberFormat="0" applyBorder="0" applyAlignment="0" applyProtection="0"/>
    <xf numFmtId="0" fontId="72" fillId="49" borderId="0" applyNumberFormat="0" applyBorder="0" applyAlignment="0" applyProtection="0"/>
    <xf numFmtId="4" fontId="30" fillId="14" borderId="110">
      <alignment horizontal="right" vertical="center"/>
    </xf>
    <xf numFmtId="0" fontId="103" fillId="0" borderId="106" applyNumberFormat="0" applyFill="0" applyAlignment="0" applyProtection="0"/>
    <xf numFmtId="4" fontId="30" fillId="14" borderId="110">
      <alignment horizontal="right" vertical="center"/>
    </xf>
    <xf numFmtId="0" fontId="81" fillId="86" borderId="104" applyNumberFormat="0" applyAlignment="0" applyProtection="0"/>
    <xf numFmtId="0" fontId="34" fillId="0" borderId="108" applyNumberFormat="0" applyFill="0" applyAlignment="0" applyProtection="0"/>
    <xf numFmtId="4" fontId="30" fillId="14" borderId="108">
      <alignment horizontal="right" vertical="center"/>
    </xf>
    <xf numFmtId="0" fontId="30" fillId="14" borderId="110">
      <alignment horizontal="right" vertical="center"/>
    </xf>
    <xf numFmtId="0" fontId="72" fillId="55" borderId="0" applyNumberFormat="0" applyBorder="0" applyAlignment="0" applyProtection="0"/>
    <xf numFmtId="0" fontId="100" fillId="86" borderId="112" applyNumberFormat="0" applyAlignment="0" applyProtection="0"/>
    <xf numFmtId="0" fontId="2" fillId="60" borderId="0" applyNumberFormat="0" applyBorder="0" applyAlignment="0" applyProtection="0"/>
    <xf numFmtId="49" fontId="32" fillId="0" borderId="108" applyNumberFormat="0" applyFill="0" applyBorder="0" applyProtection="0">
      <alignment horizontal="left" vertical="center"/>
    </xf>
    <xf numFmtId="0" fontId="83" fillId="86" borderId="105" applyNumberFormat="0" applyAlignment="0" applyProtection="0"/>
    <xf numFmtId="0" fontId="96" fillId="73" borderId="105" applyNumberFormat="0" applyAlignment="0" applyProtection="0"/>
    <xf numFmtId="0" fontId="103" fillId="0" borderId="106" applyNumberFormat="0" applyFill="0" applyAlignment="0" applyProtection="0"/>
    <xf numFmtId="4" fontId="30" fillId="14" borderId="118">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34" fillId="16" borderId="124"/>
    <xf numFmtId="4" fontId="34" fillId="16" borderId="108"/>
    <xf numFmtId="0" fontId="30" fillId="14" borderId="108">
      <alignment horizontal="right" vertical="center"/>
    </xf>
    <xf numFmtId="49" fontId="34" fillId="0" borderId="108" applyNumberFormat="0" applyFont="0" applyFill="0" applyBorder="0" applyProtection="0">
      <alignment horizontal="left" vertical="center" indent="2"/>
    </xf>
    <xf numFmtId="0" fontId="13" fillId="0" borderId="58" applyNumberFormat="0" applyFill="0" applyAlignment="0" applyProtection="0"/>
    <xf numFmtId="0" fontId="34" fillId="14"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83" fillId="86" borderId="105" applyNumberFormat="0" applyAlignment="0" applyProtection="0"/>
    <xf numFmtId="4" fontId="30" fillId="14" borderId="109">
      <alignment horizontal="right" vertical="center"/>
    </xf>
    <xf numFmtId="0" fontId="87" fillId="73" borderId="113" applyNumberFormat="0" applyAlignment="0" applyProtection="0"/>
    <xf numFmtId="0" fontId="84" fillId="86" borderId="105" applyNumberFormat="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4" fillId="0" borderId="108">
      <alignment horizontal="right" vertical="center"/>
    </xf>
    <xf numFmtId="4" fontId="74" fillId="9" borderId="124">
      <alignment horizontal="right" vertical="center"/>
    </xf>
    <xf numFmtId="0" fontId="78" fillId="89" borderId="107" applyNumberFormat="0" applyFon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7" fillId="73" borderId="105" applyNumberFormat="0" applyAlignment="0" applyProtection="0"/>
    <xf numFmtId="0" fontId="30" fillId="14" borderId="110">
      <alignment horizontal="right" vertical="center"/>
    </xf>
    <xf numFmtId="0" fontId="34" fillId="0" borderId="108" applyNumberFormat="0" applyFill="0" applyAlignment="0" applyProtection="0"/>
    <xf numFmtId="4" fontId="30" fillId="14" borderId="110">
      <alignment horizontal="right" vertical="center"/>
    </xf>
    <xf numFmtId="0" fontId="30" fillId="9" borderId="108">
      <alignment horizontal="right" vertical="center"/>
    </xf>
    <xf numFmtId="0" fontId="34" fillId="16" borderId="108"/>
    <xf numFmtId="0" fontId="2" fillId="63" borderId="0" applyNumberFormat="0" applyBorder="0" applyAlignment="0" applyProtection="0"/>
    <xf numFmtId="0" fontId="83" fillId="86" borderId="105" applyNumberFormat="0" applyAlignment="0" applyProtection="0"/>
    <xf numFmtId="4" fontId="30" fillId="9" borderId="108">
      <alignment horizontal="right" vertical="center"/>
    </xf>
    <xf numFmtId="4" fontId="30" fillId="14" borderId="110">
      <alignment horizontal="right" vertical="center"/>
    </xf>
    <xf numFmtId="4" fontId="74" fillId="9" borderId="108">
      <alignment horizontal="right" vertical="center"/>
    </xf>
    <xf numFmtId="4" fontId="34" fillId="0" borderId="108">
      <alignment horizontal="right" vertical="center"/>
    </xf>
    <xf numFmtId="0" fontId="72" fillId="64" borderId="0" applyNumberFormat="0" applyBorder="0" applyAlignment="0" applyProtection="0"/>
    <xf numFmtId="0" fontId="2" fillId="62" borderId="0" applyNumberFormat="0" applyBorder="0" applyAlignment="0" applyProtection="0"/>
    <xf numFmtId="0" fontId="34" fillId="14" borderId="111">
      <alignment horizontal="left" vertical="center" wrapText="1" indent="2"/>
    </xf>
    <xf numFmtId="0" fontId="34" fillId="0" borderId="111">
      <alignment horizontal="left" vertical="center" wrapText="1" indent="2"/>
    </xf>
    <xf numFmtId="0" fontId="88" fillId="0" borderId="122" applyNumberFormat="0" applyFill="0" applyAlignment="0" applyProtection="0"/>
    <xf numFmtId="0" fontId="2" fillId="57" borderId="0" applyNumberFormat="0" applyBorder="0" applyAlignment="0" applyProtection="0"/>
    <xf numFmtId="4" fontId="30" fillId="14" borderId="110">
      <alignment horizontal="right" vertical="center"/>
    </xf>
    <xf numFmtId="0" fontId="35" fillId="89" borderId="107" applyNumberFormat="0" applyFont="0" applyAlignment="0" applyProtection="0"/>
    <xf numFmtId="0" fontId="71" fillId="0" borderId="0" applyNumberFormat="0" applyFill="0" applyBorder="0" applyAlignment="0" applyProtection="0"/>
    <xf numFmtId="0" fontId="2" fillId="63" borderId="0" applyNumberFormat="0" applyBorder="0" applyAlignment="0" applyProtection="0"/>
    <xf numFmtId="4" fontId="30" fillId="14" borderId="108">
      <alignment horizontal="right" vertical="center"/>
    </xf>
    <xf numFmtId="4" fontId="30" fillId="14" borderId="116">
      <alignment horizontal="right" vertical="center"/>
    </xf>
    <xf numFmtId="0" fontId="2" fillId="62" borderId="0" applyNumberFormat="0" applyBorder="0" applyAlignment="0" applyProtection="0"/>
    <xf numFmtId="0" fontId="70" fillId="0" borderId="0" applyNumberFormat="0" applyFill="0" applyBorder="0" applyAlignment="0" applyProtection="0"/>
    <xf numFmtId="0" fontId="2" fillId="56" borderId="0" applyNumberFormat="0" applyBorder="0" applyAlignment="0" applyProtection="0"/>
    <xf numFmtId="0" fontId="34" fillId="16" borderId="108"/>
    <xf numFmtId="0" fontId="83" fillId="86" borderId="105" applyNumberFormat="0" applyAlignment="0" applyProtection="0"/>
    <xf numFmtId="0" fontId="87" fillId="73" borderId="105" applyNumberFormat="0" applyAlignment="0" applyProtection="0"/>
    <xf numFmtId="49" fontId="34" fillId="0" borderId="108" applyNumberFormat="0" applyFont="0" applyFill="0" applyBorder="0" applyProtection="0">
      <alignment horizontal="left" vertical="center" indent="2"/>
    </xf>
    <xf numFmtId="0" fontId="72" fillId="58"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4" fontId="34" fillId="16" borderId="108"/>
    <xf numFmtId="0" fontId="100" fillId="86" borderId="120" applyNumberFormat="0" applyAlignment="0" applyProtection="0"/>
    <xf numFmtId="0" fontId="34" fillId="0" borderId="119">
      <alignment horizontal="left" vertical="center" wrapText="1" indent="2"/>
    </xf>
    <xf numFmtId="0" fontId="34" fillId="0" borderId="111">
      <alignment horizontal="left" vertical="center" wrapText="1" indent="2"/>
    </xf>
    <xf numFmtId="0" fontId="2" fillId="53" borderId="0" applyNumberFormat="0" applyBorder="0" applyAlignment="0" applyProtection="0"/>
    <xf numFmtId="0" fontId="30" fillId="14" borderId="117">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34" fillId="0" borderId="111">
      <alignment horizontal="left" vertical="center" wrapText="1" indent="2"/>
    </xf>
    <xf numFmtId="0" fontId="78" fillId="89" borderId="107" applyNumberFormat="0" applyFont="0" applyAlignment="0" applyProtection="0"/>
    <xf numFmtId="0" fontId="103" fillId="0" borderId="114" applyNumberFormat="0" applyFill="0" applyAlignment="0" applyProtection="0"/>
    <xf numFmtId="0" fontId="78" fillId="89" borderId="107" applyNumberFormat="0" applyFont="0" applyAlignment="0" applyProtection="0"/>
    <xf numFmtId="4" fontId="30" fillId="14" borderId="108">
      <alignment horizontal="right" vertical="center"/>
    </xf>
    <xf numFmtId="0" fontId="2" fillId="48" borderId="0" applyNumberFormat="0" applyBorder="0" applyAlignment="0" applyProtection="0"/>
    <xf numFmtId="4" fontId="30" fillId="14" borderId="126">
      <alignment horizontal="right" vertical="center"/>
    </xf>
    <xf numFmtId="0" fontId="72" fillId="58"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34" fillId="14" borderId="119">
      <alignment horizontal="left" vertical="center" wrapText="1" indent="2"/>
    </xf>
    <xf numFmtId="0" fontId="2" fillId="60" borderId="0" applyNumberFormat="0" applyBorder="0" applyAlignment="0" applyProtection="0"/>
    <xf numFmtId="0" fontId="100" fillId="86" borderId="120" applyNumberFormat="0" applyAlignment="0" applyProtection="0"/>
    <xf numFmtId="0" fontId="34" fillId="14" borderId="111">
      <alignment horizontal="left" vertical="center" wrapText="1" indent="2"/>
    </xf>
    <xf numFmtId="4" fontId="74" fillId="9" borderId="108">
      <alignment horizontal="right" vertical="center"/>
    </xf>
    <xf numFmtId="0" fontId="72" fillId="61" borderId="0" applyNumberFormat="0" applyBorder="0" applyAlignment="0" applyProtection="0"/>
    <xf numFmtId="0" fontId="35" fillId="89" borderId="107" applyNumberFormat="0" applyFont="0" applyAlignment="0" applyProtection="0"/>
    <xf numFmtId="0" fontId="68" fillId="46" borderId="57" applyNumberFormat="0" applyAlignment="0" applyProtection="0"/>
    <xf numFmtId="0" fontId="30" fillId="14" borderId="109">
      <alignment horizontal="right" vertical="center"/>
    </xf>
    <xf numFmtId="0" fontId="71" fillId="0" borderId="0" applyNumberFormat="0" applyFill="0" applyBorder="0" applyAlignment="0" applyProtection="0"/>
    <xf numFmtId="4" fontId="30" fillId="14" borderId="108">
      <alignment horizontal="right" vertical="center"/>
    </xf>
    <xf numFmtId="0" fontId="2" fillId="56" borderId="0" applyNumberFormat="0" applyBorder="0" applyAlignment="0" applyProtection="0"/>
    <xf numFmtId="0" fontId="87" fillId="73" borderId="105" applyNumberFormat="0" applyAlignment="0" applyProtection="0"/>
    <xf numFmtId="0" fontId="30" fillId="14" borderId="108">
      <alignment horizontal="right" vertical="center"/>
    </xf>
    <xf numFmtId="0" fontId="30" fillId="14" borderId="108">
      <alignment horizontal="right" vertical="center"/>
    </xf>
    <xf numFmtId="0" fontId="103" fillId="0" borderId="106" applyNumberFormat="0" applyFill="0" applyAlignment="0" applyProtection="0"/>
    <xf numFmtId="0" fontId="81" fillId="86" borderId="104" applyNumberFormat="0" applyAlignment="0" applyProtection="0"/>
    <xf numFmtId="4" fontId="34" fillId="0" borderId="116" applyFill="0" applyBorder="0" applyProtection="0">
      <alignment horizontal="right" vertical="center"/>
    </xf>
    <xf numFmtId="0" fontId="13" fillId="0" borderId="58" applyNumberFormat="0" applyFill="0" applyAlignment="0" applyProtection="0"/>
    <xf numFmtId="4" fontId="30" fillId="14" borderId="108">
      <alignment horizontal="right" vertical="center"/>
    </xf>
    <xf numFmtId="0" fontId="34" fillId="0" borderId="108">
      <alignment horizontal="right" vertical="center"/>
    </xf>
    <xf numFmtId="0" fontId="87" fillId="73" borderId="105" applyNumberFormat="0" applyAlignment="0" applyProtection="0"/>
    <xf numFmtId="0" fontId="96" fillId="73" borderId="121" applyNumberFormat="0" applyAlignment="0" applyProtection="0"/>
    <xf numFmtId="0" fontId="13" fillId="0" borderId="58" applyNumberFormat="0" applyFill="0" applyAlignment="0" applyProtection="0"/>
    <xf numFmtId="0" fontId="35" fillId="89" borderId="107" applyNumberFormat="0" applyFont="0" applyAlignment="0" applyProtection="0"/>
    <xf numFmtId="0" fontId="34" fillId="0" borderId="111">
      <alignment horizontal="left" vertical="center" wrapText="1" indent="2"/>
    </xf>
    <xf numFmtId="0" fontId="34" fillId="0" borderId="111">
      <alignment horizontal="left" vertical="center" wrapText="1" indent="2"/>
    </xf>
    <xf numFmtId="0" fontId="30" fillId="14" borderId="108">
      <alignment horizontal="right" vertical="center"/>
    </xf>
    <xf numFmtId="0" fontId="2" fillId="59" borderId="0" applyNumberFormat="0" applyBorder="0" applyAlignment="0" applyProtection="0"/>
    <xf numFmtId="4" fontId="30" fillId="14" borderId="109">
      <alignment horizontal="right" vertical="center"/>
    </xf>
    <xf numFmtId="0" fontId="30" fillId="9" borderId="108">
      <alignment horizontal="right" vertical="center"/>
    </xf>
    <xf numFmtId="0" fontId="30" fillId="14" borderId="108">
      <alignment horizontal="right" vertical="center"/>
    </xf>
    <xf numFmtId="0" fontId="34" fillId="14" borderId="111">
      <alignment horizontal="left" vertical="center" wrapText="1" indent="2"/>
    </xf>
    <xf numFmtId="49" fontId="34" fillId="0" borderId="108" applyNumberFormat="0" applyFont="0" applyFill="0" applyBorder="0" applyProtection="0">
      <alignment horizontal="left" vertical="center"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06" applyNumberFormat="0" applyFill="0" applyAlignment="0" applyProtection="0"/>
    <xf numFmtId="0" fontId="34" fillId="14" borderId="111">
      <alignment horizontal="left" vertical="center" wrapText="1" indent="2"/>
    </xf>
    <xf numFmtId="0" fontId="81" fillId="86" borderId="104" applyNumberFormat="0" applyAlignment="0" applyProtection="0"/>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34" fillId="0" borderId="111">
      <alignment horizontal="left" vertical="center" wrapText="1" indent="2"/>
    </xf>
    <xf numFmtId="0" fontId="81" fillId="86" borderId="104" applyNumberFormat="0" applyAlignment="0" applyProtection="0"/>
    <xf numFmtId="0" fontId="83" fillId="86" borderId="105" applyNumberFormat="0" applyAlignment="0" applyProtection="0"/>
    <xf numFmtId="0" fontId="84" fillId="86" borderId="105" applyNumberFormat="0" applyAlignment="0" applyProtection="0"/>
    <xf numFmtId="0" fontId="87" fillId="73" borderId="105" applyNumberFormat="0" applyAlignment="0" applyProtection="0"/>
    <xf numFmtId="0" fontId="88" fillId="0" borderId="106" applyNumberFormat="0" applyFill="0" applyAlignment="0" applyProtection="0"/>
    <xf numFmtId="0" fontId="96" fillId="73"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87" fillId="73" borderId="105" applyNumberFormat="0" applyAlignment="0" applyProtection="0"/>
    <xf numFmtId="0" fontId="34" fillId="0" borderId="108">
      <alignment horizontal="right" vertical="center"/>
    </xf>
    <xf numFmtId="4" fontId="34" fillId="0" borderId="108">
      <alignment horizontal="right" vertical="center"/>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81" fillId="86" borderId="104" applyNumberFormat="0" applyAlignment="0" applyProtection="0"/>
    <xf numFmtId="0" fontId="100" fillId="86" borderId="104" applyNumberFormat="0" applyAlignment="0" applyProtection="0"/>
    <xf numFmtId="0" fontId="30" fillId="14" borderId="110">
      <alignment horizontal="right" vertical="center"/>
    </xf>
    <xf numFmtId="0" fontId="83" fillId="86" borderId="105" applyNumberFormat="0" applyAlignment="0" applyProtection="0"/>
    <xf numFmtId="4" fontId="30" fillId="14" borderId="108">
      <alignment horizontal="right" vertical="center"/>
    </xf>
    <xf numFmtId="4" fontId="34" fillId="16" borderId="108"/>
    <xf numFmtId="4" fontId="34" fillId="16" borderId="108"/>
    <xf numFmtId="0" fontId="30" fillId="14" borderId="108">
      <alignment horizontal="right" vertical="center"/>
    </xf>
    <xf numFmtId="0" fontId="30" fillId="14" borderId="108">
      <alignment horizontal="right" vertical="center"/>
    </xf>
    <xf numFmtId="0" fontId="34" fillId="16" borderId="108"/>
    <xf numFmtId="0" fontId="30" fillId="14" borderId="110">
      <alignment horizontal="right" vertical="center"/>
    </xf>
    <xf numFmtId="0" fontId="30" fillId="14" borderId="110">
      <alignment horizontal="right" vertical="center"/>
    </xf>
    <xf numFmtId="0" fontId="83" fillId="86" borderId="105" applyNumberFormat="0" applyAlignment="0" applyProtection="0"/>
    <xf numFmtId="0" fontId="30" fillId="14" borderId="109">
      <alignment horizontal="right" vertical="center"/>
    </xf>
    <xf numFmtId="0" fontId="34" fillId="0" borderId="108">
      <alignment horizontal="right" vertical="center"/>
    </xf>
    <xf numFmtId="4" fontId="34" fillId="0" borderId="108">
      <alignment horizontal="right" vertical="center"/>
    </xf>
    <xf numFmtId="0" fontId="103" fillId="0" borderId="106" applyNumberFormat="0" applyFill="0" applyAlignment="0" applyProtection="0"/>
    <xf numFmtId="0" fontId="84"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0" fillId="9" borderId="108">
      <alignment horizontal="right" vertical="center"/>
    </xf>
    <xf numFmtId="0" fontId="30" fillId="14" borderId="108">
      <alignment horizontal="right" vertical="center"/>
    </xf>
    <xf numFmtId="0" fontId="84" fillId="86" borderId="105" applyNumberFormat="0" applyAlignment="0" applyProtection="0"/>
    <xf numFmtId="0" fontId="88" fillId="0" borderId="106" applyNumberFormat="0" applyFill="0" applyAlignment="0" applyProtection="0"/>
    <xf numFmtId="4" fontId="34" fillId="0" borderId="108" applyFill="0" applyBorder="0" applyProtection="0">
      <alignment horizontal="right" vertical="center"/>
    </xf>
    <xf numFmtId="0" fontId="13" fillId="0" borderId="58" applyNumberFormat="0" applyFill="0" applyAlignment="0" applyProtection="0"/>
    <xf numFmtId="0" fontId="34" fillId="14" borderId="111">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0" fontId="34" fillId="9" borderId="109">
      <alignment horizontal="left" vertical="center"/>
    </xf>
    <xf numFmtId="0" fontId="2" fillId="53" borderId="0" applyNumberFormat="0" applyBorder="0" applyAlignment="0" applyProtection="0"/>
    <xf numFmtId="0" fontId="30" fillId="14" borderId="10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4" fontId="34" fillId="0" borderId="108" applyFill="0" applyBorder="0" applyProtection="0">
      <alignment horizontal="right" vertical="center"/>
    </xf>
    <xf numFmtId="0" fontId="71" fillId="0" borderId="0" applyNumberFormat="0" applyFill="0" applyBorder="0" applyAlignment="0" applyProtection="0"/>
    <xf numFmtId="0" fontId="96" fillId="73" borderId="105"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34" fillId="16" borderId="108"/>
    <xf numFmtId="0" fontId="78" fillId="89" borderId="107" applyNumberFormat="0" applyFon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84" fillId="86" borderId="105" applyNumberFormat="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08">
      <alignment horizontal="right" vertical="center"/>
    </xf>
    <xf numFmtId="0" fontId="2" fillId="63" borderId="0" applyNumberFormat="0" applyBorder="0" applyAlignment="0" applyProtection="0"/>
    <xf numFmtId="0" fontId="87" fillId="73" borderId="105" applyNumberFormat="0" applyAlignment="0" applyProtection="0"/>
    <xf numFmtId="4" fontId="74" fillId="9" borderId="108">
      <alignment horizontal="right" vertical="center"/>
    </xf>
    <xf numFmtId="0" fontId="87" fillId="73" borderId="105" applyNumberFormat="0" applyAlignment="0" applyProtection="0"/>
    <xf numFmtId="0" fontId="72" fillId="58" borderId="0" applyNumberFormat="0" applyBorder="0" applyAlignment="0" applyProtection="0"/>
    <xf numFmtId="0" fontId="83" fillId="86" borderId="105" applyNumberFormat="0" applyAlignment="0" applyProtection="0"/>
    <xf numFmtId="0" fontId="81" fillId="86" borderId="104" applyNumberFormat="0" applyAlignment="0" applyProtection="0"/>
    <xf numFmtId="0" fontId="2" fillId="54" borderId="0" applyNumberFormat="0" applyBorder="0" applyAlignment="0" applyProtection="0"/>
    <xf numFmtId="0" fontId="34" fillId="16" borderId="108"/>
    <xf numFmtId="0" fontId="30" fillId="14" borderId="108">
      <alignment horizontal="right" vertical="center"/>
    </xf>
    <xf numFmtId="0" fontId="74" fillId="9" borderId="108">
      <alignment horizontal="right" vertical="center"/>
    </xf>
    <xf numFmtId="0" fontId="100" fillId="86" borderId="104" applyNumberFormat="0" applyAlignment="0" applyProtection="0"/>
    <xf numFmtId="4" fontId="30" fillId="9" borderId="108">
      <alignment horizontal="right" vertical="center"/>
    </xf>
    <xf numFmtId="0" fontId="2" fillId="63" borderId="0" applyNumberFormat="0" applyBorder="0" applyAlignment="0" applyProtection="0"/>
    <xf numFmtId="0" fontId="88" fillId="0" borderId="106" applyNumberFormat="0" applyFill="0" applyAlignment="0" applyProtection="0"/>
    <xf numFmtId="0" fontId="88" fillId="0" borderId="106" applyNumberFormat="0" applyFill="0" applyAlignment="0" applyProtection="0"/>
    <xf numFmtId="0" fontId="100" fillId="86" borderId="104" applyNumberFormat="0" applyAlignment="0" applyProtection="0"/>
    <xf numFmtId="4" fontId="34" fillId="16" borderId="108"/>
    <xf numFmtId="0" fontId="72" fillId="52" borderId="0" applyNumberFormat="0" applyBorder="0" applyAlignment="0" applyProtection="0"/>
    <xf numFmtId="0" fontId="2" fillId="50" borderId="0" applyNumberFormat="0" applyBorder="0" applyAlignment="0" applyProtection="0"/>
    <xf numFmtId="0" fontId="30" fillId="14" borderId="110">
      <alignment horizontal="right" vertical="center"/>
    </xf>
    <xf numFmtId="0" fontId="70" fillId="0" borderId="0" applyNumberFormat="0" applyFill="0" applyBorder="0" applyAlignment="0" applyProtection="0"/>
    <xf numFmtId="0" fontId="81" fillId="86" borderId="104" applyNumberFormat="0" applyAlignment="0" applyProtection="0"/>
    <xf numFmtId="0" fontId="30" fillId="9" borderId="108">
      <alignment horizontal="right" vertical="center"/>
    </xf>
    <xf numFmtId="4" fontId="34" fillId="0" borderId="108">
      <alignment horizontal="right" vertical="center"/>
    </xf>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30" fillId="14" borderId="109">
      <alignment horizontal="right" vertical="center"/>
    </xf>
    <xf numFmtId="4" fontId="34" fillId="16" borderId="108"/>
    <xf numFmtId="0" fontId="78" fillId="89" borderId="107" applyNumberFormat="0" applyFont="0" applyAlignment="0" applyProtection="0"/>
    <xf numFmtId="0" fontId="72" fillId="55" borderId="0" applyNumberFormat="0" applyBorder="0" applyAlignment="0" applyProtection="0"/>
    <xf numFmtId="4" fontId="30" fillId="14" borderId="108">
      <alignment horizontal="right" vertical="center"/>
    </xf>
    <xf numFmtId="0" fontId="72" fillId="49" borderId="0" applyNumberFormat="0" applyBorder="0" applyAlignment="0" applyProtection="0"/>
    <xf numFmtId="0" fontId="96" fillId="73" borderId="105" applyNumberFormat="0" applyAlignment="0" applyProtection="0"/>
    <xf numFmtId="0" fontId="81" fillId="86" borderId="104" applyNumberFormat="0" applyAlignment="0" applyProtection="0"/>
    <xf numFmtId="0" fontId="103" fillId="0" borderId="106" applyNumberFormat="0" applyFill="0" applyAlignment="0" applyProtection="0"/>
    <xf numFmtId="4" fontId="30" fillId="14" borderId="109">
      <alignment horizontal="right" vertical="center"/>
    </xf>
    <xf numFmtId="0" fontId="2" fillId="51" borderId="0" applyNumberFormat="0" applyBorder="0" applyAlignment="0" applyProtection="0"/>
    <xf numFmtId="4" fontId="74" fillId="9" borderId="108">
      <alignment horizontal="right" vertical="center"/>
    </xf>
    <xf numFmtId="0" fontId="30" fillId="14" borderId="108">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05" applyNumberFormat="0" applyAlignment="0" applyProtection="0"/>
    <xf numFmtId="0" fontId="72" fillId="58" borderId="0" applyNumberFormat="0" applyBorder="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34" fillId="14" borderId="111">
      <alignment horizontal="left" vertical="center" wrapText="1" indent="2"/>
    </xf>
    <xf numFmtId="4" fontId="34" fillId="16" borderId="108"/>
    <xf numFmtId="0" fontId="68" fillId="46" borderId="57" applyNumberFormat="0" applyAlignment="0" applyProtection="0"/>
    <xf numFmtId="0" fontId="84" fillId="86" borderId="105" applyNumberFormat="0" applyAlignment="0" applyProtection="0"/>
    <xf numFmtId="0" fontId="84" fillId="86" borderId="105" applyNumberFormat="0" applyAlignment="0" applyProtection="0"/>
    <xf numFmtId="0" fontId="2" fillId="48" borderId="0" applyNumberFormat="0" applyBorder="0" applyAlignment="0" applyProtection="0"/>
    <xf numFmtId="0" fontId="87" fillId="73" borderId="105" applyNumberForma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34" fillId="14" borderId="111">
      <alignment horizontal="left" vertical="center" wrapText="1" indent="2"/>
    </xf>
    <xf numFmtId="0" fontId="78" fillId="89" borderId="107" applyNumberFormat="0" applyFont="0" applyAlignment="0" applyProtection="0"/>
    <xf numFmtId="0" fontId="30" fillId="14" borderId="108">
      <alignment horizontal="right" vertical="center"/>
    </xf>
    <xf numFmtId="0" fontId="30" fillId="14" borderId="108">
      <alignment horizontal="right" vertical="center"/>
    </xf>
    <xf numFmtId="0" fontId="84" fillId="86" borderId="105" applyNumberFormat="0" applyAlignment="0" applyProtection="0"/>
    <xf numFmtId="0" fontId="72" fillId="55" borderId="0" applyNumberFormat="0" applyBorder="0" applyAlignment="0" applyProtection="0"/>
    <xf numFmtId="175" fontId="34" fillId="90" borderId="108" applyNumberFormat="0" applyFont="0" applyBorder="0" applyAlignment="0" applyProtection="0">
      <alignment horizontal="right" vertical="center"/>
    </xf>
    <xf numFmtId="0" fontId="2" fillId="60" borderId="0" applyNumberFormat="0" applyBorder="0" applyAlignment="0" applyProtection="0"/>
    <xf numFmtId="0" fontId="84" fillId="86"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96" fillId="73" borderId="105" applyNumberFormat="0" applyAlignment="0" applyProtection="0"/>
    <xf numFmtId="0"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0" fontId="2" fillId="54" borderId="0" applyNumberFormat="0" applyBorder="0" applyAlignment="0" applyProtection="0"/>
    <xf numFmtId="4" fontId="74" fillId="9" borderId="108">
      <alignment horizontal="right" vertical="center"/>
    </xf>
    <xf numFmtId="4" fontId="30" fillId="9" borderId="108">
      <alignment horizontal="right" vertical="center"/>
    </xf>
    <xf numFmtId="0" fontId="34" fillId="0" borderId="108" applyNumberFormat="0" applyFill="0" applyAlignment="0" applyProtection="0"/>
    <xf numFmtId="4" fontId="30" fillId="9" borderId="108">
      <alignment horizontal="right" vertical="center"/>
    </xf>
    <xf numFmtId="0" fontId="13" fillId="0" borderId="58" applyNumberFormat="0" applyFill="0" applyAlignment="0" applyProtection="0"/>
    <xf numFmtId="0" fontId="84" fillId="86" borderId="105"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08" applyNumberFormat="0" applyFill="0" applyAlignment="0" applyProtection="0"/>
    <xf numFmtId="4" fontId="30" fillId="14" borderId="108">
      <alignment horizontal="right" vertical="center"/>
    </xf>
    <xf numFmtId="0" fontId="78" fillId="89" borderId="107" applyNumberFormat="0" applyFont="0" applyAlignment="0" applyProtection="0"/>
    <xf numFmtId="4" fontId="30" fillId="14" borderId="108">
      <alignment horizontal="right" vertical="center"/>
    </xf>
    <xf numFmtId="4" fontId="30" fillId="14" borderId="108">
      <alignment horizontal="right" vertical="center"/>
    </xf>
    <xf numFmtId="0" fontId="34" fillId="0" borderId="108">
      <alignment horizontal="right" vertical="center"/>
    </xf>
    <xf numFmtId="4" fontId="34" fillId="0" borderId="108">
      <alignment horizontal="right" vertical="center"/>
    </xf>
    <xf numFmtId="0" fontId="88" fillId="0" borderId="106" applyNumberFormat="0" applyFill="0" applyAlignment="0" applyProtection="0"/>
    <xf numFmtId="0" fontId="78" fillId="89" borderId="107" applyNumberFormat="0" applyFont="0" applyAlignment="0" applyProtection="0"/>
    <xf numFmtId="0" fontId="34" fillId="0" borderId="108" applyNumberFormat="0" applyFill="0" applyAlignment="0" applyProtection="0"/>
    <xf numFmtId="0" fontId="30" fillId="14" borderId="110">
      <alignment horizontal="right" vertical="center"/>
    </xf>
    <xf numFmtId="4" fontId="30" fillId="14" borderId="108">
      <alignment horizontal="right" vertical="center"/>
    </xf>
    <xf numFmtId="0" fontId="84" fillId="86" borderId="105" applyNumberFormat="0" applyAlignment="0" applyProtection="0"/>
    <xf numFmtId="0" fontId="30" fillId="14" borderId="108">
      <alignment horizontal="right" vertical="center"/>
    </xf>
    <xf numFmtId="4" fontId="34" fillId="16" borderId="108"/>
    <xf numFmtId="0" fontId="87" fillId="73"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34" fillId="0" borderId="108" applyNumberFormat="0" applyFill="0" applyAlignment="0" applyProtection="0"/>
    <xf numFmtId="0" fontId="2" fillId="63" borderId="0" applyNumberFormat="0" applyBorder="0" applyAlignment="0" applyProtection="0"/>
    <xf numFmtId="0" fontId="34" fillId="0" borderId="108">
      <alignment horizontal="right" vertical="center"/>
    </xf>
    <xf numFmtId="0" fontId="34" fillId="9" borderId="109">
      <alignment horizontal="left" vertical="center"/>
    </xf>
    <xf numFmtId="4" fontId="30" fillId="14" borderId="110">
      <alignment horizontal="right" vertical="center"/>
    </xf>
    <xf numFmtId="49" fontId="32" fillId="0" borderId="108" applyNumberFormat="0" applyFill="0" applyBorder="0" applyProtection="0">
      <alignment horizontal="left" vertical="center"/>
    </xf>
    <xf numFmtId="0" fontId="100" fillId="86" borderId="104"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05" applyNumberFormat="0" applyAlignment="0" applyProtection="0"/>
    <xf numFmtId="0" fontId="96" fillId="73" borderId="105" applyNumberFormat="0" applyAlignment="0" applyProtection="0"/>
    <xf numFmtId="4" fontId="74" fillId="9" borderId="108">
      <alignment horizontal="right" vertical="center"/>
    </xf>
    <xf numFmtId="0" fontId="2" fillId="57" borderId="0" applyNumberFormat="0" applyBorder="0" applyAlignment="0" applyProtection="0"/>
    <xf numFmtId="0" fontId="30" fillId="14" borderId="109">
      <alignment horizontal="right" vertical="center"/>
    </xf>
    <xf numFmtId="0" fontId="34" fillId="14" borderId="111">
      <alignment horizontal="left" vertical="center" wrapText="1" indent="2"/>
    </xf>
    <xf numFmtId="0" fontId="83" fillId="86" borderId="105" applyNumberFormat="0" applyAlignment="0" applyProtection="0"/>
    <xf numFmtId="0" fontId="2" fillId="63" borderId="0" applyNumberFormat="0" applyBorder="0" applyAlignment="0" applyProtection="0"/>
    <xf numFmtId="4" fontId="30" fillId="14" borderId="109">
      <alignment horizontal="right" vertical="center"/>
    </xf>
    <xf numFmtId="0" fontId="35" fillId="89" borderId="107" applyNumberFormat="0" applyFont="0" applyAlignment="0" applyProtection="0"/>
    <xf numFmtId="0" fontId="2" fillId="62" borderId="0" applyNumberFormat="0" applyBorder="0" applyAlignment="0" applyProtection="0"/>
    <xf numFmtId="0" fontId="30" fillId="9" borderId="108">
      <alignment horizontal="right" vertical="center"/>
    </xf>
    <xf numFmtId="0" fontId="2" fillId="56" borderId="0" applyNumberFormat="0" applyBorder="0" applyAlignment="0" applyProtection="0"/>
    <xf numFmtId="0" fontId="96" fillId="73" borderId="105" applyNumberFormat="0" applyAlignment="0" applyProtection="0"/>
    <xf numFmtId="4" fontId="30" fillId="14" borderId="109">
      <alignment horizontal="right" vertical="center"/>
    </xf>
    <xf numFmtId="4" fontId="30" fillId="14" borderId="108">
      <alignment horizontal="right" vertical="center"/>
    </xf>
    <xf numFmtId="0" fontId="30" fillId="9" borderId="108">
      <alignment horizontal="right" vertical="center"/>
    </xf>
    <xf numFmtId="0" fontId="87" fillId="73" borderId="105"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06" applyNumberFormat="0" applyFill="0" applyAlignment="0" applyProtection="0"/>
    <xf numFmtId="0" fontId="74" fillId="9" borderId="108">
      <alignment horizontal="right" vertical="center"/>
    </xf>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06" applyNumberFormat="0" applyFill="0" applyAlignment="0" applyProtection="0"/>
    <xf numFmtId="0" fontId="34" fillId="0" borderId="108">
      <alignment horizontal="right" vertical="center"/>
    </xf>
    <xf numFmtId="0" fontId="35" fillId="89" borderId="107" applyNumberFormat="0" applyFont="0" applyAlignment="0" applyProtection="0"/>
    <xf numFmtId="0" fontId="84" fillId="86" borderId="105" applyNumberFormat="0" applyAlignment="0" applyProtection="0"/>
    <xf numFmtId="0" fontId="103" fillId="0" borderId="106" applyNumberFormat="0" applyFill="0" applyAlignment="0" applyProtection="0"/>
    <xf numFmtId="0" fontId="2" fillId="48" borderId="0" applyNumberFormat="0" applyBorder="0" applyAlignment="0" applyProtection="0"/>
    <xf numFmtId="0" fontId="78" fillId="89" borderId="107" applyNumberFormat="0" applyFont="0" applyAlignment="0" applyProtection="0"/>
    <xf numFmtId="0" fontId="72" fillId="58" borderId="0" applyNumberFormat="0" applyBorder="0" applyAlignment="0" applyProtection="0"/>
    <xf numFmtId="0" fontId="34" fillId="0" borderId="108" applyNumberFormat="0" applyFill="0" applyAlignment="0" applyProtection="0"/>
    <xf numFmtId="0" fontId="2" fillId="57" borderId="0" applyNumberFormat="0" applyBorder="0" applyAlignment="0" applyProtection="0"/>
    <xf numFmtId="4" fontId="34" fillId="0" borderId="108" applyFill="0" applyBorder="0" applyProtection="0">
      <alignment horizontal="right" vertical="center"/>
    </xf>
    <xf numFmtId="0" fontId="2" fillId="47" borderId="0" applyNumberFormat="0" applyBorder="0" applyAlignment="0" applyProtection="0"/>
    <xf numFmtId="0" fontId="103" fillId="0" borderId="106" applyNumberFormat="0" applyFill="0" applyAlignment="0" applyProtection="0"/>
    <xf numFmtId="0" fontId="2" fillId="60" borderId="0" applyNumberFormat="0" applyBorder="0" applyAlignment="0" applyProtection="0"/>
    <xf numFmtId="0" fontId="74" fillId="9" borderId="108">
      <alignment horizontal="right" vertical="center"/>
    </xf>
    <xf numFmtId="0" fontId="87" fillId="73"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4" fontId="34" fillId="0" borderId="108">
      <alignment horizontal="right" vertical="center"/>
    </xf>
    <xf numFmtId="49" fontId="34" fillId="0" borderId="108" applyNumberFormat="0" applyFont="0" applyFill="0" applyBorder="0" applyProtection="0">
      <alignment horizontal="left" vertical="center" indent="2"/>
    </xf>
    <xf numFmtId="175" fontId="34" fillId="90" borderId="108" applyNumberFormat="0" applyFont="0" applyBorder="0" applyAlignment="0" applyProtection="0">
      <alignment horizontal="right" vertical="center"/>
    </xf>
    <xf numFmtId="0" fontId="96" fillId="73" borderId="105" applyNumberFormat="0" applyAlignment="0" applyProtection="0"/>
    <xf numFmtId="49" fontId="32" fillId="0" borderId="108" applyNumberFormat="0" applyFill="0" applyBorder="0" applyProtection="0">
      <alignment horizontal="left" vertical="center"/>
    </xf>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9" fontId="32" fillId="0" borderId="124"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2" fillId="48" borderId="0" applyNumberFormat="0" applyBorder="0" applyAlignment="0" applyProtection="0"/>
    <xf numFmtId="0" fontId="96"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0" fillId="9" borderId="124">
      <alignment horizontal="right" vertical="center"/>
    </xf>
    <xf numFmtId="0" fontId="103" fillId="0" borderId="114" applyNumberFormat="0" applyFill="0" applyAlignment="0" applyProtection="0"/>
    <xf numFmtId="0" fontId="84" fillId="86" borderId="121" applyNumberFormat="0" applyAlignment="0" applyProtection="0"/>
    <xf numFmtId="0" fontId="34" fillId="0" borderId="119">
      <alignment horizontal="left" vertical="center" wrapText="1" indent="2"/>
    </xf>
    <xf numFmtId="4" fontId="34" fillId="0" borderId="124" applyFill="0" applyBorder="0" applyProtection="0">
      <alignment horizontal="right" vertical="center"/>
    </xf>
    <xf numFmtId="0" fontId="30" fillId="14" borderId="124">
      <alignment horizontal="right" vertical="center"/>
    </xf>
    <xf numFmtId="49" fontId="34" fillId="0" borderId="116" applyNumberFormat="0" applyFont="0" applyFill="0" applyBorder="0" applyProtection="0">
      <alignment horizontal="left" vertical="center" indent="2"/>
    </xf>
    <xf numFmtId="4" fontId="74" fillId="9" borderId="124">
      <alignment horizontal="right" vertical="center"/>
    </xf>
    <xf numFmtId="0" fontId="2" fillId="60" borderId="0" applyNumberFormat="0" applyBorder="0" applyAlignment="0" applyProtection="0"/>
    <xf numFmtId="0" fontId="30" fillId="9" borderId="116">
      <alignment horizontal="right" vertical="center"/>
    </xf>
    <xf numFmtId="0" fontId="34" fillId="14" borderId="119">
      <alignment horizontal="left" vertical="center" wrapText="1" indent="2"/>
    </xf>
    <xf numFmtId="0" fontId="83" fillId="86" borderId="121" applyNumberFormat="0" applyAlignment="0" applyProtection="0"/>
    <xf numFmtId="49" fontId="32" fillId="0" borderId="116" applyNumberFormat="0" applyFill="0" applyBorder="0" applyProtection="0">
      <alignment horizontal="left" vertical="center"/>
    </xf>
    <xf numFmtId="0" fontId="83" fillId="86" borderId="113" applyNumberFormat="0" applyAlignment="0" applyProtection="0"/>
    <xf numFmtId="0" fontId="35" fillId="89" borderId="123" applyNumberFormat="0" applyFont="0" applyAlignment="0" applyProtection="0"/>
    <xf numFmtId="0" fontId="88" fillId="0" borderId="122" applyNumberFormat="0" applyFill="0" applyAlignment="0" applyProtection="0"/>
    <xf numFmtId="0" fontId="34" fillId="0" borderId="124"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103" fillId="0" borderId="114" applyNumberFormat="0" applyFill="0" applyAlignment="0" applyProtection="0"/>
    <xf numFmtId="0" fontId="87" fillId="73" borderId="113" applyNumberFormat="0" applyAlignment="0" applyProtection="0"/>
    <xf numFmtId="0" fontId="34" fillId="0" borderId="119">
      <alignment horizontal="left" vertical="center" wrapText="1" indent="2"/>
    </xf>
    <xf numFmtId="0" fontId="34" fillId="16" borderId="124"/>
    <xf numFmtId="4" fontId="74" fillId="9" borderId="124">
      <alignment horizontal="right" vertical="center"/>
    </xf>
    <xf numFmtId="0" fontId="83" fillId="86" borderId="121" applyNumberFormat="0" applyAlignment="0" applyProtection="0"/>
    <xf numFmtId="4" fontId="30" fillId="9" borderId="124">
      <alignment horizontal="right" vertical="center"/>
    </xf>
    <xf numFmtId="4" fontId="74" fillId="9" borderId="124">
      <alignment horizontal="right" vertical="center"/>
    </xf>
    <xf numFmtId="0" fontId="34" fillId="14" borderId="127">
      <alignment horizontal="left" vertical="center" wrapText="1" indent="2"/>
    </xf>
    <xf numFmtId="0" fontId="34" fillId="0" borderId="116" applyNumberFormat="0" applyFill="0" applyAlignment="0" applyProtection="0"/>
    <xf numFmtId="0" fontId="78" fillId="89" borderId="123" applyNumberFormat="0" applyFont="0" applyAlignment="0" applyProtection="0"/>
    <xf numFmtId="0" fontId="30" fillId="14" borderId="125">
      <alignment horizontal="right" vertical="center"/>
    </xf>
    <xf numFmtId="0" fontId="30" fillId="14" borderId="116">
      <alignment horizontal="right" vertical="center"/>
    </xf>
    <xf numFmtId="0" fontId="34" fillId="0" borderId="127">
      <alignment horizontal="left" vertical="center" wrapText="1" indent="2"/>
    </xf>
    <xf numFmtId="0" fontId="2" fillId="62" borderId="0" applyNumberFormat="0" applyBorder="0" applyAlignment="0" applyProtection="0"/>
    <xf numFmtId="0" fontId="81" fillId="86" borderId="120" applyNumberFormat="0" applyAlignment="0" applyProtection="0"/>
    <xf numFmtId="49" fontId="34" fillId="0" borderId="125" applyNumberFormat="0" applyFont="0" applyFill="0" applyBorder="0" applyProtection="0">
      <alignment horizontal="left" vertical="center" indent="5"/>
    </xf>
    <xf numFmtId="49" fontId="34" fillId="0" borderId="125" applyNumberFormat="0" applyFont="0" applyFill="0" applyBorder="0" applyProtection="0">
      <alignment horizontal="left" vertical="center" indent="5"/>
    </xf>
    <xf numFmtId="0" fontId="87" fillId="73" borderId="121" applyNumberFormat="0" applyAlignment="0" applyProtection="0"/>
    <xf numFmtId="0" fontId="78" fillId="89" borderId="123" applyNumberFormat="0" applyFont="0" applyAlignment="0" applyProtection="0"/>
    <xf numFmtId="0" fontId="2" fillId="47" borderId="0" applyNumberFormat="0" applyBorder="0" applyAlignment="0" applyProtection="0"/>
    <xf numFmtId="0" fontId="96" fillId="73" borderId="121" applyNumberFormat="0" applyAlignment="0" applyProtection="0"/>
    <xf numFmtId="0" fontId="30" fillId="9" borderId="116">
      <alignment horizontal="right" vertical="center"/>
    </xf>
    <xf numFmtId="175" fontId="34" fillId="90" borderId="124" applyNumberFormat="0" applyFont="0" applyBorder="0" applyAlignment="0" applyProtection="0">
      <alignment horizontal="right" vertical="center"/>
    </xf>
    <xf numFmtId="0" fontId="30" fillId="14" borderId="116">
      <alignment horizontal="right" vertical="center"/>
    </xf>
    <xf numFmtId="0" fontId="78" fillId="89" borderId="123" applyNumberFormat="0" applyFont="0" applyAlignment="0" applyProtection="0"/>
    <xf numFmtId="0" fontId="103" fillId="0" borderId="114" applyNumberFormat="0" applyFill="0" applyAlignment="0" applyProtection="0"/>
    <xf numFmtId="0" fontId="34" fillId="14" borderId="127">
      <alignment horizontal="left" vertical="center" wrapText="1" indent="2"/>
    </xf>
    <xf numFmtId="4" fontId="30" fillId="14" borderId="126">
      <alignment horizontal="right" vertical="center"/>
    </xf>
    <xf numFmtId="0" fontId="84" fillId="86" borderId="113" applyNumberFormat="0" applyAlignment="0" applyProtection="0"/>
    <xf numFmtId="4" fontId="74" fillId="9" borderId="116">
      <alignment horizontal="right" vertical="center"/>
    </xf>
    <xf numFmtId="4" fontId="34" fillId="0" borderId="116">
      <alignment horizontal="right" vertical="center"/>
    </xf>
    <xf numFmtId="0" fontId="2" fillId="50" borderId="0" applyNumberFormat="0" applyBorder="0" applyAlignment="0" applyProtection="0"/>
    <xf numFmtId="49" fontId="34" fillId="0" borderId="116" applyNumberFormat="0" applyFont="0" applyFill="0" applyBorder="0" applyProtection="0">
      <alignment horizontal="left" vertical="center" indent="2"/>
    </xf>
    <xf numFmtId="4" fontId="30" fillId="14" borderId="117">
      <alignment horizontal="right" vertical="center"/>
    </xf>
    <xf numFmtId="0" fontId="78" fillId="89" borderId="115" applyNumberFormat="0" applyFont="0" applyAlignment="0" applyProtection="0"/>
    <xf numFmtId="4" fontId="34" fillId="0" borderId="116">
      <alignment horizontal="right" vertical="center"/>
    </xf>
    <xf numFmtId="0" fontId="34" fillId="9" borderId="117">
      <alignment horizontal="left" vertical="center"/>
    </xf>
    <xf numFmtId="0" fontId="34" fillId="0" borderId="116">
      <alignment horizontal="right" vertical="center"/>
    </xf>
    <xf numFmtId="4" fontId="30" fillId="9" borderId="124">
      <alignment horizontal="right" vertical="center"/>
    </xf>
    <xf numFmtId="0" fontId="84" fillId="86" borderId="121" applyNumberFormat="0" applyAlignment="0" applyProtection="0"/>
    <xf numFmtId="0" fontId="34" fillId="14" borderId="127">
      <alignment horizontal="left" vertical="center" wrapText="1" indent="2"/>
    </xf>
    <xf numFmtId="0" fontId="34" fillId="14" borderId="119">
      <alignment horizontal="left" vertical="center" wrapText="1" indent="2"/>
    </xf>
    <xf numFmtId="0" fontId="81" fillId="86" borderId="120" applyNumberFormat="0" applyAlignment="0" applyProtection="0"/>
    <xf numFmtId="175" fontId="34" fillId="90" borderId="124" applyNumberFormat="0" applyFont="0" applyBorder="0" applyAlignment="0" applyProtection="0">
      <alignment horizontal="right" vertical="center"/>
    </xf>
    <xf numFmtId="4" fontId="30" fillId="14" borderId="125">
      <alignment horizontal="right" vertical="center"/>
    </xf>
    <xf numFmtId="0" fontId="78" fillId="89" borderId="123" applyNumberFormat="0" applyFont="0" applyAlignment="0" applyProtection="0"/>
    <xf numFmtId="0" fontId="34" fillId="14" borderId="127">
      <alignment horizontal="left" vertical="center" wrapText="1" indent="2"/>
    </xf>
    <xf numFmtId="0" fontId="34" fillId="0" borderId="127">
      <alignment horizontal="left" vertical="center" wrapText="1" indent="2"/>
    </xf>
    <xf numFmtId="4" fontId="30" fillId="14" borderId="124">
      <alignment horizontal="right" vertical="center"/>
    </xf>
    <xf numFmtId="4" fontId="30" fillId="14" borderId="124">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4" fontId="34" fillId="0" borderId="124" applyFill="0" applyBorder="0" applyProtection="0">
      <alignment horizontal="right" vertical="center"/>
    </xf>
    <xf numFmtId="0" fontId="83" fillId="86" borderId="121" applyNumberFormat="0" applyAlignment="0" applyProtection="0"/>
    <xf numFmtId="0" fontId="34" fillId="16" borderId="116"/>
    <xf numFmtId="0" fontId="30" fillId="9" borderId="124">
      <alignment horizontal="right" vertical="center"/>
    </xf>
    <xf numFmtId="0" fontId="30" fillId="9" borderId="116">
      <alignment horizontal="right" vertical="center"/>
    </xf>
    <xf numFmtId="4" fontId="30" fillId="14" borderId="116">
      <alignment horizontal="right" vertical="center"/>
    </xf>
    <xf numFmtId="0" fontId="74" fillId="9" borderId="124">
      <alignment horizontal="right" vertical="center"/>
    </xf>
    <xf numFmtId="4" fontId="34" fillId="0" borderId="124" applyFill="0" applyBorder="0" applyProtection="0">
      <alignment horizontal="right" vertical="center"/>
    </xf>
    <xf numFmtId="0" fontId="78" fillId="89" borderId="115" applyNumberFormat="0" applyFont="0" applyAlignment="0" applyProtection="0"/>
    <xf numFmtId="0" fontId="96" fillId="73" borderId="121" applyNumberFormat="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0" fontId="96" fillId="73" borderId="113" applyNumberFormat="0" applyAlignment="0" applyProtection="0"/>
    <xf numFmtId="0" fontId="88" fillId="0" borderId="122" applyNumberFormat="0" applyFill="0" applyAlignment="0" applyProtection="0"/>
    <xf numFmtId="0" fontId="34" fillId="9" borderId="125">
      <alignment horizontal="left" vertical="center"/>
    </xf>
    <xf numFmtId="4" fontId="30" fillId="14" borderId="125">
      <alignment horizontal="right" vertical="center"/>
    </xf>
    <xf numFmtId="49" fontId="32" fillId="0" borderId="124" applyNumberFormat="0" applyFill="0" applyBorder="0" applyProtection="0">
      <alignment horizontal="left" vertical="center"/>
    </xf>
    <xf numFmtId="0" fontId="88" fillId="0" borderId="122" applyNumberFormat="0" applyFill="0" applyAlignment="0" applyProtection="0"/>
    <xf numFmtId="0" fontId="100" fillId="86" borderId="120" applyNumberFormat="0" applyAlignment="0" applyProtection="0"/>
    <xf numFmtId="0" fontId="81" fillId="86" borderId="120" applyNumberFormat="0" applyAlignment="0" applyProtection="0"/>
    <xf numFmtId="4" fontId="34" fillId="16" borderId="124"/>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100" fillId="86" borderId="120" applyNumberFormat="0" applyAlignment="0" applyProtection="0"/>
    <xf numFmtId="0" fontId="96" fillId="73" borderId="121" applyNumberFormat="0" applyAlignment="0" applyProtection="0"/>
    <xf numFmtId="0" fontId="84" fillId="86" borderId="113" applyNumberFormat="0" applyAlignment="0" applyProtection="0"/>
    <xf numFmtId="0" fontId="30" fillId="14" borderId="117">
      <alignment horizontal="right" vertical="center"/>
    </xf>
    <xf numFmtId="0" fontId="30" fillId="14" borderId="117">
      <alignment horizontal="right" vertical="center"/>
    </xf>
    <xf numFmtId="0" fontId="83" fillId="86" borderId="113"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96" fillId="73" borderId="121" applyNumberFormat="0" applyAlignment="0" applyProtection="0"/>
    <xf numFmtId="0" fontId="34" fillId="0" borderId="119">
      <alignment horizontal="left" vertical="center" wrapText="1" indent="2"/>
    </xf>
    <xf numFmtId="4" fontId="30" fillId="14" borderId="118">
      <alignment horizontal="right" vertical="center"/>
    </xf>
    <xf numFmtId="0" fontId="2" fillId="48" borderId="0" applyNumberFormat="0" applyBorder="0" applyAlignment="0" applyProtection="0"/>
    <xf numFmtId="0" fontId="87"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74" fillId="9" borderId="124">
      <alignment horizontal="right" vertical="center"/>
    </xf>
    <xf numFmtId="0" fontId="2" fillId="56" borderId="0" applyNumberFormat="0" applyBorder="0" applyAlignment="0" applyProtection="0"/>
    <xf numFmtId="0" fontId="34" fillId="9" borderId="117">
      <alignment horizontal="left" vertical="center"/>
    </xf>
    <xf numFmtId="49" fontId="34" fillId="0" borderId="125" applyNumberFormat="0" applyFont="0" applyFill="0" applyBorder="0" applyProtection="0">
      <alignment horizontal="left" vertical="center" indent="5"/>
    </xf>
    <xf numFmtId="4" fontId="34" fillId="0" borderId="124">
      <alignment horizontal="right" vertical="center"/>
    </xf>
    <xf numFmtId="0" fontId="96" fillId="73" borderId="113" applyNumberFormat="0" applyAlignment="0" applyProtection="0"/>
    <xf numFmtId="0" fontId="87" fillId="73" borderId="121" applyNumberFormat="0" applyAlignment="0" applyProtection="0"/>
    <xf numFmtId="0" fontId="13" fillId="0" borderId="58" applyNumberFormat="0" applyFill="0" applyAlignment="0" applyProtection="0"/>
    <xf numFmtId="0" fontId="84" fillId="86" borderId="121" applyNumberFormat="0" applyAlignment="0" applyProtection="0"/>
    <xf numFmtId="0" fontId="34" fillId="0" borderId="116">
      <alignment horizontal="right" vertical="center"/>
    </xf>
    <xf numFmtId="0" fontId="84" fillId="86" borderId="113" applyNumberFormat="0" applyAlignment="0" applyProtection="0"/>
    <xf numFmtId="0" fontId="30" fillId="14" borderId="124">
      <alignment horizontal="right" vertical="center"/>
    </xf>
    <xf numFmtId="0" fontId="88" fillId="0" borderId="114" applyNumberFormat="0" applyFill="0" applyAlignment="0" applyProtection="0"/>
    <xf numFmtId="0" fontId="30" fillId="14" borderId="125">
      <alignment horizontal="right" vertical="center"/>
    </xf>
    <xf numFmtId="0" fontId="34" fillId="16" borderId="124"/>
    <xf numFmtId="0" fontId="34" fillId="16" borderId="124"/>
    <xf numFmtId="0" fontId="35" fillId="89" borderId="123" applyNumberFormat="0" applyFont="0" applyAlignment="0" applyProtection="0"/>
    <xf numFmtId="0" fontId="30" fillId="14" borderId="125">
      <alignment horizontal="right" vertical="center"/>
    </xf>
    <xf numFmtId="0" fontId="100" fillId="86" borderId="112" applyNumberFormat="0" applyAlignment="0" applyProtection="0"/>
    <xf numFmtId="0" fontId="88" fillId="0" borderId="114" applyNumberFormat="0" applyFill="0" applyAlignment="0" applyProtection="0"/>
    <xf numFmtId="4" fontId="34" fillId="16" borderId="116"/>
    <xf numFmtId="0" fontId="96" fillId="73" borderId="121" applyNumberFormat="0" applyAlignment="0" applyProtection="0"/>
    <xf numFmtId="4" fontId="30" fillId="14" borderId="125">
      <alignment horizontal="right" vertical="center"/>
    </xf>
    <xf numFmtId="0" fontId="34" fillId="0" borderId="124">
      <alignment horizontal="right" vertical="center"/>
    </xf>
    <xf numFmtId="4" fontId="34" fillId="0" borderId="124" applyFill="0" applyBorder="0" applyProtection="0">
      <alignment horizontal="right" vertical="center"/>
    </xf>
    <xf numFmtId="0" fontId="84" fillId="86" borderId="121" applyNumberFormat="0" applyAlignment="0" applyProtection="0"/>
    <xf numFmtId="0" fontId="35" fillId="89" borderId="123" applyNumberFormat="0" applyFont="0" applyAlignment="0" applyProtection="0"/>
    <xf numFmtId="0" fontId="100" fillId="86" borderId="112" applyNumberFormat="0" applyAlignment="0" applyProtection="0"/>
    <xf numFmtId="0" fontId="30" fillId="14" borderId="124">
      <alignment horizontal="right" vertical="center"/>
    </xf>
    <xf numFmtId="4" fontId="30" fillId="14" borderId="116">
      <alignment horizontal="right" vertical="center"/>
    </xf>
    <xf numFmtId="4" fontId="30" fillId="14" borderId="126">
      <alignment horizontal="right" vertical="center"/>
    </xf>
    <xf numFmtId="0" fontId="2" fillId="63" borderId="0" applyNumberFormat="0" applyBorder="0" applyAlignment="0" applyProtection="0"/>
    <xf numFmtId="0" fontId="30" fillId="14" borderId="126">
      <alignment horizontal="right" vertical="center"/>
    </xf>
    <xf numFmtId="49" fontId="32" fillId="0" borderId="124" applyNumberFormat="0" applyFill="0" applyBorder="0" applyProtection="0">
      <alignment horizontal="left" vertical="center"/>
    </xf>
    <xf numFmtId="0" fontId="103" fillId="0" borderId="122" applyNumberFormat="0" applyFill="0" applyAlignment="0" applyProtection="0"/>
    <xf numFmtId="0" fontId="96" fillId="73"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30" fillId="14" borderId="124">
      <alignment horizontal="right" vertical="center"/>
    </xf>
    <xf numFmtId="4" fontId="30" fillId="9" borderId="116">
      <alignment horizontal="right" vertical="center"/>
    </xf>
    <xf numFmtId="0" fontId="34" fillId="0" borderId="124" applyNumberFormat="0" applyFill="0" applyAlignment="0" applyProtection="0"/>
    <xf numFmtId="0" fontId="34" fillId="0" borderId="119">
      <alignment horizontal="left" vertical="center" wrapText="1" indent="2"/>
    </xf>
    <xf numFmtId="0" fontId="88" fillId="0" borderId="122" applyNumberFormat="0" applyFill="0" applyAlignment="0" applyProtection="0"/>
    <xf numFmtId="0" fontId="30" fillId="14" borderId="116">
      <alignment horizontal="right" vertical="center"/>
    </xf>
    <xf numFmtId="0" fontId="87" fillId="73" borderId="113" applyNumberFormat="0" applyAlignment="0" applyProtection="0"/>
    <xf numFmtId="0" fontId="35" fillId="89" borderId="123" applyNumberFormat="0" applyFont="0" applyAlignment="0" applyProtection="0"/>
    <xf numFmtId="0" fontId="103" fillId="0" borderId="122" applyNumberFormat="0" applyFill="0" applyAlignment="0" applyProtection="0"/>
    <xf numFmtId="0" fontId="30" fillId="14" borderId="116">
      <alignment horizontal="right" vertical="center"/>
    </xf>
    <xf numFmtId="0" fontId="103" fillId="0" borderId="114" applyNumberFormat="0" applyFill="0" applyAlignment="0" applyProtection="0"/>
    <xf numFmtId="0" fontId="68" fillId="46" borderId="57" applyNumberFormat="0" applyAlignment="0" applyProtection="0"/>
    <xf numFmtId="0" fontId="87" fillId="73" borderId="113" applyNumberFormat="0" applyAlignment="0" applyProtection="0"/>
    <xf numFmtId="0" fontId="30" fillId="14" borderId="117">
      <alignment horizontal="right" vertical="center"/>
    </xf>
    <xf numFmtId="0" fontId="96" fillId="73" borderId="113" applyNumberFormat="0" applyAlignment="0" applyProtection="0"/>
    <xf numFmtId="0" fontId="34" fillId="0" borderId="116">
      <alignment horizontal="right" vertical="center"/>
    </xf>
    <xf numFmtId="0" fontId="96" fillId="73" borderId="113" applyNumberFormat="0" applyAlignment="0" applyProtection="0"/>
    <xf numFmtId="4" fontId="30" fillId="14" borderId="118">
      <alignment horizontal="right" vertical="center"/>
    </xf>
    <xf numFmtId="0" fontId="100" fillId="86" borderId="120" applyNumberFormat="0" applyAlignment="0" applyProtection="0"/>
    <xf numFmtId="0" fontId="81" fillId="86" borderId="120" applyNumberFormat="0" applyAlignment="0" applyProtection="0"/>
    <xf numFmtId="0" fontId="34" fillId="0" borderId="119">
      <alignment horizontal="left" vertical="center" wrapText="1" indent="2"/>
    </xf>
    <xf numFmtId="0" fontId="87" fillId="73" borderId="121" applyNumberFormat="0" applyAlignment="0" applyProtection="0"/>
    <xf numFmtId="4" fontId="30" fillId="9" borderId="124">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34" fillId="0" borderId="127">
      <alignment horizontal="left" vertical="center" wrapText="1" indent="2"/>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0" fontId="74" fillId="9" borderId="124">
      <alignment horizontal="right" vertical="center"/>
    </xf>
    <xf numFmtId="0" fontId="84" fillId="86" borderId="121" applyNumberFormat="0" applyAlignment="0" applyProtection="0"/>
    <xf numFmtId="49" fontId="34" fillId="0" borderId="117" applyNumberFormat="0" applyFont="0" applyFill="0" applyBorder="0" applyProtection="0">
      <alignment horizontal="left" vertical="center" indent="5"/>
    </xf>
    <xf numFmtId="0" fontId="34" fillId="0" borderId="116">
      <alignment horizontal="right" vertical="center"/>
    </xf>
    <xf numFmtId="0" fontId="84" fillId="86" borderId="121" applyNumberFormat="0" applyAlignment="0" applyProtection="0"/>
    <xf numFmtId="0" fontId="81" fillId="86" borderId="120" applyNumberFormat="0" applyAlignment="0" applyProtection="0"/>
    <xf numFmtId="0" fontId="83" fillId="86" borderId="121" applyNumberFormat="0" applyAlignment="0" applyProtection="0"/>
    <xf numFmtId="4" fontId="34" fillId="16" borderId="116"/>
    <xf numFmtId="0" fontId="84" fillId="86" borderId="121" applyNumberFormat="0" applyAlignment="0" applyProtection="0"/>
    <xf numFmtId="4" fontId="30" fillId="9" borderId="116">
      <alignment horizontal="right" vertical="center"/>
    </xf>
    <xf numFmtId="0" fontId="30" fillId="14" borderId="117">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100" fillId="86" borderId="112" applyNumberFormat="0" applyAlignment="0" applyProtection="0"/>
    <xf numFmtId="0" fontId="34" fillId="0" borderId="124"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2" fillId="59" borderId="0" applyNumberFormat="0" applyBorder="0" applyAlignment="0" applyProtection="0"/>
    <xf numFmtId="0" fontId="69" fillId="46" borderId="56" applyNumberFormat="0" applyAlignment="0" applyProtection="0"/>
    <xf numFmtId="0" fontId="78" fillId="89" borderId="115" applyNumberFormat="0" applyFon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1" fillId="86" borderId="120" applyNumberFormat="0" applyAlignment="0" applyProtection="0"/>
    <xf numFmtId="0" fontId="96" fillId="73" borderId="121" applyNumberFormat="0" applyAlignment="0" applyProtection="0"/>
    <xf numFmtId="4" fontId="34" fillId="0" borderId="124">
      <alignment horizontal="right" vertical="center"/>
    </xf>
    <xf numFmtId="0" fontId="34" fillId="0" borderId="124">
      <alignment horizontal="right" vertical="center"/>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4" fontId="34" fillId="0" borderId="124">
      <alignment horizontal="right" vertical="center"/>
    </xf>
    <xf numFmtId="4" fontId="30" fillId="14" borderId="124">
      <alignment horizontal="right" vertical="center"/>
    </xf>
    <xf numFmtId="0" fontId="2" fillId="50" borderId="0" applyNumberFormat="0" applyBorder="0" applyAlignment="0" applyProtection="0"/>
    <xf numFmtId="0" fontId="34" fillId="16" borderId="124"/>
    <xf numFmtId="0" fontId="84" fillId="86" borderId="113" applyNumberFormat="0" applyAlignment="0" applyProtection="0"/>
    <xf numFmtId="0" fontId="81" fillId="86" borderId="112"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 fontId="34" fillId="0" borderId="124">
      <alignment horizontal="right" vertical="center"/>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4" fillId="9" borderId="124">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4" fontId="34" fillId="0"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16">
      <alignment horizontal="right" vertical="center"/>
    </xf>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0" fontId="83" fillId="86" borderId="113" applyNumberFormat="0" applyAlignment="0" applyProtection="0"/>
    <xf numFmtId="49" fontId="34" fillId="0" borderId="117" applyNumberFormat="0" applyFont="0" applyFill="0" applyBorder="0" applyProtection="0">
      <alignment horizontal="left" vertical="center" indent="5"/>
    </xf>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0" fontId="34" fillId="14" borderId="119">
      <alignment horizontal="left" vertical="center" wrapText="1" indent="2"/>
    </xf>
    <xf numFmtId="0" fontId="78" fillId="89" borderId="115" applyNumberFormat="0" applyFont="0" applyAlignment="0" applyProtection="0"/>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4" fontId="30" fillId="14" borderId="116">
      <alignment horizontal="right" vertical="center"/>
    </xf>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0" fontId="35" fillId="89" borderId="115" applyNumberFormat="0" applyFont="0" applyAlignment="0" applyProtection="0"/>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4" fontId="74" fillId="9" borderId="116">
      <alignment horizontal="right" vertical="center"/>
    </xf>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0" fontId="87" fillId="73" borderId="113" applyNumberFormat="0" applyAlignment="0" applyProtection="0"/>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0" fontId="78" fillId="89" borderId="115" applyNumberFormat="0" applyFont="0" applyAlignment="0" applyProtection="0"/>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4" fontId="30" fillId="14" borderId="117">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96" fillId="73" borderId="113"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34" fillId="14" borderId="119">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96" fillId="73" borderId="113" applyNumberFormat="0" applyAlignment="0" applyProtection="0"/>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16" applyNumberFormat="0" applyFont="0" applyFill="0" applyBorder="0" applyProtection="0">
      <alignment horizontal="left" vertical="center" indent="2"/>
    </xf>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175" fontId="34" fillId="90" borderId="116" applyNumberFormat="0" applyFont="0" applyBorder="0" applyAlignment="0" applyProtection="0">
      <alignment horizontal="right" vertical="center"/>
    </xf>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103" fillId="0" borderId="114" applyNumberFormat="0" applyFill="0" applyAlignment="0" applyProtection="0"/>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0" fontId="88" fillId="0" borderId="114" applyNumberFormat="0" applyFill="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 fontId="34" fillId="16" borderId="116"/>
    <xf numFmtId="49" fontId="32" fillId="0" borderId="116"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34" fillId="0" borderId="119">
      <alignment horizontal="left" vertical="center" wrapText="1" indent="2"/>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0" fillId="14"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30" fillId="14" borderId="118">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9" fontId="32" fillId="0" borderId="116" applyNumberFormat="0" applyFill="0" applyBorder="0" applyProtection="0">
      <alignment horizontal="lef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0" fontId="34" fillId="16" borderId="116"/>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0" fontId="30" fillId="14" borderId="117">
      <alignment horizontal="right" vertical="center"/>
    </xf>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8">
      <alignment horizontal="right" vertical="center"/>
    </xf>
    <xf numFmtId="4" fontId="30" fillId="14" borderId="117">
      <alignment horizontal="right" vertical="center"/>
    </xf>
    <xf numFmtId="4" fontId="30" fillId="14" borderId="116">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84" fillId="86" borderId="113"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74" fillId="9" borderId="116">
      <alignment horizontal="right" vertical="center"/>
    </xf>
    <xf numFmtId="0" fontId="2" fillId="60" borderId="0" applyNumberFormat="0" applyBorder="0" applyAlignment="0" applyProtection="0"/>
    <xf numFmtId="0" fontId="34" fillId="9" borderId="117">
      <alignment horizontal="left" vertical="center"/>
    </xf>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4" fontId="30" fillId="9" borderId="116">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78" fillId="89" borderId="123" applyNumberFormat="0" applyFont="0" applyAlignment="0" applyProtection="0"/>
    <xf numFmtId="0" fontId="34" fillId="14" borderId="127">
      <alignment horizontal="left" vertical="center" wrapText="1" indent="2"/>
    </xf>
    <xf numFmtId="0" fontId="96" fillId="73" borderId="121" applyNumberFormat="0" applyAlignment="0" applyProtection="0"/>
    <xf numFmtId="0" fontId="2" fillId="48" borderId="0" applyNumberFormat="0" applyBorder="0" applyAlignment="0" applyProtection="0"/>
    <xf numFmtId="0" fontId="30" fillId="14" borderId="117">
      <alignment horizontal="right" vertical="center"/>
    </xf>
    <xf numFmtId="0" fontId="30" fillId="14" borderId="116">
      <alignment horizontal="right" vertical="center"/>
    </xf>
    <xf numFmtId="0" fontId="34" fillId="0" borderId="119">
      <alignment horizontal="left" vertical="center" wrapText="1" indent="2"/>
    </xf>
    <xf numFmtId="0" fontId="30" fillId="14" borderId="117">
      <alignment horizontal="right" vertical="center"/>
    </xf>
    <xf numFmtId="0" fontId="84" fillId="86" borderId="113" applyNumberFormat="0" applyAlignment="0" applyProtection="0"/>
    <xf numFmtId="4" fontId="30" fillId="14" borderId="118">
      <alignment horizontal="right" vertical="center"/>
    </xf>
    <xf numFmtId="0" fontId="103" fillId="0" borderId="114" applyNumberFormat="0" applyFill="0" applyAlignment="0" applyProtection="0"/>
    <xf numFmtId="0" fontId="35" fillId="89" borderId="115" applyNumberFormat="0" applyFont="0" applyAlignment="0" applyProtection="0"/>
    <xf numFmtId="0" fontId="30" fillId="14" borderId="116">
      <alignment horizontal="right" vertical="center"/>
    </xf>
    <xf numFmtId="0" fontId="2" fillId="48" borderId="0" applyNumberFormat="0" applyBorder="0" applyAlignment="0" applyProtection="0"/>
    <xf numFmtId="4" fontId="74" fillId="9" borderId="116">
      <alignment horizontal="right" vertical="center"/>
    </xf>
    <xf numFmtId="4" fontId="34" fillId="16" borderId="116"/>
    <xf numFmtId="0" fontId="96" fillId="73" borderId="113" applyNumberFormat="0" applyAlignment="0" applyProtection="0"/>
    <xf numFmtId="0" fontId="103" fillId="0" borderId="114" applyNumberFormat="0" applyFill="0" applyAlignment="0" applyProtection="0"/>
    <xf numFmtId="0" fontId="74" fillId="9" borderId="116">
      <alignment horizontal="right" vertical="center"/>
    </xf>
    <xf numFmtId="0" fontId="68" fillId="46" borderId="57" applyNumberFormat="0" applyAlignment="0" applyProtection="0"/>
    <xf numFmtId="0" fontId="69" fillId="46" borderId="56"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14"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16"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16" applyNumberFormat="0" applyFill="0" applyAlignment="0" applyProtection="0"/>
    <xf numFmtId="0" fontId="30" fillId="14" borderId="116">
      <alignment horizontal="right" vertical="center"/>
    </xf>
    <xf numFmtId="0" fontId="30" fillId="14" borderId="116">
      <alignment horizontal="right" vertical="center"/>
    </xf>
    <xf numFmtId="0" fontId="34" fillId="0" borderId="116">
      <alignment horizontal="right" vertical="center"/>
    </xf>
    <xf numFmtId="0" fontId="74" fillId="9" borderId="116">
      <alignment horizontal="right" vertical="center"/>
    </xf>
    <xf numFmtId="0" fontId="34" fillId="16" borderId="116"/>
    <xf numFmtId="0" fontId="30" fillId="9" borderId="116">
      <alignment horizontal="right" vertical="center"/>
    </xf>
    <xf numFmtId="0" fontId="83" fillId="86" borderId="121" applyNumberFormat="0" applyAlignment="0" applyProtection="0"/>
    <xf numFmtId="0" fontId="34" fillId="0" borderId="124" applyNumberFormat="0" applyFill="0" applyAlignment="0" applyProtection="0"/>
    <xf numFmtId="4" fontId="34" fillId="0" borderId="116" applyFill="0" applyBorder="0" applyProtection="0">
      <alignment horizontal="right" vertical="center"/>
    </xf>
    <xf numFmtId="0" fontId="2" fillId="57" borderId="0" applyNumberFormat="0" applyBorder="0" applyAlignment="0" applyProtection="0"/>
    <xf numFmtId="0" fontId="81"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34" fillId="0" borderId="124" applyNumberFormat="0" applyFill="0" applyAlignment="0" applyProtection="0"/>
    <xf numFmtId="0" fontId="103" fillId="0" borderId="122" applyNumberFormat="0" applyFill="0" applyAlignment="0" applyProtection="0"/>
    <xf numFmtId="49" fontId="32" fillId="0" borderId="124" applyNumberFormat="0" applyFill="0" applyBorder="0" applyProtection="0">
      <alignment horizontal="left" vertical="center"/>
    </xf>
    <xf numFmtId="175" fontId="34" fillId="90" borderId="124" applyNumberFormat="0" applyFont="0" applyBorder="0" applyAlignment="0" applyProtection="0">
      <alignment horizontal="right" vertical="center"/>
    </xf>
    <xf numFmtId="0" fontId="30" fillId="14" borderId="124">
      <alignment horizontal="right" vertical="center"/>
    </xf>
    <xf numFmtId="0" fontId="72" fillId="64" borderId="0" applyNumberFormat="0" applyBorder="0" applyAlignment="0" applyProtection="0"/>
    <xf numFmtId="0" fontId="72" fillId="49" borderId="0" applyNumberFormat="0" applyBorder="0" applyAlignment="0" applyProtection="0"/>
    <xf numFmtId="0" fontId="74" fillId="9" borderId="124">
      <alignment horizontal="right" vertical="center"/>
    </xf>
    <xf numFmtId="0" fontId="35" fillId="89" borderId="123" applyNumberFormat="0" applyFont="0" applyAlignment="0" applyProtection="0"/>
    <xf numFmtId="0" fontId="84" fillId="86" borderId="121" applyNumberFormat="0" applyAlignment="0" applyProtection="0"/>
    <xf numFmtId="4" fontId="34" fillId="0" borderId="124" applyFill="0" applyBorder="0" applyProtection="0">
      <alignment horizontal="right" vertical="center"/>
    </xf>
    <xf numFmtId="4" fontId="30" fillId="14" borderId="124">
      <alignment horizontal="right" vertical="center"/>
    </xf>
    <xf numFmtId="0" fontId="30" fillId="14" borderId="124">
      <alignment horizontal="right" vertical="center"/>
    </xf>
    <xf numFmtId="4" fontId="34" fillId="0" borderId="124" applyFill="0" applyBorder="0" applyProtection="0">
      <alignment horizontal="right" vertical="center"/>
    </xf>
    <xf numFmtId="0" fontId="30" fillId="14" borderId="124">
      <alignment horizontal="right" vertical="center"/>
    </xf>
    <xf numFmtId="49" fontId="32" fillId="0" borderId="124" applyNumberFormat="0" applyFill="0" applyBorder="0" applyProtection="0">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4" fontId="30" fillId="14" borderId="124">
      <alignment horizontal="right" vertical="center"/>
    </xf>
    <xf numFmtId="4" fontId="30" fillId="14" borderId="124">
      <alignment horizontal="right" vertical="center"/>
    </xf>
    <xf numFmtId="4" fontId="34" fillId="0" borderId="124">
      <alignment horizontal="right" vertical="center"/>
    </xf>
    <xf numFmtId="0" fontId="103" fillId="0" borderId="122" applyNumberFormat="0" applyFill="0" applyAlignment="0" applyProtection="0"/>
    <xf numFmtId="0" fontId="74" fillId="9" borderId="124">
      <alignment horizontal="right" vertical="center"/>
    </xf>
    <xf numFmtId="4" fontId="30" fillId="14" borderId="125">
      <alignment horizontal="right" vertical="center"/>
    </xf>
    <xf numFmtId="0" fontId="2" fillId="60" borderId="0" applyNumberFormat="0" applyBorder="0" applyAlignment="0" applyProtection="0"/>
    <xf numFmtId="0" fontId="103" fillId="0" borderId="122" applyNumberFormat="0" applyFill="0" applyAlignment="0" applyProtection="0"/>
    <xf numFmtId="0" fontId="35" fillId="89" borderId="123" applyNumberFormat="0" applyFont="0" applyAlignment="0" applyProtection="0"/>
    <xf numFmtId="0" fontId="2" fillId="51" borderId="0" applyNumberFormat="0" applyBorder="0" applyAlignment="0" applyProtection="0"/>
    <xf numFmtId="4" fontId="30" fillId="14" borderId="126">
      <alignment horizontal="right" vertical="center"/>
    </xf>
    <xf numFmtId="0" fontId="30" fillId="14" borderId="126">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7">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2" fillId="60" borderId="0" applyNumberFormat="0" applyBorder="0" applyAlignment="0" applyProtection="0"/>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14" borderId="127">
      <alignment horizontal="left" vertical="center" wrapText="1" indent="2"/>
    </xf>
    <xf numFmtId="0" fontId="84" fillId="86" borderId="121" applyNumberFormat="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103" fillId="0" borderId="122" applyNumberFormat="0" applyFill="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0" fontId="34" fillId="14" borderId="127">
      <alignment horizontal="left" vertical="center" wrapText="1" indent="2"/>
    </xf>
    <xf numFmtId="49" fontId="32" fillId="0" borderId="124" applyNumberFormat="0" applyFill="0" applyBorder="0" applyProtection="0">
      <alignment horizontal="left" vertical="center"/>
    </xf>
    <xf numFmtId="0" fontId="83" fillId="86" borderId="121" applyNumberFormat="0" applyAlignment="0" applyProtection="0"/>
    <xf numFmtId="0" fontId="103" fillId="0" borderId="122" applyNumberFormat="0" applyFill="0" applyAlignment="0" applyProtection="0"/>
    <xf numFmtId="0" fontId="87" fillId="73" borderId="121" applyNumberFormat="0" applyAlignment="0" applyProtection="0"/>
    <xf numFmtId="0" fontId="34" fillId="0" borderId="127">
      <alignment horizontal="left" vertical="center" wrapText="1" indent="2"/>
    </xf>
    <xf numFmtId="0" fontId="34" fillId="0" borderId="124" applyNumberFormat="0" applyFill="0" applyAlignment="0" applyProtection="0"/>
    <xf numFmtId="0" fontId="30" fillId="14" borderId="124">
      <alignment horizontal="right" vertical="center"/>
    </xf>
    <xf numFmtId="0" fontId="2" fillId="62" borderId="0" applyNumberFormat="0" applyBorder="0" applyAlignment="0" applyProtection="0"/>
    <xf numFmtId="0" fontId="2" fillId="47" borderId="0" applyNumberFormat="0" applyBorder="0" applyAlignment="0" applyProtection="0"/>
    <xf numFmtId="0" fontId="30" fillId="9" borderId="124">
      <alignment horizontal="right" vertical="center"/>
    </xf>
    <xf numFmtId="0" fontId="30" fillId="14" borderId="124">
      <alignment horizontal="right" vertical="center"/>
    </xf>
    <xf numFmtId="0" fontId="103" fillId="0" borderId="122" applyNumberFormat="0" applyFill="0" applyAlignment="0" applyProtection="0"/>
    <xf numFmtId="0" fontId="84" fillId="86" borderId="121" applyNumberFormat="0" applyAlignment="0" applyProtection="0"/>
    <xf numFmtId="4" fontId="74" fillId="9"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4" fontId="30" fillId="14" borderId="125">
      <alignment horizontal="right" vertical="center"/>
    </xf>
    <xf numFmtId="0" fontId="78" fillId="89" borderId="123" applyNumberFormat="0" applyFont="0" applyAlignment="0" applyProtection="0"/>
    <xf numFmtId="4" fontId="34" fillId="0" borderId="124">
      <alignment horizontal="right" vertical="center"/>
    </xf>
    <xf numFmtId="0" fontId="34" fillId="9" borderId="125">
      <alignment horizontal="left" vertical="center"/>
    </xf>
    <xf numFmtId="0" fontId="34" fillId="0" borderId="124">
      <alignment horizontal="right" vertical="center"/>
    </xf>
    <xf numFmtId="0" fontId="34" fillId="14" borderId="127">
      <alignment horizontal="left" vertical="center" wrapText="1" indent="2"/>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34" fillId="16" borderId="124"/>
    <xf numFmtId="0" fontId="30" fillId="9" borderId="124">
      <alignment horizontal="right" vertical="center"/>
    </xf>
    <xf numFmtId="4" fontId="30" fillId="14" borderId="124">
      <alignment horizontal="right" vertical="center"/>
    </xf>
    <xf numFmtId="0" fontId="78" fillId="89" borderId="123" applyNumberFormat="0" applyFont="0" applyAlignment="0" applyProtection="0"/>
    <xf numFmtId="0" fontId="96" fillId="73" borderId="121" applyNumberFormat="0" applyAlignment="0" applyProtection="0"/>
    <xf numFmtId="0" fontId="84" fillId="86" borderId="121" applyNumberFormat="0" applyAlignment="0" applyProtection="0"/>
    <xf numFmtId="0" fontId="30" fillId="14" borderId="125">
      <alignment horizontal="right" vertical="center"/>
    </xf>
    <xf numFmtId="0" fontId="30" fillId="14" borderId="125">
      <alignment horizontal="right" vertical="center"/>
    </xf>
    <xf numFmtId="0" fontId="83" fillId="86" borderId="121"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0" borderId="127">
      <alignment horizontal="left" vertical="center" wrapText="1" indent="2"/>
    </xf>
    <xf numFmtId="4" fontId="30" fillId="14" borderId="126">
      <alignment horizontal="right" vertical="center"/>
    </xf>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56" borderId="0" applyNumberFormat="0" applyBorder="0" applyAlignment="0" applyProtection="0"/>
    <xf numFmtId="0" fontId="34" fillId="9" borderId="125">
      <alignment horizontal="left" vertical="center"/>
    </xf>
    <xf numFmtId="0" fontId="96" fillId="73" borderId="121" applyNumberFormat="0" applyAlignment="0" applyProtection="0"/>
    <xf numFmtId="0" fontId="34" fillId="0" borderId="124">
      <alignment horizontal="right" vertical="center"/>
    </xf>
    <xf numFmtId="0" fontId="84" fillId="86" borderId="121" applyNumberFormat="0" applyAlignment="0" applyProtection="0"/>
    <xf numFmtId="0" fontId="88" fillId="0" borderId="122" applyNumberFormat="0" applyFill="0" applyAlignment="0" applyProtection="0"/>
    <xf numFmtId="0" fontId="100" fillId="86" borderId="120" applyNumberFormat="0" applyAlignment="0" applyProtection="0"/>
    <xf numFmtId="0" fontId="88" fillId="0" borderId="122" applyNumberFormat="0" applyFill="0" applyAlignment="0" applyProtection="0"/>
    <xf numFmtId="4" fontId="34" fillId="16" borderId="124"/>
    <xf numFmtId="0" fontId="100" fillId="86" borderId="120" applyNumberFormat="0" applyAlignment="0" applyProtection="0"/>
    <xf numFmtId="4" fontId="30" fillId="14" borderId="124">
      <alignment horizontal="right" vertical="center"/>
    </xf>
    <xf numFmtId="0" fontId="2" fillId="63" borderId="0" applyNumberFormat="0" applyBorder="0" applyAlignment="0" applyProtection="0"/>
    <xf numFmtId="0" fontId="2" fillId="48" borderId="0" applyNumberFormat="0" applyBorder="0" applyAlignment="0" applyProtection="0"/>
    <xf numFmtId="4" fontId="30" fillId="9" borderId="124">
      <alignment horizontal="right" vertical="center"/>
    </xf>
    <xf numFmtId="0" fontId="34" fillId="0" borderId="127">
      <alignment horizontal="left" vertical="center" wrapText="1" indent="2"/>
    </xf>
    <xf numFmtId="0" fontId="30" fillId="14" borderId="124">
      <alignment horizontal="right" vertical="center"/>
    </xf>
    <xf numFmtId="0" fontId="87" fillId="73" borderId="121" applyNumberFormat="0" applyAlignment="0" applyProtection="0"/>
    <xf numFmtId="0" fontId="30" fillId="14" borderId="124">
      <alignment horizontal="right" vertical="center"/>
    </xf>
    <xf numFmtId="0" fontId="103" fillId="0" borderId="122" applyNumberFormat="0" applyFill="0" applyAlignment="0" applyProtection="0"/>
    <xf numFmtId="0" fontId="87" fillId="73" borderId="121" applyNumberFormat="0" applyAlignment="0" applyProtection="0"/>
    <xf numFmtId="0" fontId="30" fillId="14" borderId="125">
      <alignment horizontal="right" vertical="center"/>
    </xf>
    <xf numFmtId="0" fontId="96" fillId="73" borderId="121" applyNumberFormat="0" applyAlignment="0" applyProtection="0"/>
    <xf numFmtId="0" fontId="34" fillId="0" borderId="124">
      <alignment horizontal="right" vertical="center"/>
    </xf>
    <xf numFmtId="0" fontId="96" fillId="73" borderId="121" applyNumberFormat="0" applyAlignment="0" applyProtection="0"/>
    <xf numFmtId="4" fontId="30" fillId="14" borderId="126">
      <alignment horizontal="right" vertical="center"/>
    </xf>
    <xf numFmtId="0" fontId="34" fillId="0" borderId="127">
      <alignment horizontal="left" vertical="center" wrapText="1" indent="2"/>
    </xf>
    <xf numFmtId="49" fontId="34" fillId="0" borderId="125" applyNumberFormat="0" applyFont="0" applyFill="0" applyBorder="0" applyProtection="0">
      <alignment horizontal="left" vertical="center" indent="5"/>
    </xf>
    <xf numFmtId="0" fontId="34" fillId="0" borderId="124">
      <alignment horizontal="right" vertical="center"/>
    </xf>
    <xf numFmtId="4" fontId="34" fillId="16" borderId="124"/>
    <xf numFmtId="4" fontId="30" fillId="9" borderId="124">
      <alignment horizontal="right" vertical="center"/>
    </xf>
    <xf numFmtId="0" fontId="30" fillId="14" borderId="125">
      <alignment horizontal="right" vertical="center"/>
    </xf>
    <xf numFmtId="0" fontId="100" fillId="86" borderId="120" applyNumberFormat="0" applyAlignment="0" applyProtection="0"/>
    <xf numFmtId="0" fontId="2" fillId="59" borderId="0" applyNumberFormat="0" applyBorder="0" applyAlignment="0" applyProtection="0"/>
    <xf numFmtId="0" fontId="78" fillId="89" borderId="123" applyNumberFormat="0" applyFont="0" applyAlignment="0" applyProtection="0"/>
    <xf numFmtId="0" fontId="2" fillId="50" borderId="0" applyNumberFormat="0" applyBorder="0" applyAlignment="0" applyProtection="0"/>
    <xf numFmtId="0" fontId="84" fillId="86" borderId="121" applyNumberFormat="0" applyAlignment="0" applyProtection="0"/>
    <xf numFmtId="0" fontId="81" fillId="86" borderId="120"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4" fontId="34" fillId="0"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24">
      <alignment horizontal="right" vertical="center"/>
    </xf>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0" fontId="34" fillId="14" borderId="127">
      <alignment horizontal="left" vertical="center" wrapText="1" indent="2"/>
    </xf>
    <xf numFmtId="0" fontId="78" fillId="89" borderId="123" applyNumberFormat="0" applyFont="0" applyAlignment="0" applyProtection="0"/>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4" fontId="30" fillId="14" borderId="124">
      <alignment horizontal="right" vertical="center"/>
    </xf>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0" fontId="35" fillId="89" borderId="123" applyNumberFormat="0" applyFont="0" applyAlignment="0" applyProtection="0"/>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4" fontId="74" fillId="9" borderId="124">
      <alignment horizontal="right" vertical="center"/>
    </xf>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0" fontId="87" fillId="73" borderId="121" applyNumberFormat="0" applyAlignment="0" applyProtection="0"/>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0" fontId="78" fillId="89" borderId="123" applyNumberFormat="0" applyFont="0" applyAlignment="0" applyProtection="0"/>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4" fontId="30" fillId="14" borderId="125">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96" fillId="73" borderId="121"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34" fillId="14" borderId="127">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96" fillId="73" borderId="121" applyNumberFormat="0" applyAlignment="0" applyProtection="0"/>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24" applyNumberFormat="0" applyFont="0" applyFill="0" applyBorder="0" applyProtection="0">
      <alignment horizontal="left" vertical="center" indent="2"/>
    </xf>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175" fontId="34" fillId="90" borderId="124" applyNumberFormat="0" applyFont="0" applyBorder="0" applyAlignment="0" applyProtection="0">
      <alignment horizontal="right" vertical="center"/>
    </xf>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103" fillId="0" borderId="122" applyNumberFormat="0" applyFill="0" applyAlignment="0" applyProtection="0"/>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0" fontId="88" fillId="0" borderId="122" applyNumberFormat="0" applyFill="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 fontId="34" fillId="16" borderId="124"/>
    <xf numFmtId="49" fontId="32" fillId="0" borderId="124" applyNumberFormat="0" applyFill="0" applyBorder="0" applyProtection="0">
      <alignment horizontal="left" vertical="center"/>
    </xf>
    <xf numFmtId="0" fontId="103" fillId="0" borderId="122" applyNumberFormat="0" applyFill="0" applyAlignment="0" applyProtection="0"/>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34" fillId="0" borderId="127">
      <alignment horizontal="left" vertical="center" wrapText="1" indent="2"/>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0" fillId="14"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30" fillId="14" borderId="126">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0" fontId="34" fillId="16" borderId="124"/>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0" fontId="30" fillId="14" borderId="125">
      <alignment horizontal="right" vertical="center"/>
    </xf>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6">
      <alignment horizontal="right" vertical="center"/>
    </xf>
    <xf numFmtId="4" fontId="30" fillId="14" borderId="125">
      <alignment horizontal="right" vertical="center"/>
    </xf>
    <xf numFmtId="4" fontId="30" fillId="14" borderId="124">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84" fillId="86" borderId="121"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74" fillId="9" borderId="124">
      <alignment horizontal="right" vertical="center"/>
    </xf>
    <xf numFmtId="0" fontId="2" fillId="60" borderId="0" applyNumberFormat="0" applyBorder="0" applyAlignment="0" applyProtection="0"/>
    <xf numFmtId="0" fontId="34" fillId="9" borderId="125">
      <alignment horizontal="left" vertical="center"/>
    </xf>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4" fontId="30" fillId="9" borderId="124">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30" fillId="14" borderId="125">
      <alignment horizontal="right" vertical="center"/>
    </xf>
    <xf numFmtId="0" fontId="30" fillId="14" borderId="124">
      <alignment horizontal="right" vertical="center"/>
    </xf>
    <xf numFmtId="0" fontId="34" fillId="0" borderId="127">
      <alignment horizontal="left" vertical="center" wrapText="1" indent="2"/>
    </xf>
    <xf numFmtId="0" fontId="30" fillId="14" borderId="125">
      <alignment horizontal="right" vertical="center"/>
    </xf>
    <xf numFmtId="0" fontId="84" fillId="86" borderId="121" applyNumberFormat="0" applyAlignment="0" applyProtection="0"/>
    <xf numFmtId="4" fontId="30" fillId="14" borderId="126">
      <alignment horizontal="right" vertical="center"/>
    </xf>
    <xf numFmtId="0" fontId="103" fillId="0" borderId="122" applyNumberFormat="0" applyFill="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4" fontId="34" fillId="16" borderId="124"/>
    <xf numFmtId="0" fontId="96" fillId="73" borderId="121" applyNumberFormat="0" applyAlignment="0" applyProtection="0"/>
    <xf numFmtId="0" fontId="103" fillId="0" borderId="122" applyNumberFormat="0" applyFill="0" applyAlignment="0" applyProtection="0"/>
    <xf numFmtId="0" fontId="74" fillId="9" borderId="124">
      <alignment horizontal="right" vertical="center"/>
    </xf>
    <xf numFmtId="0" fontId="68" fillId="46" borderId="57" applyNumberFormat="0" applyAlignment="0" applyProtection="0"/>
    <xf numFmtId="0" fontId="69" fillId="46" borderId="56"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22"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24" applyNumberFormat="0" applyFill="0" applyAlignment="0" applyProtection="0"/>
    <xf numFmtId="0" fontId="30" fillId="14" borderId="124">
      <alignment horizontal="right" vertical="center"/>
    </xf>
    <xf numFmtId="0" fontId="30" fillId="14" borderId="124">
      <alignment horizontal="right" vertical="center"/>
    </xf>
    <xf numFmtId="0" fontId="34" fillId="0" borderId="124">
      <alignment horizontal="right" vertical="center"/>
    </xf>
    <xf numFmtId="0" fontId="74" fillId="9" borderId="124">
      <alignment horizontal="right" vertical="center"/>
    </xf>
    <xf numFmtId="0" fontId="34" fillId="16" borderId="124"/>
    <xf numFmtId="0" fontId="30" fillId="9" borderId="124">
      <alignment horizontal="right" vertical="center"/>
    </xf>
    <xf numFmtId="4" fontId="34" fillId="0" borderId="124" applyFill="0" applyBorder="0" applyProtection="0">
      <alignment horizontal="right" vertical="center"/>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5">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2" fillId="60" borderId="0" applyNumberFormat="0" applyBorder="0" applyAlignment="0" applyProtection="0"/>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cellStyleXfs>
  <cellXfs count="472">
    <xf numFmtId="0" fontId="0" fillId="0" borderId="0" xfId="0"/>
    <xf numFmtId="0" fontId="0" fillId="0" borderId="0" xfId="0" applyAlignment="1">
      <alignment wrapText="1"/>
    </xf>
    <xf numFmtId="0" fontId="14" fillId="0" borderId="0" xfId="0" applyFont="1" applyAlignment="1">
      <alignment wrapText="1"/>
    </xf>
    <xf numFmtId="0" fontId="13" fillId="0" borderId="0" xfId="0" applyFont="1" applyAlignment="1">
      <alignment wrapText="1"/>
    </xf>
    <xf numFmtId="0" fontId="15" fillId="0" borderId="0" xfId="0" applyFont="1" applyAlignment="1">
      <alignment wrapText="1"/>
    </xf>
    <xf numFmtId="1" fontId="0" fillId="0" borderId="0" xfId="0" applyNumberFormat="1" applyAlignment="1">
      <alignment wrapText="1"/>
    </xf>
    <xf numFmtId="49" fontId="14" fillId="0" borderId="0" xfId="0" applyNumberFormat="1" applyFont="1"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0" borderId="0" xfId="0" applyAlignment="1">
      <alignment horizontal="left" wrapText="1"/>
    </xf>
    <xf numFmtId="0" fontId="20" fillId="2" borderId="0" xfId="0" applyFont="1" applyFill="1" applyAlignment="1">
      <alignment wrapText="1"/>
    </xf>
    <xf numFmtId="49" fontId="0" fillId="0" borderId="0" xfId="0" applyNumberFormat="1" applyAlignment="1">
      <alignment wrapText="1"/>
    </xf>
    <xf numFmtId="49" fontId="15" fillId="0" borderId="0" xfId="0" applyNumberFormat="1" applyFont="1" applyAlignment="1">
      <alignment wrapText="1"/>
    </xf>
    <xf numFmtId="0" fontId="14" fillId="0" borderId="0" xfId="0" applyFont="1" applyAlignment="1">
      <alignment horizontal="left" wrapText="1"/>
    </xf>
    <xf numFmtId="0" fontId="29" fillId="8" borderId="25" xfId="7" applyFill="1" applyBorder="1" applyAlignment="1"/>
    <xf numFmtId="0" fontId="30" fillId="8" borderId="0" xfId="8" applyNumberFormat="1" applyFill="1">
      <alignment horizontal="right"/>
    </xf>
    <xf numFmtId="0" fontId="13" fillId="13" borderId="0" xfId="0" applyFont="1" applyFill="1" applyAlignment="1">
      <alignment wrapText="1"/>
    </xf>
    <xf numFmtId="1" fontId="13" fillId="13" borderId="0" xfId="0" applyNumberFormat="1" applyFont="1" applyFill="1" applyAlignment="1">
      <alignment wrapText="1"/>
    </xf>
    <xf numFmtId="0" fontId="36" fillId="8" borderId="0" xfId="3" applyFont="1" applyFill="1"/>
    <xf numFmtId="0" fontId="35" fillId="8" borderId="0" xfId="3" applyFont="1" applyFill="1"/>
    <xf numFmtId="0" fontId="21" fillId="8" borderId="0" xfId="3" applyFill="1"/>
    <xf numFmtId="0" fontId="32" fillId="14" borderId="42" xfId="13" applyFont="1" applyFill="1" applyBorder="1" applyAlignment="1">
      <alignment horizontal="center" vertical="center"/>
    </xf>
    <xf numFmtId="0" fontId="32" fillId="14" borderId="29" xfId="13" applyFont="1" applyFill="1" applyBorder="1" applyAlignment="1">
      <alignment vertical="center"/>
    </xf>
    <xf numFmtId="2" fontId="38" fillId="7" borderId="29" xfId="0" applyNumberFormat="1" applyFont="1" applyFill="1" applyBorder="1" applyAlignment="1">
      <alignment horizontal="right"/>
    </xf>
    <xf numFmtId="0" fontId="32" fillId="14" borderId="39" xfId="13" applyFont="1" applyFill="1" applyBorder="1" applyAlignment="1">
      <alignment vertical="center"/>
    </xf>
    <xf numFmtId="0" fontId="32" fillId="14" borderId="29" xfId="13" applyFont="1" applyFill="1" applyBorder="1" applyAlignment="1">
      <alignment horizontal="left" vertical="center" indent="1"/>
    </xf>
    <xf numFmtId="0" fontId="32" fillId="14" borderId="39" xfId="13" applyFont="1" applyFill="1" applyBorder="1" applyAlignment="1">
      <alignment horizontal="left" vertical="center"/>
    </xf>
    <xf numFmtId="0" fontId="32" fillId="14" borderId="29" xfId="13" applyFont="1" applyFill="1" applyBorder="1" applyAlignment="1">
      <alignment horizontal="left" vertical="center"/>
    </xf>
    <xf numFmtId="2" fontId="13" fillId="13" borderId="0" xfId="0" applyNumberFormat="1" applyFont="1" applyFill="1" applyAlignment="1">
      <alignment wrapText="1"/>
    </xf>
    <xf numFmtId="4" fontId="32" fillId="9" borderId="29" xfId="14" applyNumberFormat="1" applyFont="1" applyFill="1" applyBorder="1" applyAlignment="1">
      <alignment horizontal="center" vertical="center"/>
    </xf>
    <xf numFmtId="0" fontId="36" fillId="8" borderId="0" xfId="13" applyFont="1" applyFill="1" applyAlignment="1">
      <alignment vertical="center"/>
    </xf>
    <xf numFmtId="0" fontId="32" fillId="8" borderId="0" xfId="7" applyFont="1" applyFill="1" applyAlignment="1">
      <alignment vertical="center"/>
    </xf>
    <xf numFmtId="4" fontId="32" fillId="9" borderId="29" xfId="14" applyNumberFormat="1" applyFont="1" applyFill="1" applyBorder="1" applyAlignment="1">
      <alignment horizontal="center" vertical="center" textRotation="90"/>
    </xf>
    <xf numFmtId="2" fontId="32" fillId="9" borderId="44" xfId="13" applyNumberFormat="1" applyFont="1" applyFill="1" applyBorder="1" applyAlignment="1">
      <alignment horizontal="left" vertical="center"/>
    </xf>
    <xf numFmtId="2" fontId="32" fillId="9" borderId="29" xfId="13" applyNumberFormat="1" applyFont="1" applyFill="1" applyBorder="1" applyAlignment="1">
      <alignment horizontal="left" vertical="center"/>
    </xf>
    <xf numFmtId="2" fontId="32" fillId="9" borderId="39" xfId="13" applyNumberFormat="1" applyFont="1" applyFill="1" applyBorder="1" applyAlignment="1">
      <alignment horizontal="left" vertical="center"/>
    </xf>
    <xf numFmtId="0" fontId="32" fillId="13" borderId="0" xfId="9" applyFill="1" applyBorder="1" applyProtection="1">
      <alignment horizontal="left" vertical="center"/>
    </xf>
    <xf numFmtId="2" fontId="13" fillId="13" borderId="0" xfId="0" applyNumberFormat="1" applyFont="1" applyFill="1"/>
    <xf numFmtId="0" fontId="32" fillId="9" borderId="32" xfId="15" applyFont="1" applyFill="1" applyBorder="1" applyAlignment="1">
      <alignment horizontal="center" vertical="center" wrapText="1"/>
    </xf>
    <xf numFmtId="0" fontId="32" fillId="9" borderId="44" xfId="15" applyFont="1" applyFill="1" applyBorder="1" applyAlignment="1">
      <alignment vertical="top" wrapText="1"/>
    </xf>
    <xf numFmtId="0" fontId="32" fillId="9" borderId="39" xfId="15" applyFont="1" applyFill="1" applyBorder="1" applyAlignment="1">
      <alignment horizontal="left" vertical="top" wrapText="1"/>
    </xf>
    <xf numFmtId="0" fontId="20" fillId="13" borderId="0" xfId="9" applyNumberFormat="1" applyFont="1" applyFill="1" applyBorder="1" applyAlignment="1">
      <alignment horizontal="center" vertical="center"/>
    </xf>
    <xf numFmtId="1" fontId="19" fillId="0" borderId="0" xfId="0" applyNumberFormat="1" applyFont="1" applyAlignment="1">
      <alignment horizontal="right" wrapText="1"/>
    </xf>
    <xf numFmtId="1" fontId="19" fillId="0" borderId="0" xfId="0" applyNumberFormat="1" applyFont="1" applyAlignment="1">
      <alignment horizontal="right"/>
    </xf>
    <xf numFmtId="2" fontId="19" fillId="0" borderId="0" xfId="0" applyNumberFormat="1" applyFont="1" applyAlignment="1">
      <alignment wrapText="1"/>
    </xf>
    <xf numFmtId="1" fontId="13" fillId="0" borderId="0" xfId="0" applyNumberFormat="1" applyFont="1" applyAlignment="1">
      <alignment wrapText="1"/>
    </xf>
    <xf numFmtId="0" fontId="13" fillId="13" borderId="0" xfId="0" applyFont="1" applyFill="1"/>
    <xf numFmtId="2" fontId="0" fillId="0" borderId="0" xfId="0" applyNumberFormat="1" applyAlignment="1">
      <alignment wrapText="1"/>
    </xf>
    <xf numFmtId="0" fontId="13" fillId="0" borderId="45" xfId="0" applyFont="1" applyBorder="1" applyAlignment="1">
      <alignment wrapText="1"/>
    </xf>
    <xf numFmtId="1" fontId="13" fillId="0" borderId="46" xfId="0" applyNumberFormat="1" applyFont="1" applyBorder="1" applyAlignment="1">
      <alignment wrapText="1"/>
    </xf>
    <xf numFmtId="0" fontId="45" fillId="0" borderId="0" xfId="0" applyFont="1" applyAlignment="1">
      <alignment horizontal="left" vertical="top"/>
    </xf>
    <xf numFmtId="0" fontId="0" fillId="0" borderId="0" xfId="0" applyAlignment="1">
      <alignment horizontal="left" vertical="top"/>
    </xf>
    <xf numFmtId="0" fontId="51" fillId="18" borderId="47" xfId="0" applyFont="1" applyFill="1" applyBorder="1" applyAlignment="1">
      <alignment horizontal="center" vertical="top" wrapText="1"/>
    </xf>
    <xf numFmtId="0" fontId="51" fillId="18" borderId="47" xfId="0" applyFont="1" applyFill="1" applyBorder="1" applyAlignment="1">
      <alignment horizontal="left" vertical="top" wrapText="1"/>
    </xf>
    <xf numFmtId="0" fontId="53"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5"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5" fillId="19" borderId="48" xfId="0" applyFont="1" applyFill="1" applyBorder="1" applyAlignment="1">
      <alignment horizontal="center" vertical="top" wrapText="1"/>
    </xf>
    <xf numFmtId="167" fontId="58" fillId="19" borderId="48" xfId="0" applyNumberFormat="1" applyFont="1" applyFill="1" applyBorder="1" applyAlignment="1">
      <alignment horizontal="center" vertical="top" wrapText="1"/>
    </xf>
    <xf numFmtId="0" fontId="55" fillId="0" borderId="49" xfId="0" applyFont="1" applyBorder="1" applyAlignment="1">
      <alignment horizontal="left" vertical="top" wrapText="1"/>
    </xf>
    <xf numFmtId="0" fontId="0" fillId="0" borderId="49" xfId="0" applyBorder="1" applyAlignment="1">
      <alignment horizontal="center" vertical="top" wrapText="1"/>
    </xf>
    <xf numFmtId="167" fontId="58" fillId="0" borderId="49" xfId="0" applyNumberFormat="1" applyFont="1" applyBorder="1" applyAlignment="1">
      <alignment horizontal="center" vertical="top" wrapText="1"/>
    </xf>
    <xf numFmtId="0" fontId="55"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8" fillId="19" borderId="49" xfId="0" applyNumberFormat="1" applyFont="1" applyFill="1" applyBorder="1" applyAlignment="1">
      <alignment horizontal="center" vertical="top" wrapText="1"/>
    </xf>
    <xf numFmtId="0" fontId="55" fillId="0" borderId="50" xfId="0" applyFont="1" applyBorder="1" applyAlignment="1">
      <alignment horizontal="left" vertical="top" wrapText="1"/>
    </xf>
    <xf numFmtId="0" fontId="0" fillId="0" borderId="50" xfId="0" applyBorder="1" applyAlignment="1">
      <alignment horizontal="center" vertical="top" wrapText="1"/>
    </xf>
    <xf numFmtId="167" fontId="58" fillId="0" borderId="50" xfId="0" applyNumberFormat="1" applyFont="1" applyBorder="1" applyAlignment="1">
      <alignment horizontal="center" vertical="top" wrapText="1"/>
    </xf>
    <xf numFmtId="168" fontId="56" fillId="19" borderId="48" xfId="0" applyNumberFormat="1" applyFont="1" applyFill="1" applyBorder="1" applyAlignment="1">
      <alignment horizontal="center" vertical="top" wrapText="1"/>
    </xf>
    <xf numFmtId="169" fontId="56" fillId="19" borderId="48" xfId="0" applyNumberFormat="1" applyFont="1" applyFill="1" applyBorder="1" applyAlignment="1">
      <alignment horizontal="center" vertical="top" wrapText="1"/>
    </xf>
    <xf numFmtId="168" fontId="56" fillId="0" borderId="49" xfId="0" applyNumberFormat="1" applyFont="1" applyBorder="1" applyAlignment="1">
      <alignment horizontal="left" vertical="top" wrapText="1"/>
    </xf>
    <xf numFmtId="169" fontId="56" fillId="0" borderId="49" xfId="0" applyNumberFormat="1" applyFont="1" applyBorder="1" applyAlignment="1">
      <alignment horizontal="center" vertical="top" wrapText="1"/>
    </xf>
    <xf numFmtId="170" fontId="58" fillId="0" borderId="49" xfId="0" applyNumberFormat="1" applyFont="1" applyBorder="1" applyAlignment="1">
      <alignment horizontal="left" vertical="top" wrapText="1"/>
    </xf>
    <xf numFmtId="168" fontId="56" fillId="19" borderId="49" xfId="0" applyNumberFormat="1" applyFont="1" applyFill="1" applyBorder="1" applyAlignment="1">
      <alignment horizontal="left" vertical="top" wrapText="1"/>
    </xf>
    <xf numFmtId="169" fontId="56" fillId="19" borderId="49" xfId="0" applyNumberFormat="1" applyFont="1" applyFill="1" applyBorder="1" applyAlignment="1">
      <alignment horizontal="center" vertical="top" wrapText="1"/>
    </xf>
    <xf numFmtId="170" fontId="58"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6"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6" fillId="0" borderId="50" xfId="0" applyNumberFormat="1" applyFont="1" applyBorder="1" applyAlignment="1">
      <alignment horizontal="left" vertical="top" wrapText="1"/>
    </xf>
    <xf numFmtId="169" fontId="56" fillId="0" borderId="50" xfId="0" applyNumberFormat="1" applyFont="1" applyBorder="1" applyAlignment="1">
      <alignment horizontal="center" vertical="top" wrapText="1"/>
    </xf>
    <xf numFmtId="168" fontId="56"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5" fillId="19" borderId="50" xfId="0" applyFont="1" applyFill="1" applyBorder="1" applyAlignment="1">
      <alignment horizontal="left" vertical="top" wrapText="1"/>
    </xf>
    <xf numFmtId="169" fontId="56" fillId="19" borderId="50" xfId="0" applyNumberFormat="1" applyFont="1" applyFill="1" applyBorder="1" applyAlignment="1">
      <alignment horizontal="center" vertical="top" wrapText="1"/>
    </xf>
    <xf numFmtId="167" fontId="58" fillId="19" borderId="50" xfId="0" applyNumberFormat="1" applyFont="1" applyFill="1" applyBorder="1" applyAlignment="1">
      <alignment horizontal="center" vertical="top" wrapText="1"/>
    </xf>
    <xf numFmtId="0" fontId="59" fillId="19" borderId="50" xfId="0" applyFont="1" applyFill="1" applyBorder="1" applyAlignment="1">
      <alignment horizontal="center" vertical="top" wrapText="1"/>
    </xf>
    <xf numFmtId="168" fontId="56" fillId="19" borderId="48" xfId="0" applyNumberFormat="1" applyFont="1" applyFill="1" applyBorder="1" applyAlignment="1">
      <alignment horizontal="left" vertical="top" wrapText="1"/>
    </xf>
    <xf numFmtId="170" fontId="60" fillId="19" borderId="48" xfId="0" applyNumberFormat="1" applyFont="1" applyFill="1" applyBorder="1" applyAlignment="1">
      <alignment horizontal="left" vertical="top" wrapText="1"/>
    </xf>
    <xf numFmtId="167" fontId="60" fillId="0" borderId="49" xfId="0" applyNumberFormat="1" applyFont="1" applyBorder="1" applyAlignment="1">
      <alignment horizontal="center" vertical="top" wrapText="1"/>
    </xf>
    <xf numFmtId="167" fontId="60" fillId="0" borderId="49" xfId="0" applyNumberFormat="1" applyFont="1" applyBorder="1" applyAlignment="1">
      <alignment horizontal="left" vertical="top" wrapText="1"/>
    </xf>
    <xf numFmtId="167" fontId="60" fillId="19" borderId="49" xfId="0" applyNumberFormat="1" applyFont="1" applyFill="1" applyBorder="1" applyAlignment="1">
      <alignment horizontal="center" vertical="top" wrapText="1"/>
    </xf>
    <xf numFmtId="167" fontId="60" fillId="19" borderId="49" xfId="0" applyNumberFormat="1" applyFont="1" applyFill="1" applyBorder="1" applyAlignment="1">
      <alignment horizontal="left" vertical="top" wrapText="1"/>
    </xf>
    <xf numFmtId="0" fontId="61" fillId="19" borderId="49" xfId="0" applyFont="1" applyFill="1" applyBorder="1" applyAlignment="1">
      <alignment horizontal="center" vertical="top" wrapText="1"/>
    </xf>
    <xf numFmtId="0" fontId="61" fillId="0" borderId="49" xfId="0" applyFont="1" applyBorder="1" applyAlignment="1">
      <alignment horizontal="center" vertical="top" wrapText="1"/>
    </xf>
    <xf numFmtId="167" fontId="60" fillId="0" borderId="50" xfId="0" applyNumberFormat="1" applyFont="1" applyBorder="1" applyAlignment="1">
      <alignment horizontal="center" vertical="top" wrapText="1"/>
    </xf>
    <xf numFmtId="0" fontId="61" fillId="0" borderId="50" xfId="0" applyFont="1" applyBorder="1" applyAlignment="1">
      <alignment horizontal="center" vertical="top" wrapText="1"/>
    </xf>
    <xf numFmtId="0" fontId="0" fillId="19" borderId="48" xfId="0" applyFill="1" applyBorder="1" applyAlignment="1">
      <alignment horizontal="left" vertical="top" wrapText="1"/>
    </xf>
    <xf numFmtId="169"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center" vertical="top" wrapText="1"/>
    </xf>
    <xf numFmtId="0" fontId="61" fillId="19" borderId="48" xfId="0" applyFont="1" applyFill="1" applyBorder="1" applyAlignment="1">
      <alignment horizontal="center" vertical="top" wrapText="1"/>
    </xf>
    <xf numFmtId="169" fontId="56" fillId="0" borderId="49" xfId="0" applyNumberFormat="1" applyFont="1" applyBorder="1" applyAlignment="1">
      <alignment horizontal="left" vertical="top" wrapText="1"/>
    </xf>
    <xf numFmtId="169" fontId="56" fillId="19" borderId="49" xfId="0" applyNumberFormat="1" applyFont="1" applyFill="1" applyBorder="1" applyAlignment="1">
      <alignment horizontal="left" vertical="top" wrapText="1"/>
    </xf>
    <xf numFmtId="169" fontId="56" fillId="19" borderId="50" xfId="0" applyNumberFormat="1" applyFont="1" applyFill="1" applyBorder="1" applyAlignment="1">
      <alignment horizontal="left" vertical="top" wrapText="1"/>
    </xf>
    <xf numFmtId="0" fontId="61" fillId="19" borderId="50" xfId="0" applyFont="1" applyFill="1" applyBorder="1" applyAlignment="1">
      <alignment horizontal="center" vertical="top" wrapText="1"/>
    </xf>
    <xf numFmtId="169" fontId="56" fillId="0" borderId="50" xfId="0" applyNumberFormat="1" applyFont="1" applyBorder="1" applyAlignment="1">
      <alignment horizontal="left" vertical="top" wrapText="1"/>
    </xf>
    <xf numFmtId="172" fontId="56" fillId="19" borderId="48" xfId="0" applyNumberFormat="1" applyFont="1" applyFill="1" applyBorder="1" applyAlignment="1">
      <alignment horizontal="left" vertical="top" wrapText="1"/>
    </xf>
    <xf numFmtId="168" fontId="56" fillId="0" borderId="50" xfId="0" applyNumberFormat="1" applyFont="1" applyBorder="1" applyAlignment="1">
      <alignment horizontal="left" vertical="top" wrapText="1"/>
    </xf>
    <xf numFmtId="167" fontId="60" fillId="0" borderId="50" xfId="0" applyNumberFormat="1" applyFont="1" applyBorder="1" applyAlignment="1">
      <alignment horizontal="left" vertical="top" wrapText="1"/>
    </xf>
    <xf numFmtId="171" fontId="56" fillId="0" borderId="49" xfId="0" applyNumberFormat="1" applyFont="1" applyBorder="1" applyAlignment="1">
      <alignment horizontal="left" vertical="top" wrapText="1"/>
    </xf>
    <xf numFmtId="170" fontId="60" fillId="0" borderId="49" xfId="0" applyNumberFormat="1" applyFont="1" applyBorder="1" applyAlignment="1">
      <alignment horizontal="left" vertical="top" wrapText="1"/>
    </xf>
    <xf numFmtId="170" fontId="60" fillId="19" borderId="49" xfId="0" applyNumberFormat="1" applyFont="1" applyFill="1" applyBorder="1" applyAlignment="1">
      <alignment horizontal="left" vertical="top" wrapText="1"/>
    </xf>
    <xf numFmtId="171" fontId="56"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left" vertical="top" wrapText="1"/>
    </xf>
    <xf numFmtId="170" fontId="60" fillId="19" borderId="50" xfId="0" applyNumberFormat="1" applyFont="1" applyFill="1" applyBorder="1" applyAlignment="1">
      <alignment horizontal="left" vertical="top" wrapText="1"/>
    </xf>
    <xf numFmtId="171"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left" vertical="top" wrapText="1"/>
    </xf>
    <xf numFmtId="172" fontId="56" fillId="0" borderId="49" xfId="0" applyNumberFormat="1" applyFont="1" applyBorder="1" applyAlignment="1">
      <alignment horizontal="left" vertical="top" wrapText="1"/>
    </xf>
    <xf numFmtId="168"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center" vertical="top" wrapText="1"/>
    </xf>
    <xf numFmtId="0" fontId="0" fillId="2" borderId="0" xfId="0" applyFill="1"/>
    <xf numFmtId="0" fontId="13"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0" fillId="2" borderId="20" xfId="0" applyFont="1" applyFill="1" applyBorder="1" applyAlignment="1">
      <alignment wrapText="1"/>
    </xf>
    <xf numFmtId="0" fontId="20" fillId="2" borderId="21" xfId="0" applyFont="1" applyFill="1" applyBorder="1" applyAlignment="1">
      <alignment wrapText="1"/>
    </xf>
    <xf numFmtId="0" fontId="20"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0" borderId="0" xfId="0" quotePrefix="1" applyFont="1" applyAlignment="1">
      <alignment wrapText="1"/>
    </xf>
    <xf numFmtId="0" fontId="14" fillId="0" borderId="26" xfId="0" applyFont="1" applyBorder="1" applyAlignment="1">
      <alignment wrapText="1"/>
    </xf>
    <xf numFmtId="0" fontId="0" fillId="0" borderId="26" xfId="0" applyBorder="1" applyAlignment="1">
      <alignment wrapText="1"/>
    </xf>
    <xf numFmtId="0" fontId="14" fillId="0" borderId="26" xfId="0" quotePrefix="1" applyFont="1"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20" fillId="2" borderId="21" xfId="0" applyFont="1" applyFill="1" applyBorder="1" applyAlignment="1">
      <alignment horizontal="left" wrapText="1"/>
    </xf>
    <xf numFmtId="0" fontId="0" fillId="0" borderId="26" xfId="0" applyBorder="1" applyAlignment="1">
      <alignment horizontal="left" wrapText="1"/>
    </xf>
    <xf numFmtId="0" fontId="13" fillId="0" borderId="0" xfId="0" applyFont="1" applyAlignment="1">
      <alignment horizontal="right" wrapText="1"/>
    </xf>
    <xf numFmtId="0" fontId="13" fillId="4" borderId="0" xfId="0" applyFont="1" applyFill="1"/>
    <xf numFmtId="0" fontId="13"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9" fillId="0" borderId="0" xfId="0" applyFont="1" applyAlignment="1">
      <alignment horizontal="right" wrapText="1"/>
    </xf>
    <xf numFmtId="0" fontId="64" fillId="0" borderId="0" xfId="0" applyFont="1" applyAlignment="1">
      <alignment wrapText="1"/>
    </xf>
    <xf numFmtId="1" fontId="64" fillId="0" borderId="0" xfId="0" applyNumberFormat="1" applyFont="1" applyAlignment="1">
      <alignment horizontal="right" wrapText="1"/>
    </xf>
    <xf numFmtId="0" fontId="29" fillId="8" borderId="0" xfId="7" applyFill="1" applyAlignment="1"/>
    <xf numFmtId="0" fontId="31" fillId="8" borderId="0" xfId="3" applyFont="1" applyFill="1"/>
    <xf numFmtId="0" fontId="32" fillId="9" borderId="29" xfId="12" applyFont="1" applyBorder="1" applyAlignment="1">
      <alignment horizontal="left" vertical="center" indent="1"/>
    </xf>
    <xf numFmtId="0" fontId="35" fillId="8" borderId="24" xfId="3" applyFont="1" applyFill="1" applyBorder="1"/>
    <xf numFmtId="0" fontId="39" fillId="14" borderId="29" xfId="9" applyFont="1" applyFill="1" applyBorder="1">
      <alignment horizontal="left" vertical="center"/>
    </xf>
    <xf numFmtId="0" fontId="34" fillId="8" borderId="0" xfId="3" applyFont="1" applyFill="1"/>
    <xf numFmtId="0" fontId="34" fillId="8" borderId="0" xfId="8" applyFont="1" applyFill="1">
      <alignment horizontal="right"/>
    </xf>
    <xf numFmtId="0" fontId="34" fillId="8" borderId="0" xfId="13" applyFill="1"/>
    <xf numFmtId="0" fontId="34" fillId="8" borderId="0" xfId="13" applyFill="1" applyAlignment="1">
      <alignment vertical="center"/>
    </xf>
    <xf numFmtId="0" fontId="32" fillId="9" borderId="30" xfId="13" applyFont="1" applyFill="1" applyBorder="1" applyAlignment="1">
      <alignment horizontal="left" vertical="center"/>
    </xf>
    <xf numFmtId="0" fontId="32" fillId="9" borderId="33" xfId="13" quotePrefix="1" applyFont="1" applyFill="1" applyBorder="1" applyAlignment="1">
      <alignment horizontal="center" vertical="center"/>
    </xf>
    <xf numFmtId="0" fontId="32" fillId="9" borderId="31" xfId="13" quotePrefix="1" applyFont="1" applyFill="1" applyBorder="1" applyAlignment="1">
      <alignment horizontal="center" vertical="center"/>
    </xf>
    <xf numFmtId="0" fontId="32" fillId="9" borderId="31" xfId="13" applyFont="1" applyFill="1" applyBorder="1" applyAlignment="1">
      <alignment horizontal="center" vertical="center"/>
    </xf>
    <xf numFmtId="0" fontId="32" fillId="9" borderId="31" xfId="13" applyFont="1" applyFill="1" applyBorder="1" applyAlignment="1">
      <alignment horizontal="center" vertical="center" wrapText="1"/>
    </xf>
    <xf numFmtId="0" fontId="32" fillId="9" borderId="29" xfId="13" quotePrefix="1" applyFont="1" applyFill="1" applyBorder="1" applyAlignment="1">
      <alignment horizontal="center" vertical="center"/>
    </xf>
    <xf numFmtId="0" fontId="32" fillId="9" borderId="40" xfId="13" applyFont="1" applyFill="1" applyBorder="1" applyAlignment="1">
      <alignment horizontal="left" vertical="center"/>
    </xf>
    <xf numFmtId="0" fontId="32" fillId="9" borderId="43" xfId="13" applyFont="1" applyFill="1" applyBorder="1" applyAlignment="1">
      <alignment vertical="center"/>
    </xf>
    <xf numFmtId="0" fontId="32" fillId="9" borderId="29" xfId="13" applyFont="1" applyFill="1" applyBorder="1" applyAlignment="1">
      <alignment vertical="center"/>
    </xf>
    <xf numFmtId="0" fontId="32" fillId="9" borderId="39" xfId="13" applyFont="1" applyFill="1" applyBorder="1" applyAlignment="1">
      <alignment vertical="center"/>
    </xf>
    <xf numFmtId="0" fontId="34" fillId="8" borderId="0" xfId="13" applyFill="1" applyAlignment="1">
      <alignment horizontal="right" vertical="center"/>
    </xf>
    <xf numFmtId="0" fontId="29" fillId="8" borderId="0" xfId="7" applyFill="1" applyAlignment="1">
      <alignment vertical="center"/>
    </xf>
    <xf numFmtId="0" fontId="32" fillId="8" borderId="0" xfId="13" applyFont="1" applyFill="1" applyAlignment="1">
      <alignment vertical="center"/>
    </xf>
    <xf numFmtId="0" fontId="32" fillId="9" borderId="32" xfId="13" applyFont="1" applyFill="1" applyBorder="1" applyAlignment="1">
      <alignment horizontal="center" vertical="center" textRotation="90"/>
    </xf>
    <xf numFmtId="0" fontId="32" fillId="9" borderId="29" xfId="13" applyFont="1" applyFill="1" applyBorder="1" applyAlignment="1">
      <alignment horizontal="center" vertical="center" textRotation="90"/>
    </xf>
    <xf numFmtId="0" fontId="32" fillId="9" borderId="31" xfId="13" applyFont="1" applyFill="1" applyBorder="1" applyAlignment="1">
      <alignment horizontal="center" vertical="center" textRotation="90"/>
    </xf>
    <xf numFmtId="0" fontId="32" fillId="9" borderId="31" xfId="13" applyFont="1" applyFill="1" applyBorder="1" applyAlignment="1">
      <alignment horizontal="center" vertical="center" textRotation="90" wrapText="1"/>
    </xf>
    <xf numFmtId="0" fontId="32" fillId="9" borderId="29" xfId="13" quotePrefix="1" applyFont="1" applyFill="1" applyBorder="1" applyAlignment="1">
      <alignment horizontal="center" vertical="center" textRotation="90"/>
    </xf>
    <xf numFmtId="0" fontId="32" fillId="9" borderId="31" xfId="13" quotePrefix="1" applyFont="1" applyFill="1" applyBorder="1" applyAlignment="1">
      <alignment horizontal="center" vertical="center" textRotation="90"/>
    </xf>
    <xf numFmtId="0" fontId="32" fillId="9" borderId="28" xfId="13" applyFont="1" applyFill="1" applyBorder="1" applyAlignment="1">
      <alignment horizontal="center" vertical="center" wrapText="1"/>
    </xf>
    <xf numFmtId="0" fontId="32" fillId="9" borderId="42" xfId="13" applyFont="1" applyFill="1" applyBorder="1" applyAlignment="1">
      <alignment horizontal="center" vertical="center"/>
    </xf>
    <xf numFmtId="0" fontId="32" fillId="9" borderId="39" xfId="13" applyFont="1" applyFill="1" applyBorder="1" applyAlignment="1">
      <alignment horizontal="left" vertical="center" wrapText="1"/>
    </xf>
    <xf numFmtId="0" fontId="32" fillId="9" borderId="39" xfId="13" applyFont="1" applyFill="1" applyBorder="1" applyAlignment="1">
      <alignment horizontal="left" vertical="center"/>
    </xf>
    <xf numFmtId="0" fontId="32" fillId="9" borderId="42" xfId="13" applyFont="1" applyFill="1" applyBorder="1" applyAlignment="1">
      <alignment horizontal="left" vertical="center"/>
    </xf>
    <xf numFmtId="0" fontId="32" fillId="9" borderId="29" xfId="13" applyFont="1" applyFill="1" applyBorder="1" applyAlignment="1">
      <alignment horizontal="center" vertical="center"/>
    </xf>
    <xf numFmtId="0" fontId="34" fillId="0" borderId="0" xfId="3" applyFont="1"/>
    <xf numFmtId="0" fontId="34" fillId="8" borderId="0" xfId="15" applyFont="1" applyFill="1"/>
    <xf numFmtId="0" fontId="34" fillId="8" borderId="0" xfId="17" applyFont="1" applyFill="1" applyBorder="1"/>
    <xf numFmtId="4" fontId="32" fillId="9" borderId="32" xfId="13" quotePrefix="1" applyNumberFormat="1" applyFont="1" applyFill="1" applyBorder="1" applyAlignment="1">
      <alignment horizontal="center" vertical="center"/>
    </xf>
    <xf numFmtId="4" fontId="32" fillId="9" borderId="29" xfId="13" quotePrefix="1" applyNumberFormat="1" applyFont="1" applyFill="1" applyBorder="1" applyAlignment="1">
      <alignment horizontal="center" vertical="center"/>
    </xf>
    <xf numFmtId="4" fontId="32" fillId="9" borderId="29" xfId="13" applyNumberFormat="1" applyFont="1" applyFill="1" applyBorder="1" applyAlignment="1">
      <alignment horizontal="center" vertical="center"/>
    </xf>
    <xf numFmtId="4" fontId="32" fillId="9" borderId="31" xfId="13" applyNumberFormat="1" applyFont="1" applyFill="1" applyBorder="1" applyAlignment="1">
      <alignment horizontal="center" vertical="center"/>
    </xf>
    <xf numFmtId="4" fontId="32" fillId="9" borderId="34" xfId="13" applyNumberFormat="1" applyFont="1" applyFill="1" applyBorder="1" applyAlignment="1">
      <alignment vertical="center"/>
    </xf>
    <xf numFmtId="0" fontId="15" fillId="0" borderId="0" xfId="0" applyFont="1"/>
    <xf numFmtId="0" fontId="15" fillId="0" borderId="54" xfId="0" applyFont="1" applyBorder="1"/>
    <xf numFmtId="0" fontId="0" fillId="0" borderId="54" xfId="0" applyBorder="1" applyAlignment="1">
      <alignment horizontal="left" wrapText="1"/>
    </xf>
    <xf numFmtId="0" fontId="20" fillId="44" borderId="0" xfId="0" applyFont="1" applyFill="1" applyAlignment="1">
      <alignment wrapText="1"/>
    </xf>
    <xf numFmtId="0" fontId="20" fillId="44" borderId="0" xfId="0" applyFont="1" applyFill="1" applyAlignment="1">
      <alignment horizontal="left" wrapText="1"/>
    </xf>
    <xf numFmtId="0" fontId="20" fillId="45" borderId="0" xfId="0" applyFont="1" applyFill="1" applyAlignment="1">
      <alignment wrapText="1"/>
    </xf>
    <xf numFmtId="0" fontId="20" fillId="45" borderId="54" xfId="0" applyFont="1" applyFill="1" applyBorder="1" applyAlignment="1">
      <alignment horizontal="left" wrapText="1"/>
    </xf>
    <xf numFmtId="9" fontId="15" fillId="0" borderId="0" xfId="1" applyFont="1" applyAlignment="1"/>
    <xf numFmtId="0" fontId="15" fillId="0" borderId="55" xfId="0" applyFont="1" applyBorder="1"/>
    <xf numFmtId="0" fontId="32" fillId="14" borderId="32"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29" xfId="9" applyNumberFormat="1" applyFill="1" applyBorder="1" applyAlignment="1">
      <alignment horizontal="center" vertical="center"/>
    </xf>
    <xf numFmtId="0" fontId="32" fillId="9" borderId="44" xfId="9" applyNumberFormat="1" applyFill="1" applyBorder="1">
      <alignment horizontal="left" vertical="center"/>
    </xf>
    <xf numFmtId="2" fontId="32" fillId="10" borderId="29" xfId="0" applyNumberFormat="1" applyFont="1" applyFill="1" applyBorder="1" applyAlignment="1">
      <alignment horizontal="right"/>
    </xf>
    <xf numFmtId="0" fontId="32" fillId="9" borderId="34" xfId="9" applyNumberFormat="1" applyFill="1" applyBorder="1">
      <alignment horizontal="left" vertical="center"/>
    </xf>
    <xf numFmtId="0" fontId="32" fillId="9" borderId="29" xfId="9" applyNumberFormat="1" applyFill="1" applyBorder="1" applyAlignment="1">
      <alignment horizontal="left" vertical="center" indent="1"/>
    </xf>
    <xf numFmtId="0" fontId="32" fillId="9" borderId="29" xfId="10" applyNumberFormat="1" applyFont="1" applyFill="1" applyBorder="1">
      <alignment horizontal="left" vertical="center" indent="2"/>
    </xf>
    <xf numFmtId="2" fontId="32" fillId="11" borderId="29" xfId="0" applyNumberFormat="1" applyFont="1" applyFill="1" applyBorder="1" applyAlignment="1">
      <alignment horizontal="right"/>
    </xf>
    <xf numFmtId="0" fontId="32" fillId="9" borderId="39" xfId="9" applyNumberFormat="1" applyFill="1" applyBorder="1" applyAlignment="1">
      <alignment horizontal="left" vertical="center" indent="1"/>
    </xf>
    <xf numFmtId="0" fontId="32" fillId="9" borderId="29" xfId="10" applyNumberFormat="1" applyFont="1" applyFill="1" applyBorder="1" applyAlignment="1">
      <alignment horizontal="left" vertical="top" wrapText="1" indent="2"/>
    </xf>
    <xf numFmtId="0" fontId="32" fillId="9" borderId="44" xfId="9" applyNumberFormat="1" applyFill="1" applyBorder="1" applyAlignment="1">
      <alignment horizontal="left" vertical="center" indent="1"/>
    </xf>
    <xf numFmtId="0" fontId="32" fillId="9" borderId="29" xfId="9" applyNumberFormat="1" applyFill="1" applyBorder="1">
      <alignment horizontal="left" vertical="center"/>
    </xf>
    <xf numFmtId="2" fontId="32" fillId="12" borderId="29" xfId="0" applyNumberFormat="1" applyFont="1" applyFill="1" applyBorder="1" applyAlignment="1">
      <alignment horizontal="right"/>
    </xf>
    <xf numFmtId="0" fontId="32" fillId="9" borderId="39" xfId="9" applyNumberFormat="1" applyFill="1" applyBorder="1">
      <alignment horizontal="left" vertical="center"/>
    </xf>
    <xf numFmtId="0" fontId="32" fillId="9" borderId="29" xfId="11" applyNumberFormat="1" applyFont="1" applyFill="1" applyBorder="1" applyAlignment="1">
      <alignment horizontal="left" vertical="center" indent="2"/>
    </xf>
    <xf numFmtId="0" fontId="32" fillId="9" borderId="30" xfId="9" applyNumberFormat="1" applyFill="1" applyBorder="1" applyAlignment="1">
      <alignment horizontal="left" vertical="center" indent="1"/>
    </xf>
    <xf numFmtId="0" fontId="32" fillId="9" borderId="29" xfId="12" applyFont="1" applyBorder="1" applyAlignment="1">
      <alignment horizontal="left" vertical="center" indent="2"/>
    </xf>
    <xf numFmtId="0" fontId="32" fillId="14" borderId="29" xfId="11" applyFont="1" applyFill="1" applyBorder="1">
      <alignment horizontal="left" vertical="center" indent="5"/>
    </xf>
    <xf numFmtId="0" fontId="32" fillId="14" borderId="39" xfId="9" applyFill="1" applyBorder="1">
      <alignment horizontal="left" vertical="center"/>
    </xf>
    <xf numFmtId="0" fontId="32" fillId="14" borderId="31" xfId="11" applyFont="1" applyFill="1" applyBorder="1">
      <alignment horizontal="left" vertical="center" indent="5"/>
    </xf>
    <xf numFmtId="0" fontId="32" fillId="14" borderId="31" xfId="11" applyFont="1" applyFill="1" applyBorder="1" applyAlignment="1">
      <alignment horizontal="left" vertical="center" indent="2"/>
    </xf>
    <xf numFmtId="0" fontId="32" fillId="7" borderId="29" xfId="0" applyFont="1" applyFill="1" applyBorder="1" applyAlignment="1">
      <alignment horizontal="left" indent="4"/>
    </xf>
    <xf numFmtId="0" fontId="32" fillId="7" borderId="29" xfId="0" applyFont="1" applyFill="1" applyBorder="1" applyAlignment="1">
      <alignment horizontal="left" indent="6"/>
    </xf>
    <xf numFmtId="0" fontId="32" fillId="14" borderId="31" xfId="13" applyFont="1" applyFill="1" applyBorder="1" applyAlignment="1">
      <alignment horizontal="left" vertical="center" indent="2"/>
    </xf>
    <xf numFmtId="0" fontId="32" fillId="14" borderId="29" xfId="11" applyFont="1" applyFill="1" applyBorder="1" applyAlignment="1">
      <alignment horizontal="left" vertical="center" indent="2"/>
    </xf>
    <xf numFmtId="0" fontId="39" fillId="14" borderId="29" xfId="11" applyFont="1" applyFill="1" applyBorder="1">
      <alignment horizontal="left" vertical="center" indent="5"/>
    </xf>
    <xf numFmtId="0" fontId="39" fillId="14" borderId="29" xfId="13" applyFont="1" applyFill="1" applyBorder="1" applyAlignment="1">
      <alignment horizontal="left" vertical="center" indent="2"/>
    </xf>
    <xf numFmtId="0" fontId="39" fillId="14" borderId="29" xfId="13" applyFont="1" applyFill="1" applyBorder="1" applyAlignment="1">
      <alignment horizontal="left" vertical="center" indent="5"/>
    </xf>
    <xf numFmtId="0" fontId="32" fillId="7" borderId="29" xfId="0" applyFont="1" applyFill="1" applyBorder="1" applyAlignment="1">
      <alignment horizontal="left" indent="8"/>
    </xf>
    <xf numFmtId="0" fontId="32" fillId="14" borderId="29" xfId="9" applyFill="1" applyBorder="1">
      <alignment horizontal="left" vertical="center"/>
    </xf>
    <xf numFmtId="0" fontId="32" fillId="14" borderId="29" xfId="11" applyFont="1" applyFill="1" applyBorder="1" applyAlignment="1">
      <alignment horizontal="left" vertical="center" indent="1"/>
    </xf>
    <xf numFmtId="0" fontId="32" fillId="14" borderId="29" xfId="13" applyFont="1" applyFill="1" applyBorder="1" applyAlignment="1">
      <alignment horizontal="left" vertical="center" indent="2"/>
    </xf>
    <xf numFmtId="0" fontId="39" fillId="14" borderId="31" xfId="11" applyFont="1" applyFill="1" applyBorder="1" applyAlignment="1">
      <alignment horizontal="left" vertical="center" indent="2"/>
    </xf>
    <xf numFmtId="0" fontId="32" fillId="9" borderId="29" xfId="10" applyFont="1" applyFill="1" applyBorder="1">
      <alignment horizontal="left" vertical="center" indent="2"/>
    </xf>
    <xf numFmtId="0" fontId="32" fillId="9" borderId="39" xfId="10" applyFont="1" applyFill="1" applyBorder="1">
      <alignment horizontal="left" vertical="center" indent="2"/>
    </xf>
    <xf numFmtId="0" fontId="32" fillId="9" borderId="30" xfId="10" applyFont="1" applyFill="1" applyBorder="1">
      <alignment horizontal="left" vertical="center" indent="2"/>
    </xf>
    <xf numFmtId="0" fontId="32" fillId="9" borderId="30" xfId="10" applyFont="1" applyFill="1" applyBorder="1" applyAlignment="1">
      <alignment horizontal="left" vertical="center" wrapText="1" indent="2"/>
    </xf>
    <xf numFmtId="0" fontId="32" fillId="9" borderId="39" xfId="9" applyFill="1" applyBorder="1" applyProtection="1">
      <alignment horizontal="left" vertical="center"/>
    </xf>
    <xf numFmtId="0" fontId="32" fillId="9" borderId="29" xfId="10" applyFont="1" applyFill="1" applyBorder="1" applyAlignment="1">
      <alignment horizontal="left" vertical="center"/>
    </xf>
    <xf numFmtId="0" fontId="32" fillId="9" borderId="30" xfId="10" applyFont="1" applyFill="1" applyBorder="1" applyAlignment="1">
      <alignment horizontal="left" vertical="center"/>
    </xf>
    <xf numFmtId="0" fontId="32" fillId="9" borderId="29" xfId="9" applyFill="1" applyBorder="1" applyProtection="1">
      <alignment horizontal="left" vertical="center"/>
    </xf>
    <xf numFmtId="0" fontId="32" fillId="9" borderId="39" xfId="9" applyFill="1" applyBorder="1" applyAlignment="1" applyProtection="1">
      <alignment horizontal="left" vertical="center" wrapText="1"/>
    </xf>
    <xf numFmtId="0" fontId="32" fillId="9" borderId="30" xfId="9" applyFill="1" applyBorder="1" applyProtection="1">
      <alignment horizontal="left" vertical="center"/>
    </xf>
    <xf numFmtId="0" fontId="32" fillId="9" borderId="32" xfId="9" applyFill="1" applyBorder="1" applyAlignment="1" applyProtection="1">
      <alignment horizontal="center" vertical="center"/>
    </xf>
    <xf numFmtId="0" fontId="32" fillId="9" borderId="40" xfId="9" applyFill="1" applyBorder="1" applyProtection="1">
      <alignment horizontal="left" vertical="center"/>
    </xf>
    <xf numFmtId="0" fontId="32"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4" fillId="0" borderId="0" xfId="0" applyNumberFormat="1" applyFont="1"/>
    <xf numFmtId="11" fontId="0" fillId="0" borderId="26" xfId="0" applyNumberFormat="1" applyBorder="1" applyAlignment="1">
      <alignment wrapText="1"/>
    </xf>
    <xf numFmtId="0" fontId="20" fillId="44" borderId="0" xfId="0" applyFont="1" applyFill="1"/>
    <xf numFmtId="0" fontId="14" fillId="0" borderId="0" xfId="0" applyFont="1"/>
    <xf numFmtId="0" fontId="15" fillId="0" borderId="0" xfId="0" applyFont="1" applyAlignment="1">
      <alignment horizontal="left"/>
    </xf>
    <xf numFmtId="0" fontId="14" fillId="0" borderId="0" xfId="0" applyFont="1" applyAlignment="1">
      <alignment horizontal="left"/>
    </xf>
    <xf numFmtId="0" fontId="15" fillId="0" borderId="0" xfId="1" applyNumberFormat="1" applyFont="1" applyFill="1" applyBorder="1" applyAlignment="1"/>
    <xf numFmtId="0" fontId="20" fillId="45" borderId="55" xfId="0" applyFont="1" applyFill="1" applyBorder="1" applyAlignment="1">
      <alignment wrapText="1"/>
    </xf>
    <xf numFmtId="0" fontId="0" fillId="0" borderId="55" xfId="0" applyBorder="1" applyAlignment="1">
      <alignment wrapText="1"/>
    </xf>
    <xf numFmtId="0" fontId="20" fillId="44" borderId="55" xfId="0" applyFont="1" applyFill="1" applyBorder="1" applyAlignment="1">
      <alignment wrapText="1"/>
    </xf>
    <xf numFmtId="49" fontId="0" fillId="0" borderId="55" xfId="0" applyNumberFormat="1" applyBorder="1" applyAlignment="1">
      <alignment wrapText="1"/>
    </xf>
    <xf numFmtId="49" fontId="14" fillId="0" borderId="55" xfId="0" applyNumberFormat="1" applyFont="1" applyBorder="1" applyAlignment="1">
      <alignment wrapText="1"/>
    </xf>
    <xf numFmtId="0" fontId="15" fillId="0" borderId="55" xfId="0" applyFont="1" applyBorder="1" applyAlignment="1">
      <alignment wrapText="1"/>
    </xf>
    <xf numFmtId="2" fontId="34" fillId="7" borderId="98" xfId="0" applyNumberFormat="1" applyFont="1" applyFill="1" applyBorder="1" applyAlignment="1">
      <alignment horizontal="right"/>
    </xf>
    <xf numFmtId="2" fontId="34" fillId="12" borderId="98" xfId="0" applyNumberFormat="1" applyFont="1" applyFill="1" applyBorder="1" applyAlignment="1">
      <alignment horizontal="right"/>
    </xf>
    <xf numFmtId="2" fontId="34" fillId="11" borderId="98" xfId="0" applyNumberFormat="1" applyFont="1" applyFill="1" applyBorder="1" applyAlignment="1">
      <alignment horizontal="right"/>
    </xf>
    <xf numFmtId="0" fontId="34" fillId="15" borderId="39" xfId="13" applyFill="1" applyBorder="1" applyAlignment="1">
      <alignment horizontal="right" vertical="center"/>
    </xf>
    <xf numFmtId="2" fontId="34" fillId="10" borderId="98" xfId="0" applyNumberFormat="1" applyFont="1" applyFill="1" applyBorder="1" applyAlignment="1">
      <alignment horizontal="right"/>
    </xf>
    <xf numFmtId="0" fontId="34" fillId="9" borderId="98" xfId="10" applyFont="1" applyFill="1" applyBorder="1" applyAlignment="1">
      <alignment horizontal="left" vertical="center"/>
    </xf>
    <xf numFmtId="0" fontId="34" fillId="9" borderId="98" xfId="11" applyFont="1" applyFill="1" applyBorder="1" applyAlignment="1">
      <alignment horizontal="left" vertical="center"/>
    </xf>
    <xf numFmtId="0" fontId="34" fillId="9" borderId="103" xfId="10" applyFont="1" applyFill="1" applyBorder="1" applyAlignment="1">
      <alignment horizontal="left" vertical="center"/>
    </xf>
    <xf numFmtId="0" fontId="32" fillId="9" borderId="98" xfId="13" applyFont="1" applyFill="1" applyBorder="1" applyAlignment="1">
      <alignment horizontal="left" vertical="center" wrapText="1"/>
    </xf>
    <xf numFmtId="0" fontId="32" fillId="9" borderId="98" xfId="9" applyFill="1" applyBorder="1" applyProtection="1">
      <alignment horizontal="left" vertical="center"/>
    </xf>
    <xf numFmtId="0" fontId="34" fillId="10" borderId="98" xfId="0" applyFont="1" applyFill="1" applyBorder="1" applyAlignment="1">
      <alignment horizontal="left" indent="2"/>
    </xf>
    <xf numFmtId="0" fontId="34" fillId="9" borderId="98" xfId="13" applyFill="1" applyBorder="1" applyAlignment="1">
      <alignment horizontal="left" vertical="center" wrapText="1"/>
    </xf>
    <xf numFmtId="0" fontId="34" fillId="9" borderId="98" xfId="13" applyFill="1" applyBorder="1" applyAlignment="1">
      <alignment vertical="center" wrapText="1"/>
    </xf>
    <xf numFmtId="0" fontId="34" fillId="9" borderId="98" xfId="9" applyFont="1" applyFill="1" applyBorder="1" applyProtection="1">
      <alignment horizontal="left" vertical="center"/>
    </xf>
    <xf numFmtId="0" fontId="34" fillId="9" borderId="98" xfId="9" applyFont="1" applyFill="1" applyBorder="1" applyAlignment="1" applyProtection="1">
      <alignment horizontal="left" vertical="center" wrapText="1"/>
    </xf>
    <xf numFmtId="0" fontId="34" fillId="9" borderId="98" xfId="13" applyFill="1" applyBorder="1" applyAlignment="1">
      <alignment vertical="center"/>
    </xf>
    <xf numFmtId="0" fontId="34" fillId="9" borderId="98" xfId="10" applyFont="1" applyFill="1" applyBorder="1">
      <alignment horizontal="left" vertical="center" indent="2"/>
    </xf>
    <xf numFmtId="0" fontId="40" fillId="9" borderId="98" xfId="10" applyFont="1" applyFill="1" applyBorder="1" applyAlignment="1">
      <alignment horizontal="left" vertical="center" indent="4"/>
    </xf>
    <xf numFmtId="0" fontId="34" fillId="9" borderId="98" xfId="11" applyFont="1" applyFill="1" applyBorder="1">
      <alignment horizontal="left" vertical="center" indent="5"/>
    </xf>
    <xf numFmtId="0" fontId="34" fillId="10" borderId="98" xfId="0" applyFont="1" applyFill="1" applyBorder="1" applyAlignment="1">
      <alignment horizontal="left" indent="8"/>
    </xf>
    <xf numFmtId="0" fontId="34" fillId="10" borderId="98" xfId="0" applyFont="1" applyFill="1" applyBorder="1" applyAlignment="1">
      <alignment horizontal="left" indent="4"/>
    </xf>
    <xf numFmtId="0" fontId="34" fillId="9" borderId="98" xfId="10" applyFont="1" applyFill="1" applyBorder="1" applyAlignment="1">
      <alignment horizontal="left" vertical="center" indent="4"/>
    </xf>
    <xf numFmtId="0" fontId="34" fillId="10" borderId="98" xfId="0" applyFont="1" applyFill="1" applyBorder="1" applyAlignment="1">
      <alignment horizontal="left" indent="6"/>
    </xf>
    <xf numFmtId="0" fontId="34" fillId="9" borderId="39" xfId="10" applyFont="1" applyFill="1" applyBorder="1">
      <alignment horizontal="left" vertical="center" indent="2"/>
    </xf>
    <xf numFmtId="0" fontId="34" fillId="9" borderId="98" xfId="15" applyFont="1" applyFill="1" applyBorder="1" applyAlignment="1">
      <alignment horizontal="left" vertical="top" wrapText="1"/>
    </xf>
    <xf numFmtId="0" fontId="34" fillId="9" borderId="103" xfId="15" applyFont="1" applyFill="1" applyBorder="1" applyAlignment="1">
      <alignment horizontal="left" vertical="top" wrapText="1"/>
    </xf>
    <xf numFmtId="0" fontId="32" fillId="9" borderId="98" xfId="15" applyFont="1" applyFill="1" applyBorder="1" applyAlignment="1">
      <alignment horizontal="left" vertical="top" wrapText="1"/>
    </xf>
    <xf numFmtId="0" fontId="32" fillId="9" borderId="98" xfId="16" applyFont="1" applyBorder="1" applyAlignment="1">
      <alignment horizontal="left" vertical="center"/>
    </xf>
    <xf numFmtId="4" fontId="32" fillId="9" borderId="98" xfId="13" applyNumberFormat="1" applyFont="1" applyFill="1" applyBorder="1" applyAlignment="1">
      <alignment vertical="center"/>
    </xf>
    <xf numFmtId="0" fontId="34" fillId="9" borderId="98" xfId="10" applyFont="1" applyFill="1" applyBorder="1" applyAlignment="1">
      <alignment horizontal="left" vertical="center" wrapText="1"/>
    </xf>
    <xf numFmtId="4" fontId="34" fillId="9" borderId="98" xfId="13" applyNumberFormat="1" applyFill="1" applyBorder="1" applyAlignment="1">
      <alignment horizontal="left" vertical="center"/>
    </xf>
    <xf numFmtId="4" fontId="34" fillId="9" borderId="98" xfId="13" applyNumberFormat="1" applyFill="1" applyBorder="1" applyAlignment="1">
      <alignment horizontal="left" vertical="center" wrapText="1"/>
    </xf>
    <xf numFmtId="0" fontId="15" fillId="0" borderId="0" xfId="1" applyNumberFormat="1" applyFont="1" applyAlignment="1"/>
    <xf numFmtId="0" fontId="0" fillId="91" borderId="0" xfId="0" applyFill="1"/>
    <xf numFmtId="0" fontId="0" fillId="92" borderId="0" xfId="0" applyFill="1"/>
    <xf numFmtId="0" fontId="0" fillId="93" borderId="0" xfId="0" applyFill="1"/>
    <xf numFmtId="0" fontId="120" fillId="0" borderId="0" xfId="0" applyFont="1" applyAlignment="1">
      <alignment wrapText="1"/>
    </xf>
    <xf numFmtId="0" fontId="120" fillId="0" borderId="26" xfId="0" applyFont="1" applyBorder="1" applyAlignment="1">
      <alignment wrapText="1"/>
    </xf>
    <xf numFmtId="0" fontId="20" fillId="94" borderId="0" xfId="0" applyFont="1" applyFill="1" applyAlignment="1">
      <alignment wrapText="1"/>
    </xf>
    <xf numFmtId="0" fontId="121" fillId="94" borderId="0" xfId="0" applyFont="1" applyFill="1" applyAlignment="1">
      <alignment wrapText="1"/>
    </xf>
    <xf numFmtId="0" fontId="121" fillId="94" borderId="0" xfId="0" applyFont="1" applyFill="1"/>
    <xf numFmtId="9" fontId="15" fillId="0" borderId="0" xfId="0" applyNumberFormat="1" applyFont="1"/>
    <xf numFmtId="49" fontId="121" fillId="94" borderId="0" xfId="0" applyNumberFormat="1" applyFont="1" applyFill="1" applyAlignment="1">
      <alignment wrapText="1"/>
    </xf>
    <xf numFmtId="49" fontId="0" fillId="0" borderId="0" xfId="0" applyNumberFormat="1"/>
    <xf numFmtId="0" fontId="10" fillId="0" borderId="0" xfId="0" applyFont="1"/>
    <xf numFmtId="0" fontId="13" fillId="95" borderId="0" xfId="0" applyFont="1" applyFill="1"/>
    <xf numFmtId="0" fontId="122" fillId="0" borderId="0" xfId="0" applyFont="1" applyAlignment="1">
      <alignment wrapText="1"/>
    </xf>
    <xf numFmtId="0" fontId="9" fillId="0" borderId="0" xfId="0" applyFont="1"/>
    <xf numFmtId="0" fontId="9" fillId="0" borderId="0" xfId="0" applyFont="1" applyAlignment="1">
      <alignment horizontal="left"/>
    </xf>
    <xf numFmtId="0" fontId="8" fillId="0" borderId="0" xfId="0" applyFont="1"/>
    <xf numFmtId="0" fontId="0" fillId="96" borderId="0" xfId="0" applyFill="1"/>
    <xf numFmtId="0" fontId="7" fillId="0" borderId="0" xfId="0" applyFont="1"/>
    <xf numFmtId="0" fontId="0" fillId="97"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0" fontId="20" fillId="3" borderId="52" xfId="0" applyFont="1" applyFill="1" applyBorder="1"/>
    <xf numFmtId="0" fontId="20" fillId="3" borderId="0" xfId="0" applyFont="1" applyFill="1"/>
    <xf numFmtId="9" fontId="14" fillId="0" borderId="0" xfId="0" applyNumberFormat="1" applyFont="1"/>
    <xf numFmtId="49" fontId="14" fillId="0" borderId="0" xfId="1" applyNumberFormat="1" applyFont="1" applyFill="1" applyBorder="1" applyAlignment="1"/>
    <xf numFmtId="0" fontId="0" fillId="0" borderId="52" xfId="0" applyBorder="1"/>
    <xf numFmtId="9" fontId="14" fillId="0" borderId="0" xfId="1" applyFont="1" applyAlignment="1"/>
    <xf numFmtId="9" fontId="14" fillId="0" borderId="0" xfId="1" applyFont="1" applyFill="1" applyBorder="1" applyAlignment="1"/>
    <xf numFmtId="49" fontId="14" fillId="0" borderId="52" xfId="1" applyNumberFormat="1" applyFont="1" applyFill="1" applyBorder="1" applyAlignment="1"/>
    <xf numFmtId="0" fontId="14"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4" fillId="0" borderId="52" xfId="0" applyNumberFormat="1" applyFont="1" applyBorder="1"/>
    <xf numFmtId="1" fontId="14" fillId="0" borderId="0" xfId="1" applyNumberFormat="1" applyFont="1" applyFill="1" applyBorder="1" applyAlignment="1"/>
    <xf numFmtId="49" fontId="18" fillId="0" borderId="52" xfId="0" applyNumberFormat="1" applyFont="1" applyBorder="1"/>
    <xf numFmtId="164" fontId="0" fillId="0" borderId="0" xfId="0" applyNumberFormat="1"/>
    <xf numFmtId="49" fontId="15" fillId="0" borderId="0" xfId="0" applyNumberFormat="1" applyFont="1"/>
    <xf numFmtId="0" fontId="0" fillId="0" borderId="0" xfId="1" applyNumberFormat="1" applyFont="1" applyFill="1" applyBorder="1" applyAlignment="1"/>
    <xf numFmtId="9" fontId="15" fillId="0" borderId="0" xfId="1" applyFont="1" applyFill="1" applyBorder="1" applyAlignment="1"/>
    <xf numFmtId="0" fontId="12" fillId="0" borderId="52" xfId="0" applyFont="1" applyBorder="1"/>
    <xf numFmtId="9" fontId="14" fillId="0" borderId="0" xfId="1" applyFont="1"/>
    <xf numFmtId="9" fontId="15" fillId="0" borderId="0" xfId="1" applyFont="1"/>
    <xf numFmtId="1" fontId="15" fillId="0" borderId="0" xfId="1" applyNumberFormat="1" applyFont="1" applyAlignment="1"/>
    <xf numFmtId="0" fontId="4"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5" fillId="20" borderId="0" xfId="0" applyFont="1" applyFill="1"/>
    <xf numFmtId="49" fontId="0" fillId="20" borderId="55" xfId="0" applyNumberFormat="1" applyFill="1" applyBorder="1"/>
    <xf numFmtId="0" fontId="0" fillId="102" borderId="0" xfId="0" applyFill="1"/>
    <xf numFmtId="0" fontId="2" fillId="0" borderId="0" xfId="0" applyFont="1"/>
    <xf numFmtId="0" fontId="0" fillId="103" borderId="0" xfId="0" applyFill="1"/>
    <xf numFmtId="0" fontId="13" fillId="20" borderId="0" xfId="0" applyFont="1" applyFill="1" applyAlignment="1">
      <alignment horizontal="center"/>
    </xf>
    <xf numFmtId="0" fontId="29" fillId="8" borderId="0" xfId="7" applyFill="1" applyAlignment="1">
      <alignment horizontal="left"/>
    </xf>
    <xf numFmtId="0" fontId="32" fillId="9" borderId="30" xfId="9" applyNumberFormat="1" applyFill="1" applyBorder="1" applyAlignment="1">
      <alignment horizontal="left" vertical="top"/>
    </xf>
    <xf numFmtId="0" fontId="32" fillId="9" borderId="40" xfId="9" applyNumberFormat="1" applyFill="1" applyBorder="1" applyAlignment="1">
      <alignment horizontal="left" vertical="top"/>
    </xf>
    <xf numFmtId="0" fontId="32" fillId="9" borderId="27" xfId="9" applyNumberFormat="1" applyFill="1" applyBorder="1" applyAlignment="1">
      <alignment horizontal="center" vertical="center"/>
    </xf>
    <xf numFmtId="0" fontId="32" fillId="9" borderId="28" xfId="9" applyNumberFormat="1" applyFill="1" applyBorder="1" applyAlignment="1">
      <alignment horizontal="center" vertical="center"/>
    </xf>
    <xf numFmtId="0" fontId="32" fillId="9" borderId="41" xfId="9" applyNumberFormat="1" applyFill="1" applyBorder="1" applyAlignment="1">
      <alignment horizontal="center" vertical="center"/>
    </xf>
    <xf numFmtId="0" fontId="29" fillId="8" borderId="23" xfId="7" applyFill="1" applyBorder="1" applyAlignment="1">
      <alignment horizontal="left"/>
    </xf>
    <xf numFmtId="0" fontId="29" fillId="8" borderId="24" xfId="7" applyFill="1" applyBorder="1" applyAlignment="1">
      <alignment horizontal="left"/>
    </xf>
    <xf numFmtId="0" fontId="32" fillId="14" borderId="30" xfId="13" applyFont="1" applyFill="1" applyBorder="1" applyAlignment="1">
      <alignment horizontal="left" vertical="top"/>
    </xf>
    <xf numFmtId="0" fontId="32" fillId="14" borderId="34" xfId="13" applyFont="1" applyFill="1" applyBorder="1" applyAlignment="1">
      <alignment horizontal="left" vertical="top"/>
    </xf>
    <xf numFmtId="0" fontId="32" fillId="14" borderId="40" xfId="13" applyFont="1" applyFill="1" applyBorder="1" applyAlignment="1">
      <alignment horizontal="left" vertical="top"/>
    </xf>
    <xf numFmtId="0" fontId="32" fillId="14" borderId="31" xfId="13" applyFont="1" applyFill="1" applyBorder="1" applyAlignment="1">
      <alignment horizontal="center" vertical="center"/>
    </xf>
    <xf numFmtId="0" fontId="32" fillId="8" borderId="32" xfId="3" applyFont="1" applyFill="1" applyBorder="1" applyAlignment="1">
      <alignment horizontal="center" vertical="center"/>
    </xf>
    <xf numFmtId="0" fontId="32" fillId="14" borderId="33" xfId="13" applyFont="1" applyFill="1" applyBorder="1" applyAlignment="1">
      <alignment horizontal="center" vertical="center"/>
    </xf>
    <xf numFmtId="0" fontId="32" fillId="14" borderId="32" xfId="13" applyFont="1" applyFill="1" applyBorder="1" applyAlignment="1">
      <alignment horizontal="center" vertical="center"/>
    </xf>
    <xf numFmtId="0" fontId="32" fillId="8" borderId="33" xfId="3" applyFont="1" applyFill="1" applyBorder="1" applyAlignment="1">
      <alignment horizontal="center" vertical="center"/>
    </xf>
    <xf numFmtId="0" fontId="32" fillId="14" borderId="35" xfId="13" applyFont="1" applyFill="1" applyBorder="1" applyAlignment="1">
      <alignment horizontal="center" vertical="center"/>
    </xf>
    <xf numFmtId="0" fontId="32" fillId="14" borderId="36" xfId="13" applyFont="1" applyFill="1" applyBorder="1" applyAlignment="1">
      <alignment horizontal="center" vertical="center"/>
    </xf>
    <xf numFmtId="0" fontId="32" fillId="14" borderId="37" xfId="13" applyFont="1" applyFill="1" applyBorder="1" applyAlignment="1">
      <alignment horizontal="center" vertical="center"/>
    </xf>
    <xf numFmtId="0" fontId="32" fillId="14" borderId="38" xfId="13" applyFont="1" applyFill="1" applyBorder="1" applyAlignment="1">
      <alignment horizontal="center" vertical="center"/>
    </xf>
    <xf numFmtId="0" fontId="32" fillId="14" borderId="30" xfId="13" applyFont="1" applyFill="1" applyBorder="1" applyAlignment="1">
      <alignment horizontal="center" vertical="center"/>
    </xf>
    <xf numFmtId="0" fontId="32" fillId="14" borderId="39" xfId="13" applyFont="1" applyFill="1" applyBorder="1" applyAlignment="1">
      <alignment horizontal="center" vertical="center"/>
    </xf>
    <xf numFmtId="0" fontId="32" fillId="8" borderId="39" xfId="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41" xfId="13" applyFont="1" applyFill="1" applyBorder="1" applyAlignment="1">
      <alignment horizontal="center" vertical="center"/>
    </xf>
    <xf numFmtId="0" fontId="32" fillId="9" borderId="27" xfId="13" applyFont="1" applyFill="1" applyBorder="1" applyAlignment="1">
      <alignment horizontal="center" vertical="center"/>
    </xf>
    <xf numFmtId="0" fontId="32" fillId="8" borderId="28" xfId="3" applyFont="1" applyFill="1" applyBorder="1" applyAlignment="1">
      <alignment horizontal="center" vertical="center"/>
    </xf>
    <xf numFmtId="0" fontId="32" fillId="8" borderId="41" xfId="3" applyFont="1" applyFill="1" applyBorder="1" applyAlignment="1">
      <alignment horizontal="center" vertical="center"/>
    </xf>
    <xf numFmtId="0" fontId="32" fillId="14" borderId="27" xfId="13" applyFont="1" applyFill="1" applyBorder="1" applyAlignment="1">
      <alignment horizontal="center" vertical="center"/>
    </xf>
    <xf numFmtId="0" fontId="32" fillId="14" borderId="41" xfId="13" applyFont="1" applyFill="1" applyBorder="1" applyAlignment="1">
      <alignment horizontal="center" vertical="center"/>
    </xf>
    <xf numFmtId="0" fontId="29" fillId="17" borderId="0" xfId="7" applyFill="1" applyAlignment="1">
      <alignment horizontal="left" vertical="center"/>
    </xf>
    <xf numFmtId="0" fontId="32" fillId="9" borderId="27" xfId="13" applyFont="1" applyFill="1" applyBorder="1" applyAlignment="1">
      <alignment horizontal="center" vertical="center" wrapText="1"/>
    </xf>
    <xf numFmtId="0" fontId="32" fillId="9" borderId="41" xfId="13" applyFont="1" applyFill="1" applyBorder="1" applyAlignment="1">
      <alignment horizontal="center" vertical="center" wrapText="1"/>
    </xf>
    <xf numFmtId="0" fontId="32" fillId="8" borderId="28" xfId="3" applyFont="1" applyFill="1" applyBorder="1" applyAlignment="1">
      <alignment horizontal="center" vertical="center" wrapText="1"/>
    </xf>
    <xf numFmtId="0" fontId="32" fillId="8" borderId="41" xfId="3" applyFont="1" applyFill="1" applyBorder="1" applyAlignment="1">
      <alignment horizontal="center" vertical="center" wrapText="1"/>
    </xf>
    <xf numFmtId="4" fontId="32" fillId="9" borderId="30" xfId="13" applyNumberFormat="1" applyFont="1" applyFill="1" applyBorder="1" applyAlignment="1">
      <alignment horizontal="left" vertical="center" wrapText="1"/>
    </xf>
    <xf numFmtId="4" fontId="32" fillId="9" borderId="40" xfId="13" applyNumberFormat="1" applyFont="1" applyFill="1" applyBorder="1" applyAlignment="1">
      <alignment horizontal="left" vertical="center" wrapText="1"/>
    </xf>
    <xf numFmtId="4" fontId="32" fillId="9" borderId="27" xfId="13" applyNumberFormat="1" applyFont="1" applyFill="1" applyBorder="1" applyAlignment="1">
      <alignment horizontal="center" vertical="center"/>
    </xf>
    <xf numFmtId="4" fontId="32" fillId="9" borderId="28" xfId="13" applyNumberFormat="1" applyFont="1" applyFill="1" applyBorder="1" applyAlignment="1">
      <alignment horizontal="center" vertical="center"/>
    </xf>
    <xf numFmtId="4" fontId="32" fillId="9" borderId="41" xfId="13" applyNumberFormat="1" applyFont="1" applyFill="1" applyBorder="1" applyAlignment="1">
      <alignment horizontal="center" vertical="center"/>
    </xf>
    <xf numFmtId="0" fontId="32" fillId="9" borderId="30" xfId="15" applyFont="1" applyFill="1" applyBorder="1" applyAlignment="1">
      <alignment horizontal="left" vertical="center" wrapText="1"/>
    </xf>
    <xf numFmtId="0" fontId="32" fillId="9" borderId="40" xfId="15" applyFont="1" applyFill="1" applyBorder="1" applyAlignment="1">
      <alignment horizontal="left" vertical="center" wrapText="1"/>
    </xf>
    <xf numFmtId="0" fontId="32" fillId="9" borderId="27" xfId="15" applyFont="1" applyFill="1" applyBorder="1" applyAlignment="1">
      <alignment horizontal="center" vertical="top" wrapText="1"/>
    </xf>
    <xf numFmtId="0" fontId="32" fillId="9" borderId="28" xfId="15" applyFont="1" applyFill="1" applyBorder="1" applyAlignment="1">
      <alignment horizontal="center" vertical="top" wrapText="1"/>
    </xf>
    <xf numFmtId="0" fontId="32" fillId="9" borderId="41" xfId="15" applyFont="1" applyFill="1" applyBorder="1" applyAlignment="1">
      <alignment horizontal="center" vertical="top" wrapText="1"/>
    </xf>
    <xf numFmtId="0" fontId="32" fillId="9" borderId="30" xfId="13" applyFont="1" applyFill="1" applyBorder="1" applyAlignment="1">
      <alignment horizontal="left" vertical="center" wrapText="1"/>
    </xf>
    <xf numFmtId="0" fontId="32" fillId="9" borderId="40" xfId="13" applyFont="1" applyFill="1" applyBorder="1" applyAlignment="1">
      <alignment horizontal="left" vertical="center" wrapText="1"/>
    </xf>
    <xf numFmtId="0" fontId="29" fillId="8" borderId="0" xfId="7" applyFill="1" applyAlignment="1">
      <alignment horizontal="left" vertical="center"/>
    </xf>
    <xf numFmtId="0" fontId="13" fillId="4" borderId="0" xfId="0" applyFont="1" applyFill="1" applyAlignment="1">
      <alignment horizontal="left"/>
    </xf>
    <xf numFmtId="0" fontId="0" fillId="5" borderId="0" xfId="0" applyFill="1" applyAlignment="1">
      <alignment horizontal="left"/>
    </xf>
    <xf numFmtId="0" fontId="13" fillId="39"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15774">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555" hidden="1" xr:uid="{1DD33555-B2E4-4D4D-89E5-CBEE89A1A219}"/>
    <cellStyle name="20 % - Akzent1" xfId="4407" hidden="1" xr:uid="{7592CC5B-837C-4CB9-BC41-212954E17086}"/>
    <cellStyle name="20 % - Akzent1" xfId="4611" hidden="1" xr:uid="{6B468E9E-6B4B-4D20-9C6D-F4F7803E318D}"/>
    <cellStyle name="20 % - Akzent1" xfId="4532" hidden="1" xr:uid="{C6CF185B-5461-4F7E-85ED-7DA25FD5F9C8}"/>
    <cellStyle name="20 % - Akzent1" xfId="4467" hidden="1" xr:uid="{C90885B0-3690-4490-9202-0B9AB3AF6126}"/>
    <cellStyle name="20 % - Akzent1" xfId="4509" hidden="1" xr:uid="{B44A4590-FC48-46FA-8D0D-E1FE99B90652}"/>
    <cellStyle name="20 % - Akzent1" xfId="4502" hidden="1" xr:uid="{205CBD68-95F8-4DCF-BFFE-AC99FAE89BF4}"/>
    <cellStyle name="20 % - Akzent1" xfId="5303" hidden="1" xr:uid="{ABD62ECC-6E41-49CA-A0A2-E50F894EC103}"/>
    <cellStyle name="20 % - Akzent1" xfId="5748" hidden="1" xr:uid="{96BA312F-B876-45A3-AB0A-525D0ACBDC55}"/>
    <cellStyle name="20 % - Akzent1" xfId="5943" hidden="1" xr:uid="{78FAD808-6E99-43D4-8768-E968CB87C728}"/>
    <cellStyle name="20 % - Akzent1" xfId="6139" hidden="1" xr:uid="{F2321525-8F89-43F3-B36C-4FF956062A30}"/>
    <cellStyle name="20 % - Akzent1" xfId="6061" hidden="1" xr:uid="{3741BE05-DEBC-432E-87C6-E49CDEDDFC3E}"/>
    <cellStyle name="20 % - Akzent1" xfId="5997" hidden="1" xr:uid="{7073B228-BAEE-4857-A779-4F75AB0EA1AC}"/>
    <cellStyle name="20 % - Akzent1" xfId="6039" hidden="1" xr:uid="{6E78F41E-30FF-43A4-895E-D010C44B5D93}"/>
    <cellStyle name="20 % - Akzent1" xfId="6032" hidden="1" xr:uid="{07A56E4B-B068-4462-82EC-CF059FCF6630}"/>
    <cellStyle name="20 % - Akzent1" xfId="6814" hidden="1" xr:uid="{B2070A62-70E4-4DF6-92FC-765258110050}"/>
    <cellStyle name="20 % - Akzent1" xfId="6883" hidden="1" xr:uid="{A873E549-02AA-4B98-8040-C3DA658414D7}"/>
    <cellStyle name="20 % - Akzent1" xfId="7043" hidden="1" xr:uid="{0C5C0850-1E90-449C-9BD5-8E4E07B6B904}"/>
    <cellStyle name="20 % - Akzent1" xfId="7093" hidden="1" xr:uid="{81F7D78C-095A-49B8-8455-1CBE1830C40B}"/>
    <cellStyle name="20 % - Akzent1" xfId="7076" hidden="1" xr:uid="{61B8DDD7-F411-40F2-9C16-9F83BBBE728A}"/>
    <cellStyle name="20 % - Akzent1" xfId="7067" hidden="1" xr:uid="{29534C15-C243-4197-A83E-C54C31B6C8DF}"/>
    <cellStyle name="20 % - Akzent1" xfId="7074" hidden="1" xr:uid="{F7D515FD-F083-40C2-A24C-02DB2D40D454}"/>
    <cellStyle name="20 % - Akzent1" xfId="7073" hidden="1" xr:uid="{207D4332-DCCB-43AB-A437-A17ABA19EE45}"/>
    <cellStyle name="20 % - Akzent1" xfId="7171" hidden="1" xr:uid="{2C542DB4-F977-44E7-9B78-0715CEB5A589}"/>
    <cellStyle name="20 % - Akzent1" xfId="7207" hidden="1" xr:uid="{DB16F1CE-68C5-4430-8838-23FB4EE9866D}"/>
    <cellStyle name="20 % - Akzent1" xfId="7367" hidden="1" xr:uid="{AD2522D7-303A-481A-B57B-7489C4948F58}"/>
    <cellStyle name="20 % - Akzent1" xfId="7417" hidden="1" xr:uid="{8DE64DCC-5A9C-40AD-9736-01F52B3668BB}"/>
    <cellStyle name="20 % - Akzent1" xfId="7400" hidden="1" xr:uid="{FEF41670-0C74-435D-B1AD-F6F30217E681}"/>
    <cellStyle name="20 % - Akzent1" xfId="7391" hidden="1" xr:uid="{B256DB88-92E0-4279-9A87-43B57DA4D20A}"/>
    <cellStyle name="20 % - Akzent1" xfId="7398" hidden="1" xr:uid="{BA85E0B1-29D2-4A57-BD5C-B6AEBA96BC9B}"/>
    <cellStyle name="20 % - Akzent1" xfId="7397" hidden="1" xr:uid="{EF1C3503-E775-429C-83E2-5BD917864D9D}"/>
    <cellStyle name="20 % - Akzent1" xfId="7495" hidden="1" xr:uid="{B22EE63B-2F42-4E1F-8BBA-0B18044DFEA9}"/>
    <cellStyle name="20 % - Akzent1" xfId="4720" hidden="1" xr:uid="{2FF2DD9C-2041-4BBA-B379-ACB876577C1B}"/>
    <cellStyle name="20 % - Akzent1" xfId="6001" hidden="1" xr:uid="{520826DF-78BE-4991-AEF7-7EE5B94CBAFC}"/>
    <cellStyle name="20 % - Akzent1" xfId="5311" hidden="1" xr:uid="{30ECB142-E42D-426F-9FE9-1FBF64D25A65}"/>
    <cellStyle name="20 % - Akzent1" xfId="6492" hidden="1" xr:uid="{F57133F8-256E-44D5-B782-E3E6602AAF9B}"/>
    <cellStyle name="20 % - Akzent1" xfId="3859" hidden="1" xr:uid="{25A6444E-61FB-47F6-A698-CA590F7A509F}"/>
    <cellStyle name="20 % - Akzent1" xfId="4387" hidden="1" xr:uid="{48771377-2A33-48CF-B1CF-BF173DEA5CBF}"/>
    <cellStyle name="20 % - Akzent1" xfId="5389" hidden="1" xr:uid="{EE1B2754-2500-4522-9CA6-973097DA04D2}"/>
    <cellStyle name="20 % - Akzent1" xfId="6100" hidden="1" xr:uid="{5D52FA16-E28C-42F7-99A6-36226362FFA3}"/>
    <cellStyle name="20 % - Akzent1" xfId="6605" hidden="1" xr:uid="{38376BAA-BF3D-4D11-BFC2-1FAEC38F8502}"/>
    <cellStyle name="20 % - Akzent1" xfId="4205" hidden="1" xr:uid="{8AD495A6-E8C7-4038-B11F-493B0F06C973}"/>
    <cellStyle name="20 % - Akzent1" xfId="3754" hidden="1" xr:uid="{E9B441D0-5899-46C9-B77A-1B18290A4ED7}"/>
    <cellStyle name="20 % - Akzent1" xfId="3606" hidden="1" xr:uid="{BDDB09C5-54EA-4F78-B7D6-F1DEE85C7E46}"/>
    <cellStyle name="20 % - Akzent1" xfId="4102" hidden="1" xr:uid="{31B29A76-31BA-44C7-A07C-932F1B338679}"/>
    <cellStyle name="20 % - Akzent1" xfId="3725" hidden="1" xr:uid="{33D3C260-7F54-470F-B8DB-55630F0054C8}"/>
    <cellStyle name="20 % - Akzent1" xfId="3858" hidden="1" xr:uid="{CF848522-0C8F-4940-94A4-1044F62BF068}"/>
    <cellStyle name="20 % - Akzent1" xfId="8114" hidden="1" xr:uid="{2F5740A5-8C7C-43A1-B391-CE309F160E77}"/>
    <cellStyle name="20 % - Akzent1" xfId="8183" hidden="1" xr:uid="{FF946A76-EF9D-4A01-B329-55719C34274E}"/>
    <cellStyle name="20 % - Akzent1" xfId="8309" hidden="1" xr:uid="{2794F8ED-4E3E-4043-A136-4B802D654402}"/>
    <cellStyle name="20 % - Akzent1" xfId="8359" hidden="1" xr:uid="{166302FA-B848-4F42-B0E8-1B81B0354918}"/>
    <cellStyle name="20 % - Akzent1" xfId="8342" hidden="1" xr:uid="{46D496C0-6FC1-494F-B4B1-F0C39C595225}"/>
    <cellStyle name="20 % - Akzent1" xfId="8333" hidden="1" xr:uid="{3103A401-71AA-45D4-AE00-B15D47ACD2E6}"/>
    <cellStyle name="20 % - Akzent1" xfId="8340" hidden="1" xr:uid="{8112B2B1-C66A-480C-A510-8D85C9004B0B}"/>
    <cellStyle name="20 % - Akzent1" xfId="8339" hidden="1" xr:uid="{880F0CBB-6A08-4CB2-8423-389D5116E067}"/>
    <cellStyle name="20 % - Akzent1" xfId="8437" hidden="1" xr:uid="{5B88CCC5-41D5-4DF4-9732-20AA4279ECEF}"/>
    <cellStyle name="20 % - Akzent1" xfId="8473" hidden="1" xr:uid="{6CD6A194-F704-49CF-8238-82A21884949B}"/>
    <cellStyle name="20 % - Akzent1" xfId="8598" hidden="1" xr:uid="{370CE8D0-F8FA-4F33-806E-17D5FA1C3791}"/>
    <cellStyle name="20 % - Akzent1" xfId="8648" hidden="1" xr:uid="{88280815-9162-4CB5-9567-7F0C7D1BC248}"/>
    <cellStyle name="20 % - Akzent1" xfId="8631" hidden="1" xr:uid="{8848797A-7051-48B6-995D-9B82B47BA6FA}"/>
    <cellStyle name="20 % - Akzent1" xfId="8622" hidden="1" xr:uid="{54AEE7B0-A68C-4B40-AB83-F8AAED767478}"/>
    <cellStyle name="20 % - Akzent1" xfId="8629" hidden="1" xr:uid="{C601E6F1-EDE3-4A52-B636-94C830F4A13B}"/>
    <cellStyle name="20 % - Akzent1" xfId="8628" hidden="1" xr:uid="{0F4BE383-EA91-4D9D-BD82-2029D43C0B78}"/>
    <cellStyle name="20 % - Akzent1" xfId="8726" hidden="1" xr:uid="{50872A9D-1BC1-4C03-8BDD-29090220B5BC}"/>
    <cellStyle name="20 % - Akzent1" xfId="8240" hidden="1" xr:uid="{A77F8A12-8EBB-48FE-B3F3-4B6D4792783D}"/>
    <cellStyle name="20 % - Akzent1" xfId="8811" hidden="1" xr:uid="{9EEB77E1-C1C9-4B35-93CA-C33A30367736}"/>
    <cellStyle name="20 % - Akzent1" xfId="9020" hidden="1" xr:uid="{409436FC-5B7F-4D33-9A4B-7781E6A12E5D}"/>
    <cellStyle name="20 % - Akzent1" xfId="8940" hidden="1" xr:uid="{957FD683-80B5-4722-8498-44A54C6ED536}"/>
    <cellStyle name="20 % - Akzent1" xfId="8872" hidden="1" xr:uid="{174BDB51-724A-4617-A123-8C24D2B1009F}"/>
    <cellStyle name="20 % - Akzent1" xfId="8916" hidden="1" xr:uid="{2E63D904-D3AD-401B-841A-0503D8EEAB6C}"/>
    <cellStyle name="20 % - Akzent1" xfId="8909" hidden="1" xr:uid="{7AE394A2-286B-45E9-BB3C-D65E13736845}"/>
    <cellStyle name="20 % - Akzent1" xfId="9734" hidden="1" xr:uid="{84B67FFB-5EDC-41EF-AFA7-3CE575FF2A9F}"/>
    <cellStyle name="20 % - Akzent1" xfId="10193" hidden="1" xr:uid="{4DC290EB-77A7-46CB-ACF4-68A13A09C3D1}"/>
    <cellStyle name="20 % - Akzent1" xfId="10281" hidden="1" xr:uid="{897C6A2A-042E-44CF-B3E6-06A32C6766FB}"/>
    <cellStyle name="20 % - Akzent1" xfId="10480" hidden="1" xr:uid="{36A30E3C-5A34-4B9C-9E04-29E282276201}"/>
    <cellStyle name="20 % - Akzent1" xfId="10400" hidden="1" xr:uid="{D02BB19E-A4DD-4A40-B612-01F4A2639AEF}"/>
    <cellStyle name="20 % - Akzent1" xfId="10335" hidden="1" xr:uid="{5F7C6877-ED0D-41CE-AC19-3F4F54B5C302}"/>
    <cellStyle name="20 % - Akzent1" xfId="10378" hidden="1" xr:uid="{8686348C-4DCF-45CC-9A5A-6654B24EF3BA}"/>
    <cellStyle name="20 % - Akzent1" xfId="10371" hidden="1" xr:uid="{53714757-BF1D-46B4-855E-5C5591C01FA4}"/>
    <cellStyle name="20 % - Akzent1" xfId="11170" hidden="1" xr:uid="{C951ED09-E53E-4ECB-BEF3-53A655905364}"/>
    <cellStyle name="20 % - Akzent1" xfId="11237" hidden="1" xr:uid="{BCA2B433-E938-45B1-8784-2145D56640CE}"/>
    <cellStyle name="20 % - Akzent1" xfId="11299" hidden="1" xr:uid="{95D370C1-09F5-4E7E-87A4-E7406A85B51E}"/>
    <cellStyle name="20 % - Akzent1" xfId="11349" hidden="1" xr:uid="{DAC9C8E6-1DFF-4FD7-A982-5A7CB4463D28}"/>
    <cellStyle name="20 % - Akzent1" xfId="11332" hidden="1" xr:uid="{33F7EAFE-8DDC-4A81-8A98-988DA70A29E5}"/>
    <cellStyle name="20 % - Akzent1" xfId="11323" hidden="1" xr:uid="{DA40B014-3681-4618-906E-367EB132517D}"/>
    <cellStyle name="20 % - Akzent1" xfId="11330" hidden="1" xr:uid="{A7350A7E-8291-47A1-A543-6A4BF2D50131}"/>
    <cellStyle name="20 % - Akzent1" xfId="11329" hidden="1" xr:uid="{228F6934-C9BF-4499-AC9B-980231F4DC91}"/>
    <cellStyle name="20 % - Akzent1" xfId="11427" hidden="1" xr:uid="{944CE642-242E-4678-917B-3021B7A6B5A5}"/>
    <cellStyle name="20 % - Akzent1" xfId="11461" hidden="1" xr:uid="{B27735E6-D2C7-4AB5-810D-FB3E5AAE840A}"/>
    <cellStyle name="20 % - Akzent1" xfId="11522" hidden="1" xr:uid="{88557B23-5432-41D0-8050-193AB5FF632D}"/>
    <cellStyle name="20 % - Akzent1" xfId="11572" hidden="1" xr:uid="{36A59CE2-9EE2-4C7B-933C-D320D01FC05A}"/>
    <cellStyle name="20 % - Akzent1" xfId="11555" hidden="1" xr:uid="{F4EC7AA3-BB6F-4F75-9195-230AE2DCFF04}"/>
    <cellStyle name="20 % - Akzent1" xfId="11546" hidden="1" xr:uid="{9229D649-F3D1-4403-9A7E-564EB3B3D0ED}"/>
    <cellStyle name="20 % - Akzent1" xfId="11553" hidden="1" xr:uid="{3D07652B-333A-45F0-931F-D3A79D4B80F7}"/>
    <cellStyle name="20 % - Akzent1" xfId="11552" hidden="1" xr:uid="{F78E8CB0-A04A-4787-9531-04026132DEB8}"/>
    <cellStyle name="20 % - Akzent1" xfId="11650" hidden="1" xr:uid="{459A8B32-980F-4770-919C-8C961B76D4C4}"/>
    <cellStyle name="20 % - Akzent1" xfId="11268" hidden="1" xr:uid="{C2D4F05F-0EC9-497D-AB30-B4664F7FE4F1}"/>
    <cellStyle name="20 % - Akzent1" xfId="11733" hidden="1" xr:uid="{1D3F7EBA-EDB6-4473-980E-2DF7A152E703}"/>
    <cellStyle name="20 % - Akzent1" xfId="11942" hidden="1" xr:uid="{F8423DCF-B346-43A9-B801-B98D87BD6C08}"/>
    <cellStyle name="20 % - Akzent1" xfId="11862" hidden="1" xr:uid="{5F74F251-E02B-4A8D-93F1-ED0E61146443}"/>
    <cellStyle name="20 % - Akzent1" xfId="11794" hidden="1" xr:uid="{8FD2BBF1-97A4-4403-B92F-4741C90F21F4}"/>
    <cellStyle name="20 % - Akzent1" xfId="11838" hidden="1" xr:uid="{38A1EF79-E957-4E0F-AF05-8A030DBD0320}"/>
    <cellStyle name="20 % - Akzent1" xfId="11831" hidden="1" xr:uid="{B99B0727-3E73-4F14-BD1A-ABBC660B38EB}"/>
    <cellStyle name="20 % - Akzent1" xfId="12656" hidden="1" xr:uid="{5B981F87-06C9-4423-9F36-4BDBAE6AEADC}"/>
    <cellStyle name="20 % - Akzent1" xfId="13111" hidden="1" xr:uid="{FE579171-CBCA-42D0-B2C5-3EB07A92214B}"/>
    <cellStyle name="20 % - Akzent1" xfId="13163" hidden="1" xr:uid="{B797AFF8-676D-49E5-B737-4C4EF43D5D9F}"/>
    <cellStyle name="20 % - Akzent1" xfId="13362" hidden="1" xr:uid="{086FCBB0-43DE-4F37-B010-71FAF47207AD}"/>
    <cellStyle name="20 % - Akzent1" xfId="13282" hidden="1" xr:uid="{8D95F784-3F89-4730-869E-00901E5C3D14}"/>
    <cellStyle name="20 % - Akzent1" xfId="13217" hidden="1" xr:uid="{884B97DB-18C1-40B0-AEFE-AA1309BC0F95}"/>
    <cellStyle name="20 % - Akzent1" xfId="13260" hidden="1" xr:uid="{A2D7593B-99EC-4984-B651-CCEA408B4E0F}"/>
    <cellStyle name="20 % - Akzent1" xfId="13253" hidden="1" xr:uid="{DA93BFC7-1A0E-4211-9432-1EF6D607BEB9}"/>
    <cellStyle name="20 % - Akzent1" xfId="14052" hidden="1" xr:uid="{481D1E77-74CB-4C69-A6E2-66887D765116}"/>
    <cellStyle name="20 % - Akzent1" xfId="14117" hidden="1" xr:uid="{5B87B55A-B083-493C-AF4D-94DAA48483F9}"/>
    <cellStyle name="20 % - Akzent1" xfId="14141" hidden="1" xr:uid="{BB076CDD-B468-4502-92B5-1582326672E1}"/>
    <cellStyle name="20 % - Akzent1" xfId="14191" hidden="1" xr:uid="{4D4266D9-746C-4DC6-8FA4-8A276FD7F2AB}"/>
    <cellStyle name="20 % - Akzent1" xfId="14174" hidden="1" xr:uid="{A5E4EEA2-8BD9-418D-9F56-273DA8E0575F}"/>
    <cellStyle name="20 % - Akzent1" xfId="14165" hidden="1" xr:uid="{663E2ABB-F713-41C6-9933-F753F7B42D59}"/>
    <cellStyle name="20 % - Akzent1" xfId="14172" hidden="1" xr:uid="{9E4B9B71-6AB9-4FD9-9761-917023427801}"/>
    <cellStyle name="20 % - Akzent1" xfId="14171" hidden="1" xr:uid="{97A70511-8754-4FB2-AB80-B926D6B5F8E9}"/>
    <cellStyle name="20 % - Akzent1" xfId="14269" hidden="1" xr:uid="{AC09C468-F30C-4508-94BA-0B1807E4B714}"/>
    <cellStyle name="20 % - Akzent1" xfId="14301" hidden="1" xr:uid="{F028986A-701E-468E-88C4-95A1ADE31BEE}"/>
    <cellStyle name="20 % - Akzent1" xfId="14325" hidden="1" xr:uid="{8A938D52-B666-498D-8A9C-642781AD56F4}"/>
    <cellStyle name="20 % - Akzent1" xfId="14375" hidden="1" xr:uid="{62FBEBE6-70E9-4DD8-A69B-85314C06A016}"/>
    <cellStyle name="20 % - Akzent1" xfId="14358" hidden="1" xr:uid="{D8C044AF-C88B-490A-A294-CF2E62791BDA}"/>
    <cellStyle name="20 % - Akzent1" xfId="14349" hidden="1" xr:uid="{F8544CF9-B893-41A7-89A8-33247B41EB16}"/>
    <cellStyle name="20 % - Akzent1" xfId="14356" hidden="1" xr:uid="{66983305-E0A8-427B-888C-53A719FBBCB6}"/>
    <cellStyle name="20 % - Akzent1" xfId="14355" hidden="1" xr:uid="{296F1B6B-95DB-4BC7-A353-588E9ED7BCB0}"/>
    <cellStyle name="20 % - Akzent1" xfId="14453" hidden="1" xr:uid="{6D8E5D53-C5D3-4B6E-BF28-C02FD8741EC2}"/>
    <cellStyle name="20 % - Akzent1" xfId="14489" hidden="1" xr:uid="{1FFDFDD6-FF05-4549-97E4-8D9EC71A987E}"/>
    <cellStyle name="20 % - Akzent1" xfId="14649" hidden="1" xr:uid="{55B87107-7EB7-4E0C-8E07-10A5C8975163}"/>
    <cellStyle name="20 % - Akzent1" xfId="14699" hidden="1" xr:uid="{0EDE95F6-DEEA-4DD1-B32C-EFC5E3F315F7}"/>
    <cellStyle name="20 % - Akzent1" xfId="14682" hidden="1" xr:uid="{3FB6F7EF-5CBD-42A4-99FC-5421BF8761EF}"/>
    <cellStyle name="20 % - Akzent1" xfId="14673" hidden="1" xr:uid="{1F183C4F-AAE3-4587-8BF8-8366EBBB29DD}"/>
    <cellStyle name="20 % - Akzent1" xfId="14680" hidden="1" xr:uid="{9B75F392-760E-4603-B9AE-7D646D37CD6A}"/>
    <cellStyle name="20 % - Akzent1" xfId="14679" hidden="1" xr:uid="{EFC2D681-CC4D-42FC-AD47-B38CFA1E63AF}"/>
    <cellStyle name="20 % - Akzent1" xfId="14777" hidden="1" xr:uid="{73A066E5-E195-49E9-980A-0B97010E9D70}"/>
    <cellStyle name="20 % - Akzent1" xfId="14813" hidden="1" xr:uid="{4554F746-B21E-4C38-9840-CEEBBF0C2777}"/>
    <cellStyle name="20 % - Akzent1" xfId="14973" hidden="1" xr:uid="{46994404-8A17-455D-9EE4-4E29087492A1}"/>
    <cellStyle name="20 % - Akzent1" xfId="15023" hidden="1" xr:uid="{41113EFD-F05A-4AAE-9743-5521A84353F1}"/>
    <cellStyle name="20 % - Akzent1" xfId="15006" hidden="1" xr:uid="{68C60BB7-380E-4F86-A92D-24CDDA40C2E4}"/>
    <cellStyle name="20 % - Akzent1" xfId="14997" hidden="1" xr:uid="{91402A4C-DB87-4A9D-A578-6616F8A09191}"/>
    <cellStyle name="20 % - Akzent1" xfId="15004" hidden="1" xr:uid="{8B8A8D53-B779-42C1-9022-88C2973D26EE}"/>
    <cellStyle name="20 % - Akzent1" xfId="15003" hidden="1" xr:uid="{4E84DC55-F785-4033-A1CB-221BA9C3B4DB}"/>
    <cellStyle name="20 % - Akzent1" xfId="15101" hidden="1" xr:uid="{00EF6875-B936-45BB-B243-39E4DDDCE1A0}"/>
    <cellStyle name="20 % - Akzent1" xfId="15137" hidden="1" xr:uid="{7DD40D6C-CDB6-48A7-BD65-E51367C94A58}"/>
    <cellStyle name="20 % - Akzent1" xfId="15297" hidden="1" xr:uid="{459CC298-8801-4474-B1F3-387A292CA8A1}"/>
    <cellStyle name="20 % - Akzent1" xfId="15347" hidden="1" xr:uid="{B8462C13-65A4-4A93-BA30-76D402EE8290}"/>
    <cellStyle name="20 % - Akzent1" xfId="15330" hidden="1" xr:uid="{7FA8D29B-EB7B-41D0-9CF3-7FAB8402C729}"/>
    <cellStyle name="20 % - Akzent1" xfId="15321" hidden="1" xr:uid="{0D366543-6963-4652-8634-E8D081CD9170}"/>
    <cellStyle name="20 % - Akzent1" xfId="15328" hidden="1" xr:uid="{6E947971-0386-4E7D-922E-0BDC0107FE77}"/>
    <cellStyle name="20 % - Akzent1" xfId="15327" hidden="1" xr:uid="{93E3586C-76E3-4572-A906-DA764AB5188B}"/>
    <cellStyle name="20 % - Akzent1" xfId="15425" hidden="1" xr:uid="{08496957-D374-4548-AD5F-F7B393FA95D9}"/>
    <cellStyle name="20 % - Akzent1" xfId="15461" hidden="1" xr:uid="{BCBF6E34-2AF4-4E3F-97FD-93F34438451D}"/>
    <cellStyle name="20 % - Akzent1" xfId="15621" hidden="1" xr:uid="{F3744F4F-5605-482D-89D5-AED1BE0DBDFE}"/>
    <cellStyle name="20 % - Akzent1" xfId="15671" hidden="1" xr:uid="{529EE17D-AD65-494C-AA1F-72A14E81A44F}"/>
    <cellStyle name="20 % - Akzent1" xfId="15654" hidden="1" xr:uid="{B3FB15C3-5597-4B1D-9E62-5197E7446523}"/>
    <cellStyle name="20 % - Akzent1" xfId="15645" hidden="1" xr:uid="{987908B1-D8FD-463F-AC3A-F5ABE694B826}"/>
    <cellStyle name="20 % - Akzent1" xfId="15652" hidden="1" xr:uid="{BF8BC8C0-FFCA-445F-B80D-83BF96D80057}"/>
    <cellStyle name="20 % - Akzent1" xfId="15651" hidden="1" xr:uid="{18CC72E2-9C13-416A-B5EC-C0B03F4C3CD8}"/>
    <cellStyle name="20 % - Akzent1" xfId="15749" hidden="1" xr:uid="{693F7B72-5FDC-4AE8-A670-3B7DA9C39826}"/>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559" hidden="1" xr:uid="{8ABD65EA-A75C-41FB-A9FF-CEA323DE7201}"/>
    <cellStyle name="20 % - Akzent2" xfId="4410" hidden="1" xr:uid="{70B7146A-060C-4BC6-B54C-6F3C1988FAEA}"/>
    <cellStyle name="20 % - Akzent2" xfId="4572" hidden="1" xr:uid="{7B546CC8-08C2-426D-B1D9-ABF0C2B027F5}"/>
    <cellStyle name="20 % - Akzent2" xfId="4585" hidden="1" xr:uid="{9D29CE75-4B55-410A-AD12-6D7A20CA5CE5}"/>
    <cellStyle name="20 % - Akzent2" xfId="3551" hidden="1" xr:uid="{AA2D2A14-71E7-46D2-BC6D-545FA2A7CCC6}"/>
    <cellStyle name="20 % - Akzent2" xfId="5157" hidden="1" xr:uid="{008F9E6D-9E15-4C13-9E90-3AE2755DE5BA}"/>
    <cellStyle name="20 % - Akzent2" xfId="5137" hidden="1" xr:uid="{BD810F10-4C2A-4BE6-A809-6FEE6EC282ED}"/>
    <cellStyle name="20 % - Akzent2" xfId="5183" hidden="1" xr:uid="{54BB4429-FCF8-4306-A883-F904899BE455}"/>
    <cellStyle name="20 % - Akzent2" xfId="5751" hidden="1" xr:uid="{ACB760C9-0675-4639-A9C3-7189EB691AC5}"/>
    <cellStyle name="20 % - Akzent2" xfId="5946" hidden="1" xr:uid="{F631B4F9-2506-477A-BA5B-BF3AD59D24DF}"/>
    <cellStyle name="20 % - Akzent2" xfId="6101" hidden="1" xr:uid="{058FF8DA-9F1E-4146-B589-FCDB931D54DD}"/>
    <cellStyle name="20 % - Akzent2" xfId="6114" hidden="1" xr:uid="{4121C432-8BE6-4714-A83C-57B3A2101218}"/>
    <cellStyle name="20 % - Akzent2" xfId="5744" hidden="1" xr:uid="{64866EDD-B4B8-4414-B199-A4864D512AF1}"/>
    <cellStyle name="20 % - Akzent2" xfId="6681" hidden="1" xr:uid="{EE3C69DF-7196-47A7-A3F9-8C559C4B11CE}"/>
    <cellStyle name="20 % - Akzent2" xfId="6661" hidden="1" xr:uid="{557C7F03-4271-495F-94CB-FDA4C9FE4996}"/>
    <cellStyle name="20 % - Akzent2" xfId="6705" hidden="1" xr:uid="{DF9E7687-2A56-4A2C-9AFE-65847FEEE321}"/>
    <cellStyle name="20 % - Akzent2" xfId="6886" hidden="1" xr:uid="{B2CEA229-219B-40E9-9C06-F5678A2861A9}"/>
    <cellStyle name="20 % - Akzent2" xfId="7046" hidden="1" xr:uid="{C76B13EB-6C4B-4425-BAE4-6002744C1530}"/>
    <cellStyle name="20 % - Akzent2" xfId="7080" hidden="1" xr:uid="{600B8E01-5ADB-4DA9-B141-452A27582A5B}"/>
    <cellStyle name="20 % - Akzent2" xfId="7086" hidden="1" xr:uid="{B67E351B-3D29-4302-957F-5D56F0329A17}"/>
    <cellStyle name="20 % - Akzent2" xfId="6879" hidden="1" xr:uid="{CBA731FE-9EC1-45CA-8F8A-034AD954FC55}"/>
    <cellStyle name="20 % - Akzent2" xfId="7135" hidden="1" xr:uid="{AF5686CD-3F6E-4D5A-848B-8DDB95010A81}"/>
    <cellStyle name="20 % - Akzent2" xfId="7128" hidden="1" xr:uid="{940A4AD7-91D1-46FD-BBF1-C33F897C0871}"/>
    <cellStyle name="20 % - Akzent2" xfId="7143" hidden="1" xr:uid="{D0D0BE14-489A-4B29-A1B6-58D776BA5771}"/>
    <cellStyle name="20 % - Akzent2" xfId="7210" hidden="1" xr:uid="{3C4E5F3D-F459-4F3E-9DF1-16C80B1E77F4}"/>
    <cellStyle name="20 % - Akzent2" xfId="7370" hidden="1" xr:uid="{D4A8F43B-966F-44DB-852E-14C88E38B753}"/>
    <cellStyle name="20 % - Akzent2" xfId="7404" hidden="1" xr:uid="{70DB7FD2-1DBD-4C2E-BBBC-23D76E73E6B8}"/>
    <cellStyle name="20 % - Akzent2" xfId="7410" hidden="1" xr:uid="{7D19F1ED-FA33-490D-A2C8-54618C1D38F4}"/>
    <cellStyle name="20 % - Akzent2" xfId="7203" hidden="1" xr:uid="{F6EA3009-3608-41CD-86A6-FC8A91EC63C1}"/>
    <cellStyle name="20 % - Akzent2" xfId="7459" hidden="1" xr:uid="{B5D92F91-0538-41A7-BD25-7543DF4AE335}"/>
    <cellStyle name="20 % - Akzent2" xfId="7452" hidden="1" xr:uid="{99976D60-5369-4C6D-93CB-E726BC2DA9F0}"/>
    <cellStyle name="20 % - Akzent2" xfId="7467" hidden="1" xr:uid="{5DA1D2BF-9846-48E7-A8D0-ADEE673664F5}"/>
    <cellStyle name="20 % - Akzent2" xfId="6447" hidden="1" xr:uid="{6865D430-7F7B-466A-A4DE-CB4943755CE5}"/>
    <cellStyle name="20 % - Akzent2" xfId="5925" hidden="1" xr:uid="{A9BA3879-26E5-4E0E-BA49-946A22263F6F}"/>
    <cellStyle name="20 % - Akzent2" xfId="5406" hidden="1" xr:uid="{6DA7EAEB-D618-463C-8B0A-4C1BB121F6C6}"/>
    <cellStyle name="20 % - Akzent2" xfId="5741" hidden="1" xr:uid="{450BCDE3-A95A-4D7C-84A5-5C8DB8DAD217}"/>
    <cellStyle name="20 % - Akzent2" xfId="5352" hidden="1" xr:uid="{36C8EF96-ADFA-4091-9B23-2E5B64BA7146}"/>
    <cellStyle name="20 % - Akzent2" xfId="5443" hidden="1" xr:uid="{9FD409B6-8B34-4076-A7CE-E6283CB623D9}"/>
    <cellStyle name="20 % - Akzent2" xfId="6147" hidden="1" xr:uid="{6D7E6C3B-8C7A-4995-98A0-99BD7FE5A7FA}"/>
    <cellStyle name="20 % - Akzent2" xfId="5143" hidden="1" xr:uid="{4CD2FF19-7978-465D-BB80-6A2B3118F612}"/>
    <cellStyle name="20 % - Akzent2" xfId="4903" hidden="1" xr:uid="{B9880A55-FEEE-4DF1-A095-A9B688880AFC}"/>
    <cellStyle name="20 % - Akzent2" xfId="5161" hidden="1" xr:uid="{6F671802-5FA8-41D6-B0A7-ED812CC3484E}"/>
    <cellStyle name="20 % - Akzent2" xfId="6511" hidden="1" xr:uid="{45366352-0FA7-4AD4-A106-90C622086F4B}"/>
    <cellStyle name="20 % - Akzent2" xfId="5035" hidden="1" xr:uid="{4D94A89B-172B-4793-BC02-A3269622DF33}"/>
    <cellStyle name="20 % - Akzent2" xfId="4312" hidden="1" xr:uid="{3A807BD0-CF51-4CDC-8F2B-D8538DE27D30}"/>
    <cellStyle name="20 % - Akzent2" xfId="7981" hidden="1" xr:uid="{CF028630-EC8E-42FD-ACB6-AD67F90F81C2}"/>
    <cellStyle name="20 % - Akzent2" xfId="7959" hidden="1" xr:uid="{974E06CD-BE0D-410D-A77B-9279118BF1FF}"/>
    <cellStyle name="20 % - Akzent2" xfId="8005" hidden="1" xr:uid="{016EEC43-0E22-460C-8474-C3624831B7CE}"/>
    <cellStyle name="20 % - Akzent2" xfId="8186" hidden="1" xr:uid="{BBED7265-019C-4CFD-BAEB-2F200B58FBDE}"/>
    <cellStyle name="20 % - Akzent2" xfId="8312" hidden="1" xr:uid="{F7ACAF9E-5A6D-42F4-A7F2-AA540B56C68F}"/>
    <cellStyle name="20 % - Akzent2" xfId="8346" hidden="1" xr:uid="{6D94DE25-3005-40A9-8334-9A5F118951F5}"/>
    <cellStyle name="20 % - Akzent2" xfId="8352" hidden="1" xr:uid="{16126F42-DB1C-4840-8985-C8375652C0A3}"/>
    <cellStyle name="20 % - Akzent2" xfId="8179" hidden="1" xr:uid="{9AA8B414-EB8B-4A67-9ED7-14164DEEAC07}"/>
    <cellStyle name="20 % - Akzent2" xfId="8401" hidden="1" xr:uid="{4711C052-3E04-4F4F-8F20-F6ED8044A8CA}"/>
    <cellStyle name="20 % - Akzent2" xfId="8394" hidden="1" xr:uid="{4AACE68D-6CC9-4229-8076-3442CFC91972}"/>
    <cellStyle name="20 % - Akzent2" xfId="8409" hidden="1" xr:uid="{5B54BA3F-066C-410E-874E-6D80902479AA}"/>
    <cellStyle name="20 % - Akzent2" xfId="8476" hidden="1" xr:uid="{29E5D7AF-EF52-4B05-999B-56B299EE6282}"/>
    <cellStyle name="20 % - Akzent2" xfId="8601" hidden="1" xr:uid="{88D492C6-2856-42E0-8104-5C9C2BCBB801}"/>
    <cellStyle name="20 % - Akzent2" xfId="8635" hidden="1" xr:uid="{A2B5E609-2A19-4372-BB4F-001111B50BCA}"/>
    <cellStyle name="20 % - Akzent2" xfId="8641" hidden="1" xr:uid="{C2CD81D8-1E6A-4691-8E92-7DBB54B60586}"/>
    <cellStyle name="20 % - Akzent2" xfId="8469" hidden="1" xr:uid="{73809B7C-3EAC-4600-A3C2-0E05540E0E1A}"/>
    <cellStyle name="20 % - Akzent2" xfId="8690" hidden="1" xr:uid="{B3AA0666-D753-4BF9-8C40-256C2A8E6C4A}"/>
    <cellStyle name="20 % - Akzent2" xfId="8683" hidden="1" xr:uid="{EBEFBDD7-1D0B-4E58-9392-3BC7C3C4A317}"/>
    <cellStyle name="20 % - Akzent2" xfId="8698" hidden="1" xr:uid="{6F0DD561-6E72-44FC-ACB2-08DF5BD79E4A}"/>
    <cellStyle name="20 % - Akzent2" xfId="8588" hidden="1" xr:uid="{A6F6D228-B5E1-49F2-B660-BD104BA98EE5}"/>
    <cellStyle name="20 % - Akzent2" xfId="8814" hidden="1" xr:uid="{7E052878-23B8-4FB5-B523-0EEE17D86418}"/>
    <cellStyle name="20 % - Akzent2" xfId="8980" hidden="1" xr:uid="{EAC06DD8-2EAD-4B5E-BD64-51D268A6D598}"/>
    <cellStyle name="20 % - Akzent2" xfId="8993" hidden="1" xr:uid="{5FCF1BE0-B579-4FAE-AD86-F83DE4E26D64}"/>
    <cellStyle name="20 % - Akzent2" xfId="5622" hidden="1" xr:uid="{2AAA0E7F-99DF-4BE1-8C50-1CCAC1513CF3}"/>
    <cellStyle name="20 % - Akzent2" xfId="9586" hidden="1" xr:uid="{48985471-6923-4842-A405-9A2542E6A3E0}"/>
    <cellStyle name="20 % - Akzent2" xfId="9563" hidden="1" xr:uid="{7CB2BA0B-2617-429D-9DF3-42ECC8412953}"/>
    <cellStyle name="20 % - Akzent2" xfId="9612" hidden="1" xr:uid="{27827073-5A3A-4724-A61C-64DA32E97CA8}"/>
    <cellStyle name="20 % - Akzent2" xfId="10196" hidden="1" xr:uid="{617C0B53-4822-4C21-9112-92E15AEFB61C}"/>
    <cellStyle name="20 % - Akzent2" xfId="10284" hidden="1" xr:uid="{C0B6409B-5200-4FAF-9A92-A8831E213FBE}"/>
    <cellStyle name="20 % - Akzent2" xfId="10440" hidden="1" xr:uid="{A0A45A41-1CD3-4E1F-94C9-8607347D0053}"/>
    <cellStyle name="20 % - Akzent2" xfId="10453" hidden="1" xr:uid="{B6E23129-7F2D-4446-B80F-B9B9ACF41217}"/>
    <cellStyle name="20 % - Akzent2" xfId="10189" hidden="1" xr:uid="{7E3445CC-A935-46C8-9B32-2B71C22891C6}"/>
    <cellStyle name="20 % - Akzent2" xfId="11037" hidden="1" xr:uid="{7B8CD46E-6086-46F6-991D-FAA10F43269F}"/>
    <cellStyle name="20 % - Akzent2" xfId="11015" hidden="1" xr:uid="{BA1E8ECB-2E93-41D4-B5BA-599D7AA03061}"/>
    <cellStyle name="20 % - Akzent2" xfId="11061" hidden="1" xr:uid="{74F9DE08-17C5-4F82-B5F5-FB63CB8F1579}"/>
    <cellStyle name="20 % - Akzent2" xfId="11240" hidden="1" xr:uid="{35306556-A11A-4D5E-A074-D8D351F8AF24}"/>
    <cellStyle name="20 % - Akzent2" xfId="11302" hidden="1" xr:uid="{7C9E47EE-7280-4102-A0A2-586287F9C05A}"/>
    <cellStyle name="20 % - Akzent2" xfId="11336" hidden="1" xr:uid="{F0305C7A-AE76-4692-A902-58CE09E9304A}"/>
    <cellStyle name="20 % - Akzent2" xfId="11342" hidden="1" xr:uid="{C38F1095-6575-41C0-8EF4-A216D0AA7BC0}"/>
    <cellStyle name="20 % - Akzent2" xfId="11233" hidden="1" xr:uid="{58540F91-20BA-4206-BA38-7ECC1830A9CC}"/>
    <cellStyle name="20 % - Akzent2" xfId="11391" hidden="1" xr:uid="{7E3C2387-8B41-4298-9F67-C788A12CDC26}"/>
    <cellStyle name="20 % - Akzent2" xfId="11384" hidden="1" xr:uid="{361CBD8C-7920-48EB-9BCC-5BB395F9EBC2}"/>
    <cellStyle name="20 % - Akzent2" xfId="11399" hidden="1" xr:uid="{A72C8034-8BBA-4D13-8BAE-6CFBD948A611}"/>
    <cellStyle name="20 % - Akzent2" xfId="11464" hidden="1" xr:uid="{1C6778F3-C9F8-4CD4-914E-68A9C0D53B03}"/>
    <cellStyle name="20 % - Akzent2" xfId="11525" hidden="1" xr:uid="{2F713C26-57D8-4264-9F5C-F2417C082559}"/>
    <cellStyle name="20 % - Akzent2" xfId="11559" hidden="1" xr:uid="{84873F25-33F0-481B-9A73-5E752BD5BB73}"/>
    <cellStyle name="20 % - Akzent2" xfId="11565" hidden="1" xr:uid="{AD4F6225-62AF-46A2-9602-CC2D8945BC9C}"/>
    <cellStyle name="20 % - Akzent2" xfId="11457" hidden="1" xr:uid="{D1A510CB-51FA-4E9B-90A9-29F968160EB8}"/>
    <cellStyle name="20 % - Akzent2" xfId="11614" hidden="1" xr:uid="{9D2BE6EC-B42F-441A-A871-B91D7DB68D4F}"/>
    <cellStyle name="20 % - Akzent2" xfId="11607" hidden="1" xr:uid="{B256650D-A9A1-492A-A584-41ACC997DA34}"/>
    <cellStyle name="20 % - Akzent2" xfId="11622" hidden="1" xr:uid="{C677554E-5B59-4244-A25D-3DC5ED486169}"/>
    <cellStyle name="20 % - Akzent2" xfId="11513" hidden="1" xr:uid="{24B5D48E-BFFD-4C83-89D6-F3841CC3FF0F}"/>
    <cellStyle name="20 % - Akzent2" xfId="11736" hidden="1" xr:uid="{BB4508B1-7AE3-4D26-947A-52905B6438C1}"/>
    <cellStyle name="20 % - Akzent2" xfId="11902" hidden="1" xr:uid="{F268E80F-B9F7-4890-B8CB-B12DDC4CC2C1}"/>
    <cellStyle name="20 % - Akzent2" xfId="11915" hidden="1" xr:uid="{1FE457D6-F2AB-454F-AE24-F48B863690FB}"/>
    <cellStyle name="20 % - Akzent2" xfId="8252" hidden="1" xr:uid="{9BC91ED0-9AFF-4418-801A-597B479CFA4B}"/>
    <cellStyle name="20 % - Akzent2" xfId="12508" hidden="1" xr:uid="{6D0C7403-10F6-4F82-8585-060F49127250}"/>
    <cellStyle name="20 % - Akzent2" xfId="12485" hidden="1" xr:uid="{DEBD8DF0-75B4-4055-BCF5-33944D6B205F}"/>
    <cellStyle name="20 % - Akzent2" xfId="12534" hidden="1" xr:uid="{61EF7186-560B-475F-8ED8-AFD961403184}"/>
    <cellStyle name="20 % - Akzent2" xfId="13114" hidden="1" xr:uid="{8DF82C2A-682F-4802-A929-3EE49373EA8D}"/>
    <cellStyle name="20 % - Akzent2" xfId="13166" hidden="1" xr:uid="{2E689470-0DE8-46CA-9465-27C411CF17E8}"/>
    <cellStyle name="20 % - Akzent2" xfId="13322" hidden="1" xr:uid="{BC6924C4-2021-422E-A2B9-34550BA4A03F}"/>
    <cellStyle name="20 % - Akzent2" xfId="13335" hidden="1" xr:uid="{2968765D-4302-4FE5-9A6F-BD05609BF60C}"/>
    <cellStyle name="20 % - Akzent2" xfId="13107" hidden="1" xr:uid="{47FB9973-D6A5-47B4-96F0-B8F40A6F1332}"/>
    <cellStyle name="20 % - Akzent2" xfId="13919" hidden="1" xr:uid="{813A5ABE-BF55-45E3-83A1-B6BD0CB24047}"/>
    <cellStyle name="20 % - Akzent2" xfId="13897" hidden="1" xr:uid="{F23A4342-CDE4-4ECE-9D4F-6E90E095FD94}"/>
    <cellStyle name="20 % - Akzent2" xfId="13943" hidden="1" xr:uid="{83F36603-8BC8-413A-BA82-5B2501C6F96D}"/>
    <cellStyle name="20 % - Akzent2" xfId="14120" hidden="1" xr:uid="{9211D4DB-C653-42B1-B6D9-A70188F2ABF2}"/>
    <cellStyle name="20 % - Akzent2" xfId="14144" hidden="1" xr:uid="{22ABF0AB-C787-4A7A-B39B-12D1FADA0D54}"/>
    <cellStyle name="20 % - Akzent2" xfId="14178" hidden="1" xr:uid="{A7CF2581-D8A0-45A1-AA50-5842B1EEC37F}"/>
    <cellStyle name="20 % - Akzent2" xfId="14184" hidden="1" xr:uid="{E2EAE257-0AC9-4E13-934C-CA1FEF019DC7}"/>
    <cellStyle name="20 % - Akzent2" xfId="14113" hidden="1" xr:uid="{84E5D013-6128-43FA-A92E-FDF9AFFF2625}"/>
    <cellStyle name="20 % - Akzent2" xfId="14233" hidden="1" xr:uid="{3AEA1212-7AA0-452A-BD9B-7FBD88072F4B}"/>
    <cellStyle name="20 % - Akzent2" xfId="14226" hidden="1" xr:uid="{89CC4CC4-AFD0-4D6F-A5CD-6E38D6629DCE}"/>
    <cellStyle name="20 % - Akzent2" xfId="14241" hidden="1" xr:uid="{6F0E19EA-D860-4475-A17B-1B07465227D3}"/>
    <cellStyle name="20 % - Akzent2" xfId="14304" hidden="1" xr:uid="{B03F9E10-BE56-43D1-B03A-D1F4EF9B0AB4}"/>
    <cellStyle name="20 % - Akzent2" xfId="14328" hidden="1" xr:uid="{1AD1864C-F1C5-4A53-BCD8-425BFAEB3252}"/>
    <cellStyle name="20 % - Akzent2" xfId="14362" hidden="1" xr:uid="{EBBD7ECE-6D3F-40F4-89D0-020186EB3AFA}"/>
    <cellStyle name="20 % - Akzent2" xfId="14368" hidden="1" xr:uid="{CFDAFEB0-20D6-4AB4-B497-4303349DC4FA}"/>
    <cellStyle name="20 % - Akzent2" xfId="14297" hidden="1" xr:uid="{7F30B485-1A8D-4A92-8AA8-2DB0F672264F}"/>
    <cellStyle name="20 % - Akzent2" xfId="14417" hidden="1" xr:uid="{EFD07789-C35D-4039-9880-D93C15AB1D67}"/>
    <cellStyle name="20 % - Akzent2" xfId="14410" hidden="1" xr:uid="{C87089FC-96E3-4755-8EE0-2DBC6EFBC65B}"/>
    <cellStyle name="20 % - Akzent2" xfId="14425" hidden="1" xr:uid="{028136B0-AFEA-4F66-9618-7010B0BDF9D9}"/>
    <cellStyle name="20 % - Akzent2" xfId="14492" hidden="1" xr:uid="{28BEA645-41C0-4C06-A1DE-85D067F0CF1F}"/>
    <cellStyle name="20 % - Akzent2" xfId="14652" hidden="1" xr:uid="{831798AE-8F86-4682-B485-F9B52660BE13}"/>
    <cellStyle name="20 % - Akzent2" xfId="14686" hidden="1" xr:uid="{8796161D-6754-4C74-AD20-3F9E06D8576B}"/>
    <cellStyle name="20 % - Akzent2" xfId="14692" hidden="1" xr:uid="{49B2274E-1D59-4ED9-B224-071F0E844514}"/>
    <cellStyle name="20 % - Akzent2" xfId="14485" hidden="1" xr:uid="{BA24EE2F-77A4-4574-B8D1-012E5325A6C5}"/>
    <cellStyle name="20 % - Akzent2" xfId="14741" hidden="1" xr:uid="{F5B11D61-9D44-4F05-BA8E-C53208D70A29}"/>
    <cellStyle name="20 % - Akzent2" xfId="14734" hidden="1" xr:uid="{86635177-BF5A-4B31-9200-B8339E76DF50}"/>
    <cellStyle name="20 % - Akzent2" xfId="14749" hidden="1" xr:uid="{937FE3EF-8484-499B-9608-F069C09E4C42}"/>
    <cellStyle name="20 % - Akzent2" xfId="14816" hidden="1" xr:uid="{BD9B4FC3-FFF3-4AB8-A57F-C5F3F6DABB3A}"/>
    <cellStyle name="20 % - Akzent2" xfId="14976" hidden="1" xr:uid="{96377983-A5F8-4698-A37A-50A523340149}"/>
    <cellStyle name="20 % - Akzent2" xfId="15010" hidden="1" xr:uid="{E8FE6535-4BD4-4862-ADF5-A2DDDBEBA668}"/>
    <cellStyle name="20 % - Akzent2" xfId="15016" hidden="1" xr:uid="{590C631D-9373-4026-B628-37ADD3EFE24C}"/>
    <cellStyle name="20 % - Akzent2" xfId="14809" hidden="1" xr:uid="{E9424216-1285-4E8C-9EA3-FE11F88E6A25}"/>
    <cellStyle name="20 % - Akzent2" xfId="15065" hidden="1" xr:uid="{443E3CE8-8B6D-41A4-AF3E-01FFFFD8DC88}"/>
    <cellStyle name="20 % - Akzent2" xfId="15058" hidden="1" xr:uid="{DB3BE948-9CC8-45DA-9BEB-8E8F3E977E05}"/>
    <cellStyle name="20 % - Akzent2" xfId="15073" hidden="1" xr:uid="{9AD21722-CAAF-4824-8BD9-0EE7FF61B4E2}"/>
    <cellStyle name="20 % - Akzent2" xfId="15140" hidden="1" xr:uid="{986558CD-3F61-447F-BA7F-B615C4AEE29D}"/>
    <cellStyle name="20 % - Akzent2" xfId="15300" hidden="1" xr:uid="{85597ED5-5F52-4FE4-B2EF-93D2C864DDDA}"/>
    <cellStyle name="20 % - Akzent2" xfId="15334" hidden="1" xr:uid="{45B86D76-E69B-460C-8FD5-3AC81FED0F42}"/>
    <cellStyle name="20 % - Akzent2" xfId="15340" hidden="1" xr:uid="{3C431B12-FFC8-4CD6-B3FA-4CF9317678C0}"/>
    <cellStyle name="20 % - Akzent2" xfId="15133" hidden="1" xr:uid="{95073F43-D8B4-473D-854E-3EC2602C947E}"/>
    <cellStyle name="20 % - Akzent2" xfId="15389" hidden="1" xr:uid="{6409CC55-D53A-41C6-9075-72D945ABE7A6}"/>
    <cellStyle name="20 % - Akzent2" xfId="15382" hidden="1" xr:uid="{F8E57919-A0DD-44AD-8340-E3AEFB3CDD43}"/>
    <cellStyle name="20 % - Akzent2" xfId="15397" hidden="1" xr:uid="{7AA1D307-BD71-4719-AC63-024C256E2FBE}"/>
    <cellStyle name="20 % - Akzent2" xfId="15464" hidden="1" xr:uid="{C1B68194-5857-44E5-87C9-8AB93D0588DF}"/>
    <cellStyle name="20 % - Akzent2" xfId="15624" hidden="1" xr:uid="{960E9E94-378C-4F37-931E-795B22BD4953}"/>
    <cellStyle name="20 % - Akzent2" xfId="15658" hidden="1" xr:uid="{6482F61B-8D37-49DD-AC09-0B72F83373A6}"/>
    <cellStyle name="20 % - Akzent2" xfId="15664" hidden="1" xr:uid="{89AAAF7C-C9A7-4949-BDF4-D799CB43DEFA}"/>
    <cellStyle name="20 % - Akzent2" xfId="15457" hidden="1" xr:uid="{8539F32A-EDB2-4818-BB23-A35CF3C54330}"/>
    <cellStyle name="20 % - Akzent2" xfId="15713" hidden="1" xr:uid="{04A97D4D-3FB1-4050-B283-08E6B6456E76}"/>
    <cellStyle name="20 % - Akzent2" xfId="15706" hidden="1" xr:uid="{9C10C2BB-DBA9-41B9-8C3A-116156ED0384}"/>
    <cellStyle name="20 % - Akzent2" xfId="15721" hidden="1" xr:uid="{050B70E4-6FA8-45B7-9FC0-40801EE84C1F}"/>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563" hidden="1" xr:uid="{748B6567-3C75-45AF-9272-A384E61B384D}"/>
    <cellStyle name="20 % - Akzent3" xfId="4413" hidden="1" xr:uid="{D3F4ED10-06C9-460F-A7E5-7A93F0E647EA}"/>
    <cellStyle name="20 % - Akzent3" xfId="4606" hidden="1" xr:uid="{76F079F9-1E0C-4F17-A788-630543CD5C47}"/>
    <cellStyle name="20 % - Akzent3" xfId="5113" hidden="1" xr:uid="{3A1DCE1C-C56F-4385-9D91-97762B22A9BF}"/>
    <cellStyle name="20 % - Akzent3" xfId="5286" hidden="1" xr:uid="{190BB222-3789-42AF-AAEA-7EEF24C5DFB3}"/>
    <cellStyle name="20 % - Akzent3" xfId="4699" hidden="1" xr:uid="{693544AB-0D2C-4AF2-A3A6-1DA361B1D483}"/>
    <cellStyle name="20 % - Akzent3" xfId="4893" hidden="1" xr:uid="{2A5610FF-3AA1-4F7A-9256-75E6369C3F24}"/>
    <cellStyle name="20 % - Akzent3" xfId="5704" hidden="1" xr:uid="{1D67D5CD-2544-4F99-8729-FCA4744A70E6}"/>
    <cellStyle name="20 % - Akzent3" xfId="5755" hidden="1" xr:uid="{AAC0B7C6-2CE9-4CEB-B768-D535BB8AFAF3}"/>
    <cellStyle name="20 % - Akzent3" xfId="5949" hidden="1" xr:uid="{218B3B31-14DC-499A-8222-66DE136D6F7C}"/>
    <cellStyle name="20 % - Akzent3" xfId="6135" hidden="1" xr:uid="{B71A5B90-DC1C-4878-A50E-33E30892063F}"/>
    <cellStyle name="20 % - Akzent3" xfId="6638" hidden="1" xr:uid="{D3077E8C-9BA1-4EEB-80EF-34EC17A2D01E}"/>
    <cellStyle name="20 % - Akzent3" xfId="6798" hidden="1" xr:uid="{149B8EF4-3946-4D8C-B5C1-53700F2E0D61}"/>
    <cellStyle name="20 % - Akzent3" xfId="6225" hidden="1" xr:uid="{F77FAA12-3A73-4694-B3E1-B9C5C95BCD02}"/>
    <cellStyle name="20 % - Akzent3" xfId="6422" hidden="1" xr:uid="{D05DC4DD-056F-4C3E-BCC1-8EB52469BDF9}"/>
    <cellStyle name="20 % - Akzent3" xfId="6855" hidden="1" xr:uid="{8285FE5F-08C7-436C-B8F2-49B21DB50C57}"/>
    <cellStyle name="20 % - Akzent3" xfId="6889" hidden="1" xr:uid="{967775CC-0EF0-453E-96DE-01743AD1AA98}"/>
    <cellStyle name="20 % - Akzent3" xfId="7049" hidden="1" xr:uid="{857CA074-F54B-46B7-AD6B-335DFE051A07}"/>
    <cellStyle name="20 % - Akzent3" xfId="7090" hidden="1" xr:uid="{42DCE92E-8B07-4AC0-9DF1-3C5D3B8D44CE}"/>
    <cellStyle name="20 % - Akzent3" xfId="7122" hidden="1" xr:uid="{40F22EB5-3291-4ADB-B973-89C3280C64C9}"/>
    <cellStyle name="20 % - Akzent3" xfId="7164" hidden="1" xr:uid="{B6CCDE4F-3848-4232-A770-088A88C50890}"/>
    <cellStyle name="20 % - Akzent3" xfId="7106" hidden="1" xr:uid="{EF11C400-BA59-46F1-BB88-CB200BF5FB0B}"/>
    <cellStyle name="20 % - Akzent3" xfId="7117" hidden="1" xr:uid="{48C6B022-784A-4025-86F0-C020C90EB2F5}"/>
    <cellStyle name="20 % - Akzent3" xfId="7179" hidden="1" xr:uid="{C9E3E816-54FB-46B6-A52E-FAC84E09C240}"/>
    <cellStyle name="20 % - Akzent3" xfId="7213" hidden="1" xr:uid="{BED0B309-E910-47BB-A1DD-2BFFCF576A4F}"/>
    <cellStyle name="20 % - Akzent3" xfId="7373" hidden="1" xr:uid="{F272D17E-97E2-429F-B315-12E6FB2BCD3F}"/>
    <cellStyle name="20 % - Akzent3" xfId="7414" hidden="1" xr:uid="{B7A38FD2-7F8A-4D58-894C-39B989035815}"/>
    <cellStyle name="20 % - Akzent3" xfId="7446" hidden="1" xr:uid="{0C16814F-7219-4D0F-81E8-EEF454F31B35}"/>
    <cellStyle name="20 % - Akzent3" xfId="7488" hidden="1" xr:uid="{F0AB2F8F-F55B-46E7-A50E-7886DAC216A7}"/>
    <cellStyle name="20 % - Akzent3" xfId="7430" hidden="1" xr:uid="{A5A3C1E1-2970-4E81-9865-5B803C875D58}"/>
    <cellStyle name="20 % - Akzent3" xfId="7441" hidden="1" xr:uid="{686B3881-B1E3-4B89-BA7D-2F2B9DD498D7}"/>
    <cellStyle name="20 % - Akzent3" xfId="7503" hidden="1" xr:uid="{E99790C6-EB56-4AAF-9136-7C61023C907B}"/>
    <cellStyle name="20 % - Akzent3" xfId="5460" hidden="1" xr:uid="{07995675-976C-4B82-A091-5B2E8E0701D7}"/>
    <cellStyle name="20 % - Akzent3" xfId="4879" hidden="1" xr:uid="{466AA57A-9665-4B83-BAFD-3E0ECA885111}"/>
    <cellStyle name="20 % - Akzent3" xfId="4147" hidden="1" xr:uid="{818411A0-437F-4E87-8052-E200AB8762CA}"/>
    <cellStyle name="20 % - Akzent3" xfId="4158" hidden="1" xr:uid="{5091F98B-AFFE-446B-A1D6-EF14344649F9}"/>
    <cellStyle name="20 % - Akzent3" xfId="4504" hidden="1" xr:uid="{0D5A348B-7A62-479C-8FB2-672689829E35}"/>
    <cellStyle name="20 % - Akzent3" xfId="4602" hidden="1" xr:uid="{7F9971C0-3EF8-4EAA-A566-2D72EC667C8E}"/>
    <cellStyle name="20 % - Akzent3" xfId="4496" hidden="1" xr:uid="{1ACAEEA0-DBEC-4FBC-B8AA-4F2B320C3B28}"/>
    <cellStyle name="20 % - Akzent3" xfId="4144" hidden="1" xr:uid="{892506D3-1129-4581-9FD2-9951D180B1D1}"/>
    <cellStyle name="20 % - Akzent3" xfId="4659" hidden="1" xr:uid="{9495CCCE-FF8E-4FEF-A12E-3997E5100D5C}"/>
    <cellStyle name="20 % - Akzent3" xfId="5563" hidden="1" xr:uid="{F1449DCA-9610-47C1-82C6-1FF267782A4F}"/>
    <cellStyle name="20 % - Akzent3" xfId="3887" hidden="1" xr:uid="{2D9ED5D9-C35A-4EE8-8A60-7FE421554E11}"/>
    <cellStyle name="20 % - Akzent3" xfId="7936" hidden="1" xr:uid="{AE9E262D-46FC-4FDD-8FBA-6C3F4A070881}"/>
    <cellStyle name="20 % - Akzent3" xfId="8098" hidden="1" xr:uid="{E15CCFC1-E4DA-42DD-88C7-9831A1B79570}"/>
    <cellStyle name="20 % - Akzent3" xfId="3749" hidden="1" xr:uid="{F4539F31-24E0-4D40-BC6A-3350C8F3C0D5}"/>
    <cellStyle name="20 % - Akzent3" xfId="7712" hidden="1" xr:uid="{0B70E1A3-FB9A-4045-9F9A-6087BE64B316}"/>
    <cellStyle name="20 % - Akzent3" xfId="8155" hidden="1" xr:uid="{2ED7F622-6972-4465-8CCB-A0583AE02421}"/>
    <cellStyle name="20 % - Akzent3" xfId="8189" hidden="1" xr:uid="{2C12B8C5-4EA9-4706-A06F-1548D05034A3}"/>
    <cellStyle name="20 % - Akzent3" xfId="8315" hidden="1" xr:uid="{E0380E9B-D88B-4A37-9FA6-23BE1957F271}"/>
    <cellStyle name="20 % - Akzent3" xfId="8356" hidden="1" xr:uid="{14B4B7EB-2041-412D-A4C1-3FB358831F54}"/>
    <cellStyle name="20 % - Akzent3" xfId="8388" hidden="1" xr:uid="{5FA7358A-FACF-4097-9B5C-09BDE6D3D64B}"/>
    <cellStyle name="20 % - Akzent3" xfId="8430" hidden="1" xr:uid="{015CF17C-D397-4681-85B3-7DC3548158C9}"/>
    <cellStyle name="20 % - Akzent3" xfId="8372" hidden="1" xr:uid="{F3C995B5-93D4-4227-B1D7-1AAA44E9F1E0}"/>
    <cellStyle name="20 % - Akzent3" xfId="8383" hidden="1" xr:uid="{71C48B18-DF92-43EC-9410-82D1358B203F}"/>
    <cellStyle name="20 % - Akzent3" xfId="8445" hidden="1" xr:uid="{B392965E-BDAE-4DD1-BA9E-3AC6BD9E66F0}"/>
    <cellStyle name="20 % - Akzent3" xfId="8479" hidden="1" xr:uid="{F2C48B73-BC05-4678-AC54-FDA0191DBF31}"/>
    <cellStyle name="20 % - Akzent3" xfId="8604" hidden="1" xr:uid="{414E4E4D-FFC6-4175-8C11-A83C5B741928}"/>
    <cellStyle name="20 % - Akzent3" xfId="8645" hidden="1" xr:uid="{4A3A47BC-AF53-4E48-A8F5-C681ED33E90E}"/>
    <cellStyle name="20 % - Akzent3" xfId="8677" hidden="1" xr:uid="{592B9F8E-88FC-4626-9AC4-03A277B0EBEB}"/>
    <cellStyle name="20 % - Akzent3" xfId="8719" hidden="1" xr:uid="{6A103B7A-88DE-450D-A0AE-DCB87E9FC1D7}"/>
    <cellStyle name="20 % - Akzent3" xfId="8661" hidden="1" xr:uid="{8644BCDB-37DC-48B1-9489-3B09337411C7}"/>
    <cellStyle name="20 % - Akzent3" xfId="8672" hidden="1" xr:uid="{8BF4A545-AD0C-49D8-9A56-A86EE46FAAEA}"/>
    <cellStyle name="20 % - Akzent3" xfId="8734" hidden="1" xr:uid="{C0FADD18-B985-4D75-A3B5-1E97F4B32DCD}"/>
    <cellStyle name="20 % - Akzent3" xfId="6317" hidden="1" xr:uid="{A990B26A-FC8D-4C28-B098-3C0787B697B2}"/>
    <cellStyle name="20 % - Akzent3" xfId="8817" hidden="1" xr:uid="{299A52D5-B8D2-4023-80CA-44138A575BD4}"/>
    <cellStyle name="20 % - Akzent3" xfId="9015" hidden="1" xr:uid="{F5530F46-B11E-41EA-9B74-4D56726EAFFF}"/>
    <cellStyle name="20 % - Akzent3" xfId="9538" hidden="1" xr:uid="{6D65917E-6A96-441A-8E4D-B85C459B5900}"/>
    <cellStyle name="20 % - Akzent3" xfId="9717" hidden="1" xr:uid="{4F11470F-378B-4F37-B19E-E8F2E5DA4B8E}"/>
    <cellStyle name="20 % - Akzent3" xfId="9110" hidden="1" xr:uid="{F8CCD250-927B-4313-80B9-B06DA91753A5}"/>
    <cellStyle name="20 % - Akzent3" xfId="9312" hidden="1" xr:uid="{118AB629-C4B0-43A9-A444-5D94D3C15F12}"/>
    <cellStyle name="20 % - Akzent3" xfId="10149" hidden="1" xr:uid="{11B20F93-6F23-43CA-83FE-65E19A581764}"/>
    <cellStyle name="20 % - Akzent3" xfId="10200" hidden="1" xr:uid="{3B519FD2-CA56-4F30-B8C8-F01FA72CB710}"/>
    <cellStyle name="20 % - Akzent3" xfId="10287" hidden="1" xr:uid="{0F421005-763F-4CF9-9996-679C069C0FB0}"/>
    <cellStyle name="20 % - Akzent3" xfId="10475" hidden="1" xr:uid="{06957560-FB77-449E-A188-1D3D82723ED0}"/>
    <cellStyle name="20 % - Akzent3" xfId="10992" hidden="1" xr:uid="{4A29EE97-FDB7-4BD2-B965-3E75F22B1176}"/>
    <cellStyle name="20 % - Akzent3" xfId="11154" hidden="1" xr:uid="{FB6A87EF-5E74-46E1-B1E7-6D220D63C19F}"/>
    <cellStyle name="20 % - Akzent3" xfId="10567" hidden="1" xr:uid="{A2EFCF78-6957-482D-A107-F17C199D8723}"/>
    <cellStyle name="20 % - Akzent3" xfId="10768" hidden="1" xr:uid="{9A487C5C-ABF0-413E-89CD-374508A20787}"/>
    <cellStyle name="20 % - Akzent3" xfId="11211" hidden="1" xr:uid="{04929C83-7C94-41FA-989B-36E2F29CEAB1}"/>
    <cellStyle name="20 % - Akzent3" xfId="11243" hidden="1" xr:uid="{DA951956-20DC-40A3-8D08-5916B71FD966}"/>
    <cellStyle name="20 % - Akzent3" xfId="11305" hidden="1" xr:uid="{46B4B513-7988-4BD6-994B-DFDADA987D70}"/>
    <cellStyle name="20 % - Akzent3" xfId="11346" hidden="1" xr:uid="{CB30C8CA-BD49-4E20-A4F6-1FE9A5DDF7EA}"/>
    <cellStyle name="20 % - Akzent3" xfId="11378" hidden="1" xr:uid="{072E35DE-E767-4E7F-8ACC-6257251D76B0}"/>
    <cellStyle name="20 % - Akzent3" xfId="11420" hidden="1" xr:uid="{21AC22DE-2FB4-417E-A4F9-7C498818DA94}"/>
    <cellStyle name="20 % - Akzent3" xfId="11362" hidden="1" xr:uid="{5A6F9EBF-2137-4A1A-836B-039238CAAACA}"/>
    <cellStyle name="20 % - Akzent3" xfId="11373" hidden="1" xr:uid="{795855A0-1EEB-4191-A2B9-DF4C0AD946E2}"/>
    <cellStyle name="20 % - Akzent3" xfId="11435" hidden="1" xr:uid="{FCA809B1-C62B-4807-8853-FB4C50D781C2}"/>
    <cellStyle name="20 % - Akzent3" xfId="11467" hidden="1" xr:uid="{06E90159-B70D-4A44-B5EF-7C8C68560FC1}"/>
    <cellStyle name="20 % - Akzent3" xfId="11528" hidden="1" xr:uid="{CED2C3CE-2A60-45CC-A440-1B5C2D0F8FD6}"/>
    <cellStyle name="20 % - Akzent3" xfId="11569" hidden="1" xr:uid="{FEC69805-E268-437C-96F6-73ED65C1B916}"/>
    <cellStyle name="20 % - Akzent3" xfId="11601" hidden="1" xr:uid="{C95B15DB-8D44-4B0A-828B-7E7A9BCC305C}"/>
    <cellStyle name="20 % - Akzent3" xfId="11643" hidden="1" xr:uid="{9ABBE6DF-FB3F-448A-AA8D-61D5ED08A40D}"/>
    <cellStyle name="20 % - Akzent3" xfId="11585" hidden="1" xr:uid="{1751D226-D6F0-4EA4-B305-2C02660A6265}"/>
    <cellStyle name="20 % - Akzent3" xfId="11596" hidden="1" xr:uid="{3E21DACF-2A0E-4325-AD73-1E672DA28DEA}"/>
    <cellStyle name="20 % - Akzent3" xfId="11658" hidden="1" xr:uid="{FB0C421E-6000-47B4-B079-4124148674C7}"/>
    <cellStyle name="20 % - Akzent3" xfId="6589" hidden="1" xr:uid="{BF0D3AA7-AF8E-482E-B88A-38EF83CC925B}"/>
    <cellStyle name="20 % - Akzent3" xfId="11739" hidden="1" xr:uid="{88E69D6A-C33F-4300-9DD6-FEFCE7554391}"/>
    <cellStyle name="20 % - Akzent3" xfId="11937" hidden="1" xr:uid="{C20850F6-4987-4DAA-82D0-ADD1B7136A55}"/>
    <cellStyle name="20 % - Akzent3" xfId="12460" hidden="1" xr:uid="{D1D74534-B3FE-4650-9729-DF1345B95C95}"/>
    <cellStyle name="20 % - Akzent3" xfId="12639" hidden="1" xr:uid="{BEEF4A3E-C5AD-45FB-84A5-AA77DD9102F0}"/>
    <cellStyle name="20 % - Akzent3" xfId="12032" hidden="1" xr:uid="{D169E594-D159-4974-8D96-BF277C4DFE58}"/>
    <cellStyle name="20 % - Akzent3" xfId="12234" hidden="1" xr:uid="{C03C1993-662F-4584-94B6-FE128F220073}"/>
    <cellStyle name="20 % - Akzent3" xfId="13071" hidden="1" xr:uid="{D4E1C3D8-A105-4C24-8625-57669AE5E856}"/>
    <cellStyle name="20 % - Akzent3" xfId="13118" hidden="1" xr:uid="{8D07DD97-0A01-4FC1-A06D-1F2C713D1BAC}"/>
    <cellStyle name="20 % - Akzent3" xfId="13169" hidden="1" xr:uid="{5F81C000-B0DB-4CD0-8324-5B2002D2F076}"/>
    <cellStyle name="20 % - Akzent3" xfId="13357" hidden="1" xr:uid="{A7711F58-E908-4F9E-A2BC-FE218AE51600}"/>
    <cellStyle name="20 % - Akzent3" xfId="13874" hidden="1" xr:uid="{05E510AC-D0EF-49AF-8D18-981E48EA1023}"/>
    <cellStyle name="20 % - Akzent3" xfId="14036" hidden="1" xr:uid="{B4D96285-659E-4A90-AC45-9766E45DC256}"/>
    <cellStyle name="20 % - Akzent3" xfId="13449" hidden="1" xr:uid="{975B9076-1DB1-4CA7-A384-F368174A19A9}"/>
    <cellStyle name="20 % - Akzent3" xfId="13650" hidden="1" xr:uid="{0732355B-E3D9-47BC-ABCA-7D73944EEA2E}"/>
    <cellStyle name="20 % - Akzent3" xfId="14093" hidden="1" xr:uid="{3414836D-36AA-45E7-9DF4-E3A4024BC9BE}"/>
    <cellStyle name="20 % - Akzent3" xfId="14123" hidden="1" xr:uid="{F5F1AA97-EB31-4805-8697-0EAB3DE1655E}"/>
    <cellStyle name="20 % - Akzent3" xfId="14147" hidden="1" xr:uid="{8E4BD68B-AB0A-4C1A-8FC2-EF41786A8F22}"/>
    <cellStyle name="20 % - Akzent3" xfId="14188" hidden="1" xr:uid="{665475E8-F008-4FD1-A33E-B1168536892C}"/>
    <cellStyle name="20 % - Akzent3" xfId="14220" hidden="1" xr:uid="{2F0FB963-E5B8-43FA-B89A-8B3745AE10BF}"/>
    <cellStyle name="20 % - Akzent3" xfId="14262" hidden="1" xr:uid="{BACA30B5-C99C-4480-9FF6-49762B79A61C}"/>
    <cellStyle name="20 % - Akzent3" xfId="14204" hidden="1" xr:uid="{A6C183F2-A078-40C5-9964-3F42B892E44E}"/>
    <cellStyle name="20 % - Akzent3" xfId="14215" hidden="1" xr:uid="{80F4B54C-D54A-40AB-AFB7-09A4FFCA0340}"/>
    <cellStyle name="20 % - Akzent3" xfId="14277" hidden="1" xr:uid="{F348C8E5-24FD-429C-9FEC-A5EC8E339B14}"/>
    <cellStyle name="20 % - Akzent3" xfId="14307" hidden="1" xr:uid="{78D8627A-4BCC-44D3-A86E-E80A90C296B5}"/>
    <cellStyle name="20 % - Akzent3" xfId="14331" hidden="1" xr:uid="{7BCD3B25-6271-409D-B724-03C877BC7536}"/>
    <cellStyle name="20 % - Akzent3" xfId="14372" hidden="1" xr:uid="{01084059-18DF-4AF6-9431-8B495EAA4822}"/>
    <cellStyle name="20 % - Akzent3" xfId="14404" hidden="1" xr:uid="{F8E2264D-53D6-45C0-A83B-1E20329ECDCA}"/>
    <cellStyle name="20 % - Akzent3" xfId="14446" hidden="1" xr:uid="{0A689803-BFE9-4B68-BD7F-DD2075BA6E2A}"/>
    <cellStyle name="20 % - Akzent3" xfId="14388" hidden="1" xr:uid="{2710BAAD-CE1B-4C07-9BA4-5B60C2441228}"/>
    <cellStyle name="20 % - Akzent3" xfId="14399" hidden="1" xr:uid="{7ED11CF0-3C80-47E8-B95A-E1647FAE303B}"/>
    <cellStyle name="20 % - Akzent3" xfId="14461" hidden="1" xr:uid="{A7A14646-2C2D-4C24-B482-52479D673DD1}"/>
    <cellStyle name="20 % - Akzent3" xfId="14495" hidden="1" xr:uid="{1F47C74C-020D-4CEE-8A00-CF19C52F886A}"/>
    <cellStyle name="20 % - Akzent3" xfId="14655" hidden="1" xr:uid="{64252D6D-5450-4CD9-BF89-70D16B4BB78C}"/>
    <cellStyle name="20 % - Akzent3" xfId="14696" hidden="1" xr:uid="{B784120F-ADE4-4DB4-97E6-44E6DBA9FF46}"/>
    <cellStyle name="20 % - Akzent3" xfId="14728" hidden="1" xr:uid="{94AF1410-FB61-4610-9EA5-FF5AE1617B0F}"/>
    <cellStyle name="20 % - Akzent3" xfId="14770" hidden="1" xr:uid="{BD8699A2-A8A0-4EC3-84B5-ACA6EDFF605B}"/>
    <cellStyle name="20 % - Akzent3" xfId="14712" hidden="1" xr:uid="{50695E16-81B6-4961-A44F-8199C5F9E0FE}"/>
    <cellStyle name="20 % - Akzent3" xfId="14723" hidden="1" xr:uid="{8ED7111F-E4F3-4316-B8CB-4BAA265DEDE3}"/>
    <cellStyle name="20 % - Akzent3" xfId="14785" hidden="1" xr:uid="{E4DBE94C-B192-4F97-9752-2B146C7CCF53}"/>
    <cellStyle name="20 % - Akzent3" xfId="14819" hidden="1" xr:uid="{BAA0A506-3B46-4EA3-8AFF-086B91D4E819}"/>
    <cellStyle name="20 % - Akzent3" xfId="14979" hidden="1" xr:uid="{D97BEB6F-910F-426D-B092-2035167EBC40}"/>
    <cellStyle name="20 % - Akzent3" xfId="15020" hidden="1" xr:uid="{74B52E6B-3D55-429E-B53A-6D58229FB56E}"/>
    <cellStyle name="20 % - Akzent3" xfId="15052" hidden="1" xr:uid="{5F8B5759-0972-4FB6-B817-DE4C52A05E1E}"/>
    <cellStyle name="20 % - Akzent3" xfId="15094" hidden="1" xr:uid="{2E9F350A-672A-4F60-9394-9933AC0F218C}"/>
    <cellStyle name="20 % - Akzent3" xfId="15036" hidden="1" xr:uid="{6E62B858-9E5B-488C-B9A0-0729834A3523}"/>
    <cellStyle name="20 % - Akzent3" xfId="15047" hidden="1" xr:uid="{559B000E-A1C3-4C50-9343-0752EC7BE3F0}"/>
    <cellStyle name="20 % - Akzent3" xfId="15109" hidden="1" xr:uid="{037BD135-A192-4D39-8A8F-74E286FC8170}"/>
    <cellStyle name="20 % - Akzent3" xfId="15143" hidden="1" xr:uid="{8EBFE697-3234-426A-8201-087B12C72D7A}"/>
    <cellStyle name="20 % - Akzent3" xfId="15303" hidden="1" xr:uid="{861A566A-AAB3-42FA-A722-E49FC86103BA}"/>
    <cellStyle name="20 % - Akzent3" xfId="15344" hidden="1" xr:uid="{9588C079-93B9-4E88-BCF8-0E14A3FF94E5}"/>
    <cellStyle name="20 % - Akzent3" xfId="15376" hidden="1" xr:uid="{86AE1E8F-30D9-4677-9A19-37DACAC37433}"/>
    <cellStyle name="20 % - Akzent3" xfId="15418" hidden="1" xr:uid="{9A3630A4-85BC-42CD-BB15-F1854BACB644}"/>
    <cellStyle name="20 % - Akzent3" xfId="15360" hidden="1" xr:uid="{3FD60FBE-1EFF-440C-BC98-8EAF5FFA36BE}"/>
    <cellStyle name="20 % - Akzent3" xfId="15371" hidden="1" xr:uid="{E2809FF5-68AE-4C77-B561-EBD59FFDC51B}"/>
    <cellStyle name="20 % - Akzent3" xfId="15433" hidden="1" xr:uid="{7F287094-09DA-49C9-B479-5EFED8548384}"/>
    <cellStyle name="20 % - Akzent3" xfId="15467" hidden="1" xr:uid="{B3D971E3-034F-4D50-BFA2-709603A36C77}"/>
    <cellStyle name="20 % - Akzent3" xfId="15627" hidden="1" xr:uid="{16DB5664-3719-44D9-81F8-96B0BB779703}"/>
    <cellStyle name="20 % - Akzent3" xfId="15668" hidden="1" xr:uid="{B5486C29-F6B9-4824-B15B-FF544B666E2D}"/>
    <cellStyle name="20 % - Akzent3" xfId="15700" hidden="1" xr:uid="{3DCE160A-35F6-439E-8BCE-793E130DF035}"/>
    <cellStyle name="20 % - Akzent3" xfId="15742" hidden="1" xr:uid="{57677F1E-44B9-4C39-AD0B-7365F7103967}"/>
    <cellStyle name="20 % - Akzent3" xfId="15684" hidden="1" xr:uid="{0B54F8FF-A2A9-4B69-8DD1-AA2C6F50DA49}"/>
    <cellStyle name="20 % - Akzent3" xfId="15695" hidden="1" xr:uid="{108E1191-B06B-43E5-813C-177262ED6327}"/>
    <cellStyle name="20 % - Akzent3" xfId="15757" hidden="1" xr:uid="{A7FA9616-25E6-4024-A110-C06AB6E54E3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567" hidden="1" xr:uid="{C3F22441-1DB6-4179-A29F-05B6F55639D7}"/>
    <cellStyle name="20 % - Akzent4" xfId="4417" hidden="1" xr:uid="{F9B1CC96-32CE-4C37-8FD0-D15AFCE4EF14}"/>
    <cellStyle name="20 % - Akzent4" xfId="4591" hidden="1" xr:uid="{E8B3F85B-56EC-4361-A931-86D82E1FF4F2}"/>
    <cellStyle name="20 % - Akzent4" xfId="5225" hidden="1" xr:uid="{BCA0A8E3-E63B-4388-BB8C-FF93291C1849}"/>
    <cellStyle name="20 % - Akzent4" xfId="5273" hidden="1" xr:uid="{AB284FB3-CEF6-4542-9E51-CA17737EB60D}"/>
    <cellStyle name="20 % - Akzent4" xfId="5290" hidden="1" xr:uid="{45192F88-1CEA-46B5-A8F6-219A3B8FB0E6}"/>
    <cellStyle name="20 % - Akzent4" xfId="5344" hidden="1" xr:uid="{59415CE5-D3AF-42E7-B09A-A848C1254AA8}"/>
    <cellStyle name="20 % - Akzent4" xfId="5712" hidden="1" xr:uid="{0032B9DA-7475-47B4-82E5-E7836EBA1C7B}"/>
    <cellStyle name="20 % - Akzent4" xfId="5759" hidden="1" xr:uid="{ECD770B8-78AD-45E7-9CD6-AE6F9F0BF7EC}"/>
    <cellStyle name="20 % - Akzent4" xfId="5953" hidden="1" xr:uid="{8AF6CDAF-C6D4-49D8-9236-FC7998EC4B49}"/>
    <cellStyle name="20 % - Akzent4" xfId="6120" hidden="1" xr:uid="{4B610200-87A6-4F2C-BAC9-C5CA3FAC8A94}"/>
    <cellStyle name="20 % - Akzent4" xfId="6742" hidden="1" xr:uid="{21F5D3DA-D5AD-4423-BEEE-809FF8A30BEE}"/>
    <cellStyle name="20 % - Akzent4" xfId="6786" hidden="1" xr:uid="{B95D9887-4EE5-4794-AD10-A3DF2E10105E}"/>
    <cellStyle name="20 % - Akzent4" xfId="6801" hidden="1" xr:uid="{ABBEC024-5967-4BCE-BD50-6A03A6E516B7}"/>
    <cellStyle name="20 % - Akzent4" xfId="6852" hidden="1" xr:uid="{741A06C9-8FA5-4B42-A9D5-D4BF5716578C}"/>
    <cellStyle name="20 % - Akzent4" xfId="6863" hidden="1" xr:uid="{195525D3-CB6A-4ECC-A505-F39557A704DB}"/>
    <cellStyle name="20 % - Akzent4" xfId="6892" hidden="1" xr:uid="{84508926-3EF1-411C-8576-6A4139A12BA2}"/>
    <cellStyle name="20 % - Akzent4" xfId="7052" hidden="1" xr:uid="{24FF76A1-50A3-4A19-A22B-E6487BC2D982}"/>
    <cellStyle name="20 % - Akzent4" xfId="7088" hidden="1" xr:uid="{116EC04D-2DC7-4C0F-9300-494A2BB0F4C3}"/>
    <cellStyle name="20 % - Akzent4" xfId="7152" hidden="1" xr:uid="{E8B41CCD-5BC5-4B73-A31C-F92AAFCD02B9}"/>
    <cellStyle name="20 % - Akzent4" xfId="7161" hidden="1" xr:uid="{F2E2832E-B350-4A8F-8D78-154A45FDE68B}"/>
    <cellStyle name="20 % - Akzent4" xfId="7166" hidden="1" xr:uid="{64F44009-52E0-4F4C-86FB-32E42D28A4C4}"/>
    <cellStyle name="20 % - Akzent4" xfId="7176" hidden="1" xr:uid="{A004843F-4374-447C-8249-93224ECBCE9F}"/>
    <cellStyle name="20 % - Akzent4" xfId="7187" hidden="1" xr:uid="{E6E10A40-84C3-4BDF-9231-DD96CD267591}"/>
    <cellStyle name="20 % - Akzent4" xfId="7216" hidden="1" xr:uid="{AF198CDB-3677-4745-9470-B73DFF3A4CA2}"/>
    <cellStyle name="20 % - Akzent4" xfId="7376" hidden="1" xr:uid="{AFE012B6-B2B6-4CBD-B3AF-7AB9D7A054A1}"/>
    <cellStyle name="20 % - Akzent4" xfId="7412" hidden="1" xr:uid="{DB32B89A-3987-4C7B-9C1B-F4A67744ADF2}"/>
    <cellStyle name="20 % - Akzent4" xfId="7476" hidden="1" xr:uid="{67E4F0AA-4589-47D7-9A2E-9A565D6E629D}"/>
    <cellStyle name="20 % - Akzent4" xfId="7485" hidden="1" xr:uid="{49698D6F-7A7B-4118-88AA-A835C68AFD8D}"/>
    <cellStyle name="20 % - Akzent4" xfId="7490" hidden="1" xr:uid="{5FE43E08-BC64-4583-AE4B-99135B7DAC1F}"/>
    <cellStyle name="20 % - Akzent4" xfId="7500" hidden="1" xr:uid="{A6D6D35C-A8BC-4AE5-B057-FB00EEEF5A12}"/>
    <cellStyle name="20 % - Akzent4" xfId="7511" hidden="1" xr:uid="{A3625C69-03F3-487E-A851-DD43D6E163EC}"/>
    <cellStyle name="20 % - Akzent4" xfId="4825" hidden="1" xr:uid="{3B06AF24-9427-4897-BE20-26B388747FD2}"/>
    <cellStyle name="20 % - Akzent4" xfId="4640" hidden="1" xr:uid="{DF56D7A8-D403-4639-A209-0422D63CE57C}"/>
    <cellStyle name="20 % - Akzent4" xfId="4677" hidden="1" xr:uid="{2D8565AC-2B6B-427E-B559-8093E21DB3C5}"/>
    <cellStyle name="20 % - Akzent4" xfId="4874" hidden="1" xr:uid="{DE5E4F33-A729-40A3-B134-4F23E20B5151}"/>
    <cellStyle name="20 % - Akzent4" xfId="6346" hidden="1" xr:uid="{35406C08-D7E8-404E-8023-56D6104046FC}"/>
    <cellStyle name="20 % - Akzent4" xfId="5368" hidden="1" xr:uid="{B2E232F8-6767-400A-82E6-E210C78A6330}"/>
    <cellStyle name="20 % - Akzent4" xfId="6368" hidden="1" xr:uid="{EE39F154-23F7-4B38-91AD-61E3BC54EF30}"/>
    <cellStyle name="20 % - Akzent4" xfId="6826" hidden="1" xr:uid="{647F65DD-9654-420D-B710-60496A26E644}"/>
    <cellStyle name="20 % - Akzent4" xfId="6192" hidden="1" xr:uid="{F762F977-FE1F-420B-A8D4-6C72D75DA1CB}"/>
    <cellStyle name="20 % - Akzent4" xfId="4933" hidden="1" xr:uid="{139AD3FA-F9B4-4359-8BB1-386157CED146}"/>
    <cellStyle name="20 % - Akzent4" xfId="3604" hidden="1" xr:uid="{DD0769DC-0635-47B4-BE4C-8BB72E0D8666}"/>
    <cellStyle name="20 % - Akzent4" xfId="8042" hidden="1" xr:uid="{0A39F646-273C-458A-862D-AA25A2517C94}"/>
    <cellStyle name="20 % - Akzent4" xfId="8086" hidden="1" xr:uid="{30E72DAE-A467-48F3-BB47-1F08E80AF77F}"/>
    <cellStyle name="20 % - Akzent4" xfId="8101" hidden="1" xr:uid="{707818CA-CEB9-4289-9D96-C399045B9037}"/>
    <cellStyle name="20 % - Akzent4" xfId="8152" hidden="1" xr:uid="{6235D86E-AD5B-4021-88F2-230700B2AE14}"/>
    <cellStyle name="20 % - Akzent4" xfId="8163" hidden="1" xr:uid="{72A798D5-56A8-4342-AAA2-3E1763C6B878}"/>
    <cellStyle name="20 % - Akzent4" xfId="8192" hidden="1" xr:uid="{059CC8DE-BE17-43E4-9BC5-CB1B25CF3F83}"/>
    <cellStyle name="20 % - Akzent4" xfId="8318" hidden="1" xr:uid="{029EE1A4-A590-4B8C-95CA-DED7A7C72248}"/>
    <cellStyle name="20 % - Akzent4" xfId="8354" hidden="1" xr:uid="{3E5A5492-305C-4E37-B291-4630258F4E0A}"/>
    <cellStyle name="20 % - Akzent4" xfId="8418" hidden="1" xr:uid="{B76DFAEE-37FF-4046-B093-FB987E2E8A80}"/>
    <cellStyle name="20 % - Akzent4" xfId="8427" hidden="1" xr:uid="{A8FCE588-1ABC-4A18-9A3E-90B4107AFF27}"/>
    <cellStyle name="20 % - Akzent4" xfId="8432" hidden="1" xr:uid="{22AD61A2-66BB-4C98-A20C-93FD2CFB2C80}"/>
    <cellStyle name="20 % - Akzent4" xfId="8442" hidden="1" xr:uid="{AEA86B23-698B-411A-A31D-BA9D8F7578DB}"/>
    <cellStyle name="20 % - Akzent4" xfId="8453" hidden="1" xr:uid="{D9E7E3C6-C166-4950-92D6-C05CC7E1EC38}"/>
    <cellStyle name="20 % - Akzent4" xfId="8482" hidden="1" xr:uid="{8197DCE6-37EB-40FB-918F-E64DDE5011D8}"/>
    <cellStyle name="20 % - Akzent4" xfId="8607" hidden="1" xr:uid="{79370D76-960A-4466-9151-D1F49ED4CECD}"/>
    <cellStyle name="20 % - Akzent4" xfId="8643" hidden="1" xr:uid="{46AFCBA9-C888-46FE-896F-ACB7B14919BF}"/>
    <cellStyle name="20 % - Akzent4" xfId="8707" hidden="1" xr:uid="{7D8DB0BB-809C-4641-B300-927C201A1644}"/>
    <cellStyle name="20 % - Akzent4" xfId="8716" hidden="1" xr:uid="{59481300-7D25-4EE7-9FC8-AB5D986FD50F}"/>
    <cellStyle name="20 % - Akzent4" xfId="8721" hidden="1" xr:uid="{013AC432-090B-43BB-B6A2-C183F5BEC550}"/>
    <cellStyle name="20 % - Akzent4" xfId="8731" hidden="1" xr:uid="{E80F1C6B-9D84-482F-9408-BC12AC884339}"/>
    <cellStyle name="20 % - Akzent4" xfId="8742" hidden="1" xr:uid="{FB627684-78A3-466A-9304-4771BAD6F104}"/>
    <cellStyle name="20 % - Akzent4" xfId="8492" hidden="1" xr:uid="{0BBFAFB6-5F32-4C2C-9591-197B7EF5DB16}"/>
    <cellStyle name="20 % - Akzent4" xfId="8821" hidden="1" xr:uid="{16643D45-C4E9-4E85-B65B-B9C53D9C464B}"/>
    <cellStyle name="20 % - Akzent4" xfId="8999" hidden="1" xr:uid="{F4B2714D-E0DB-41ED-B2D7-D0A74CA4ED5D}"/>
    <cellStyle name="20 % - Akzent4" xfId="9654" hidden="1" xr:uid="{46453ECE-287D-4479-A687-C49EDF7C3C56}"/>
    <cellStyle name="20 % - Akzent4" xfId="9703" hidden="1" xr:uid="{396575A1-FABA-4B46-B1AE-EA6E0B2A289F}"/>
    <cellStyle name="20 % - Akzent4" xfId="9721" hidden="1" xr:uid="{68BE2D88-D980-47F7-86C4-71C6CAC46CBB}"/>
    <cellStyle name="20 % - Akzent4" xfId="9775" hidden="1" xr:uid="{F02DB2D5-97ED-4CE5-AAC1-BF9BAD58F584}"/>
    <cellStyle name="20 % - Akzent4" xfId="10157" hidden="1" xr:uid="{69E16167-9742-420B-B63E-301CDB78E478}"/>
    <cellStyle name="20 % - Akzent4" xfId="10204" hidden="1" xr:uid="{AC5EF10A-314E-4E4E-8D2B-9442A885248E}"/>
    <cellStyle name="20 % - Akzent4" xfId="10291" hidden="1" xr:uid="{B722CCB7-770C-4174-A68A-62C8277AE637}"/>
    <cellStyle name="20 % - Akzent4" xfId="10459" hidden="1" xr:uid="{DEF15E0D-F0E1-4E47-9988-EF5F98C6E12F}"/>
    <cellStyle name="20 % - Akzent4" xfId="11098" hidden="1" xr:uid="{BDEB56F4-2186-4E86-846E-98136D4168A8}"/>
    <cellStyle name="20 % - Akzent4" xfId="11142" hidden="1" xr:uid="{64DC2FA4-D26B-494E-BAC0-98EAC961F5D7}"/>
    <cellStyle name="20 % - Akzent4" xfId="11157" hidden="1" xr:uid="{C89E4AF4-7D5F-4C30-A121-48FD00024FAF}"/>
    <cellStyle name="20 % - Akzent4" xfId="11208" hidden="1" xr:uid="{50399ABE-B7DA-4D96-8F2F-5047C888DA7E}"/>
    <cellStyle name="20 % - Akzent4" xfId="11219" hidden="1" xr:uid="{FD0A4661-8EEC-4AC3-AC46-96A01D68B0A4}"/>
    <cellStyle name="20 % - Akzent4" xfId="11246" hidden="1" xr:uid="{082E7036-BA4E-4D49-98CD-D2FFF906D484}"/>
    <cellStyle name="20 % - Akzent4" xfId="11308" hidden="1" xr:uid="{2D318E5D-17D5-448B-BEC4-325208EA5A9B}"/>
    <cellStyle name="20 % - Akzent4" xfId="11344" hidden="1" xr:uid="{85AFC7EB-3E29-4CB2-AB04-49E280D52642}"/>
    <cellStyle name="20 % - Akzent4" xfId="11408" hidden="1" xr:uid="{D54ED2CA-4855-4A67-BF72-8F45823A0930}"/>
    <cellStyle name="20 % - Akzent4" xfId="11417" hidden="1" xr:uid="{4BDA539B-4C09-4721-B348-27304C239D1B}"/>
    <cellStyle name="20 % - Akzent4" xfId="11422" hidden="1" xr:uid="{683C2A7D-9A23-497D-862D-B52E42CC8D82}"/>
    <cellStyle name="20 % - Akzent4" xfId="11432" hidden="1" xr:uid="{936252D8-AC1C-442C-91C4-ACA3297832A9}"/>
    <cellStyle name="20 % - Akzent4" xfId="11443" hidden="1" xr:uid="{D5EF36E8-BB2A-41DD-A442-E72525D86160}"/>
    <cellStyle name="20 % - Akzent4" xfId="11470" hidden="1" xr:uid="{E5073E58-C239-4FAE-8DF0-4D9C2681E4A1}"/>
    <cellStyle name="20 % - Akzent4" xfId="11531" hidden="1" xr:uid="{914EA86F-D256-4A9A-AA41-6DEFA6663B2D}"/>
    <cellStyle name="20 % - Akzent4" xfId="11567" hidden="1" xr:uid="{68CF0F35-3F56-47F9-87DA-80EB57766418}"/>
    <cellStyle name="20 % - Akzent4" xfId="11631" hidden="1" xr:uid="{BE23252C-821B-4845-A80F-1723BCE0D3AA}"/>
    <cellStyle name="20 % - Akzent4" xfId="11640" hidden="1" xr:uid="{46343C6F-A3FE-4C32-8400-AC32F36355E9}"/>
    <cellStyle name="20 % - Akzent4" xfId="11645" hidden="1" xr:uid="{AF9E089F-94CF-47D6-A1A5-452AF21480E7}"/>
    <cellStyle name="20 % - Akzent4" xfId="11655" hidden="1" xr:uid="{50B81532-0ADE-4EB8-9215-94F4660838DC}"/>
    <cellStyle name="20 % - Akzent4" xfId="11666" hidden="1" xr:uid="{AF451852-19BC-44FE-869F-F719E0E04034}"/>
    <cellStyle name="20 % - Akzent4" xfId="11479" hidden="1" xr:uid="{D6DAA52E-C3D5-46BB-BB0C-6D8804447DD0}"/>
    <cellStyle name="20 % - Akzent4" xfId="11743" hidden="1" xr:uid="{BF69B6F7-358D-437B-895E-E750E931D65A}"/>
    <cellStyle name="20 % - Akzent4" xfId="11921" hidden="1" xr:uid="{C4CC64EF-BFA0-46DE-BF0D-AC826B6970F3}"/>
    <cellStyle name="20 % - Akzent4" xfId="12576" hidden="1" xr:uid="{835DE2B6-6CEB-4929-B550-9352B0671FA7}"/>
    <cellStyle name="20 % - Akzent4" xfId="12625" hidden="1" xr:uid="{A529FBA3-11A0-443C-8D2F-7407EC9A4A14}"/>
    <cellStyle name="20 % - Akzent4" xfId="12643" hidden="1" xr:uid="{D58BDABB-E438-4881-9F27-28080FC9B54F}"/>
    <cellStyle name="20 % - Akzent4" xfId="12697" hidden="1" xr:uid="{D796796F-543C-49A6-BC03-590D58488A93}"/>
    <cellStyle name="20 % - Akzent4" xfId="13079" hidden="1" xr:uid="{5D8E84A3-17FC-4239-942E-30BF8124F25C}"/>
    <cellStyle name="20 % - Akzent4" xfId="13122" hidden="1" xr:uid="{193214AE-D76A-4DD7-B9AB-31AB3B036043}"/>
    <cellStyle name="20 % - Akzent4" xfId="13173" hidden="1" xr:uid="{BA420DA1-19F8-4798-BB1C-6BE2D19EB6AD}"/>
    <cellStyle name="20 % - Akzent4" xfId="13341" hidden="1" xr:uid="{4CA8D92A-8BF2-4C3F-A291-C9F773C7744D}"/>
    <cellStyle name="20 % - Akzent4" xfId="13980" hidden="1" xr:uid="{D4133985-E8B9-4DC8-9A60-421B4E844101}"/>
    <cellStyle name="20 % - Akzent4" xfId="14024" hidden="1" xr:uid="{C2E2E439-2684-4422-89B5-2F6B2245E8A3}"/>
    <cellStyle name="20 % - Akzent4" xfId="14039" hidden="1" xr:uid="{A8CAFF85-E8DE-4E55-9950-2FB5AD072E25}"/>
    <cellStyle name="20 % - Akzent4" xfId="14090" hidden="1" xr:uid="{992F29D0-51E8-48EC-BB6F-C53BFE60B8E0}"/>
    <cellStyle name="20 % - Akzent4" xfId="14101" hidden="1" xr:uid="{E207864E-1C62-4E7A-B018-4D542A1641C1}"/>
    <cellStyle name="20 % - Akzent4" xfId="14126" hidden="1" xr:uid="{9EB191B5-92C6-48C6-B08B-D43A7977C658}"/>
    <cellStyle name="20 % - Akzent4" xfId="14150" hidden="1" xr:uid="{38DC53C9-63EE-4EA3-B702-8E3A5AF913E5}"/>
    <cellStyle name="20 % - Akzent4" xfId="14186" hidden="1" xr:uid="{2F05F634-17BA-487F-ADCF-512FBE0B06FA}"/>
    <cellStyle name="20 % - Akzent4" xfId="14250" hidden="1" xr:uid="{9D3ECEA6-4F4E-4213-80CB-238C7C70E28C}"/>
    <cellStyle name="20 % - Akzent4" xfId="14259" hidden="1" xr:uid="{6F150B1D-750A-4E5D-B759-0D91E58AAE5D}"/>
    <cellStyle name="20 % - Akzent4" xfId="14264" hidden="1" xr:uid="{A1976100-4E79-4EE6-B01C-EA06F05567DA}"/>
    <cellStyle name="20 % - Akzent4" xfId="14274" hidden="1" xr:uid="{57075DA9-A17F-478A-BDAD-7EB4551B6BC2}"/>
    <cellStyle name="20 % - Akzent4" xfId="14285" hidden="1" xr:uid="{208E1B41-F848-434D-B75D-A426EB81F379}"/>
    <cellStyle name="20 % - Akzent4" xfId="14310" hidden="1" xr:uid="{C01C84E1-1F60-4B58-8A1D-E28CC6783850}"/>
    <cellStyle name="20 % - Akzent4" xfId="14334" hidden="1" xr:uid="{84B3FE5A-C231-4021-AC7D-D66E5F523289}"/>
    <cellStyle name="20 % - Akzent4" xfId="14370" hidden="1" xr:uid="{5A0EBC8B-6F11-45D1-A09D-0CAF4FCA33E9}"/>
    <cellStyle name="20 % - Akzent4" xfId="14434" hidden="1" xr:uid="{D23104A0-0509-4157-84AF-9A8F258F962E}"/>
    <cellStyle name="20 % - Akzent4" xfId="14443" hidden="1" xr:uid="{E1F10A1A-6E0D-427A-880A-B9D291F6197A}"/>
    <cellStyle name="20 % - Akzent4" xfId="14448" hidden="1" xr:uid="{A8E53F8A-55BC-4E64-B236-1F059A33E90B}"/>
    <cellStyle name="20 % - Akzent4" xfId="14458" hidden="1" xr:uid="{9BD31601-6B15-4E93-9A08-DF2347D4DE32}"/>
    <cellStyle name="20 % - Akzent4" xfId="14469" hidden="1" xr:uid="{9DC84AD4-2012-49D5-BB17-0B95976CA18D}"/>
    <cellStyle name="20 % - Akzent4" xfId="14498" hidden="1" xr:uid="{7CD05DFB-6379-4AE5-90CA-EAF2796ACAB4}"/>
    <cellStyle name="20 % - Akzent4" xfId="14658" hidden="1" xr:uid="{C01536AC-76B8-4CAA-B46A-112DF47F74BF}"/>
    <cellStyle name="20 % - Akzent4" xfId="14694" hidden="1" xr:uid="{BE1760C6-1881-497A-A001-BC8C33A7F212}"/>
    <cellStyle name="20 % - Akzent4" xfId="14758" hidden="1" xr:uid="{E1D7BFFA-C994-4F85-9D84-C2A328E9B1FE}"/>
    <cellStyle name="20 % - Akzent4" xfId="14767" hidden="1" xr:uid="{7194A8E1-D887-4A3C-B32D-F21542FEFD0B}"/>
    <cellStyle name="20 % - Akzent4" xfId="14772" hidden="1" xr:uid="{FE1C13B2-02AA-4C3F-ADF1-BC2DE67CB26D}"/>
    <cellStyle name="20 % - Akzent4" xfId="14782" hidden="1" xr:uid="{0D0B5CCD-9EB5-462B-9394-9BC20DB19C75}"/>
    <cellStyle name="20 % - Akzent4" xfId="14793" hidden="1" xr:uid="{F7D74BB6-2866-4374-A356-D63439604367}"/>
    <cellStyle name="20 % - Akzent4" xfId="14822" hidden="1" xr:uid="{691B8552-C25F-4189-94AF-697C08801CDC}"/>
    <cellStyle name="20 % - Akzent4" xfId="14982" hidden="1" xr:uid="{BC66C557-F14F-43A9-881B-8C1C245A4586}"/>
    <cellStyle name="20 % - Akzent4" xfId="15018" hidden="1" xr:uid="{C0D9F931-9558-4482-83AF-E376FBCD1FB5}"/>
    <cellStyle name="20 % - Akzent4" xfId="15082" hidden="1" xr:uid="{4BAEDCCC-8AD8-487A-822C-6D8D75331208}"/>
    <cellStyle name="20 % - Akzent4" xfId="15091" hidden="1" xr:uid="{45ED8867-7EE3-4F5B-B153-1E55D5CA537C}"/>
    <cellStyle name="20 % - Akzent4" xfId="15096" hidden="1" xr:uid="{4B651E13-87F9-4E2F-BDBA-8BCDD9D080D2}"/>
    <cellStyle name="20 % - Akzent4" xfId="15106" hidden="1" xr:uid="{CF9EA8B5-88AC-4CE7-A8D7-854877913A52}"/>
    <cellStyle name="20 % - Akzent4" xfId="15117" hidden="1" xr:uid="{FC4F28F1-0623-46EC-93FE-7EB8C68E8EFC}"/>
    <cellStyle name="20 % - Akzent4" xfId="15146" hidden="1" xr:uid="{A42A42D7-D8E3-4CE7-952D-B756DD8C89AE}"/>
    <cellStyle name="20 % - Akzent4" xfId="15306" hidden="1" xr:uid="{480D9D65-8E8B-429C-AD3A-46E85BB49CAA}"/>
    <cellStyle name="20 % - Akzent4" xfId="15342" hidden="1" xr:uid="{3C0DF493-08C3-4CB4-8D76-12BB910C231D}"/>
    <cellStyle name="20 % - Akzent4" xfId="15406" hidden="1" xr:uid="{687D156F-A8DF-483B-A7AD-ED409844E669}"/>
    <cellStyle name="20 % - Akzent4" xfId="15415" hidden="1" xr:uid="{9FC8CD04-D361-4D5E-A466-9B99CA4BD2E9}"/>
    <cellStyle name="20 % - Akzent4" xfId="15420" hidden="1" xr:uid="{22526161-286C-485D-B62F-060C4A50BC2C}"/>
    <cellStyle name="20 % - Akzent4" xfId="15430" hidden="1" xr:uid="{F3975CFA-D051-4DD9-802E-62CCEA47BCF5}"/>
    <cellStyle name="20 % - Akzent4" xfId="15441" hidden="1" xr:uid="{3753983D-738E-4718-A5F5-C924EB9F35E7}"/>
    <cellStyle name="20 % - Akzent4" xfId="15470" hidden="1" xr:uid="{F3C36415-FFF4-403E-8223-DF0C6514FA18}"/>
    <cellStyle name="20 % - Akzent4" xfId="15630" hidden="1" xr:uid="{B7A603FE-5B9B-4B2A-8E38-A2C9E254E209}"/>
    <cellStyle name="20 % - Akzent4" xfId="15666" hidden="1" xr:uid="{C0C5A08E-FD7D-4CD4-9230-1433B604C1D5}"/>
    <cellStyle name="20 % - Akzent4" xfId="15730" hidden="1" xr:uid="{1CD62D17-0445-49C9-83ED-94F4B6F28D1F}"/>
    <cellStyle name="20 % - Akzent4" xfId="15739" hidden="1" xr:uid="{DEF879A5-5F34-415F-91C7-C2716D0DA3EE}"/>
    <cellStyle name="20 % - Akzent4" xfId="15744" hidden="1" xr:uid="{61A07B6F-E2D9-43AE-994F-2ADA504966D7}"/>
    <cellStyle name="20 % - Akzent4" xfId="15754" hidden="1" xr:uid="{4B43B84D-A48A-4C90-AEF0-00F85295DFAB}"/>
    <cellStyle name="20 % - Akzent4" xfId="15765" hidden="1" xr:uid="{CA38364A-B725-4D3E-AAA1-7DA5DE0594C6}"/>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71" hidden="1" xr:uid="{AE7629D3-D558-4B36-9553-5C68F3625019}"/>
    <cellStyle name="20 % - Akzent5" xfId="4421" hidden="1" xr:uid="{70CD6BD5-D7F6-4226-B0B4-8860C76A3DFD}"/>
    <cellStyle name="20 % - Akzent5" xfId="4707" hidden="1" xr:uid="{89689374-5F20-477C-BA5C-8CF3A9B65A14}"/>
    <cellStyle name="20 % - Akzent5" xfId="4597" hidden="1" xr:uid="{C0A2DBF3-18BA-4678-AAC3-D42D9431D570}"/>
    <cellStyle name="20 % - Akzent5" xfId="5105" hidden="1" xr:uid="{0843C516-DDBD-4A30-BC6B-7DE389AEF9F7}"/>
    <cellStyle name="20 % - Akzent5" xfId="5182" hidden="1" xr:uid="{5D9328C0-FFB7-42EF-BA7D-47AE6BAEAA9F}"/>
    <cellStyle name="20 % - Akzent5" xfId="5343" hidden="1" xr:uid="{0D748BAE-14D4-4F97-AFC2-023764F4870B}"/>
    <cellStyle name="20 % - Akzent5" xfId="4655" hidden="1" xr:uid="{AA051634-7474-45A6-A737-2A35A6BA1B5C}"/>
    <cellStyle name="20 % - Akzent5" xfId="5763" hidden="1" xr:uid="{F0D001C5-90D6-429B-8685-BC221558C800}"/>
    <cellStyle name="20 % - Akzent5" xfId="5957" hidden="1" xr:uid="{05FC4552-19E8-42E0-A388-739E4518D586}"/>
    <cellStyle name="20 % - Akzent5" xfId="6232" hidden="1" xr:uid="{4C5C78CC-CFF9-427F-9E5E-B654B2945168}"/>
    <cellStyle name="20 % - Akzent5" xfId="6126" hidden="1" xr:uid="{3327E21B-8894-4691-80B9-EFC9A30FA422}"/>
    <cellStyle name="20 % - Akzent5" xfId="6631" hidden="1" xr:uid="{94BED43D-82EA-4E77-8CC2-60358F2E85C6}"/>
    <cellStyle name="20 % - Akzent5" xfId="6704" hidden="1" xr:uid="{24217CBD-C9D9-4EBD-9015-EBAC54BA979D}"/>
    <cellStyle name="20 % - Akzent5" xfId="6851" hidden="1" xr:uid="{40A8A854-A206-4C62-823E-7ACD38FDFE3F}"/>
    <cellStyle name="20 % - Akzent5" xfId="6184" hidden="1" xr:uid="{7B05242D-7E73-4596-B8EE-BF8770C9D2FB}"/>
    <cellStyle name="20 % - Akzent5" xfId="6895" hidden="1" xr:uid="{7335C6E8-3A73-49FE-8C3C-F702D6EC7B51}"/>
    <cellStyle name="20 % - Akzent5" xfId="7055" hidden="1" xr:uid="{7FD8F32E-F879-4223-8DA6-ED6E8D91869E}"/>
    <cellStyle name="20 % - Akzent5" xfId="7112" hidden="1" xr:uid="{059F77AE-53FA-4925-93C0-E37A1064E541}"/>
    <cellStyle name="20 % - Akzent5" xfId="7089" hidden="1" xr:uid="{33F50ACB-0B88-41D6-93DA-1697D53F3C97}"/>
    <cellStyle name="20 % - Akzent5" xfId="7120" hidden="1" xr:uid="{DD1EEC5F-95A9-4325-A758-B03FE81155D9}"/>
    <cellStyle name="20 % - Akzent5" xfId="7142" hidden="1" xr:uid="{D5254947-2403-4409-8238-4C59CB79461C}"/>
    <cellStyle name="20 % - Akzent5" xfId="7175" hidden="1" xr:uid="{CB1D5944-DA4A-4B90-A5EE-156392D815C6}"/>
    <cellStyle name="20 % - Akzent5" xfId="7099" hidden="1" xr:uid="{A2C78AAC-67AA-45AC-96B1-1370CBA53BB3}"/>
    <cellStyle name="20 % - Akzent5" xfId="7219" hidden="1" xr:uid="{F455257D-5A96-4F01-B4E2-79796B3A969B}"/>
    <cellStyle name="20 % - Akzent5" xfId="7379" hidden="1" xr:uid="{E15F2987-08E2-42E4-8AF9-2342B1557E0A}"/>
    <cellStyle name="20 % - Akzent5" xfId="7436" hidden="1" xr:uid="{6777C29A-EF23-4242-9BB0-62F6BBF71F4E}"/>
    <cellStyle name="20 % - Akzent5" xfId="7413" hidden="1" xr:uid="{3B2A8587-098D-4CE6-A7FD-8E4EBF653C7C}"/>
    <cellStyle name="20 % - Akzent5" xfId="7444" hidden="1" xr:uid="{D5E4D595-DB00-491C-9D25-326C69448037}"/>
    <cellStyle name="20 % - Akzent5" xfId="7466" hidden="1" xr:uid="{F74A662E-7759-4AE3-B90F-28DDC4EE99D3}"/>
    <cellStyle name="20 % - Akzent5" xfId="7499" hidden="1" xr:uid="{E05950FD-C2EC-4813-94C1-B9961A5DA108}"/>
    <cellStyle name="20 % - Akzent5" xfId="7423" hidden="1" xr:uid="{938A36E1-0926-48A1-ADF0-1ACFE028AFC6}"/>
    <cellStyle name="20 % - Akzent5" xfId="6555" hidden="1" xr:uid="{972EC288-D8D8-4F1D-9823-C2C8C2E79DA3}"/>
    <cellStyle name="20 % - Akzent5" xfId="6843" hidden="1" xr:uid="{3FE4BC24-AE97-4328-9A16-DB130EA0E454}"/>
    <cellStyle name="20 % - Akzent5" xfId="4212" hidden="1" xr:uid="{C4D01CDA-8F5C-4E75-B17B-6FBEF5C8FCD7}"/>
    <cellStyle name="20 % - Akzent5" xfId="6677" hidden="1" xr:uid="{A9249165-B8D2-4782-9D27-2620697896CC}"/>
    <cellStyle name="20 % - Akzent5" xfId="6387" hidden="1" xr:uid="{935CD77A-4D0F-494A-9514-AB1B09D143D5}"/>
    <cellStyle name="20 % - Akzent5" xfId="6668" hidden="1" xr:uid="{BA8EF334-F7BF-4DE4-8F39-344C69984382}"/>
    <cellStyle name="20 % - Akzent5" xfId="5238" hidden="1" xr:uid="{3166E0D5-E156-482A-93FD-86F717F3BD91}"/>
    <cellStyle name="20 % - Akzent5" xfId="5522" hidden="1" xr:uid="{6D3E6B7C-F689-4C1F-962E-B01D96CAA57F}"/>
    <cellStyle name="20 % - Akzent5" xfId="4236" hidden="1" xr:uid="{1579271F-E5E0-4A77-9712-683C762ABF89}"/>
    <cellStyle name="20 % - Akzent5" xfId="5340" hidden="1" xr:uid="{3DCA2C71-10E1-4CA9-BB42-4D86810A0A9E}"/>
    <cellStyle name="20 % - Akzent5" xfId="3876" hidden="1" xr:uid="{82023127-9902-4672-A30C-DB98514FF49B}"/>
    <cellStyle name="20 % - Akzent5" xfId="3601" hidden="1" xr:uid="{9BEE4C7B-7131-4D33-8C21-DCF0D1F20978}"/>
    <cellStyle name="20 % - Akzent5" xfId="7929" hidden="1" xr:uid="{064CFFA2-549C-4342-9EB3-299470FFE4DB}"/>
    <cellStyle name="20 % - Akzent5" xfId="8004" hidden="1" xr:uid="{BBF91F34-C27B-44C2-9747-10D6D96768BE}"/>
    <cellStyle name="20 % - Akzent5" xfId="8151" hidden="1" xr:uid="{408DC454-5447-47DD-ACF3-0A5F6840DBCC}"/>
    <cellStyle name="20 % - Akzent5" xfId="4342" hidden="1" xr:uid="{64615B58-9D86-4970-96C1-5F01DA4D27CE}"/>
    <cellStyle name="20 % - Akzent5" xfId="8195" hidden="1" xr:uid="{D1B8D790-4F5A-41AC-B0A0-FDDA21A6D9CF}"/>
    <cellStyle name="20 % - Akzent5" xfId="8321" hidden="1" xr:uid="{CC3DB9DB-7AF2-4678-85E1-9343636FE89D}"/>
    <cellStyle name="20 % - Akzent5" xfId="8378" hidden="1" xr:uid="{5D70FA8F-553E-44BD-8B0D-8695043DCA2B}"/>
    <cellStyle name="20 % - Akzent5" xfId="8355" hidden="1" xr:uid="{0416037D-A16F-4724-9010-CBA8FDC6DDF9}"/>
    <cellStyle name="20 % - Akzent5" xfId="8386" hidden="1" xr:uid="{FCAA8A09-6CB2-45DA-8FA1-A896214B0733}"/>
    <cellStyle name="20 % - Akzent5" xfId="8408" hidden="1" xr:uid="{F8D60D4C-CC91-4ABC-8346-B10FA0B9BDF0}"/>
    <cellStyle name="20 % - Akzent5" xfId="8441" hidden="1" xr:uid="{06978F04-C872-46AB-9A94-4B0741229050}"/>
    <cellStyle name="20 % - Akzent5" xfId="8365" hidden="1" xr:uid="{E2D2475D-DFDA-4453-8B52-FE77425373DE}"/>
    <cellStyle name="20 % - Akzent5" xfId="8485" hidden="1" xr:uid="{05E084C2-21F5-491B-9784-C58172E31613}"/>
    <cellStyle name="20 % - Akzent5" xfId="8610" hidden="1" xr:uid="{D60FFCE1-1A0C-4BC8-9B72-EAFA426E3DB6}"/>
    <cellStyle name="20 % - Akzent5" xfId="8667" hidden="1" xr:uid="{C74A58FE-D0F7-44AF-9620-EBF578D79198}"/>
    <cellStyle name="20 % - Akzent5" xfId="8644" hidden="1" xr:uid="{04C30D29-C5C4-4188-A1D9-E4E540851A59}"/>
    <cellStyle name="20 % - Akzent5" xfId="8675" hidden="1" xr:uid="{D9690657-57B3-4178-A175-9FC7C0D833FB}"/>
    <cellStyle name="20 % - Akzent5" xfId="8697" hidden="1" xr:uid="{8424435E-C3AB-458E-9F61-20BB873F6523}"/>
    <cellStyle name="20 % - Akzent5" xfId="8730" hidden="1" xr:uid="{FD7B9409-CDF4-4AE7-9D0C-3FE53122D406}"/>
    <cellStyle name="20 % - Akzent5" xfId="8654" hidden="1" xr:uid="{15C22D1F-B920-47E9-A1B5-E6DF0EBF7595}"/>
    <cellStyle name="20 % - Akzent5" xfId="8574" hidden="1" xr:uid="{FD541A65-1CB6-417C-A1B9-63A069139551}"/>
    <cellStyle name="20 % - Akzent5" xfId="8825" hidden="1" xr:uid="{1893B264-4595-48E7-BA79-64A8D9542713}"/>
    <cellStyle name="20 % - Akzent5" xfId="9118" hidden="1" xr:uid="{DC322E0F-61A7-4875-88BE-E4C020543559}"/>
    <cellStyle name="20 % - Akzent5" xfId="9005" hidden="1" xr:uid="{422D54FE-D322-44E8-BFC3-095F2574C46E}"/>
    <cellStyle name="20 % - Akzent5" xfId="9530" hidden="1" xr:uid="{EF05850C-1BBE-4EB4-853C-D681B4594DB5}"/>
    <cellStyle name="20 % - Akzent5" xfId="9611" hidden="1" xr:uid="{B85171EA-9857-4D83-9C95-B38A77C292CE}"/>
    <cellStyle name="20 % - Akzent5" xfId="9774" hidden="1" xr:uid="{791D8DD6-BD12-4D74-94A7-B667981CCC15}"/>
    <cellStyle name="20 % - Akzent5" xfId="9065" hidden="1" xr:uid="{C2E5151C-ED74-404A-A216-2699ACA9928A}"/>
    <cellStyle name="20 % - Akzent5" xfId="10208" hidden="1" xr:uid="{BDCD3F93-B6C3-4272-8923-A0D66E5B226C}"/>
    <cellStyle name="20 % - Akzent5" xfId="10295" hidden="1" xr:uid="{E92D4481-4A96-4B1B-ACFE-E6C07EADB879}"/>
    <cellStyle name="20 % - Akzent5" xfId="10574" hidden="1" xr:uid="{D504E84A-9178-473A-AC88-10BB966352AD}"/>
    <cellStyle name="20 % - Akzent5" xfId="10465" hidden="1" xr:uid="{4FE0A3A6-267A-440A-802A-20BCC7753038}"/>
    <cellStyle name="20 % - Akzent5" xfId="10985" hidden="1" xr:uid="{58DB9E14-3931-4C56-8B84-32BD138D76DF}"/>
    <cellStyle name="20 % - Akzent5" xfId="11060" hidden="1" xr:uid="{74823457-03E3-4AAE-B1AA-9F706ACD15A7}"/>
    <cellStyle name="20 % - Akzent5" xfId="11207" hidden="1" xr:uid="{2B6B1CBB-ECFD-422F-85C6-E054D7A33E57}"/>
    <cellStyle name="20 % - Akzent5" xfId="10525" hidden="1" xr:uid="{AB191129-2E68-45DD-9E16-144A005803CB}"/>
    <cellStyle name="20 % - Akzent5" xfId="11249" hidden="1" xr:uid="{AA1EA038-F796-45F8-8766-9B7BD222CADE}"/>
    <cellStyle name="20 % - Akzent5" xfId="11311" hidden="1" xr:uid="{4087E735-ADDF-4C5B-A092-831795A598E7}"/>
    <cellStyle name="20 % - Akzent5" xfId="11368" hidden="1" xr:uid="{633CA8E6-4BA8-4BB1-980E-0982B35C306C}"/>
    <cellStyle name="20 % - Akzent5" xfId="11345" hidden="1" xr:uid="{53B6BFE8-CF31-4BA0-B37C-2ECAA6F04D91}"/>
    <cellStyle name="20 % - Akzent5" xfId="11376" hidden="1" xr:uid="{F833D65B-818A-411F-9323-EC35744CD713}"/>
    <cellStyle name="20 % - Akzent5" xfId="11398" hidden="1" xr:uid="{6C94474B-6E0F-4BC7-AB0D-570DED0A45D7}"/>
    <cellStyle name="20 % - Akzent5" xfId="11431" hidden="1" xr:uid="{6C2DB6D1-B13C-481D-8396-5935FAB059FD}"/>
    <cellStyle name="20 % - Akzent5" xfId="11355" hidden="1" xr:uid="{0A61A23F-C0B1-4967-9E92-9667038A736D}"/>
    <cellStyle name="20 % - Akzent5" xfId="11473" hidden="1" xr:uid="{0CAB99E5-D0CE-41CD-BC86-CBBA17A066CC}"/>
    <cellStyle name="20 % - Akzent5" xfId="11534" hidden="1" xr:uid="{D9E7C50B-A631-4240-A4C3-09773A8C4BB9}"/>
    <cellStyle name="20 % - Akzent5" xfId="11591" hidden="1" xr:uid="{FCD11FAA-CF1B-4851-9AFC-798B76ACF139}"/>
    <cellStyle name="20 % - Akzent5" xfId="11568" hidden="1" xr:uid="{8ADA8095-3E32-48EA-B89F-E2F2252FD044}"/>
    <cellStyle name="20 % - Akzent5" xfId="11599" hidden="1" xr:uid="{8BC8AD8B-5A24-4DF4-81E4-2A530633CD96}"/>
    <cellStyle name="20 % - Akzent5" xfId="11621" hidden="1" xr:uid="{8D49E3F7-E5AF-463A-B712-865B3CE704FA}"/>
    <cellStyle name="20 % - Akzent5" xfId="11654" hidden="1" xr:uid="{28D46E73-7E95-4DFB-9D50-5C9127CE20F8}"/>
    <cellStyle name="20 % - Akzent5" xfId="11578" hidden="1" xr:uid="{0BC2AB8E-E99C-4BFB-AEBC-9867BD898BAC}"/>
    <cellStyle name="20 % - Akzent5" xfId="11511" hidden="1" xr:uid="{D5BDE71F-CBCB-4DCB-A0B5-3F5232C0E9C9}"/>
    <cellStyle name="20 % - Akzent5" xfId="11747" hidden="1" xr:uid="{7E6C4B92-FAB0-465A-8988-8014F1E30780}"/>
    <cellStyle name="20 % - Akzent5" xfId="12040" hidden="1" xr:uid="{DA37810E-D1F5-4106-841F-2D588DF57774}"/>
    <cellStyle name="20 % - Akzent5" xfId="11927" hidden="1" xr:uid="{09912408-9607-4088-B8F2-AD539BF85038}"/>
    <cellStyle name="20 % - Akzent5" xfId="12452" hidden="1" xr:uid="{CD1F4566-D3AB-4CF4-9DC2-F68BF20A65C6}"/>
    <cellStyle name="20 % - Akzent5" xfId="12533" hidden="1" xr:uid="{DA80514E-3D0D-4404-9781-47B845B6CA8C}"/>
    <cellStyle name="20 % - Akzent5" xfId="12696" hidden="1" xr:uid="{38753AC9-30A7-4800-968E-97A20FE18141}"/>
    <cellStyle name="20 % - Akzent5" xfId="11987" hidden="1" xr:uid="{F94D5DD3-376E-4F95-9D06-09A830FE5FD6}"/>
    <cellStyle name="20 % - Akzent5" xfId="13126" hidden="1" xr:uid="{0D38F3CD-41C3-40F7-837F-360C6E8CCA69}"/>
    <cellStyle name="20 % - Akzent5" xfId="13177" hidden="1" xr:uid="{045E34EF-4250-438E-BD3E-607CC502F00E}"/>
    <cellStyle name="20 % - Akzent5" xfId="13456" hidden="1" xr:uid="{387EB212-8420-4126-BC3A-63F0A2C5259F}"/>
    <cellStyle name="20 % - Akzent5" xfId="13347" hidden="1" xr:uid="{CED42D4B-AF4E-4DEA-8B88-D31A85288AC4}"/>
    <cellStyle name="20 % - Akzent5" xfId="13867" hidden="1" xr:uid="{8B9D31AE-8ACB-4AF9-AD5A-39B5213D5CCD}"/>
    <cellStyle name="20 % - Akzent5" xfId="13942" hidden="1" xr:uid="{164C9F24-9336-4BF2-A4E9-0475A5F95045}"/>
    <cellStyle name="20 % - Akzent5" xfId="14089" hidden="1" xr:uid="{E0252F94-4202-46D4-BF6C-CEC8DB6196ED}"/>
    <cellStyle name="20 % - Akzent5" xfId="13407" hidden="1" xr:uid="{79CEEF2C-5113-4A15-86A2-B1BBDA46552E}"/>
    <cellStyle name="20 % - Akzent5" xfId="14129" hidden="1" xr:uid="{ECF4672E-150F-4DE8-AC88-C70582526E95}"/>
    <cellStyle name="20 % - Akzent5" xfId="14153" hidden="1" xr:uid="{6542DF13-28A0-437A-A48B-03F30AE336AE}"/>
    <cellStyle name="20 % - Akzent5" xfId="14210" hidden="1" xr:uid="{5D159791-D16F-467A-8968-B98D42D8D0C2}"/>
    <cellStyle name="20 % - Akzent5" xfId="14187" hidden="1" xr:uid="{8CD03118-513E-4227-ABEA-5A037B06C238}"/>
    <cellStyle name="20 % - Akzent5" xfId="14218" hidden="1" xr:uid="{DF59263B-4647-43D4-B38F-B48BCAA80938}"/>
    <cellStyle name="20 % - Akzent5" xfId="14240" hidden="1" xr:uid="{F73222BB-47B0-409E-983F-16EB2FA2D2C0}"/>
    <cellStyle name="20 % - Akzent5" xfId="14273" hidden="1" xr:uid="{CAB91C0B-6735-462E-B880-A0D6504DFB32}"/>
    <cellStyle name="20 % - Akzent5" xfId="14197" hidden="1" xr:uid="{A1395089-D2A9-4D2F-A7CE-0503DC6AEE98}"/>
    <cellStyle name="20 % - Akzent5" xfId="14313" hidden="1" xr:uid="{5F73A823-6B6A-43D3-95B3-18C9B5423A1E}"/>
    <cellStyle name="20 % - Akzent5" xfId="14337" hidden="1" xr:uid="{3C313A4D-F089-44C6-B35B-96BAEA414C3B}"/>
    <cellStyle name="20 % - Akzent5" xfId="14394" hidden="1" xr:uid="{153CECB9-CF6A-4883-8A98-0911FD420DB3}"/>
    <cellStyle name="20 % - Akzent5" xfId="14371" hidden="1" xr:uid="{2441981B-92E4-4213-9BBB-8BBFCB26ED8F}"/>
    <cellStyle name="20 % - Akzent5" xfId="14402" hidden="1" xr:uid="{F8343A8A-D51F-46C9-B4D5-B8D2FDE4B72B}"/>
    <cellStyle name="20 % - Akzent5" xfId="14424" hidden="1" xr:uid="{01BC9C14-8EF3-4778-AD1D-5DD931C08878}"/>
    <cellStyle name="20 % - Akzent5" xfId="14457" hidden="1" xr:uid="{C76829E5-000F-43ED-BC26-6E87750FE060}"/>
    <cellStyle name="20 % - Akzent5" xfId="14381" hidden="1" xr:uid="{6E241A88-4CC1-478C-B86C-F7218DFD3C94}"/>
    <cellStyle name="20 % - Akzent5" xfId="14501" hidden="1" xr:uid="{5BD649EA-E07A-4956-A39C-B1738F0C644B}"/>
    <cellStyle name="20 % - Akzent5" xfId="14661" hidden="1" xr:uid="{76AA1C5F-42BE-444C-B3E1-746EF911E470}"/>
    <cellStyle name="20 % - Akzent5" xfId="14718" hidden="1" xr:uid="{83067B4B-33F7-48BF-BECC-57F01C79F40D}"/>
    <cellStyle name="20 % - Akzent5" xfId="14695" hidden="1" xr:uid="{39B62256-492B-4CB2-8382-179737D1D798}"/>
    <cellStyle name="20 % - Akzent5" xfId="14726" hidden="1" xr:uid="{67652B21-530F-4D78-9A95-07CE985DC2BC}"/>
    <cellStyle name="20 % - Akzent5" xfId="14748" hidden="1" xr:uid="{698A325A-BC3B-416A-ACBB-EE53DF04634F}"/>
    <cellStyle name="20 % - Akzent5" xfId="14781" hidden="1" xr:uid="{268FFFEE-319F-4A80-9938-64905DA44B2B}"/>
    <cellStyle name="20 % - Akzent5" xfId="14705" hidden="1" xr:uid="{02497100-A490-4AEA-9047-EA9C4D04920B}"/>
    <cellStyle name="20 % - Akzent5" xfId="14825" hidden="1" xr:uid="{233B4227-ABF2-4F3E-837C-72BD7A040985}"/>
    <cellStyle name="20 % - Akzent5" xfId="14985" hidden="1" xr:uid="{9BAC4D7F-50A6-4EAC-97C7-E47C55F6CB69}"/>
    <cellStyle name="20 % - Akzent5" xfId="15042" hidden="1" xr:uid="{72A081F8-A90E-47C6-9F36-FC336C68EC3B}"/>
    <cellStyle name="20 % - Akzent5" xfId="15019" hidden="1" xr:uid="{3320A7AA-E5A0-4111-8B1E-C57393F19389}"/>
    <cellStyle name="20 % - Akzent5" xfId="15050" hidden="1" xr:uid="{41A6252A-8ED4-490B-AD3B-EA117528F47F}"/>
    <cellStyle name="20 % - Akzent5" xfId="15072" hidden="1" xr:uid="{0213E63A-5523-454F-AA9F-6F16DC998726}"/>
    <cellStyle name="20 % - Akzent5" xfId="15105" hidden="1" xr:uid="{3D87494E-9195-498F-8A1B-4BEF82ACC6A1}"/>
    <cellStyle name="20 % - Akzent5" xfId="15029" hidden="1" xr:uid="{9395F92E-CDA7-4319-B532-16C4B438EEF3}"/>
    <cellStyle name="20 % - Akzent5" xfId="15149" hidden="1" xr:uid="{89A4AD6D-CC60-4EA9-A24B-F8E30F0F3865}"/>
    <cellStyle name="20 % - Akzent5" xfId="15309" hidden="1" xr:uid="{F75EEEC8-C126-46CD-86D8-3E15B53D62F5}"/>
    <cellStyle name="20 % - Akzent5" xfId="15366" hidden="1" xr:uid="{B05E9991-FE81-4EEA-8CB8-2705E8AA48E6}"/>
    <cellStyle name="20 % - Akzent5" xfId="15343" hidden="1" xr:uid="{1EA3ACAB-9AD9-4D2E-9994-A400532FE9F2}"/>
    <cellStyle name="20 % - Akzent5" xfId="15374" hidden="1" xr:uid="{10DD8A1F-ED5C-4B7A-A4E4-C338208D6DB9}"/>
    <cellStyle name="20 % - Akzent5" xfId="15396" hidden="1" xr:uid="{152E9814-79F7-4442-A1B6-889D15CA0C79}"/>
    <cellStyle name="20 % - Akzent5" xfId="15429" hidden="1" xr:uid="{E2901D76-4927-4B70-9C99-0706BAB22476}"/>
    <cellStyle name="20 % - Akzent5" xfId="15353" hidden="1" xr:uid="{EB246A72-9E9E-418C-9872-9579AC88F413}"/>
    <cellStyle name="20 % - Akzent5" xfId="15473" hidden="1" xr:uid="{D4CB1C20-3608-4266-A886-B01E83ED32A4}"/>
    <cellStyle name="20 % - Akzent5" xfId="15633" hidden="1" xr:uid="{1BACE065-77BD-49B7-846A-4A7CD89DCDC2}"/>
    <cellStyle name="20 % - Akzent5" xfId="15690" hidden="1" xr:uid="{1C17708D-6AC0-4A5A-B443-E03D6078301E}"/>
    <cellStyle name="20 % - Akzent5" xfId="15667" hidden="1" xr:uid="{F0D0428D-4A37-4CC2-ADCE-B434F864F1C0}"/>
    <cellStyle name="20 % - Akzent5" xfId="15698" hidden="1" xr:uid="{1743D7D1-6E15-4AD9-890E-4CF4C5E2D84F}"/>
    <cellStyle name="20 % - Akzent5" xfId="15720" hidden="1" xr:uid="{278F892C-B342-4666-8B4C-E60CFD6932A6}"/>
    <cellStyle name="20 % - Akzent5" xfId="15753" hidden="1" xr:uid="{3DDC741E-5DE0-4198-B858-AD6CD96FD23E}"/>
    <cellStyle name="20 % - Akzent5" xfId="15677" hidden="1" xr:uid="{1D890B1A-D362-47C1-AA37-4E629BBC797F}"/>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75" hidden="1" xr:uid="{C037E0E5-D761-4437-B3F4-76B36ED751A3}"/>
    <cellStyle name="20 % - Akzent6" xfId="4424" hidden="1" xr:uid="{9B2EE4A6-A359-4A1A-96C7-DCF6E5F265B6}"/>
    <cellStyle name="20 % - Akzent6" xfId="4579" hidden="1" xr:uid="{D5B0726B-BF54-4700-AEE4-BF6A51B9AA98}"/>
    <cellStyle name="20 % - Akzent6" xfId="5270" hidden="1" xr:uid="{A1085CD2-D3C0-42A8-AC38-A0E4DD980439}"/>
    <cellStyle name="20 % - Akzent6" xfId="4697" hidden="1" xr:uid="{1ABEB8B5-DD70-45D8-87CC-F78ADB868F3E}"/>
    <cellStyle name="20 % - Akzent6" xfId="5258" hidden="1" xr:uid="{35B5F6EB-4E48-433E-B566-26D0F8797A9B}"/>
    <cellStyle name="20 % - Akzent6" xfId="4573" hidden="1" xr:uid="{D45D2523-9270-494F-9F0C-8758E52D47AE}"/>
    <cellStyle name="20 % - Akzent6" xfId="5715" hidden="1" xr:uid="{FEFEDA68-72F2-4EEC-B57B-C06DCA5C7B31}"/>
    <cellStyle name="20 % - Akzent6" xfId="5767" hidden="1" xr:uid="{FE9F3B8A-0380-4C5D-A2D1-34C93906736D}"/>
    <cellStyle name="20 % - Akzent6" xfId="5960" hidden="1" xr:uid="{F11B2C0D-D3F5-49B9-9B91-41CDCD5FC03B}"/>
    <cellStyle name="20 % - Akzent6" xfId="6108" hidden="1" xr:uid="{26C99ACB-F758-4731-90DC-D6C3C1E1126D}"/>
    <cellStyle name="20 % - Akzent6" xfId="6784" hidden="1" xr:uid="{EC95A3E1-D7E9-4557-90FA-2EE9888CBFDD}"/>
    <cellStyle name="20 % - Akzent6" xfId="6223" hidden="1" xr:uid="{C7336D1C-7CED-41AC-B0CA-3476C706B783}"/>
    <cellStyle name="20 % - Akzent6" xfId="6773" hidden="1" xr:uid="{E2637744-CE52-4698-A594-6342FB3C2BD0}"/>
    <cellStyle name="20 % - Akzent6" xfId="6102" hidden="1" xr:uid="{717059A3-87C2-4032-B3AE-E2E4761CF600}"/>
    <cellStyle name="20 % - Akzent6" xfId="6866" hidden="1" xr:uid="{7AC45615-FF8B-4F43-A424-B2B9ED197739}"/>
    <cellStyle name="20 % - Akzent6" xfId="6898" hidden="1" xr:uid="{4FADE131-973F-41E9-9FF4-883D115C18CC}"/>
    <cellStyle name="20 % - Akzent6" xfId="7058" hidden="1" xr:uid="{6C6F091A-D90E-41B4-AA37-2B0B784CE69D}"/>
    <cellStyle name="20 % - Akzent6" xfId="7083" hidden="1" xr:uid="{936824AB-8A22-470F-8D3D-93D591C81219}"/>
    <cellStyle name="20 % - Akzent6" xfId="7160" hidden="1" xr:uid="{5D44248A-1889-426D-8A06-A987CBFD97E3}"/>
    <cellStyle name="20 % - Akzent6" xfId="7105" hidden="1" xr:uid="{2CE6E743-CDDA-4969-9A97-1CD67B1A8513}"/>
    <cellStyle name="20 % - Akzent6" xfId="7157" hidden="1" xr:uid="{8863968E-6DEA-4680-B4D7-676BCC590F53}"/>
    <cellStyle name="20 % - Akzent6" xfId="7081" hidden="1" xr:uid="{AC7FD75F-F56C-4350-B6AA-531254AA32F5}"/>
    <cellStyle name="20 % - Akzent6" xfId="7190" hidden="1" xr:uid="{496B6FEC-6D53-448A-A707-E831ECCCF027}"/>
    <cellStyle name="20 % - Akzent6" xfId="7222" hidden="1" xr:uid="{B177C068-FBB2-4730-9718-32A3DA714EC2}"/>
    <cellStyle name="20 % - Akzent6" xfId="7382" hidden="1" xr:uid="{12C9D7F2-A0D7-421D-B656-B6FCC03E71DC}"/>
    <cellStyle name="20 % - Akzent6" xfId="7407" hidden="1" xr:uid="{3CE12B32-6830-4A33-8528-3563E87F7524}"/>
    <cellStyle name="20 % - Akzent6" xfId="7484" hidden="1" xr:uid="{B655BF02-AC3E-4216-B0AD-A3343B8B9C6D}"/>
    <cellStyle name="20 % - Akzent6" xfId="7429" hidden="1" xr:uid="{9F3AD661-FB78-4196-BEFB-BC1DCDF1BA24}"/>
    <cellStyle name="20 % - Akzent6" xfId="7481" hidden="1" xr:uid="{C62E00D4-8304-43B5-ADEB-B57287595A11}"/>
    <cellStyle name="20 % - Akzent6" xfId="7405" hidden="1" xr:uid="{C3475FFF-0D1D-4A06-AA48-CF24A3C4BCB3}"/>
    <cellStyle name="20 % - Akzent6" xfId="7514" hidden="1" xr:uid="{42262572-A295-4E3A-97D1-6E9149E14EE8}"/>
    <cellStyle name="20 % - Akzent6" xfId="5401" hidden="1" xr:uid="{5B844528-94EB-4081-831A-E2C262B840E4}"/>
    <cellStyle name="20 % - Akzent6" xfId="5068" hidden="1" xr:uid="{164CA5EE-902F-48D0-8B15-1F075F8B037C}"/>
    <cellStyle name="20 % - Akzent6" xfId="4629" hidden="1" xr:uid="{D8F0014A-4A38-4154-AC40-1C0B72DB2D24}"/>
    <cellStyle name="20 % - Akzent6" xfId="5451" hidden="1" xr:uid="{3F2B681A-5FC7-4E55-97D0-382997C4054C}"/>
    <cellStyle name="20 % - Akzent6" xfId="4523" hidden="1" xr:uid="{F0D82DDC-19F7-48B3-BA47-DD9FE2D669B6}"/>
    <cellStyle name="20 % - Akzent6" xfId="5374" hidden="1" xr:uid="{DCDA316C-8593-4064-AE05-B611B18FA4D9}"/>
    <cellStyle name="20 % - Akzent6" xfId="5988" hidden="1" xr:uid="{662DD0CE-3FBB-4C8F-98C1-C85D3789B0F9}"/>
    <cellStyle name="20 % - Akzent6" xfId="4730" hidden="1" xr:uid="{D2CB2CDF-01A0-481C-B4AB-5C269E69C38D}"/>
    <cellStyle name="20 % - Akzent6" xfId="3512" hidden="1" xr:uid="{0B08CF0E-B127-41FC-A0D6-6811A697462A}"/>
    <cellStyle name="20 % - Akzent6" xfId="6074" hidden="1" xr:uid="{14CB57FC-DE97-46F8-8B27-CD551524CE11}"/>
    <cellStyle name="20 % - Akzent6" xfId="6362" hidden="1" xr:uid="{47D3E373-7F06-4EA5-BB40-9D9F5FE04E4E}"/>
    <cellStyle name="20 % - Akzent6" xfId="8084" hidden="1" xr:uid="{3084F311-B2F4-4E4D-B5ED-BF63A51EA414}"/>
    <cellStyle name="20 % - Akzent6" xfId="3750" hidden="1" xr:uid="{F7B14A54-1FDC-4005-9341-8F88C01B47F0}"/>
    <cellStyle name="20 % - Akzent6" xfId="8073" hidden="1" xr:uid="{19F7F1DA-10DC-4C57-8545-D77EF34B191E}"/>
    <cellStyle name="20 % - Akzent6" xfId="4986" hidden="1" xr:uid="{87083A94-D685-4532-8D51-94604CE0D6A6}"/>
    <cellStyle name="20 % - Akzent6" xfId="8166" hidden="1" xr:uid="{DFC5B9AA-8BDA-47F5-9132-337FBE1A49FE}"/>
    <cellStyle name="20 % - Akzent6" xfId="8198" hidden="1" xr:uid="{F2134994-E206-4C4A-89E7-B9AFFFFA2F01}"/>
    <cellStyle name="20 % - Akzent6" xfId="8324" hidden="1" xr:uid="{DFF88E12-7E18-47EE-9D58-5CC99E737B77}"/>
    <cellStyle name="20 % - Akzent6" xfId="8349" hidden="1" xr:uid="{BD4F9EC3-5804-4932-8B98-3FFA86517021}"/>
    <cellStyle name="20 % - Akzent6" xfId="8426" hidden="1" xr:uid="{9DEA7DFC-381C-45F2-A445-4CD34F46458F}"/>
    <cellStyle name="20 % - Akzent6" xfId="8371" hidden="1" xr:uid="{FF909FAE-FBFF-434D-80FF-5B952BAB0D23}"/>
    <cellStyle name="20 % - Akzent6" xfId="8423" hidden="1" xr:uid="{51ED2C32-9F15-472A-BF23-C4C2C5421B0E}"/>
    <cellStyle name="20 % - Akzent6" xfId="8347" hidden="1" xr:uid="{95EA0648-67DA-4DB8-A91D-4B692E4C9719}"/>
    <cellStyle name="20 % - Akzent6" xfId="8456" hidden="1" xr:uid="{C168C3FA-2B11-4756-ACB8-9832ADF62AC7}"/>
    <cellStyle name="20 % - Akzent6" xfId="8488" hidden="1" xr:uid="{B4887A0A-36A5-4F58-9B7F-5DD14BC2CFF5}"/>
    <cellStyle name="20 % - Akzent6" xfId="8613" hidden="1" xr:uid="{B17F6ACE-CAE6-4B46-8F55-203C9DCFDF93}"/>
    <cellStyle name="20 % - Akzent6" xfId="8638" hidden="1" xr:uid="{4598E99D-85C3-4739-8373-1006B6DEDC6B}"/>
    <cellStyle name="20 % - Akzent6" xfId="8715" hidden="1" xr:uid="{0E90E891-3C97-4CDE-BEBD-5BE25DE190E6}"/>
    <cellStyle name="20 % - Akzent6" xfId="8660" hidden="1" xr:uid="{80F4BC3C-21EB-4AE9-A5B7-F88307E17644}"/>
    <cellStyle name="20 % - Akzent6" xfId="8712" hidden="1" xr:uid="{C98A2251-8BF0-400E-9560-38E240710E97}"/>
    <cellStyle name="20 % - Akzent6" xfId="8636" hidden="1" xr:uid="{3517BA3C-7A6A-48B7-A87E-8427E7F624E1}"/>
    <cellStyle name="20 % - Akzent6" xfId="8745" hidden="1" xr:uid="{6A19D82D-983C-4072-9CB7-94A0F3EE3F06}"/>
    <cellStyle name="20 % - Akzent6" xfId="8234" hidden="1" xr:uid="{98A344E3-0F2E-4B74-8474-620222E6B4A6}"/>
    <cellStyle name="20 % - Akzent6" xfId="8828" hidden="1" xr:uid="{6E2F790B-269E-4AA2-A0C3-07F98897F3DE}"/>
    <cellStyle name="20 % - Akzent6" xfId="8987" hidden="1" xr:uid="{F00F7E81-F4C5-4C63-B2E1-53D463991C97}"/>
    <cellStyle name="20 % - Akzent6" xfId="9700" hidden="1" xr:uid="{6D2C4163-F663-40FC-BF35-27FAFA15EE5B}"/>
    <cellStyle name="20 % - Akzent6" xfId="9108" hidden="1" xr:uid="{44890B3B-6400-4544-8C51-7BE7A963AD39}"/>
    <cellStyle name="20 % - Akzent6" xfId="9688" hidden="1" xr:uid="{C117DA30-F3CF-4AF6-A712-4CF1E06613E1}"/>
    <cellStyle name="20 % - Akzent6" xfId="8981" hidden="1" xr:uid="{E0072DFD-FDE5-4B1A-B707-7C1859E3DF44}"/>
    <cellStyle name="20 % - Akzent6" xfId="10160" hidden="1" xr:uid="{20D4C200-E51F-4F3C-A36C-0DD8C6FEDF72}"/>
    <cellStyle name="20 % - Akzent6" xfId="10212" hidden="1" xr:uid="{032592C9-CF22-4CEA-93BF-C71113E28E3B}"/>
    <cellStyle name="20 % - Akzent6" xfId="10298" hidden="1" xr:uid="{D30B552D-83F7-4CEF-9B2D-8D803093B32F}"/>
    <cellStyle name="20 % - Akzent6" xfId="10447" hidden="1" xr:uid="{E3EC16BB-925B-44D6-A721-5445751736C3}"/>
    <cellStyle name="20 % - Akzent6" xfId="11140" hidden="1" xr:uid="{FF5D80B2-94D5-493A-8CC3-056886E38A21}"/>
    <cellStyle name="20 % - Akzent6" xfId="10565" hidden="1" xr:uid="{5FD174ED-94D9-446F-88BD-FBC30AE455E6}"/>
    <cellStyle name="20 % - Akzent6" xfId="11129" hidden="1" xr:uid="{7E4F7512-56A1-431D-A10C-096BE4AAD666}"/>
    <cellStyle name="20 % - Akzent6" xfId="10441" hidden="1" xr:uid="{7FBC548A-E0FF-43CF-8B36-63DC43DA63BD}"/>
    <cellStyle name="20 % - Akzent6" xfId="11222" hidden="1" xr:uid="{5BEECFBE-7585-4BB9-967C-6E89A79B7211}"/>
    <cellStyle name="20 % - Akzent6" xfId="11252" hidden="1" xr:uid="{326C7F01-63CE-4B68-9632-96299E126CD5}"/>
    <cellStyle name="20 % - Akzent6" xfId="11314" hidden="1" xr:uid="{2FDEB14C-2B91-42E9-89C8-7048411C6469}"/>
    <cellStyle name="20 % - Akzent6" xfId="11339" hidden="1" xr:uid="{7EA3C20E-840D-4F1A-846E-87EF521F2EC6}"/>
    <cellStyle name="20 % - Akzent6" xfId="11416" hidden="1" xr:uid="{418C13AD-FC37-4001-B859-6F899C6F7BC8}"/>
    <cellStyle name="20 % - Akzent6" xfId="11361" hidden="1" xr:uid="{92046D9D-21A6-41B0-A6C8-243A0DEB516D}"/>
    <cellStyle name="20 % - Akzent6" xfId="11413" hidden="1" xr:uid="{27023BC7-EEC3-4EFF-8DD1-1070CBAE5CA8}"/>
    <cellStyle name="20 % - Akzent6" xfId="11337" hidden="1" xr:uid="{77E0D2FB-6185-4DEF-AA54-2AE5A59BA57D}"/>
    <cellStyle name="20 % - Akzent6" xfId="11446" hidden="1" xr:uid="{FB6A519E-323B-4C0C-A608-DCC7C0C46A52}"/>
    <cellStyle name="20 % - Akzent6" xfId="11476" hidden="1" xr:uid="{E5A5A584-9AE3-4073-9210-6A4AFC471477}"/>
    <cellStyle name="20 % - Akzent6" xfId="11537" hidden="1" xr:uid="{AAC3FC87-1CD6-48AD-9052-A843BB4F18C5}"/>
    <cellStyle name="20 % - Akzent6" xfId="11562" hidden="1" xr:uid="{C2915AD0-FF7B-4925-8564-71726481E6F5}"/>
    <cellStyle name="20 % - Akzent6" xfId="11639" hidden="1" xr:uid="{2AD6033B-0A1C-4EF6-A2ED-F17953AA2747}"/>
    <cellStyle name="20 % - Akzent6" xfId="11584" hidden="1" xr:uid="{621982C1-5E1A-4F3E-8A64-587E13259BB3}"/>
    <cellStyle name="20 % - Akzent6" xfId="11636" hidden="1" xr:uid="{9953E414-230E-4D02-ACD4-358D028FE81A}"/>
    <cellStyle name="20 % - Akzent6" xfId="11560" hidden="1" xr:uid="{2219E6D5-4548-4856-B413-35A33F820A46}"/>
    <cellStyle name="20 % - Akzent6" xfId="11669" hidden="1" xr:uid="{ABA7A28E-686C-4F2C-8E02-9B0E2BBBB01B}"/>
    <cellStyle name="20 % - Akzent6" xfId="11267" hidden="1" xr:uid="{BFC1A0FD-EF43-462E-8AB2-3C48689E3C16}"/>
    <cellStyle name="20 % - Akzent6" xfId="11750" hidden="1" xr:uid="{EF374B1D-F200-481E-9857-6F2BBEE1E1EF}"/>
    <cellStyle name="20 % - Akzent6" xfId="11909" hidden="1" xr:uid="{AAD0BD32-3997-4443-98CF-6240F028A8D4}"/>
    <cellStyle name="20 % - Akzent6" xfId="12622" hidden="1" xr:uid="{4E6EBDDE-BDF2-4E00-A63A-DE3142CE1CB8}"/>
    <cellStyle name="20 % - Akzent6" xfId="12030" hidden="1" xr:uid="{B1CA6B37-D384-47CB-975C-F63F3741D48C}"/>
    <cellStyle name="20 % - Akzent6" xfId="12610" hidden="1" xr:uid="{13E832FB-4D43-47BD-88BC-65DF0F6ADCE9}"/>
    <cellStyle name="20 % - Akzent6" xfId="11903" hidden="1" xr:uid="{46C21491-E375-417F-BA67-C2E46A7EB682}"/>
    <cellStyle name="20 % - Akzent6" xfId="13082" hidden="1" xr:uid="{17246270-31A7-42DF-BB53-FE6C91CF05AE}"/>
    <cellStyle name="20 % - Akzent6" xfId="13130" hidden="1" xr:uid="{46F4314A-190A-4F68-8C51-948BFE630080}"/>
    <cellStyle name="20 % - Akzent6" xfId="13180" hidden="1" xr:uid="{8B2C6467-78A4-4E8E-A737-E0940BA7832F}"/>
    <cellStyle name="20 % - Akzent6" xfId="13329" hidden="1" xr:uid="{4A105C1E-84FE-43C2-9727-B872D684F8B7}"/>
    <cellStyle name="20 % - Akzent6" xfId="14022" hidden="1" xr:uid="{087547C0-CA70-44A7-89A6-C6F513E83C93}"/>
    <cellStyle name="20 % - Akzent6" xfId="13447" hidden="1" xr:uid="{453C853C-1011-4B47-8BB8-99654B5438FA}"/>
    <cellStyle name="20 % - Akzent6" xfId="14011" hidden="1" xr:uid="{DBC1CE0E-955A-42D8-9176-1E347F8D0821}"/>
    <cellStyle name="20 % - Akzent6" xfId="13323" hidden="1" xr:uid="{C9A0C07D-97F5-4597-8106-D5B4FBA98E4E}"/>
    <cellStyle name="20 % - Akzent6" xfId="14104" hidden="1" xr:uid="{6F77B93E-582F-437E-B1F6-D1BFC173ACC8}"/>
    <cellStyle name="20 % - Akzent6" xfId="14132" hidden="1" xr:uid="{011013B3-86BE-43C3-9EF2-71401F4A2A5A}"/>
    <cellStyle name="20 % - Akzent6" xfId="14156" hidden="1" xr:uid="{51E221BC-CE81-4E27-86EC-B02FA9C00697}"/>
    <cellStyle name="20 % - Akzent6" xfId="14181" hidden="1" xr:uid="{F8B28A2C-53AB-40F6-945F-642935E18304}"/>
    <cellStyle name="20 % - Akzent6" xfId="14258" hidden="1" xr:uid="{41A66FE5-6333-4F9D-A9D5-DBB23EFB73E4}"/>
    <cellStyle name="20 % - Akzent6" xfId="14203" hidden="1" xr:uid="{63E2E306-64BB-432D-AFB2-2E86FCCE2327}"/>
    <cellStyle name="20 % - Akzent6" xfId="14255" hidden="1" xr:uid="{DA8C1146-C4DC-4234-B18B-C3781D4287FC}"/>
    <cellStyle name="20 % - Akzent6" xfId="14179" hidden="1" xr:uid="{4AFCE77F-C083-4B80-B0E8-8EB4A6B12AC6}"/>
    <cellStyle name="20 % - Akzent6" xfId="14288" hidden="1" xr:uid="{02249E94-5EAE-4E30-A568-02E017D45092}"/>
    <cellStyle name="20 % - Akzent6" xfId="14316" hidden="1" xr:uid="{F452A187-DA3D-4CDA-81DA-7989C3C24016}"/>
    <cellStyle name="20 % - Akzent6" xfId="14340" hidden="1" xr:uid="{1FC65CB4-FD3D-49AE-B727-BEF6C93C6DE6}"/>
    <cellStyle name="20 % - Akzent6" xfId="14365" hidden="1" xr:uid="{2705FD0D-8FEB-48B5-9949-4EB1A2304FFF}"/>
    <cellStyle name="20 % - Akzent6" xfId="14442" hidden="1" xr:uid="{B1D9381C-3AF6-4EF8-8BEE-470557ED3418}"/>
    <cellStyle name="20 % - Akzent6" xfId="14387" hidden="1" xr:uid="{841AD097-DC0B-43BA-B432-3A9DA2131BF1}"/>
    <cellStyle name="20 % - Akzent6" xfId="14439" hidden="1" xr:uid="{5CF90732-A99F-4800-A249-70B3DF80EEDB}"/>
    <cellStyle name="20 % - Akzent6" xfId="14363" hidden="1" xr:uid="{A307F6A4-5C36-44F7-A25E-3C173F0BD08E}"/>
    <cellStyle name="20 % - Akzent6" xfId="14472" hidden="1" xr:uid="{7B921F45-0A5F-4F5D-9F3C-F7B066BB32C4}"/>
    <cellStyle name="20 % - Akzent6" xfId="14504" hidden="1" xr:uid="{18EFCD81-5A59-4C16-9410-D3F4EB3CC654}"/>
    <cellStyle name="20 % - Akzent6" xfId="14664" hidden="1" xr:uid="{AE2752C0-AE5F-4D35-9F51-8369361F23FB}"/>
    <cellStyle name="20 % - Akzent6" xfId="14689" hidden="1" xr:uid="{127062E2-9B44-43FC-BF03-136F58C3E126}"/>
    <cellStyle name="20 % - Akzent6" xfId="14766" hidden="1" xr:uid="{763A7D88-2676-4F39-93A2-9A92782D6730}"/>
    <cellStyle name="20 % - Akzent6" xfId="14711" hidden="1" xr:uid="{7A67F005-1EC2-4141-8128-6A6235157358}"/>
    <cellStyle name="20 % - Akzent6" xfId="14763" hidden="1" xr:uid="{591EEB46-3378-478B-9094-A4452E97D631}"/>
    <cellStyle name="20 % - Akzent6" xfId="14687" hidden="1" xr:uid="{2F789815-4413-4094-BC67-33C6F2B4CE72}"/>
    <cellStyle name="20 % - Akzent6" xfId="14796" hidden="1" xr:uid="{1F0A0B70-55A5-470A-BBB6-6D20E6E53164}"/>
    <cellStyle name="20 % - Akzent6" xfId="14828" hidden="1" xr:uid="{D32BC2CE-316B-44EB-AE4B-EB90B54FFB20}"/>
    <cellStyle name="20 % - Akzent6" xfId="14988" hidden="1" xr:uid="{086F15F8-EC5A-4577-AC7F-9E8E55A6093A}"/>
    <cellStyle name="20 % - Akzent6" xfId="15013" hidden="1" xr:uid="{857B9C0A-2008-40E8-A312-06950D7B3A72}"/>
    <cellStyle name="20 % - Akzent6" xfId="15090" hidden="1" xr:uid="{4BBD64F3-7D3D-4BE6-8659-02CBB0D6D40D}"/>
    <cellStyle name="20 % - Akzent6" xfId="15035" hidden="1" xr:uid="{01CCF637-C413-4B07-B165-CBF88A301E74}"/>
    <cellStyle name="20 % - Akzent6" xfId="15087" hidden="1" xr:uid="{14C34007-ABF9-435F-8811-284E01FC62F6}"/>
    <cellStyle name="20 % - Akzent6" xfId="15011" hidden="1" xr:uid="{86E18C49-81AA-45FE-A058-8632BD936619}"/>
    <cellStyle name="20 % - Akzent6" xfId="15120" hidden="1" xr:uid="{840C8877-8619-410C-BC6C-7968B5215187}"/>
    <cellStyle name="20 % - Akzent6" xfId="15152" hidden="1" xr:uid="{5DE3D6EF-4229-448F-B580-6B745E28D50F}"/>
    <cellStyle name="20 % - Akzent6" xfId="15312" hidden="1" xr:uid="{37D3F8E5-A3AF-47EF-BE47-83C50D126788}"/>
    <cellStyle name="20 % - Akzent6" xfId="15337" hidden="1" xr:uid="{7B12CCF9-998F-4ABC-B798-331702EE805B}"/>
    <cellStyle name="20 % - Akzent6" xfId="15414" hidden="1" xr:uid="{F078ED9C-5055-49C3-9BF1-463A6B408546}"/>
    <cellStyle name="20 % - Akzent6" xfId="15359" hidden="1" xr:uid="{88B8AAE3-0E24-446C-ADE0-D98145F0B0FF}"/>
    <cellStyle name="20 % - Akzent6" xfId="15411" hidden="1" xr:uid="{598DBC92-81C9-4ECF-812E-735B17E42DF1}"/>
    <cellStyle name="20 % - Akzent6" xfId="15335" hidden="1" xr:uid="{A5E9EA05-D96D-4406-B81F-E851862DDDEA}"/>
    <cellStyle name="20 % - Akzent6" xfId="15444" hidden="1" xr:uid="{D9D41853-5563-4417-A555-478C91E044AC}"/>
    <cellStyle name="20 % - Akzent6" xfId="15476" hidden="1" xr:uid="{238FE040-7CE4-48FE-82CD-DDBBB9270233}"/>
    <cellStyle name="20 % - Akzent6" xfId="15636" hidden="1" xr:uid="{8DBCC4C3-F5E9-456B-BCF0-8D841F307219}"/>
    <cellStyle name="20 % - Akzent6" xfId="15661" hidden="1" xr:uid="{3F7209C7-78EC-43D2-A2D7-6CC5A3D2FE17}"/>
    <cellStyle name="20 % - Akzent6" xfId="15738" hidden="1" xr:uid="{991C14DB-8226-4265-9FC3-8B0955EF28BD}"/>
    <cellStyle name="20 % - Akzent6" xfId="15683" hidden="1" xr:uid="{88654F14-F030-4B43-8174-6654B30D7187}"/>
    <cellStyle name="20 % - Akzent6" xfId="15735" hidden="1" xr:uid="{65767A28-E699-44FF-B924-79596CA08534}"/>
    <cellStyle name="20 % - Akzent6" xfId="15659" hidden="1" xr:uid="{03892447-FAE5-4199-91BB-A65479BAC8A9}"/>
    <cellStyle name="20 % - Akzent6" xfId="15768" hidden="1" xr:uid="{094842C3-E444-46DC-9C54-4E409F584052}"/>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2 2 2" xfId="7753" xr:uid="{07BCB7A0-B9A7-4810-B42E-6F11E72795D9}"/>
    <cellStyle name="2x indented GHG Textfiels 3 2 2 2 2 2 3" xfId="10809" xr:uid="{074A6E7F-20DF-430F-AA3E-93802C6EDD1A}"/>
    <cellStyle name="2x indented GHG Textfiels 3 2 2 2 2 2 4" xfId="13691" xr:uid="{29A27D51-BE6E-475D-9348-2A40B519685C}"/>
    <cellStyle name="2x indented GHG Textfiels 3 2 2 2 2 3" xfId="6848" xr:uid="{AF789D1A-B98B-4B7E-B8D2-2D5EE4453E9A}"/>
    <cellStyle name="2x indented GHG Textfiels 3 2 2 2 2 4" xfId="9353" xr:uid="{7006CC34-CFF5-48C2-905D-92960240BA25}"/>
    <cellStyle name="2x indented GHG Textfiels 3 2 2 2 2 5" xfId="12275" xr:uid="{0270859F-1D55-4E27-A0E3-6C980F0A0553}"/>
    <cellStyle name="2x indented GHG Textfiels 3 2 2 2 3" xfId="1053" xr:uid="{03857983-E4D6-4D64-86C5-A3D6B35AAA88}"/>
    <cellStyle name="2x indented GHG Textfiels 3 2 2 2 3 2" xfId="2624" xr:uid="{77317F4F-423C-46D3-8F61-C56E8DA73578}"/>
    <cellStyle name="2x indented GHG Textfiels 3 2 2 2 3 2 2" xfId="3857" xr:uid="{E314E41E-5A6C-40C3-9AE8-E00A6821CFAC}"/>
    <cellStyle name="2x indented GHG Textfiels 3 2 2 2 3 2 3" xfId="10374" xr:uid="{EABB26C2-DB45-4F69-8058-9F553FB3898F}"/>
    <cellStyle name="2x indented GHG Textfiels 3 2 2 2 3 2 4" xfId="13256" xr:uid="{F0022B3C-6C9B-422F-B2C9-40895E4465AE}"/>
    <cellStyle name="2x indented GHG Textfiels 3 2 2 2 3 3" xfId="6281" xr:uid="{DB2C41AF-00A9-4C26-B66D-0CE9D52B0F64}"/>
    <cellStyle name="2x indented GHG Textfiels 3 2 2 2 3 4" xfId="8912" xr:uid="{F55D6D98-1CFF-4587-864E-35C8D5692EB3}"/>
    <cellStyle name="2x indented GHG Textfiels 3 2 2 2 3 5" xfId="11834" xr:uid="{8E417B90-4ECB-4B87-8AD9-FD3952F93EB4}"/>
    <cellStyle name="2x indented GHG Textfiels 3 2 2 2 4" xfId="2144" xr:uid="{4E8BC024-56D0-4D26-9DE0-F322AA82D67A}"/>
    <cellStyle name="2x indented GHG Textfiels 3 2 2 2 4 2" xfId="4107" xr:uid="{68FB32FD-D1E5-4519-9B4A-DBB45F6AB660}"/>
    <cellStyle name="2x indented GHG Textfiels 3 2 2 2 4 3" xfId="10003" xr:uid="{BFA6C30C-58A1-4F84-8BCD-1FDD71DC0BF6}"/>
    <cellStyle name="2x indented GHG Textfiels 3 2 2 2 4 4" xfId="12925" xr:uid="{BD9C9B3C-5C33-4073-BF57-B3C1A4E478D8}"/>
    <cellStyle name="2x indented GHG Textfiels 3 2 2 2 5" xfId="5550" xr:uid="{033B7670-4899-4E7B-B7F5-9A752F14AB22}"/>
    <cellStyle name="2x indented GHG Textfiels 3 2 2 2 6" xfId="4220" xr:uid="{6226F48E-F572-474F-B327-D1B222C42668}"/>
    <cellStyle name="2x indented GHG Textfiels 3 2 2 2 7" xfId="4665" xr:uid="{E40D8F80-B86E-42F6-A9E1-E50E15AEF59E}"/>
    <cellStyle name="2x indented GHG Textfiels 3 2 2 3" xfId="1286" xr:uid="{0CF28C5B-11F1-4966-881D-B357254A25A7}"/>
    <cellStyle name="2x indented GHG Textfiels 3 2 2 3 2" xfId="2851" xr:uid="{5355728F-F6EB-4C71-AECE-846277F891B7}"/>
    <cellStyle name="2x indented GHG Textfiels 3 2 2 3 2 2" xfId="7545" xr:uid="{C4D08409-7124-4721-AE48-A2AE5D08BB1C}"/>
    <cellStyle name="2x indented GHG Textfiels 3 2 2 3 2 3" xfId="10601" xr:uid="{7C92BB3F-1449-4FB1-A1E5-45AADA44983E}"/>
    <cellStyle name="2x indented GHG Textfiels 3 2 2 3 2 4" xfId="13483" xr:uid="{2E72FBD5-24B5-46EC-A794-855FEBB5CC16}"/>
    <cellStyle name="2x indented GHG Textfiels 3 2 2 3 3" xfId="5249" xr:uid="{5B689A13-FB8F-4B3F-8743-5118E2D36E8E}"/>
    <cellStyle name="2x indented GHG Textfiels 3 2 2 3 4" xfId="9145" xr:uid="{43CF7F11-E78F-4EC5-A1C7-58B0A5CC0DDB}"/>
    <cellStyle name="2x indented GHG Textfiels 3 2 2 3 5" xfId="12067" xr:uid="{C4D99439-1050-4AFC-9FA0-712F906E13F7}"/>
    <cellStyle name="2x indented GHG Textfiels 3 2 2 4" xfId="1245" xr:uid="{300BE154-E514-4A84-ABF4-3385D5CC7C21}"/>
    <cellStyle name="2x indented GHG Textfiels 3 2 2 4 2" xfId="2812" xr:uid="{3FD16A8C-0CA9-4637-BC90-5CB1AAF9688A}"/>
    <cellStyle name="2x indented GHG Textfiels 3 2 2 4 2 2" xfId="3588" xr:uid="{DAE8CE84-9B4A-4BC3-8C56-3410484F2005}"/>
    <cellStyle name="2x indented GHG Textfiels 3 2 2 4 2 3" xfId="10562" xr:uid="{128538EC-9221-4E6B-A7C0-D9BCB4CB973C}"/>
    <cellStyle name="2x indented GHG Textfiels 3 2 2 4 2 4" xfId="13444" xr:uid="{5E432B75-5461-4F05-AB80-716FD5ECF57D}"/>
    <cellStyle name="2x indented GHG Textfiels 3 2 2 4 3" xfId="5016" xr:uid="{2C09CB85-648C-4027-AEA6-EC5EA1381202}"/>
    <cellStyle name="2x indented GHG Textfiels 3 2 2 4 4" xfId="9104" xr:uid="{A3CBEB64-8C0B-4BD4-AF2C-84AC235C20F2}"/>
    <cellStyle name="2x indented GHG Textfiels 3 2 2 4 5" xfId="12026" xr:uid="{0C148B50-EA77-4AF4-B5CE-A29F454157FC}"/>
    <cellStyle name="2x indented GHG Textfiels 3 2 2 5" xfId="1938" xr:uid="{058C67C8-9273-45A7-8690-B6AE43B7EEB4}"/>
    <cellStyle name="2x indented GHG Textfiels 3 2 2 5 2" xfId="5673" xr:uid="{FAF1BF9F-4F8B-4DF3-856B-F64F40C43575}"/>
    <cellStyle name="2x indented GHG Textfiels 3 2 2 5 3" xfId="9797" xr:uid="{BD7E9C93-0035-44D7-80F4-3A5C94C881ED}"/>
    <cellStyle name="2x indented GHG Textfiels 3 2 2 5 4" xfId="12719" xr:uid="{A9CD010E-9611-4793-9CA9-28CFBEEDAAFA}"/>
    <cellStyle name="2x indented GHG Textfiels 3 2 2 6" xfId="5450" xr:uid="{D53727C4-A856-4728-A3EC-1878368F6D58}"/>
    <cellStyle name="2x indented GHG Textfiels 3 2 2 7" xfId="8207" xr:uid="{EC7EA65C-D117-420E-9EE7-FFB074887653}"/>
    <cellStyle name="2x indented GHG Textfiels 3 2 2 8" xfId="11257" xr:uid="{AC1F3BDE-1F26-4C8C-80E9-18F2926CC04D}"/>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2 2 2" xfId="7716" xr:uid="{69E14765-B6F1-4CF7-8105-DCBE85DF5D8E}"/>
    <cellStyle name="2x indented GHG Textfiels 3 2 3 2 2 3" xfId="10772" xr:uid="{45A358A9-8262-4BFE-B7CC-D381C2AF1ACE}"/>
    <cellStyle name="2x indented GHG Textfiels 3 2 3 2 2 4" xfId="13654" xr:uid="{FCF9B25A-208E-41AA-A187-B128ED60CECF}"/>
    <cellStyle name="2x indented GHG Textfiels 3 2 3 2 3" xfId="4061" xr:uid="{F1CF6708-202D-40E4-9C50-5D100A0973C0}"/>
    <cellStyle name="2x indented GHG Textfiels 3 2 3 2 4" xfId="9316" xr:uid="{55503C44-6297-4239-978B-699A7BB73B7D}"/>
    <cellStyle name="2x indented GHG Textfiels 3 2 3 2 5" xfId="12238" xr:uid="{28DD1B69-80AF-42C4-B93D-58B4451662DA}"/>
    <cellStyle name="2x indented GHG Textfiels 3 2 3 3" xfId="100" xr:uid="{B74BD5CA-C5BD-4F7A-8B38-061D0222CF29}"/>
    <cellStyle name="2x indented GHG Textfiels 3 2 3 3 2" xfId="2353" xr:uid="{C070D85B-5B3B-42C7-880D-8BD8EA065DEF}"/>
    <cellStyle name="2x indented GHG Textfiels 3 2 3 3 2 2" xfId="3625" xr:uid="{00C53274-97D1-478D-935A-8F1E0B5ECD07}"/>
    <cellStyle name="2x indented GHG Textfiels 3 2 3 3 2 3" xfId="10211" xr:uid="{26EE0335-DC78-48D6-B28B-8E382A6F6160}"/>
    <cellStyle name="2x indented GHG Textfiels 3 2 3 3 2 4" xfId="13129" xr:uid="{E8750DAC-8191-4485-AC21-D2A4EF8DBDAE}"/>
    <cellStyle name="2x indented GHG Textfiels 3 2 3 3 3" xfId="4128" xr:uid="{39BF4D00-58F0-4AB0-B89B-1EA4EC3E65C7}"/>
    <cellStyle name="2x indented GHG Textfiels 3 2 3 3 4" xfId="5514" xr:uid="{7614D9F0-FF94-47B8-9647-24CC3A9B8A04}"/>
    <cellStyle name="2x indented GHG Textfiels 3 2 3 3 5" xfId="6222" xr:uid="{459FCEB6-E6F8-41B9-92C1-DDE95E9DD144}"/>
    <cellStyle name="2x indented GHG Textfiels 3 2 3 4" xfId="2107" xr:uid="{5D0A5F69-C797-4992-809C-FBA68CBCC86C}"/>
    <cellStyle name="2x indented GHG Textfiels 3 2 3 4 2" xfId="6079" xr:uid="{A4EE22E7-FF8F-4F74-B9E8-440509B43F17}"/>
    <cellStyle name="2x indented GHG Textfiels 3 2 3 4 3" xfId="9966" xr:uid="{436A941F-DA67-41CC-BA29-A81758D7C78A}"/>
    <cellStyle name="2x indented GHG Textfiels 3 2 3 4 4" xfId="12888" xr:uid="{B02F855B-5A05-4B21-9F58-C9F942C9F8D6}"/>
    <cellStyle name="2x indented GHG Textfiels 3 2 3 5" xfId="3700" xr:uid="{54843B40-26B6-48A7-BF4C-91C58833017B}"/>
    <cellStyle name="2x indented GHG Textfiels 3 2 3 6" xfId="3686" xr:uid="{5E2A1149-3A51-451A-B89F-1AF210FBCF2A}"/>
    <cellStyle name="2x indented GHG Textfiels 3 2 3 7" xfId="8585" xr:uid="{C8AD7DE3-F559-489F-B750-D050C1DAACDD}"/>
    <cellStyle name="2x indented GHG Textfiels 3 3" xfId="384" xr:uid="{ECF637EA-C8AD-4AFA-AA0E-E3F81D5A7111}"/>
    <cellStyle name="2x indented GHG Textfiels 3 3 10" xfId="11282" xr:uid="{38DCCAC7-8F2E-4C3E-A6BF-D4826A77727F}"/>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2 2 2" xfId="7858" xr:uid="{21A2BF7A-1EC5-40A7-8481-DA0CF2C01B21}"/>
    <cellStyle name="2x indented GHG Textfiels 3 3 2 2 2 2 3" xfId="10914" xr:uid="{784A5B7E-E5A2-4AEA-B3F2-CF945C14B535}"/>
    <cellStyle name="2x indented GHG Textfiels 3 3 2 2 2 2 4" xfId="13796" xr:uid="{CBE318BE-3617-409A-9AE2-D1168C129D4A}"/>
    <cellStyle name="2x indented GHG Textfiels 3 3 2 2 2 3" xfId="3729" xr:uid="{B549FB96-5CE4-417B-843C-B2B6372BA357}"/>
    <cellStyle name="2x indented GHG Textfiels 3 3 2 2 2 4" xfId="9458" xr:uid="{50D1C2B1-99E5-4BA7-B578-BA28FC1B4F0A}"/>
    <cellStyle name="2x indented GHG Textfiels 3 3 2 2 2 5" xfId="12380" xr:uid="{15BDC10B-997E-4383-BE97-11A7AFA7A277}"/>
    <cellStyle name="2x indented GHG Textfiels 3 3 2 2 3" xfId="1231" xr:uid="{F4A2FEB1-0B4A-4863-AF8D-E5471C3D9A36}"/>
    <cellStyle name="2x indented GHG Textfiels 3 3 2 2 3 2" xfId="2799" xr:uid="{54EA6FF3-0EDB-4574-9FB5-FDE3CF36B57D}"/>
    <cellStyle name="2x indented GHG Textfiels 3 3 2 2 3 2 2" xfId="3594" xr:uid="{4FE4FB96-BC13-4243-80BE-3E4D5F74E815}"/>
    <cellStyle name="2x indented GHG Textfiels 3 3 2 2 3 2 3" xfId="10549" xr:uid="{F8005884-9DCE-49D9-8559-D7FD4616350E}"/>
    <cellStyle name="2x indented GHG Textfiels 3 3 2 2 3 2 4" xfId="13431" xr:uid="{5BFDA47E-7A25-40F3-9B3A-AF88997E5B29}"/>
    <cellStyle name="2x indented GHG Textfiels 3 3 2 2 3 3" xfId="4678" xr:uid="{4052EC23-C589-40C1-BE30-A481165290A8}"/>
    <cellStyle name="2x indented GHG Textfiels 3 3 2 2 3 4" xfId="9090" xr:uid="{AC842E92-D63A-4DCF-9C65-22A3BAEE95AC}"/>
    <cellStyle name="2x indented GHG Textfiels 3 3 2 2 3 5" xfId="12012" xr:uid="{BE7D5448-3D9D-4FAE-9A38-CA7B6E21D4A9}"/>
    <cellStyle name="2x indented GHG Textfiels 3 3 2 2 4" xfId="2249" xr:uid="{545A1733-F925-4057-B3F6-152E6C2EB55B}"/>
    <cellStyle name="2x indented GHG Textfiels 3 3 2 2 4 2" xfId="6036" xr:uid="{E0587B90-2395-4DFC-95AA-40592D9181D8}"/>
    <cellStyle name="2x indented GHG Textfiels 3 3 2 2 4 3" xfId="10108" xr:uid="{49858441-16B8-4376-BCCA-8F20994640C4}"/>
    <cellStyle name="2x indented GHG Textfiels 3 3 2 2 4 4" xfId="13030" xr:uid="{ED47C623-13E7-4D1A-B72A-DB7BA91ECD3E}"/>
    <cellStyle name="2x indented GHG Textfiels 3 3 2 2 5" xfId="6751" xr:uid="{44527C4C-D80D-4EE6-A7EB-515A000FCDD8}"/>
    <cellStyle name="2x indented GHG Textfiels 3 3 2 2 6" xfId="4332" xr:uid="{206E5DB7-64A9-4D6C-A7CB-2CB2A467812B}"/>
    <cellStyle name="2x indented GHG Textfiels 3 3 2 2 7" xfId="5057" xr:uid="{FB4C36B1-A099-4158-B6F3-732A82AEDDFD}"/>
    <cellStyle name="2x indented GHG Textfiels 3 3 2 3" xfId="1391" xr:uid="{15620EDC-20CE-4EA9-BA12-B57C0C902F75}"/>
    <cellStyle name="2x indented GHG Textfiels 3 3 2 3 2" xfId="2956" xr:uid="{58BDE6EC-B5A6-48A1-8182-118A05CC2504}"/>
    <cellStyle name="2x indented GHG Textfiels 3 3 2 3 2 2" xfId="7650" xr:uid="{6EE72A4C-9307-4A5F-9900-3522F65A5201}"/>
    <cellStyle name="2x indented GHG Textfiels 3 3 2 3 2 3" xfId="10706" xr:uid="{C810AD76-4773-4E40-9ABD-5384C48106F7}"/>
    <cellStyle name="2x indented GHG Textfiels 3 3 2 3 2 4" xfId="13588" xr:uid="{73474A16-391B-4B98-B4B6-ED477F2AD9AA}"/>
    <cellStyle name="2x indented GHG Textfiels 3 3 2 3 3" xfId="5132" xr:uid="{D2DF0AAD-9E51-4438-A586-3A612A26E698}"/>
    <cellStyle name="2x indented GHG Textfiels 3 3 2 3 4" xfId="9250" xr:uid="{A957FEDD-9CE4-412E-ABD8-1DE4C6C31CA3}"/>
    <cellStyle name="2x indented GHG Textfiels 3 3 2 3 5" xfId="12172" xr:uid="{88CE666A-772F-4133-8EC7-3A284DA0C55A}"/>
    <cellStyle name="2x indented GHG Textfiels 3 3 2 4" xfId="1885" xr:uid="{D5DC4F37-5FC5-48B2-8BCE-48082C028730}"/>
    <cellStyle name="2x indented GHG Textfiels 3 3 2 4 2" xfId="3428" xr:uid="{82C9D6ED-2DB7-43DD-AE5A-27B0FCB9325D}"/>
    <cellStyle name="2x indented GHG Textfiels 3 3 2 4 2 2" xfId="8122" xr:uid="{E2E0966F-E6B8-42A8-88EC-BC8453019C14}"/>
    <cellStyle name="2x indented GHG Textfiels 3 3 2 4 2 3" xfId="11178" xr:uid="{BB60A4AD-6E21-452B-B7AC-C7A299F84958}"/>
    <cellStyle name="2x indented GHG Textfiels 3 3 2 4 2 4" xfId="14060" xr:uid="{66BBF78A-0B0D-4208-8BC6-C5001C887477}"/>
    <cellStyle name="2x indented GHG Textfiels 3 3 2 4 3" xfId="4145" xr:uid="{4D7EC6D1-0CFC-467E-9C6C-E6DEF485CFD8}"/>
    <cellStyle name="2x indented GHG Textfiels 3 3 2 4 4" xfId="9744" xr:uid="{6BEAFA11-866F-4A2A-A251-AA9DEB5C3467}"/>
    <cellStyle name="2x indented GHG Textfiels 3 3 2 4 5" xfId="12666" xr:uid="{06ABC9C9-24CE-47B9-86D9-042DDAD2B7CB}"/>
    <cellStyle name="2x indented GHG Textfiels 3 3 2 5" xfId="2043" xr:uid="{B35E11F2-2A2D-46BF-9ED1-C25F01014807}"/>
    <cellStyle name="2x indented GHG Textfiels 3 3 2 5 2" xfId="3499" xr:uid="{75B49DCB-427C-4943-A3C7-58A8F870495C}"/>
    <cellStyle name="2x indented GHG Textfiels 3 3 2 5 3" xfId="9902" xr:uid="{FA083327-884F-4516-8C10-1F6661DB6EF5}"/>
    <cellStyle name="2x indented GHG Textfiels 3 3 2 5 4" xfId="12824" xr:uid="{2DE86786-5946-4443-9679-24B1132988B6}"/>
    <cellStyle name="2x indented GHG Textfiels 3 3 2 6" xfId="6813" xr:uid="{ECA27229-C1DA-4AB6-817B-224922981188}"/>
    <cellStyle name="2x indented GHG Textfiels 3 3 2 7" xfId="4132" xr:uid="{ABBFCD62-3C50-4175-B43A-B2426BEDB5AA}"/>
    <cellStyle name="2x indented GHG Textfiels 3 3 2 8" xfId="8569" xr:uid="{621DF4CC-31BA-495D-8D00-B3F24847215F}"/>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2 2 2" xfId="7860" xr:uid="{8022D4A5-DC08-472F-A208-1E6130F07266}"/>
    <cellStyle name="2x indented GHG Textfiels 3 3 3 2 2 2 3" xfId="10916" xr:uid="{CC0749F8-6802-4B96-94C0-88B6EF2E4753}"/>
    <cellStyle name="2x indented GHG Textfiels 3 3 3 2 2 2 4" xfId="13798" xr:uid="{E99D10EE-C6B4-42B2-BE5A-5DB0709AC97E}"/>
    <cellStyle name="2x indented GHG Textfiels 3 3 3 2 2 3" xfId="6757" xr:uid="{F9E49802-1F91-4577-A5E9-7744CBB6925A}"/>
    <cellStyle name="2x indented GHG Textfiels 3 3 3 2 2 4" xfId="9460" xr:uid="{31028A07-4261-49B0-9F30-29115C0DBC6D}"/>
    <cellStyle name="2x indented GHG Textfiels 3 3 3 2 2 5" xfId="12382" xr:uid="{7E214D53-05EF-43B7-914A-520A60C02DE6}"/>
    <cellStyle name="2x indented GHG Textfiels 3 3 3 2 3" xfId="1701" xr:uid="{93BFA84F-E739-475E-A620-7657CB8529A4}"/>
    <cellStyle name="2x indented GHG Textfiels 3 3 3 2 3 2" xfId="3262" xr:uid="{6CA2F9F3-493C-4896-BF5F-8A047B0B89F5}"/>
    <cellStyle name="2x indented GHG Textfiels 3 3 3 2 3 2 2" xfId="7956" xr:uid="{71519728-4CE0-4D60-9CF7-40B978A86030}"/>
    <cellStyle name="2x indented GHG Textfiels 3 3 3 2 3 2 3" xfId="11012" xr:uid="{4531F604-E0AB-47FF-94EE-AABDFC5B1AF8}"/>
    <cellStyle name="2x indented GHG Textfiels 3 3 3 2 3 2 4" xfId="13894" xr:uid="{E7F4F2D4-4FEE-4C94-94E3-F14CA430897E}"/>
    <cellStyle name="2x indented GHG Textfiels 3 3 3 2 3 3" xfId="4889" xr:uid="{CEBF78B1-2752-4BC8-9DF4-FAC92112BB16}"/>
    <cellStyle name="2x indented GHG Textfiels 3 3 3 2 3 4" xfId="9560" xr:uid="{89A4B8DB-36DD-4B99-A1EE-442EF35E9893}"/>
    <cellStyle name="2x indented GHG Textfiels 3 3 3 2 3 5" xfId="12482" xr:uid="{9905E8EA-B79C-4D13-B949-B39AD6942890}"/>
    <cellStyle name="2x indented GHG Textfiels 3 3 3 2 4" xfId="2251" xr:uid="{74F363E1-1052-4E54-95EE-55A2488BDC61}"/>
    <cellStyle name="2x indented GHG Textfiels 3 3 3 2 4 2" xfId="6319" xr:uid="{B6F78DD3-665C-4CB9-91F9-01231EDE710C}"/>
    <cellStyle name="2x indented GHG Textfiels 3 3 3 2 4 3" xfId="10110" xr:uid="{4CD11968-D4E7-4914-86CA-D465AA006925}"/>
    <cellStyle name="2x indented GHG Textfiels 3 3 3 2 4 4" xfId="13032" xr:uid="{60E50761-98F2-4D04-9E6B-EB15228068E9}"/>
    <cellStyle name="2x indented GHG Textfiels 3 3 3 2 5" xfId="6522" xr:uid="{B301211F-0D60-441E-B32C-E4CD9EBCDFBC}"/>
    <cellStyle name="2x indented GHG Textfiels 3 3 3 2 6" xfId="5024" xr:uid="{F9405A97-FDB6-462A-B049-706942D94069}"/>
    <cellStyle name="2x indented GHG Textfiels 3 3 3 2 7" xfId="6654" xr:uid="{4B757C95-3CB3-43B2-ACB8-98362DC56BFF}"/>
    <cellStyle name="2x indented GHG Textfiels 3 3 3 3" xfId="1393" xr:uid="{B442264E-A2EA-4857-A9A8-61BA6E8A824B}"/>
    <cellStyle name="2x indented GHG Textfiels 3 3 3 3 2" xfId="2958" xr:uid="{FC9CDF27-31B3-4A82-80C3-BF2A0D3E6787}"/>
    <cellStyle name="2x indented GHG Textfiels 3 3 3 3 2 2" xfId="7652" xr:uid="{EB145866-2C8E-4076-8E60-56CCD7DDB43C}"/>
    <cellStyle name="2x indented GHG Textfiels 3 3 3 3 2 3" xfId="10708" xr:uid="{F481CA5D-ABDD-4705-AFDF-01A06FF788C7}"/>
    <cellStyle name="2x indented GHG Textfiels 3 3 3 3 2 4" xfId="13590" xr:uid="{86920BBF-1137-4BEE-8D61-0007692B8022}"/>
    <cellStyle name="2x indented GHG Textfiels 3 3 3 3 3" xfId="4676" xr:uid="{1F8DB185-5E3A-438A-A7DA-034F32A62F4A}"/>
    <cellStyle name="2x indented GHG Textfiels 3 3 3 3 4" xfId="9252" xr:uid="{A063D636-44CD-44A4-B17E-D2C21CEAC0BA}"/>
    <cellStyle name="2x indented GHG Textfiels 3 3 3 3 5" xfId="12174" xr:uid="{C5B164D2-FC70-4B1D-BFB8-A949A0013F46}"/>
    <cellStyle name="2x indented GHG Textfiels 3 3 3 4" xfId="934" xr:uid="{93AB9CBD-7AAC-445E-9E51-15928869A48B}"/>
    <cellStyle name="2x indented GHG Textfiels 3 3 3 4 2" xfId="2514" xr:uid="{60562CAC-28AF-4B4D-A816-186A65C9F7AC}"/>
    <cellStyle name="2x indented GHG Textfiels 3 3 3 4 2 2" xfId="6790" xr:uid="{AB4D392D-67C3-4D66-93C6-F08901FD442C}"/>
    <cellStyle name="2x indented GHG Textfiels 3 3 3 4 2 3" xfId="10264" xr:uid="{F7D9097B-B978-4E8C-911D-26082F9F1220}"/>
    <cellStyle name="2x indented GHG Textfiels 3 3 3 4 2 4" xfId="13146" xr:uid="{4F4AF3CB-F162-472F-A012-5FBDDAC7BEB4}"/>
    <cellStyle name="2x indented GHG Textfiels 3 3 3 4 3" xfId="4296" xr:uid="{841B79A4-2CF7-442A-B9B8-B82CA024D441}"/>
    <cellStyle name="2x indented GHG Textfiels 3 3 3 4 4" xfId="8793" xr:uid="{C7E1888A-C5A3-461B-B007-FBF9865F7C8D}"/>
    <cellStyle name="2x indented GHG Textfiels 3 3 3 4 5" xfId="11715" xr:uid="{A2D1621F-07B6-49FA-92D8-24FCE46955DA}"/>
    <cellStyle name="2x indented GHG Textfiels 3 3 3 5" xfId="2045" xr:uid="{0EC932EB-74A8-4E7A-984E-B8B5E4783CEB}"/>
    <cellStyle name="2x indented GHG Textfiels 3 3 3 5 2" xfId="4805" xr:uid="{126F84B3-0539-4BF0-B652-357CEE4F02D4}"/>
    <cellStyle name="2x indented GHG Textfiels 3 3 3 5 3" xfId="9904" xr:uid="{81CACA6A-C4AE-4DD4-B412-4D0E4BFB13F5}"/>
    <cellStyle name="2x indented GHG Textfiels 3 3 3 5 4" xfId="12826" xr:uid="{50D3A61B-30B3-43D8-A686-307D9108C1EB}"/>
    <cellStyle name="2x indented GHG Textfiels 3 3 3 6" xfId="6394" xr:uid="{33E37503-B534-4396-844C-83E93CB75030}"/>
    <cellStyle name="2x indented GHG Textfiels 3 3 3 7" xfId="5456" xr:uid="{F2234D1D-2814-479D-98EA-1F1F19494D44}"/>
    <cellStyle name="2x indented GHG Textfiels 3 3 3 8" xfId="8556" xr:uid="{9BC86B32-CFA8-4CCE-8D4C-2568D28D794C}"/>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2 2 2" xfId="7756" xr:uid="{8A7EBD3D-F64F-4E7C-B2A9-580EC060BECB}"/>
    <cellStyle name="2x indented GHG Textfiels 3 3 4 2 2 2 3" xfId="10812" xr:uid="{7E29E117-FDA4-46C9-9B16-A41D2E97B834}"/>
    <cellStyle name="2x indented GHG Textfiels 3 3 4 2 2 2 4" xfId="13694" xr:uid="{523499E4-63F7-4925-AB73-F1CE3760A710}"/>
    <cellStyle name="2x indented GHG Textfiels 3 3 4 2 2 3" xfId="5073" xr:uid="{87EFB264-61B0-4179-B98E-908855F5E791}"/>
    <cellStyle name="2x indented GHG Textfiels 3 3 4 2 2 4" xfId="9356" xr:uid="{762D000C-6C9D-42C3-B1F3-17298716BC0A}"/>
    <cellStyle name="2x indented GHG Textfiels 3 3 4 2 2 5" xfId="12278" xr:uid="{507F07FC-D1DA-4FF3-A758-B08068F8D832}"/>
    <cellStyle name="2x indented GHG Textfiels 3 3 4 2 3" xfId="1113" xr:uid="{F877C531-C9E4-4DC2-962C-E23A968EAD7B}"/>
    <cellStyle name="2x indented GHG Textfiels 3 3 4 2 3 2" xfId="2682" xr:uid="{C16CF161-412A-455B-BE05-D280D1F1D40B}"/>
    <cellStyle name="2x indented GHG Textfiels 3 3 4 2 3 2 2" xfId="5417" xr:uid="{02311732-CCB5-40FE-BCB8-4715197F3CE0}"/>
    <cellStyle name="2x indented GHG Textfiels 3 3 4 2 3 2 3" xfId="10432" xr:uid="{049FBA13-0EF8-4078-B393-E80DFF98F41C}"/>
    <cellStyle name="2x indented GHG Textfiels 3 3 4 2 3 2 4" xfId="13314" xr:uid="{84282672-B8F8-428C-AFE4-B77AF4C4D2F2}"/>
    <cellStyle name="2x indented GHG Textfiels 3 3 4 2 3 3" xfId="6173" xr:uid="{9AD86CE8-3C14-4AD0-BBF7-30BD20A34A54}"/>
    <cellStyle name="2x indented GHG Textfiels 3 3 4 2 3 4" xfId="8972" xr:uid="{91BF88AE-BEA1-456B-85D4-91F28E8A3989}"/>
    <cellStyle name="2x indented GHG Textfiels 3 3 4 2 3 5" xfId="11894" xr:uid="{93CBE3F5-5CA7-4740-8AF6-65AC86984D0B}"/>
    <cellStyle name="2x indented GHG Textfiels 3 3 4 2 4" xfId="2147" xr:uid="{C3C424E4-2B80-4CAC-8450-62C29EC76CFF}"/>
    <cellStyle name="2x indented GHG Textfiels 3 3 4 2 4 2" xfId="6702" xr:uid="{9CCF556E-973B-404D-BE6A-63C564E257E9}"/>
    <cellStyle name="2x indented GHG Textfiels 3 3 4 2 4 3" xfId="10006" xr:uid="{C97C9D4A-01CE-4A61-BB07-0813B49EC270}"/>
    <cellStyle name="2x indented GHG Textfiels 3 3 4 2 4 4" xfId="12928" xr:uid="{A24FB36A-AF2C-4998-900A-4002BC27872C}"/>
    <cellStyle name="2x indented GHG Textfiels 3 3 4 2 5" xfId="6446" xr:uid="{313E44BB-EDDE-41C3-84CD-14C0B6A20161}"/>
    <cellStyle name="2x indented GHG Textfiels 3 3 4 2 6" xfId="6134" xr:uid="{1043A99F-FD8B-4592-AA9B-8CD546E99EE7}"/>
    <cellStyle name="2x indented GHG Textfiels 3 3 4 2 7" xfId="4992" xr:uid="{8C8AC693-9CD3-4015-9E4D-7BC0558B07B6}"/>
    <cellStyle name="2x indented GHG Textfiels 3 3 4 3" xfId="1289" xr:uid="{9E9D7A23-AE9E-43AA-8841-1E22E538CFE2}"/>
    <cellStyle name="2x indented GHG Textfiels 3 3 4 3 2" xfId="2854" xr:uid="{25C16908-269B-4D17-9025-968B6B6C816A}"/>
    <cellStyle name="2x indented GHG Textfiels 3 3 4 3 2 2" xfId="7548" xr:uid="{146BDC6A-AAB7-4CB9-9791-3D8C955BC679}"/>
    <cellStyle name="2x indented GHG Textfiels 3 3 4 3 2 3" xfId="10604" xr:uid="{0447418A-7668-45C9-BAD8-2243ACB785E1}"/>
    <cellStyle name="2x indented GHG Textfiels 3 3 4 3 2 4" xfId="13486" xr:uid="{CAD2D8FB-D273-46CB-996E-912CF76B2287}"/>
    <cellStyle name="2x indented GHG Textfiels 3 3 4 3 3" xfId="5682" xr:uid="{1D05B978-6E34-4B33-8BE3-7A25BA1D5055}"/>
    <cellStyle name="2x indented GHG Textfiels 3 3 4 3 4" xfId="9148" xr:uid="{FF96EF9F-987D-4D0D-B0EC-F64F8D9D06F8}"/>
    <cellStyle name="2x indented GHG Textfiels 3 3 4 3 5" xfId="12070" xr:uid="{57728F3B-048D-4F12-929D-D566C42F45E4}"/>
    <cellStyle name="2x indented GHG Textfiels 3 3 4 4" xfId="1022" xr:uid="{A41E20A6-2984-4EAE-80FC-34CE19514AA9}"/>
    <cellStyle name="2x indented GHG Textfiels 3 3 4 4 2" xfId="2594" xr:uid="{AC687607-6C33-4305-AB21-59BB157CF6C7}"/>
    <cellStyle name="2x indented GHG Textfiels 3 3 4 4 2 2" xfId="6739" xr:uid="{0D5A5297-A5E3-42D8-8437-53973D40F391}"/>
    <cellStyle name="2x indented GHG Textfiels 3 3 4 4 2 3" xfId="10344" xr:uid="{30F9479B-D605-464F-996E-21060D85C4D8}"/>
    <cellStyle name="2x indented GHG Textfiels 3 3 4 4 2 4" xfId="13226" xr:uid="{A88CA5C7-2F6E-44AD-9B0C-E36121D942BA}"/>
    <cellStyle name="2x indented GHG Textfiels 3 3 4 4 3" xfId="5292" xr:uid="{0EC6A4FA-7A01-4CA4-9F18-10837D570A48}"/>
    <cellStyle name="2x indented GHG Textfiels 3 3 4 4 4" xfId="8881" xr:uid="{8CBD8E2B-7854-4A90-BBBD-06D41EA05949}"/>
    <cellStyle name="2x indented GHG Textfiels 3 3 4 4 5" xfId="11803" xr:uid="{D7778FC3-1086-42B4-AF6F-49EE327099C2}"/>
    <cellStyle name="2x indented GHG Textfiels 3 3 4 5" xfId="1941" xr:uid="{A8A0112F-EE8A-443A-8318-624FF8E81BC5}"/>
    <cellStyle name="2x indented GHG Textfiels 3 3 4 5 2" xfId="6570" xr:uid="{BD8D3194-A2E1-4EC2-AC1F-13FFE93B71D9}"/>
    <cellStyle name="2x indented GHG Textfiels 3 3 4 5 3" xfId="9800" xr:uid="{4B149D31-0A4D-48A1-BE8B-984AB25DF900}"/>
    <cellStyle name="2x indented GHG Textfiels 3 3 4 5 4" xfId="12722" xr:uid="{4B20ACA9-A825-4D26-B17E-1C5B60904BFD}"/>
    <cellStyle name="2x indented GHG Textfiels 3 3 4 6" xfId="6345" xr:uid="{A350CC7C-8BC4-4335-947C-BDBD1BB12502}"/>
    <cellStyle name="2x indented GHG Textfiels 3 3 4 7" xfId="8253" xr:uid="{A0379B8E-AC63-4CE3-B25F-FEDCEE988F40}"/>
    <cellStyle name="2x indented GHG Textfiels 3 3 4 8" xfId="11275" xr:uid="{2D93A40F-1CF9-4F20-9211-170B0FAB6131}"/>
    <cellStyle name="2x indented GHG Textfiels 3 3 5" xfId="1165" xr:uid="{22F2C4A2-0103-42EA-A4C5-2AF14E5876BB}"/>
    <cellStyle name="2x indented GHG Textfiels 3 3 5 2" xfId="2734" xr:uid="{271E35C7-380A-463E-9478-C314B9B59C57}"/>
    <cellStyle name="2x indented GHG Textfiels 3 3 5 2 2" xfId="3752" xr:uid="{59E9C1DD-3CED-41D0-BEE1-59A07A703DE4}"/>
    <cellStyle name="2x indented GHG Textfiels 3 3 5 2 3" xfId="10484" xr:uid="{4AE6E9D4-52D7-4015-B367-2ED61705994F}"/>
    <cellStyle name="2x indented GHG Textfiels 3 3 5 2 4" xfId="13366" xr:uid="{9116F542-D2A2-4948-A52A-40AE41005B1B}"/>
    <cellStyle name="2x indented GHG Textfiels 3 3 5 3" xfId="5502" xr:uid="{0B3D0892-6655-4899-AEDE-A635DCB78499}"/>
    <cellStyle name="2x indented GHG Textfiels 3 3 5 4" xfId="9024" xr:uid="{30F23872-3C9F-419B-BD16-F1D0FC96D31E}"/>
    <cellStyle name="2x indented GHG Textfiels 3 3 5 5" xfId="11946" xr:uid="{776A6802-A0E2-465A-8024-DED0C27486D7}"/>
    <cellStyle name="2x indented GHG Textfiels 3 3 6" xfId="1735" xr:uid="{77196668-FB8C-4CBA-A943-4B10DCAD5381}"/>
    <cellStyle name="2x indented GHG Textfiels 3 3 6 2" xfId="3294" xr:uid="{1F5196F1-919E-4D78-9105-124125B8EDCE}"/>
    <cellStyle name="2x indented GHG Textfiels 3 3 6 2 2" xfId="7988" xr:uid="{D566E846-3825-4261-80BA-A2B6151F68B7}"/>
    <cellStyle name="2x indented GHG Textfiels 3 3 6 2 3" xfId="11044" xr:uid="{3AC5B077-0897-433D-85CE-7FF033070CE7}"/>
    <cellStyle name="2x indented GHG Textfiels 3 3 6 2 4" xfId="13926" xr:uid="{89DE9FE1-4C9F-4F01-BAAC-00CF2DA7ABF8}"/>
    <cellStyle name="2x indented GHG Textfiels 3 3 6 3" xfId="6538" xr:uid="{B6FE2308-B9B8-4D6A-8641-44CF84F43B6B}"/>
    <cellStyle name="2x indented GHG Textfiels 3 3 6 4" xfId="9594" xr:uid="{0F7C9728-41A6-4DF4-9DF8-07BB213E0DE2}"/>
    <cellStyle name="2x indented GHG Textfiels 3 3 6 5" xfId="12516" xr:uid="{A9A5DEAB-0235-47E7-B97A-2713BE15A945}"/>
    <cellStyle name="2x indented GHG Textfiels 3 3 7" xfId="1672" xr:uid="{2A23D71B-70C9-4A6A-B875-50367E89DB1E}"/>
    <cellStyle name="2x indented GHG Textfiels 3 3 7 2" xfId="4857" xr:uid="{6A930A78-1421-47D9-B0C1-A9C9C8B176BA}"/>
    <cellStyle name="2x indented GHG Textfiels 3 3 7 3" xfId="9531" xr:uid="{41262D35-5E7C-4588-833C-E7ED49B735DD}"/>
    <cellStyle name="2x indented GHG Textfiels 3 3 7 4" xfId="12453" xr:uid="{3490E089-9632-4FD3-9C5F-9F290E56FF14}"/>
    <cellStyle name="2x indented GHG Textfiels 3 3 8" xfId="5731" xr:uid="{0BB49856-987C-42B1-B595-988B08EEF304}"/>
    <cellStyle name="2x indented GHG Textfiels 3 3 9" xfId="8271" xr:uid="{8E7B1C1D-111C-43C9-89E5-24ABEB207373}"/>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556" hidden="1" xr:uid="{CE31B930-DF20-40BA-B7C4-6B47CF694A07}"/>
    <cellStyle name="40 % - Akzent1" xfId="4408" hidden="1" xr:uid="{93AAA4F5-A8D4-4069-AB32-0CD43CFAC364}"/>
    <cellStyle name="40 % - Akzent1" xfId="4668" hidden="1" xr:uid="{DF18F46F-683D-45F5-A827-21573AA8B9FB}"/>
    <cellStyle name="40 % - Akzent1" xfId="4580" hidden="1" xr:uid="{B18198E3-9C24-48BC-B82D-0FBCC0696085}"/>
    <cellStyle name="40 % - Akzent1" xfId="3498" hidden="1" xr:uid="{DD988A9E-352B-4E90-BAD4-D48424D023AB}"/>
    <cellStyle name="40 % - Akzent1" xfId="5297" hidden="1" xr:uid="{239B7DF4-906C-4A18-AE2A-A8FAF0D320F4}"/>
    <cellStyle name="40 % - Akzent1" xfId="5346" hidden="1" xr:uid="{BC7C5958-B2EB-4BE3-9CF3-4623FAB90C8F}"/>
    <cellStyle name="40 % - Akzent1" xfId="5194" hidden="1" xr:uid="{D264E5F7-8110-45E0-9BCD-035CE09F1005}"/>
    <cellStyle name="40 % - Akzent1" xfId="5749" hidden="1" xr:uid="{B59D0E59-953E-47CD-8ED2-BBC3D82F8688}"/>
    <cellStyle name="40 % - Akzent1" xfId="5944" hidden="1" xr:uid="{3592B35E-0AF9-48FF-8BAC-D27A5CBF4ED3}"/>
    <cellStyle name="40 % - Akzent1" xfId="6196" hidden="1" xr:uid="{7DC6D9DB-01C7-48EA-8908-875F1CDCD8BA}"/>
    <cellStyle name="40 % - Akzent1" xfId="6109" hidden="1" xr:uid="{28FB7202-549C-4AB0-8A64-F6BD328C5980}"/>
    <cellStyle name="40 % - Akzent1" xfId="5724" hidden="1" xr:uid="{7A861A44-9175-4C07-8412-35D6089A69D8}"/>
    <cellStyle name="40 % - Akzent1" xfId="6808" hidden="1" xr:uid="{4B8040C1-4ACD-4839-9817-30D7A6BAABF5}"/>
    <cellStyle name="40 % - Akzent1" xfId="6854" hidden="1" xr:uid="{DBC177B3-8B6D-4001-A7CF-B01CE9D5DC8A}"/>
    <cellStyle name="40 % - Akzent1" xfId="6716" hidden="1" xr:uid="{2A90EC40-5ADF-4B25-842A-2F69E12BCD46}"/>
    <cellStyle name="40 % - Akzent1" xfId="6884" hidden="1" xr:uid="{EB927EF0-20C8-419E-9FE1-EE2C3A180367}"/>
    <cellStyle name="40 % - Akzent1" xfId="7044" hidden="1" xr:uid="{19FAD9DB-D2BB-4ED5-8B16-2956691E1AAF}"/>
    <cellStyle name="40 % - Akzent1" xfId="7101" hidden="1" xr:uid="{037582CB-9CFB-420D-9557-D05F71F5979F}"/>
    <cellStyle name="40 % - Akzent1" xfId="7084" hidden="1" xr:uid="{1C600DB7-1363-462D-A0E8-3D704493C482}"/>
    <cellStyle name="40 % - Akzent1" xfId="6874" hidden="1" xr:uid="{6A147D18-5A7C-471A-8679-465212ADBD82}"/>
    <cellStyle name="40 % - Akzent1" xfId="7168" hidden="1" xr:uid="{3F2CE2A6-6571-4B4C-A17A-61326A26E324}"/>
    <cellStyle name="40 % - Akzent1" xfId="7178" hidden="1" xr:uid="{1E8297E6-2AE8-41CA-B1DA-FAE03BBA8CA1}"/>
    <cellStyle name="40 % - Akzent1" xfId="7146" hidden="1" xr:uid="{B2EDA261-1367-4C66-A4A5-2E62827C39D8}"/>
    <cellStyle name="40 % - Akzent1" xfId="7208" hidden="1" xr:uid="{D5892A27-922B-47BD-A963-650A573154B0}"/>
    <cellStyle name="40 % - Akzent1" xfId="7368" hidden="1" xr:uid="{012600B4-EECF-4C86-AD02-400E5FF37034}"/>
    <cellStyle name="40 % - Akzent1" xfId="7425" hidden="1" xr:uid="{12A0B482-9675-477E-922D-4296ED5A3BC2}"/>
    <cellStyle name="40 % - Akzent1" xfId="7408" hidden="1" xr:uid="{6F7E79E6-ED50-4DF4-AD4A-E2711E6F3A0C}"/>
    <cellStyle name="40 % - Akzent1" xfId="7198" hidden="1" xr:uid="{8055085B-AB76-40CC-B188-D7D85B29C145}"/>
    <cellStyle name="40 % - Akzent1" xfId="7492" hidden="1" xr:uid="{040F79B8-4AEC-4066-8A60-3DF09DBAC843}"/>
    <cellStyle name="40 % - Akzent1" xfId="7502" hidden="1" xr:uid="{4E63C468-161B-4974-9699-33696686539A}"/>
    <cellStyle name="40 % - Akzent1" xfId="7470" hidden="1" xr:uid="{168848EA-39A4-44BD-B577-47C11221CAF4}"/>
    <cellStyle name="40 % - Akzent1" xfId="5551" hidden="1" xr:uid="{3A03447F-EAE6-4CA2-8DEA-DBF5FD8497F2}"/>
    <cellStyle name="40 % - Akzent1" xfId="4472" hidden="1" xr:uid="{BDC005AA-94CC-4E64-96B2-3DAB928A2470}"/>
    <cellStyle name="40 % - Akzent1" xfId="4461" hidden="1" xr:uid="{8D216351-F22E-4F41-9D85-8BF9B4CE999F}"/>
    <cellStyle name="40 % - Akzent1" xfId="6500" hidden="1" xr:uid="{8102B5FA-90C5-4D53-873D-811EE001DEF4}"/>
    <cellStyle name="40 % - Akzent1" xfId="4531" hidden="1" xr:uid="{149A3EA5-99D9-41D5-83DB-0C73A551EB40}"/>
    <cellStyle name="40 % - Akzent1" xfId="4714" hidden="1" xr:uid="{3706131C-B947-4443-8215-9EFE4BF48F9F}"/>
    <cellStyle name="40 % - Akzent1" xfId="5671" hidden="1" xr:uid="{6F37D638-42C4-4F40-9C7F-E324AA6B784B}"/>
    <cellStyle name="40 % - Akzent1" xfId="6115" hidden="1" xr:uid="{D6870467-8E22-482F-918F-0BFC61966291}"/>
    <cellStyle name="40 % - Akzent1" xfId="5078" hidden="1" xr:uid="{C16EF2C3-498D-4A18-85F3-8E3685BAE49C}"/>
    <cellStyle name="40 % - Akzent1" xfId="5365" hidden="1" xr:uid="{D87A221A-69E1-4ACB-92AC-0F6BD3C802F6}"/>
    <cellStyle name="40 % - Akzent1" xfId="6258" hidden="1" xr:uid="{9083C5D6-71F5-49C4-83B2-EE508E0DB0BC}"/>
    <cellStyle name="40 % - Akzent1" xfId="4833" hidden="1" xr:uid="{B897C12B-985D-4732-8475-21C0609B779F}"/>
    <cellStyle name="40 % - Akzent1" xfId="6189" hidden="1" xr:uid="{13FED56F-40C0-4F2B-8D24-10D9B739ADB4}"/>
    <cellStyle name="40 % - Akzent1" xfId="8108" hidden="1" xr:uid="{2C7474C4-2642-4277-80EB-0E082FED65DC}"/>
    <cellStyle name="40 % - Akzent1" xfId="8154" hidden="1" xr:uid="{816BF6F1-2C78-4814-BC57-5B1CE059505C}"/>
    <cellStyle name="40 % - Akzent1" xfId="8016" hidden="1" xr:uid="{8C1EB794-8AD9-4CCF-BE65-BD4C8435E9F7}"/>
    <cellStyle name="40 % - Akzent1" xfId="8184" hidden="1" xr:uid="{BEB36448-D0D2-4951-941E-3BD8DA345127}"/>
    <cellStyle name="40 % - Akzent1" xfId="8310" hidden="1" xr:uid="{E440D29F-37EB-4D27-9666-7D046B45494E}"/>
    <cellStyle name="40 % - Akzent1" xfId="8367" hidden="1" xr:uid="{6A9AF59D-ECD3-441E-B059-5513CB424C2D}"/>
    <cellStyle name="40 % - Akzent1" xfId="8350" hidden="1" xr:uid="{C18A49A7-5587-4578-88F6-BC7BD6DCBBCE}"/>
    <cellStyle name="40 % - Akzent1" xfId="8174" hidden="1" xr:uid="{F89248B8-07CC-4B59-B9F6-AF1C6324C122}"/>
    <cellStyle name="40 % - Akzent1" xfId="8434" hidden="1" xr:uid="{F0C168F2-51E9-48B1-9871-927C244DE7B3}"/>
    <cellStyle name="40 % - Akzent1" xfId="8444" hidden="1" xr:uid="{2C956F62-CA81-4349-BEEE-0EFEB6A462A3}"/>
    <cellStyle name="40 % - Akzent1" xfId="8412" hidden="1" xr:uid="{62F4D2B1-3FA0-4851-84F4-D908FC240193}"/>
    <cellStyle name="40 % - Akzent1" xfId="8474" hidden="1" xr:uid="{5D1A921D-281A-4A0F-A338-AED34DFD8602}"/>
    <cellStyle name="40 % - Akzent1" xfId="8599" hidden="1" xr:uid="{7A354D92-102C-4480-A1F5-3AB1F7DB4C23}"/>
    <cellStyle name="40 % - Akzent1" xfId="8656" hidden="1" xr:uid="{44A2E19F-65D5-4DC8-ACDA-1E41C370B667}"/>
    <cellStyle name="40 % - Akzent1" xfId="8639" hidden="1" xr:uid="{C7B06A94-3864-431E-A470-A04AEB762725}"/>
    <cellStyle name="40 % - Akzent1" xfId="8464" hidden="1" xr:uid="{BC6C1FD3-F4AC-4892-BA8F-C8D38998DB2A}"/>
    <cellStyle name="40 % - Akzent1" xfId="8723" hidden="1" xr:uid="{45A784E4-A8AB-4DB4-8338-2027F8D0166B}"/>
    <cellStyle name="40 % - Akzent1" xfId="8733" hidden="1" xr:uid="{ABB4D2EB-EA41-4F8E-9E45-1BFBFD8ADBC7}"/>
    <cellStyle name="40 % - Akzent1" xfId="8701" hidden="1" xr:uid="{2A275A12-F21E-4648-BF0E-6C6B62566BCB}"/>
    <cellStyle name="40 % - Akzent1" xfId="8528" hidden="1" xr:uid="{416FEA68-2EAB-4BC1-AB3C-84A4B6AA00FA}"/>
    <cellStyle name="40 % - Akzent1" xfId="8812" hidden="1" xr:uid="{2C6D8F49-1CA1-4B3B-BC12-5DEA7E4B5298}"/>
    <cellStyle name="40 % - Akzent1" xfId="9078" hidden="1" xr:uid="{6B2AADFA-984E-4A9F-9FF1-D29A8EB1CCA4}"/>
    <cellStyle name="40 % - Akzent1" xfId="8988" hidden="1" xr:uid="{FC43F7CE-3E66-4838-8A99-113B294646E9}"/>
    <cellStyle name="40 % - Akzent1" xfId="4014" hidden="1" xr:uid="{E164972C-60CF-4D28-BD95-97FD8ACB3210}"/>
    <cellStyle name="40 % - Akzent1" xfId="9728" hidden="1" xr:uid="{FF8DA01A-0D8B-4254-AEBE-2B86F06D6E36}"/>
    <cellStyle name="40 % - Akzent1" xfId="9777" hidden="1" xr:uid="{8E113F3D-BA68-4C9B-9CCC-5A1CC56E7D48}"/>
    <cellStyle name="40 % - Akzent1" xfId="9623" hidden="1" xr:uid="{4A1890D7-90E4-435E-9FA1-C8CA7AA85E7C}"/>
    <cellStyle name="40 % - Akzent1" xfId="10194" hidden="1" xr:uid="{5CCF24E1-CF41-49FE-94A0-5B6555BFA3F9}"/>
    <cellStyle name="40 % - Akzent1" xfId="10282" hidden="1" xr:uid="{6CFFBC6C-676B-4F49-AD7E-1FE3E15C512D}"/>
    <cellStyle name="40 % - Akzent1" xfId="10537" hidden="1" xr:uid="{387FC03D-F030-48DA-BB37-87BF6F933035}"/>
    <cellStyle name="40 % - Akzent1" xfId="10448" hidden="1" xr:uid="{950D643B-DAF6-4619-92F2-1FC22DBC25CB}"/>
    <cellStyle name="40 % - Akzent1" xfId="10168" hidden="1" xr:uid="{7D69F0C3-4ED9-42ED-BF76-47FC657BDDB2}"/>
    <cellStyle name="40 % - Akzent1" xfId="11164" hidden="1" xr:uid="{5F8E8C32-2EB3-4F73-AC9C-5336297B2B8D}"/>
    <cellStyle name="40 % - Akzent1" xfId="11210" hidden="1" xr:uid="{D4EFFCDB-2BEA-40B6-9D6F-006679E352AF}"/>
    <cellStyle name="40 % - Akzent1" xfId="11072" hidden="1" xr:uid="{456AD670-6B54-4C91-BB1D-464FCE6D03A6}"/>
    <cellStyle name="40 % - Akzent1" xfId="11238" hidden="1" xr:uid="{E0386E88-D9AF-45D3-A919-2C23F96B7EBF}"/>
    <cellStyle name="40 % - Akzent1" xfId="11300" hidden="1" xr:uid="{7D227BB5-40BD-4972-AC30-708F875FA331}"/>
    <cellStyle name="40 % - Akzent1" xfId="11357" hidden="1" xr:uid="{AE5A8181-6ED8-4963-B6FC-B728D55AAF36}"/>
    <cellStyle name="40 % - Akzent1" xfId="11340" hidden="1" xr:uid="{BD49FD1F-2632-4351-A565-BE18CB0DAC17}"/>
    <cellStyle name="40 % - Akzent1" xfId="11229" hidden="1" xr:uid="{CF193CB8-EFEA-41BF-90CA-C56FD8CEA4A4}"/>
    <cellStyle name="40 % - Akzent1" xfId="11424" hidden="1" xr:uid="{59CA8A50-D32B-4C71-B6CC-42363128A177}"/>
    <cellStyle name="40 % - Akzent1" xfId="11434" hidden="1" xr:uid="{2D8B7B0E-8778-4B6A-ADBB-D88AAB401028}"/>
    <cellStyle name="40 % - Akzent1" xfId="11402" hidden="1" xr:uid="{895CDE4D-DE74-43FB-9549-D6584422C269}"/>
    <cellStyle name="40 % - Akzent1" xfId="11462" hidden="1" xr:uid="{3CC1B324-62F2-4111-9246-3DA40179586F}"/>
    <cellStyle name="40 % - Akzent1" xfId="11523" hidden="1" xr:uid="{A2AA28FB-870D-4760-AD66-B08B6135BE25}"/>
    <cellStyle name="40 % - Akzent1" xfId="11580" hidden="1" xr:uid="{6406305F-2251-4A28-8FDB-8E5B048C9EAC}"/>
    <cellStyle name="40 % - Akzent1" xfId="11563" hidden="1" xr:uid="{4105B953-E5D0-4467-A348-312CF5CB8699}"/>
    <cellStyle name="40 % - Akzent1" xfId="11453" hidden="1" xr:uid="{7F56F35A-A94C-44B8-9821-F2CA00BB6471}"/>
    <cellStyle name="40 % - Akzent1" xfId="11647" hidden="1" xr:uid="{A8D0E30A-48BB-47B6-82B2-B04D48E46EAB}"/>
    <cellStyle name="40 % - Akzent1" xfId="11657" hidden="1" xr:uid="{ADBC1D00-E2E7-4D69-8177-318928447D7C}"/>
    <cellStyle name="40 % - Akzent1" xfId="11625" hidden="1" xr:uid="{71FD53AF-7FAA-470F-963D-40B79348EE72}"/>
    <cellStyle name="40 % - Akzent1" xfId="11491" hidden="1" xr:uid="{4AB7AA5D-ED1D-4472-A756-2DB978436E42}"/>
    <cellStyle name="40 % - Akzent1" xfId="11734" hidden="1" xr:uid="{2CEBC4EC-EA0E-462B-BDBD-DDB34DD87C08}"/>
    <cellStyle name="40 % - Akzent1" xfId="12000" hidden="1" xr:uid="{B3161376-EDAE-4C47-A560-97BB931588E7}"/>
    <cellStyle name="40 % - Akzent1" xfId="11910" hidden="1" xr:uid="{7217527A-CC4F-48B0-A343-360D30F3F476}"/>
    <cellStyle name="40 % - Akzent1" xfId="10178" hidden="1" xr:uid="{B6A4AB5E-DC7F-4286-977E-E9FFE8D5E960}"/>
    <cellStyle name="40 % - Akzent1" xfId="12650" hidden="1" xr:uid="{272D33B0-F7F0-4B7D-AB3C-4E24E2C0E0A2}"/>
    <cellStyle name="40 % - Akzent1" xfId="12699" hidden="1" xr:uid="{889E5595-364C-46C6-979D-BB0702B0A0A3}"/>
    <cellStyle name="40 % - Akzent1" xfId="12545" hidden="1" xr:uid="{38B653CC-DC31-42CF-B875-008C04666CC1}"/>
    <cellStyle name="40 % - Akzent1" xfId="13112" hidden="1" xr:uid="{71710D5B-AA60-42D5-8796-2C159AC9B0F3}"/>
    <cellStyle name="40 % - Akzent1" xfId="13164" hidden="1" xr:uid="{AC45EE83-2AE4-446A-8F1D-824FE5576672}"/>
    <cellStyle name="40 % - Akzent1" xfId="13419" hidden="1" xr:uid="{1F48AC8E-9F0F-495E-9CAD-69D3608F2179}"/>
    <cellStyle name="40 % - Akzent1" xfId="13330" hidden="1" xr:uid="{60FBDAF4-845A-4738-8994-83983DA7B715}"/>
    <cellStyle name="40 % - Akzent1" xfId="13087" hidden="1" xr:uid="{D7D680ED-A556-4EE0-8A34-C8DE8DEDA472}"/>
    <cellStyle name="40 % - Akzent1" xfId="14046" hidden="1" xr:uid="{42689F3B-67D1-48DD-84B8-18436E239133}"/>
    <cellStyle name="40 % - Akzent1" xfId="14092" hidden="1" xr:uid="{31F48671-F122-4358-B358-410C7098FCBF}"/>
    <cellStyle name="40 % - Akzent1" xfId="13954" hidden="1" xr:uid="{9282979F-FAC8-4268-AD00-32231B7950B1}"/>
    <cellStyle name="40 % - Akzent1" xfId="14118" hidden="1" xr:uid="{23E21BE7-22AC-4D29-9BD9-CB6390D4348D}"/>
    <cellStyle name="40 % - Akzent1" xfId="14142" hidden="1" xr:uid="{36AB3B40-0678-4951-BFF4-82094401722D}"/>
    <cellStyle name="40 % - Akzent1" xfId="14199" hidden="1" xr:uid="{24BEEAF6-DD60-4998-A19E-AD4F1FF3B9E7}"/>
    <cellStyle name="40 % - Akzent1" xfId="14182" hidden="1" xr:uid="{79FAA1AE-8C19-4DC4-ACF2-7E4A715F9EAE}"/>
    <cellStyle name="40 % - Akzent1" xfId="14109" hidden="1" xr:uid="{78DA96B2-31A0-4EE6-8B3E-F8497B168A3C}"/>
    <cellStyle name="40 % - Akzent1" xfId="14266" hidden="1" xr:uid="{BE85AEB8-22E3-4454-9523-1EA9F405DA53}"/>
    <cellStyle name="40 % - Akzent1" xfId="14276" hidden="1" xr:uid="{7DB4BB9B-29B0-41E0-A6E8-158B73D0B3EC}"/>
    <cellStyle name="40 % - Akzent1" xfId="14244" hidden="1" xr:uid="{9B5349C6-7C27-4B63-920F-5BF078958CD9}"/>
    <cellStyle name="40 % - Akzent1" xfId="14302" hidden="1" xr:uid="{F45EEC15-6A50-487D-B7D3-8310D9BC3CDE}"/>
    <cellStyle name="40 % - Akzent1" xfId="14326" hidden="1" xr:uid="{4CC6A128-97FF-440C-928E-AC0142B7343D}"/>
    <cellStyle name="40 % - Akzent1" xfId="14383" hidden="1" xr:uid="{64C948E0-A037-4A28-8460-C1FFF68BDA96}"/>
    <cellStyle name="40 % - Akzent1" xfId="14366" hidden="1" xr:uid="{394C3DD8-5698-4B36-AEC5-9BED0BDF9F40}"/>
    <cellStyle name="40 % - Akzent1" xfId="14293" hidden="1" xr:uid="{663EEE3E-E9EC-431B-8822-EE85687BF6F7}"/>
    <cellStyle name="40 % - Akzent1" xfId="14450" hidden="1" xr:uid="{31A76132-5899-419B-A32E-D703809E5735}"/>
    <cellStyle name="40 % - Akzent1" xfId="14460" hidden="1" xr:uid="{20BD0C82-4CB2-48A9-8C60-CF3AE872754B}"/>
    <cellStyle name="40 % - Akzent1" xfId="14428" hidden="1" xr:uid="{F090B2FD-E59E-4A94-98D4-F1C50A8007DA}"/>
    <cellStyle name="40 % - Akzent1" xfId="14490" hidden="1" xr:uid="{D72592DA-1B1F-42C2-AC21-2AE8E7FE2024}"/>
    <cellStyle name="40 % - Akzent1" xfId="14650" hidden="1" xr:uid="{2FD82AE4-A131-4665-95B2-B00F4FC910F7}"/>
    <cellStyle name="40 % - Akzent1" xfId="14707" hidden="1" xr:uid="{347317B1-FA95-4D41-AAF1-33AF5BF12E53}"/>
    <cellStyle name="40 % - Akzent1" xfId="14690" hidden="1" xr:uid="{9CAE2BC3-3FC9-4F93-8BBB-8EEC702196BF}"/>
    <cellStyle name="40 % - Akzent1" xfId="14480" hidden="1" xr:uid="{ACC1E754-5A45-4E81-8747-8412722BA5BA}"/>
    <cellStyle name="40 % - Akzent1" xfId="14774" hidden="1" xr:uid="{E475B51F-4339-456F-83C3-9201B842FB6A}"/>
    <cellStyle name="40 % - Akzent1" xfId="14784" hidden="1" xr:uid="{F6AF408B-FC72-4F96-AFAA-E1F87B9034B8}"/>
    <cellStyle name="40 % - Akzent1" xfId="14752" hidden="1" xr:uid="{E93971F6-C01A-4CAB-BAAD-3EEB900294F0}"/>
    <cellStyle name="40 % - Akzent1" xfId="14814" hidden="1" xr:uid="{3600BA94-3D61-4632-BEC9-A56BC37660C2}"/>
    <cellStyle name="40 % - Akzent1" xfId="14974" hidden="1" xr:uid="{7506C725-0E1B-4B4F-9031-E3C95CEB3570}"/>
    <cellStyle name="40 % - Akzent1" xfId="15031" hidden="1" xr:uid="{89B75830-57D6-409A-833B-489F9D771539}"/>
    <cellStyle name="40 % - Akzent1" xfId="15014" hidden="1" xr:uid="{D8D6E192-153A-4B3C-B761-67FE488B9639}"/>
    <cellStyle name="40 % - Akzent1" xfId="14804" hidden="1" xr:uid="{FD950A69-291D-45AD-BEC8-44924748880B}"/>
    <cellStyle name="40 % - Akzent1" xfId="15098" hidden="1" xr:uid="{656E36D2-E636-477F-A7C4-B9147F708E1B}"/>
    <cellStyle name="40 % - Akzent1" xfId="15108" hidden="1" xr:uid="{B03A126A-9E60-45CD-8BD3-9F694A77461F}"/>
    <cellStyle name="40 % - Akzent1" xfId="15076" hidden="1" xr:uid="{0BDFB114-2203-4586-806D-4483BD178398}"/>
    <cellStyle name="40 % - Akzent1" xfId="15138" hidden="1" xr:uid="{D2792651-C4F6-403D-A398-3F4783BF75CA}"/>
    <cellStyle name="40 % - Akzent1" xfId="15298" hidden="1" xr:uid="{723053DD-6B53-4CFD-B57F-E48CD1F9A3CB}"/>
    <cellStyle name="40 % - Akzent1" xfId="15355" hidden="1" xr:uid="{9CC2F776-B38D-4DA3-A771-E2174741A6E8}"/>
    <cellStyle name="40 % - Akzent1" xfId="15338" hidden="1" xr:uid="{75AA2A5C-5E86-4825-804A-F4702650FE86}"/>
    <cellStyle name="40 % - Akzent1" xfId="15128" hidden="1" xr:uid="{1B6D8182-4475-48E2-8131-1A72534ACDEB}"/>
    <cellStyle name="40 % - Akzent1" xfId="15422" hidden="1" xr:uid="{4B1F77DB-2E83-4303-9BE3-FF61C7B796B3}"/>
    <cellStyle name="40 % - Akzent1" xfId="15432" hidden="1" xr:uid="{18D82FDA-2224-4528-B44F-2A3709CE08F3}"/>
    <cellStyle name="40 % - Akzent1" xfId="15400" hidden="1" xr:uid="{44C4141C-C148-41E6-9F4D-901C63536B70}"/>
    <cellStyle name="40 % - Akzent1" xfId="15462" hidden="1" xr:uid="{D2B4A27F-7D57-4713-85AC-331B00317B5F}"/>
    <cellStyle name="40 % - Akzent1" xfId="15622" hidden="1" xr:uid="{B66BF85D-5217-4F7B-8D22-D2A660611E31}"/>
    <cellStyle name="40 % - Akzent1" xfId="15679" hidden="1" xr:uid="{7429BEED-3B3D-4B72-8692-58C876117792}"/>
    <cellStyle name="40 % - Akzent1" xfId="15662" hidden="1" xr:uid="{F12E0291-8EE3-4769-B373-1F77BA4AD7F6}"/>
    <cellStyle name="40 % - Akzent1" xfId="15452" hidden="1" xr:uid="{48ADAB8B-2D35-43C2-AF9B-B576EC2FE51A}"/>
    <cellStyle name="40 % - Akzent1" xfId="15746" hidden="1" xr:uid="{896AEE9A-0602-44E0-BEA6-B462CE7D7BC0}"/>
    <cellStyle name="40 % - Akzent1" xfId="15756" hidden="1" xr:uid="{C8CAF672-AA6D-4ECE-9E6A-3731D4E0A999}"/>
    <cellStyle name="40 % - Akzent1" xfId="15724" hidden="1" xr:uid="{5DAD0B20-F7A3-4E7D-BEAF-E67DBE97DE70}"/>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560" hidden="1" xr:uid="{8314EB50-331B-4B7D-BF26-11775C83DA01}"/>
    <cellStyle name="40 % - Akzent2" xfId="4411" hidden="1" xr:uid="{F665E346-0974-424B-8D85-A111CAE884D6}"/>
    <cellStyle name="40 % - Akzent2" xfId="4700" hidden="1" xr:uid="{96D48D88-7DF6-48E8-85A5-439E2174A7EB}"/>
    <cellStyle name="40 % - Akzent2" xfId="5288" hidden="1" xr:uid="{63F4A60F-46C4-4BC9-B1AB-E85C957D3ADB}"/>
    <cellStyle name="40 % - Akzent2" xfId="4582" hidden="1" xr:uid="{733BD499-503B-44B3-882C-43D8BB265D4A}"/>
    <cellStyle name="40 % - Akzent2" xfId="5177" hidden="1" xr:uid="{E2C39864-B039-4BEA-B596-1101C4050855}"/>
    <cellStyle name="40 % - Akzent2" xfId="4609" hidden="1" xr:uid="{CE623DDF-4F24-443B-8583-C6EB9A70663A}"/>
    <cellStyle name="40 % - Akzent2" xfId="5718" hidden="1" xr:uid="{CF56D5E8-47B3-434E-8295-37884F2B2392}"/>
    <cellStyle name="40 % - Akzent2" xfId="5752" hidden="1" xr:uid="{BB3DDA38-25A1-4DC9-B7D1-30B372D1608C}"/>
    <cellStyle name="40 % - Akzent2" xfId="5947" hidden="1" xr:uid="{C7456240-E088-4AE8-8819-E6C80936C345}"/>
    <cellStyle name="40 % - Akzent2" xfId="6226" hidden="1" xr:uid="{C0C5863B-583F-4279-AFE0-661AC7358B74}"/>
    <cellStyle name="40 % - Akzent2" xfId="6800" hidden="1" xr:uid="{01CE4D06-8957-4F9C-8D83-17594EF43376}"/>
    <cellStyle name="40 % - Akzent2" xfId="6111" hidden="1" xr:uid="{8AD4C245-DCA4-40CB-96FD-EE2B32070878}"/>
    <cellStyle name="40 % - Akzent2" xfId="6700" hidden="1" xr:uid="{96093548-B825-42AE-9959-E52745508306}"/>
    <cellStyle name="40 % - Akzent2" xfId="6137" hidden="1" xr:uid="{86BD3139-2C2B-4842-A7D3-F4C567273CA4}"/>
    <cellStyle name="40 % - Akzent2" xfId="6869" hidden="1" xr:uid="{7FF0C6B3-D79C-4D39-ACF4-0019E61CF3F4}"/>
    <cellStyle name="40 % - Akzent2" xfId="6887" hidden="1" xr:uid="{DD767ED0-F0B2-47D3-8177-3ADA5FD90E33}"/>
    <cellStyle name="40 % - Akzent2" xfId="7047" hidden="1" xr:uid="{C9EA02F4-BA59-4B22-8EF8-1E728A458E7C}"/>
    <cellStyle name="40 % - Akzent2" xfId="7107" hidden="1" xr:uid="{9F5B20AE-14D8-41D4-B61A-FF57D795D709}"/>
    <cellStyle name="40 % - Akzent2" xfId="7165" hidden="1" xr:uid="{AF743C15-9348-4E0F-BB99-F6C6F8D2368E}"/>
    <cellStyle name="40 % - Akzent2" xfId="7085" hidden="1" xr:uid="{102025A0-D30A-477A-8AB2-366ED3B9C3D4}"/>
    <cellStyle name="40 % - Akzent2" xfId="7140" hidden="1" xr:uid="{021F43AE-55EC-4924-8434-51A4F487BCCE}"/>
    <cellStyle name="40 % - Akzent2" xfId="7091" hidden="1" xr:uid="{122D7C96-A409-4A1A-B367-68753C67D975}"/>
    <cellStyle name="40 % - Akzent2" xfId="7193" hidden="1" xr:uid="{4072610C-CB73-4AF3-9403-225B32FC59AA}"/>
    <cellStyle name="40 % - Akzent2" xfId="7211" hidden="1" xr:uid="{AB6F98B7-2963-49F6-BFA4-4427A5E3D859}"/>
    <cellStyle name="40 % - Akzent2" xfId="7371" hidden="1" xr:uid="{D3625882-2340-4F83-ABDA-E033D86463E6}"/>
    <cellStyle name="40 % - Akzent2" xfId="7431" hidden="1" xr:uid="{96B28E25-61A0-4415-9EA7-D2B11F489480}"/>
    <cellStyle name="40 % - Akzent2" xfId="7489" hidden="1" xr:uid="{62AC0E82-ABD7-4E3A-A4F5-C77106AECEFC}"/>
    <cellStyle name="40 % - Akzent2" xfId="7409" hidden="1" xr:uid="{F66758A4-7419-4964-A4BB-4223195DF33C}"/>
    <cellStyle name="40 % - Akzent2" xfId="7464" hidden="1" xr:uid="{AB3DED6A-92FF-4C1C-8235-45F17C9FDFD4}"/>
    <cellStyle name="40 % - Akzent2" xfId="7415" hidden="1" xr:uid="{6A01548B-764A-42CA-BEDA-3EB09C26B67C}"/>
    <cellStyle name="40 % - Akzent2" xfId="7517" hidden="1" xr:uid="{1A875626-2324-4EAF-BB96-C0534C15DC9C}"/>
    <cellStyle name="40 % - Akzent2" xfId="4920" hidden="1" xr:uid="{3CD75196-D44F-40C1-951E-F8EB1F50890F}"/>
    <cellStyle name="40 % - Akzent2" xfId="4386" hidden="1" xr:uid="{F2BC3237-9095-4D2D-93D2-DC194D8F3CFB}"/>
    <cellStyle name="40 % - Akzent2" xfId="6190" hidden="1" xr:uid="{2689AB26-DFAF-4B7B-B5DC-20EAB1F67710}"/>
    <cellStyle name="40 % - Akzent2" xfId="4894" hidden="1" xr:uid="{EF9464EC-0BBF-4EF3-AC34-3243125DBAD4}"/>
    <cellStyle name="40 % - Akzent2" xfId="4281" hidden="1" xr:uid="{40D9E4E5-0866-4011-9C2A-6ADA7763FE8C}"/>
    <cellStyle name="40 % - Akzent2" xfId="4480" hidden="1" xr:uid="{075AF76D-65FC-456B-AAEE-BAC5BD645349}"/>
    <cellStyle name="40 % - Akzent2" xfId="5511" hidden="1" xr:uid="{6E06D990-B7F9-4F66-9E29-5A8085D670C6}"/>
    <cellStyle name="40 % - Akzent2" xfId="5108" hidden="1" xr:uid="{DCFB3D22-2841-4049-A517-0A87F7B4D975}"/>
    <cellStyle name="40 % - Akzent2" xfId="4209" hidden="1" xr:uid="{396F2FE1-C20A-4802-9F4A-AAFECC068774}"/>
    <cellStyle name="40 % - Akzent2" xfId="6257" hidden="1" xr:uid="{49704E6C-BDCD-4FD1-9088-D4AB43751AF5}"/>
    <cellStyle name="40 % - Akzent2" xfId="3879" hidden="1" xr:uid="{F85E9CA2-A9C7-4F0F-98C8-8F948D79BF02}"/>
    <cellStyle name="40 % - Akzent2" xfId="8100" hidden="1" xr:uid="{CFBB76C1-41FD-4581-BE67-872662B9CC33}"/>
    <cellStyle name="40 % - Akzent2" xfId="5974" hidden="1" xr:uid="{A6EDC451-F5DF-4B77-ADFB-F7AE42E63FA5}"/>
    <cellStyle name="40 % - Akzent2" xfId="8000" hidden="1" xr:uid="{1674700A-9675-4BFC-A9F1-0CCD5BCB9555}"/>
    <cellStyle name="40 % - Akzent2" xfId="3755" hidden="1" xr:uid="{D4B8AF2D-BEFE-4362-881F-5F3F4668DD1F}"/>
    <cellStyle name="40 % - Akzent2" xfId="8169" hidden="1" xr:uid="{AE2A9614-FA50-4039-8DC8-9740F8556802}"/>
    <cellStyle name="40 % - Akzent2" xfId="8187" hidden="1" xr:uid="{E87BCD3E-EC67-4867-B9AC-83FC2BEF7BFE}"/>
    <cellStyle name="40 % - Akzent2" xfId="8313" hidden="1" xr:uid="{B78A5658-EA47-4754-8E11-62A9268CA88A}"/>
    <cellStyle name="40 % - Akzent2" xfId="8373" hidden="1" xr:uid="{92564E35-A24C-479A-99BF-1B37F2B24DFB}"/>
    <cellStyle name="40 % - Akzent2" xfId="8431" hidden="1" xr:uid="{9F5E7E73-34E6-4051-8851-5AA390FB3E19}"/>
    <cellStyle name="40 % - Akzent2" xfId="8351" hidden="1" xr:uid="{0B0746CE-D339-42FB-A132-6E4EA2F024A2}"/>
    <cellStyle name="40 % - Akzent2" xfId="8406" hidden="1" xr:uid="{4D70CB44-2348-4CED-9ABF-DDACF1EDA86F}"/>
    <cellStyle name="40 % - Akzent2" xfId="8357" hidden="1" xr:uid="{71C336F7-0972-47CD-A97B-6E494C66150D}"/>
    <cellStyle name="40 % - Akzent2" xfId="8459" hidden="1" xr:uid="{1CC146D5-65E6-4498-98C4-24A154DACD5A}"/>
    <cellStyle name="40 % - Akzent2" xfId="8477" hidden="1" xr:uid="{6B728788-7556-46D9-A569-8014DE17DE74}"/>
    <cellStyle name="40 % - Akzent2" xfId="8602" hidden="1" xr:uid="{AB780F30-67E4-46FE-852D-66D5532461BB}"/>
    <cellStyle name="40 % - Akzent2" xfId="8662" hidden="1" xr:uid="{15E3B306-04F3-4306-8665-6F13DFA31268}"/>
    <cellStyle name="40 % - Akzent2" xfId="8720" hidden="1" xr:uid="{FBF08F2B-4A45-41A2-AD11-7FECD4B1B66F}"/>
    <cellStyle name="40 % - Akzent2" xfId="8640" hidden="1" xr:uid="{501CB802-6C98-4FE7-90EE-5CE6C7C40556}"/>
    <cellStyle name="40 % - Akzent2" xfId="8695" hidden="1" xr:uid="{9CF32A78-DD6B-4C33-995A-F55AD16053D6}"/>
    <cellStyle name="40 % - Akzent2" xfId="8646" hidden="1" xr:uid="{4F9BA54F-50B7-4A51-9936-AA6CD89B95CA}"/>
    <cellStyle name="40 % - Akzent2" xfId="8748" hidden="1" xr:uid="{A79BF4D5-6EEB-4567-9BB8-3589FFEFEBA5}"/>
    <cellStyle name="40 % - Akzent2" xfId="4718" hidden="1" xr:uid="{65284101-893B-4A51-A751-129DC60C7990}"/>
    <cellStyle name="40 % - Akzent2" xfId="8815" hidden="1" xr:uid="{97A60BAC-8288-4607-A3C6-96D1535EED41}"/>
    <cellStyle name="40 % - Akzent2" xfId="9111" hidden="1" xr:uid="{734AC09E-142D-44C3-B65C-E55118DEB9AC}"/>
    <cellStyle name="40 % - Akzent2" xfId="9719" hidden="1" xr:uid="{D6E4AF20-A854-4D3C-8A70-7C4AD4A6EA03}"/>
    <cellStyle name="40 % - Akzent2" xfId="8990" hidden="1" xr:uid="{61D3B2F5-8687-4CC1-B6AA-8F2A6C702EE1}"/>
    <cellStyle name="40 % - Akzent2" xfId="9606" hidden="1" xr:uid="{43AB5E55-E60E-4867-A5F2-1F8940AACC03}"/>
    <cellStyle name="40 % - Akzent2" xfId="9018" hidden="1" xr:uid="{DDE555F1-08C5-4491-8CC5-0E5D4343ACCA}"/>
    <cellStyle name="40 % - Akzent2" xfId="10163" hidden="1" xr:uid="{3AE614DF-2FB4-497F-9D2E-45C7F70BD95F}"/>
    <cellStyle name="40 % - Akzent2" xfId="10197" hidden="1" xr:uid="{BB854D7B-419B-40C0-8D43-F27AA9AFD6F5}"/>
    <cellStyle name="40 % - Akzent2" xfId="10285" hidden="1" xr:uid="{ABA91FA1-5F05-4428-938E-40658162F17A}"/>
    <cellStyle name="40 % - Akzent2" xfId="10568" hidden="1" xr:uid="{32FAE38C-7AD1-41DE-BF6F-34A258231E1A}"/>
    <cellStyle name="40 % - Akzent2" xfId="11156" hidden="1" xr:uid="{5CCFC973-A9F5-422E-96C1-8D4710410444}"/>
    <cellStyle name="40 % - Akzent2" xfId="10450" hidden="1" xr:uid="{11E9AA84-6A0A-49A9-82B6-3EC06AAF63A5}"/>
    <cellStyle name="40 % - Akzent2" xfId="11056" hidden="1" xr:uid="{975CFD3D-7910-49D6-929E-B91384B90580}"/>
    <cellStyle name="40 % - Akzent2" xfId="10478" hidden="1" xr:uid="{60B2E3CF-FCAE-4D97-AF0E-F1333D442D30}"/>
    <cellStyle name="40 % - Akzent2" xfId="11225" hidden="1" xr:uid="{F7767DF6-0FA0-4C86-A3DD-8DE991FEC78D}"/>
    <cellStyle name="40 % - Akzent2" xfId="11241" hidden="1" xr:uid="{777FE2F6-79C8-4B31-8395-81F93B1303F0}"/>
    <cellStyle name="40 % - Akzent2" xfId="11303" hidden="1" xr:uid="{449BDDC5-0B58-4788-8F61-DDEE8DC99C49}"/>
    <cellStyle name="40 % - Akzent2" xfId="11363" hidden="1" xr:uid="{C605F835-705E-4558-B4A2-5F4667971C67}"/>
    <cellStyle name="40 % - Akzent2" xfId="11421" hidden="1" xr:uid="{BF41B4FE-0589-43DA-8B1D-7613DAC1239A}"/>
    <cellStyle name="40 % - Akzent2" xfId="11341" hidden="1" xr:uid="{75AA3828-C730-41FA-88CC-F89D81BBC0C2}"/>
    <cellStyle name="40 % - Akzent2" xfId="11396" hidden="1" xr:uid="{15A9F3B7-BDBE-4003-9FE3-1F171C39FFAB}"/>
    <cellStyle name="40 % - Akzent2" xfId="11347" hidden="1" xr:uid="{93924662-6316-4F23-9C87-77081540EDB2}"/>
    <cellStyle name="40 % - Akzent2" xfId="11449" hidden="1" xr:uid="{108B7439-F7B8-479F-8F89-4D93B93DF9B3}"/>
    <cellStyle name="40 % - Akzent2" xfId="11465" hidden="1" xr:uid="{7FF85FDA-1930-47B8-BA4D-E2E3B0AD4EEE}"/>
    <cellStyle name="40 % - Akzent2" xfId="11526" hidden="1" xr:uid="{0F6DDA44-27CD-40FA-B615-71E069D6DE64}"/>
    <cellStyle name="40 % - Akzent2" xfId="11586" hidden="1" xr:uid="{E12BDFDA-71C9-474B-A1AA-F5F0C079DB65}"/>
    <cellStyle name="40 % - Akzent2" xfId="11644" hidden="1" xr:uid="{1F6D171A-823D-41AA-9067-F456F74F50A8}"/>
    <cellStyle name="40 % - Akzent2" xfId="11564" hidden="1" xr:uid="{22B2D863-F22F-4ED4-8636-AB95C123490D}"/>
    <cellStyle name="40 % - Akzent2" xfId="11619" hidden="1" xr:uid="{EE3F4FB7-4ED4-4A4E-8559-99FA0E9463B7}"/>
    <cellStyle name="40 % - Akzent2" xfId="11570" hidden="1" xr:uid="{16FE416E-1F05-4028-9996-202B4023B149}"/>
    <cellStyle name="40 % - Akzent2" xfId="11672" hidden="1" xr:uid="{8AECA81F-AB32-4D8C-A29C-CCD5E1B0753A}"/>
    <cellStyle name="40 % - Akzent2" xfId="10256" hidden="1" xr:uid="{4C26C7B6-CAB0-489A-97FC-087291BE6327}"/>
    <cellStyle name="40 % - Akzent2" xfId="11737" hidden="1" xr:uid="{700A20EE-8443-4CB0-AA1D-AE07CCA0BABD}"/>
    <cellStyle name="40 % - Akzent2" xfId="12033" hidden="1" xr:uid="{C37ED52D-0E63-4CE7-8D75-F79B98C88F68}"/>
    <cellStyle name="40 % - Akzent2" xfId="12641" hidden="1" xr:uid="{55E1D1D1-93EB-46E2-841A-B580F4E30CBF}"/>
    <cellStyle name="40 % - Akzent2" xfId="11912" hidden="1" xr:uid="{1C924367-20BB-4F3C-8874-D529E597BB2D}"/>
    <cellStyle name="40 % - Akzent2" xfId="12528" hidden="1" xr:uid="{7777F9CA-6B07-425F-BDA6-26B869F20B01}"/>
    <cellStyle name="40 % - Akzent2" xfId="11940" hidden="1" xr:uid="{6AE3BD30-C25B-4230-BE14-D85F6CFB6F96}"/>
    <cellStyle name="40 % - Akzent2" xfId="13085" hidden="1" xr:uid="{ECE0010C-B4F5-476E-AF46-0FD870D52165}"/>
    <cellStyle name="40 % - Akzent2" xfId="13115" hidden="1" xr:uid="{A14B2EC5-368A-476A-8DD6-F81260343AF9}"/>
    <cellStyle name="40 % - Akzent2" xfId="13167" hidden="1" xr:uid="{0E879934-BDC8-4FB6-8116-B535D7B810E0}"/>
    <cellStyle name="40 % - Akzent2" xfId="13450" hidden="1" xr:uid="{C8F0AD3C-1702-445E-B093-90C565154720}"/>
    <cellStyle name="40 % - Akzent2" xfId="14038" hidden="1" xr:uid="{99BA6CB5-5B5F-4B28-8B7E-2481B86C7D8E}"/>
    <cellStyle name="40 % - Akzent2" xfId="13332" hidden="1" xr:uid="{8FDDA6F5-F99C-4D9B-8C3E-AAEBC3B2B6F1}"/>
    <cellStyle name="40 % - Akzent2" xfId="13938" hidden="1" xr:uid="{4693D870-E75D-404F-A9F5-25B0D503D9FE}"/>
    <cellStyle name="40 % - Akzent2" xfId="13360" hidden="1" xr:uid="{8D832AF5-F97A-440C-9AE2-178245862DC9}"/>
    <cellStyle name="40 % - Akzent2" xfId="14107" hidden="1" xr:uid="{905647A2-4073-40DE-B494-E30018182F75}"/>
    <cellStyle name="40 % - Akzent2" xfId="14121" hidden="1" xr:uid="{C27E0D77-4F60-475C-B679-0DAECEC57C64}"/>
    <cellStyle name="40 % - Akzent2" xfId="14145" hidden="1" xr:uid="{05260706-9EE9-426A-A1E7-B06E375AA49B}"/>
    <cellStyle name="40 % - Akzent2" xfId="14205" hidden="1" xr:uid="{56F44C04-8B86-4781-98A1-AC59BCD7CE30}"/>
    <cellStyle name="40 % - Akzent2" xfId="14263" hidden="1" xr:uid="{BB991651-0E2F-4612-82C6-D724C4F2CB34}"/>
    <cellStyle name="40 % - Akzent2" xfId="14183" hidden="1" xr:uid="{3AFD6195-80B8-46EC-9883-88583A2EE36E}"/>
    <cellStyle name="40 % - Akzent2" xfId="14238" hidden="1" xr:uid="{2CB6F5DC-F67E-45FE-A328-C7DF1B48BC21}"/>
    <cellStyle name="40 % - Akzent2" xfId="14189" hidden="1" xr:uid="{154A046B-ADF3-4F9F-9FCB-E5893C9E4F2C}"/>
    <cellStyle name="40 % - Akzent2" xfId="14291" hidden="1" xr:uid="{EAF91DB9-7714-4BDA-A76F-52DC8851CF17}"/>
    <cellStyle name="40 % - Akzent2" xfId="14305" hidden="1" xr:uid="{5353A00D-5683-4BD8-9B51-5E5203681F6F}"/>
    <cellStyle name="40 % - Akzent2" xfId="14329" hidden="1" xr:uid="{31FAAC45-FC41-4E9E-9E29-ADBD16436385}"/>
    <cellStyle name="40 % - Akzent2" xfId="14389" hidden="1" xr:uid="{87A514CC-8AD2-444B-9030-A5F4E4928345}"/>
    <cellStyle name="40 % - Akzent2" xfId="14447" hidden="1" xr:uid="{E43613D4-C67D-43B1-B5BB-B7E4C2D5FB96}"/>
    <cellStyle name="40 % - Akzent2" xfId="14367" hidden="1" xr:uid="{217FDDA8-D64A-44EA-8659-C87E4ADAD7B6}"/>
    <cellStyle name="40 % - Akzent2" xfId="14422" hidden="1" xr:uid="{59CAD9B2-D621-42F8-A668-DD30BB86E267}"/>
    <cellStyle name="40 % - Akzent2" xfId="14373" hidden="1" xr:uid="{17D74A2E-3902-41EB-ADF7-166B9F586F31}"/>
    <cellStyle name="40 % - Akzent2" xfId="14475" hidden="1" xr:uid="{1F5849F1-79AE-412E-81F9-414C0C536DAC}"/>
    <cellStyle name="40 % - Akzent2" xfId="14493" hidden="1" xr:uid="{CB4A0D72-AE1C-4673-8FFB-F1B218F963E4}"/>
    <cellStyle name="40 % - Akzent2" xfId="14653" hidden="1" xr:uid="{9EB9E701-CA56-4B5F-B21C-6BA59B641479}"/>
    <cellStyle name="40 % - Akzent2" xfId="14713" hidden="1" xr:uid="{A07195A0-EC0F-4E51-AFA6-33777C344565}"/>
    <cellStyle name="40 % - Akzent2" xfId="14771" hidden="1" xr:uid="{D1D3C5CB-6C4F-4D3B-9154-A92B8D10CD09}"/>
    <cellStyle name="40 % - Akzent2" xfId="14691" hidden="1" xr:uid="{9317B994-C8B0-4167-8529-3DE75BEF6C70}"/>
    <cellStyle name="40 % - Akzent2" xfId="14746" hidden="1" xr:uid="{12C92AC2-E3AA-4E17-A165-B238641DF5D3}"/>
    <cellStyle name="40 % - Akzent2" xfId="14697" hidden="1" xr:uid="{1113C817-7534-47F8-A67E-FC3224889578}"/>
    <cellStyle name="40 % - Akzent2" xfId="14799" hidden="1" xr:uid="{312E272E-69F4-4401-B555-039554A547B2}"/>
    <cellStyle name="40 % - Akzent2" xfId="14817" hidden="1" xr:uid="{E0D0DA2D-258A-41B0-B378-35835E19B3AE}"/>
    <cellStyle name="40 % - Akzent2" xfId="14977" hidden="1" xr:uid="{A5C26947-757B-415D-97BB-733DE6DEE8A2}"/>
    <cellStyle name="40 % - Akzent2" xfId="15037" hidden="1" xr:uid="{5A70C5FC-70D7-48EB-B954-0AA6D6FF9A0E}"/>
    <cellStyle name="40 % - Akzent2" xfId="15095" hidden="1" xr:uid="{B7DC9DA6-B774-443C-868A-9229FD1C31D0}"/>
    <cellStyle name="40 % - Akzent2" xfId="15015" hidden="1" xr:uid="{FB016B7A-8551-4444-A729-63D95C1DC0F1}"/>
    <cellStyle name="40 % - Akzent2" xfId="15070" hidden="1" xr:uid="{52148B65-BC76-4862-B00F-30B011811CBE}"/>
    <cellStyle name="40 % - Akzent2" xfId="15021" hidden="1" xr:uid="{275D5A13-97D1-49E4-A508-B4FB18D2E663}"/>
    <cellStyle name="40 % - Akzent2" xfId="15123" hidden="1" xr:uid="{13895336-69BD-4EA5-B8CA-3D58B13E5F2E}"/>
    <cellStyle name="40 % - Akzent2" xfId="15141" hidden="1" xr:uid="{E5C72D44-4678-4EB1-BEA7-6C8D42D8515F}"/>
    <cellStyle name="40 % - Akzent2" xfId="15301" hidden="1" xr:uid="{65796320-019C-4A57-B65E-F334297EA0E4}"/>
    <cellStyle name="40 % - Akzent2" xfId="15361" hidden="1" xr:uid="{2CFAC7B3-84D6-4B71-85D1-BDC0A75AA832}"/>
    <cellStyle name="40 % - Akzent2" xfId="15419" hidden="1" xr:uid="{DB83F94C-C86C-4F5A-BE04-3E682D55095D}"/>
    <cellStyle name="40 % - Akzent2" xfId="15339" hidden="1" xr:uid="{877CB324-1D8C-497A-878E-45872DC3C8AE}"/>
    <cellStyle name="40 % - Akzent2" xfId="15394" hidden="1" xr:uid="{2926A0C4-13FD-43B0-B0F5-1B5DD08C78C4}"/>
    <cellStyle name="40 % - Akzent2" xfId="15345" hidden="1" xr:uid="{C7F399BA-26E3-4DEF-8D9E-4CEC309E7E37}"/>
    <cellStyle name="40 % - Akzent2" xfId="15447" hidden="1" xr:uid="{8631814A-7882-4E41-A087-9AF398FCC028}"/>
    <cellStyle name="40 % - Akzent2" xfId="15465" hidden="1" xr:uid="{1F09FEDC-62B3-4545-97B6-0A46F1225315}"/>
    <cellStyle name="40 % - Akzent2" xfId="15625" hidden="1" xr:uid="{C98F44B8-317A-4CD5-B9FB-F6F873B07753}"/>
    <cellStyle name="40 % - Akzent2" xfId="15685" hidden="1" xr:uid="{EEC0D389-9CAA-441C-847D-FDFDEE471943}"/>
    <cellStyle name="40 % - Akzent2" xfId="15743" hidden="1" xr:uid="{8483DDAD-0AEF-42B7-936E-5F953000B820}"/>
    <cellStyle name="40 % - Akzent2" xfId="15663" hidden="1" xr:uid="{03352F92-6F35-49C1-BBF5-485DA90107F6}"/>
    <cellStyle name="40 % - Akzent2" xfId="15718" hidden="1" xr:uid="{7E485C45-7C91-4428-85A9-BA1BDA11A492}"/>
    <cellStyle name="40 % - Akzent2" xfId="15669" hidden="1" xr:uid="{36D8B472-EE9B-4638-A45C-95BACAA6BA35}"/>
    <cellStyle name="40 % - Akzent2" xfId="15771" hidden="1" xr:uid="{62E2574A-6EF2-46D5-A04E-FCCC717D290C}"/>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564" hidden="1" xr:uid="{D746FBAC-5FEB-47EA-839A-5E0008007D89}"/>
    <cellStyle name="40 % - Akzent3" xfId="4414" hidden="1" xr:uid="{8BB8302B-72F7-4715-BD9B-34C4886002B0}"/>
    <cellStyle name="40 % - Akzent3" xfId="4710" hidden="1" xr:uid="{06B32658-DD1E-4210-8AC9-8176887BE9AC}"/>
    <cellStyle name="40 % - Akzent3" xfId="5281" hidden="1" xr:uid="{308DAFB3-1ADF-4DB1-89F1-81B12DDCAF2C}"/>
    <cellStyle name="40 % - Akzent3" xfId="5217" hidden="1" xr:uid="{187BC462-DFCB-412F-BA88-DD67665DD56E}"/>
    <cellStyle name="40 % - Akzent3" xfId="5145" hidden="1" xr:uid="{A75373F9-CAE9-4641-ADA4-603429A3D456}"/>
    <cellStyle name="40 % - Akzent3" xfId="5345" hidden="1" xr:uid="{B870C1FF-EC48-43E6-A64C-8642D76AF2EA}"/>
    <cellStyle name="40 % - Akzent3" xfId="5716" hidden="1" xr:uid="{B24A2EE9-8B69-470B-B391-DCD75DE36BE0}"/>
    <cellStyle name="40 % - Akzent3" xfId="5756" hidden="1" xr:uid="{2286336C-BC01-4D4C-9F08-C5A15D54156D}"/>
    <cellStyle name="40 % - Akzent3" xfId="5950" hidden="1" xr:uid="{28F5D6A5-9332-43A0-9935-BE151A20C3AC}"/>
    <cellStyle name="40 % - Akzent3" xfId="6235" hidden="1" xr:uid="{3F8C358D-AC83-4BD2-A570-AB6F0ABC03D8}"/>
    <cellStyle name="40 % - Akzent3" xfId="6792" hidden="1" xr:uid="{8F139FF2-F050-4D32-8B06-613A7D653FCC}"/>
    <cellStyle name="40 % - Akzent3" xfId="6735" hidden="1" xr:uid="{A17B4BAB-F0AA-4320-B513-6EE031C343DB}"/>
    <cellStyle name="40 % - Akzent3" xfId="6670" hidden="1" xr:uid="{623DAEBE-7B6A-47A5-8AEE-BD8F453D54A3}"/>
    <cellStyle name="40 % - Akzent3" xfId="6853" hidden="1" xr:uid="{E21DF242-77CF-4AA2-98AC-E290660FE1D1}"/>
    <cellStyle name="40 % - Akzent3" xfId="6867" hidden="1" xr:uid="{E1ECF3AD-4784-4F51-A092-E3EAFB1BC206}"/>
    <cellStyle name="40 % - Akzent3" xfId="6890" hidden="1" xr:uid="{6A0A8A48-C220-4C22-B6C9-A6162FEBF745}"/>
    <cellStyle name="40 % - Akzent3" xfId="7050" hidden="1" xr:uid="{0789C509-84F4-48DA-B27D-E43A917FAEB1}"/>
    <cellStyle name="40 % - Akzent3" xfId="7115" hidden="1" xr:uid="{4DE111D2-457F-4F08-9C57-328AD8D7714D}"/>
    <cellStyle name="40 % - Akzent3" xfId="7162" hidden="1" xr:uid="{CF32FEEA-C296-432B-B46A-0972BBBF82E7}"/>
    <cellStyle name="40 % - Akzent3" xfId="7150" hidden="1" xr:uid="{F15A89B3-5753-4670-8CDD-EFB7538EDAF5}"/>
    <cellStyle name="40 % - Akzent3" xfId="7132" hidden="1" xr:uid="{BD071766-057F-41F0-B9E2-4593F0B329CC}"/>
    <cellStyle name="40 % - Akzent3" xfId="7177" hidden="1" xr:uid="{C18D814A-A883-418E-90AA-6DF5B542B3C4}"/>
    <cellStyle name="40 % - Akzent3" xfId="7191" hidden="1" xr:uid="{6999EE44-56ED-4E0E-A30C-9E5622069CA1}"/>
    <cellStyle name="40 % - Akzent3" xfId="7214" hidden="1" xr:uid="{C5E2DA7B-F810-49F3-B2AB-BBE3D0D24578}"/>
    <cellStyle name="40 % - Akzent3" xfId="7374" hidden="1" xr:uid="{F9D5E203-FD3B-4F2B-A7A3-13052CF4F454}"/>
    <cellStyle name="40 % - Akzent3" xfId="7439" hidden="1" xr:uid="{41D81EB5-1043-411C-81D1-E707440485E5}"/>
    <cellStyle name="40 % - Akzent3" xfId="7486" hidden="1" xr:uid="{915ACB72-590D-4677-A6E1-E893E7D2FA08}"/>
    <cellStyle name="40 % - Akzent3" xfId="7474" hidden="1" xr:uid="{AE810BFD-45D4-4C34-9791-225CE23C5E93}"/>
    <cellStyle name="40 % - Akzent3" xfId="7456" hidden="1" xr:uid="{75626A20-B976-477F-AD9D-B0B11A17503A}"/>
    <cellStyle name="40 % - Akzent3" xfId="7501" hidden="1" xr:uid="{6A41C2B1-D1F2-4262-B7EB-B06767A2E1A8}"/>
    <cellStyle name="40 % - Akzent3" xfId="7515" hidden="1" xr:uid="{78330D39-EFE2-4416-A9A7-7644873EF112}"/>
    <cellStyle name="40 % - Akzent3" xfId="6159" hidden="1" xr:uid="{6DB63D6A-3517-4DA1-9D46-404CC83A2F7B}"/>
    <cellStyle name="40 % - Akzent3" xfId="4179" hidden="1" xr:uid="{E34690B1-9CC9-45CD-8022-8FC8C4DBF3B8}"/>
    <cellStyle name="40 % - Akzent3" xfId="5280" hidden="1" xr:uid="{569E4FDE-3E9D-4030-9E41-AC4EDCBC1B83}"/>
    <cellStyle name="40 % - Akzent3" xfId="4121" hidden="1" xr:uid="{DB96F7EB-EECE-4B23-93A7-B350DC574488}"/>
    <cellStyle name="40 % - Akzent3" xfId="3895" hidden="1" xr:uid="{EB76FF1D-5667-4116-92FF-C36C7F9CEE98}"/>
    <cellStyle name="40 % - Akzent3" xfId="4062" hidden="1" xr:uid="{729615B7-8391-4A58-A327-1BDBD67C552F}"/>
    <cellStyle name="40 % - Akzent3" xfId="4839" hidden="1" xr:uid="{329CFD7C-83F4-4AD1-A19B-14EB713647B8}"/>
    <cellStyle name="40 % - Akzent3" xfId="5560" hidden="1" xr:uid="{B25FCBF9-D47E-4F7D-9E3D-2D22E3A2538E}"/>
    <cellStyle name="40 % - Akzent3" xfId="6255" hidden="1" xr:uid="{9DD27CD1-4DF5-45A6-8EB6-3107FD4E48A6}"/>
    <cellStyle name="40 % - Akzent3" xfId="6211" hidden="1" xr:uid="{B4F9269E-F2D9-4FBB-BCCD-8E791D79183F}"/>
    <cellStyle name="40 % - Akzent3" xfId="7521" hidden="1" xr:uid="{09C57B02-9A9F-4ECD-B4A0-F69B74788322}"/>
    <cellStyle name="40 % - Akzent3" xfId="8092" hidden="1" xr:uid="{FD9D3BF6-E016-493D-A5D1-69103155176E}"/>
    <cellStyle name="40 % - Akzent3" xfId="8035" hidden="1" xr:uid="{19495411-2F5F-4B5C-8B50-C17DA08D8DB4}"/>
    <cellStyle name="40 % - Akzent3" xfId="7969" hidden="1" xr:uid="{C75DC7AA-CEB7-4A4D-946E-586F3E529F2A}"/>
    <cellStyle name="40 % - Akzent3" xfId="8153" hidden="1" xr:uid="{1CAACEFA-6CE9-4A39-8330-7935181188DC}"/>
    <cellStyle name="40 % - Akzent3" xfId="8167" hidden="1" xr:uid="{D4E3EED2-9469-4F89-9CA9-052BD0815DAA}"/>
    <cellStyle name="40 % - Akzent3" xfId="8190" hidden="1" xr:uid="{0089AF46-37E2-491A-A485-EEC4BFCE129C}"/>
    <cellStyle name="40 % - Akzent3" xfId="8316" hidden="1" xr:uid="{60D79421-2CC5-43A4-A4EF-8927A7F40651}"/>
    <cellStyle name="40 % - Akzent3" xfId="8381" hidden="1" xr:uid="{27707000-189F-46ED-A499-D38E86080B53}"/>
    <cellStyle name="40 % - Akzent3" xfId="8428" hidden="1" xr:uid="{5C4D3AA7-4A75-47DA-B0D0-B80E035E1E17}"/>
    <cellStyle name="40 % - Akzent3" xfId="8416" hidden="1" xr:uid="{49C54647-1F43-49E9-A59B-817842E22C6E}"/>
    <cellStyle name="40 % - Akzent3" xfId="8398" hidden="1" xr:uid="{7ACEF133-BA00-4E39-A5EB-9A4D14486541}"/>
    <cellStyle name="40 % - Akzent3" xfId="8443" hidden="1" xr:uid="{F30875AE-21CD-4696-8BF3-97E7933E7893}"/>
    <cellStyle name="40 % - Akzent3" xfId="8457" hidden="1" xr:uid="{B8E0F3C9-438A-4AD6-AC20-5C6E47466E08}"/>
    <cellStyle name="40 % - Akzent3" xfId="8480" hidden="1" xr:uid="{1B00FE9D-AA87-42F2-8B67-73ACAC09258A}"/>
    <cellStyle name="40 % - Akzent3" xfId="8605" hidden="1" xr:uid="{2BDC737C-F1C9-46DD-80A7-171A3D99E1EA}"/>
    <cellStyle name="40 % - Akzent3" xfId="8670" hidden="1" xr:uid="{216C29AA-D9FB-496C-ACBF-6CE90872B035}"/>
    <cellStyle name="40 % - Akzent3" xfId="8717" hidden="1" xr:uid="{ABB0B46F-76F2-43B3-878F-006AAD7110DB}"/>
    <cellStyle name="40 % - Akzent3" xfId="8705" hidden="1" xr:uid="{D3E4CD2D-4FE2-4563-9F49-DA542C31E784}"/>
    <cellStyle name="40 % - Akzent3" xfId="8687" hidden="1" xr:uid="{8271EDC1-ABD1-4C9D-9DD0-ECB68F769246}"/>
    <cellStyle name="40 % - Akzent3" xfId="8732" hidden="1" xr:uid="{527C7ED5-2657-44AF-BAF3-DF0E1C4D29E4}"/>
    <cellStyle name="40 % - Akzent3" xfId="8746" hidden="1" xr:uid="{A6FF197C-CA13-4E6F-A75B-03F718E4E206}"/>
    <cellStyle name="40 % - Akzent3" xfId="4790" hidden="1" xr:uid="{69538141-A3C1-4690-A45E-15E628C15796}"/>
    <cellStyle name="40 % - Akzent3" xfId="8818" hidden="1" xr:uid="{A4E0C434-EB2D-4FFF-B575-1240C0EB1812}"/>
    <cellStyle name="40 % - Akzent3" xfId="9121" hidden="1" xr:uid="{FA1E362D-68A4-4919-9779-54D9352C1D61}"/>
    <cellStyle name="40 % - Akzent3" xfId="9711" hidden="1" xr:uid="{59B65A2B-622E-495F-9DCD-A2020BF9796A}"/>
    <cellStyle name="40 % - Akzent3" xfId="9646" hidden="1" xr:uid="{4DE22FE1-48EB-4748-88DC-8D712EDE2F88}"/>
    <cellStyle name="40 % - Akzent3" xfId="9573" hidden="1" xr:uid="{BC29BCA0-25FE-4F38-B1CA-5D1D3E3C86D8}"/>
    <cellStyle name="40 % - Akzent3" xfId="9776" hidden="1" xr:uid="{99DAE824-492D-413E-B2EE-6BD36A042CA3}"/>
    <cellStyle name="40 % - Akzent3" xfId="10161" hidden="1" xr:uid="{B027B643-CF1C-464A-BD78-B506FC6400B8}"/>
    <cellStyle name="40 % - Akzent3" xfId="10201" hidden="1" xr:uid="{E3BD6F90-9C04-425F-A366-CF7D6331B344}"/>
    <cellStyle name="40 % - Akzent3" xfId="10288" hidden="1" xr:uid="{9FE01849-F9C0-4AB4-AB30-6E1025A0D307}"/>
    <cellStyle name="40 % - Akzent3" xfId="10577" hidden="1" xr:uid="{8825E4D7-59BB-4275-AD4A-AF8378089B52}"/>
    <cellStyle name="40 % - Akzent3" xfId="11148" hidden="1" xr:uid="{83571929-AFC0-4A80-BC44-C7A8CC1E8C02}"/>
    <cellStyle name="40 % - Akzent3" xfId="11091" hidden="1" xr:uid="{2AF89625-9339-461E-AE00-6FC4FEC4724C}"/>
    <cellStyle name="40 % - Akzent3" xfId="11025" hidden="1" xr:uid="{7D1CE8CF-22FD-47BB-A969-F2F87335A89E}"/>
    <cellStyle name="40 % - Akzent3" xfId="11209" hidden="1" xr:uid="{AC4CD311-E4AC-4BBE-AFDC-85A0F6575FA5}"/>
    <cellStyle name="40 % - Akzent3" xfId="11223" hidden="1" xr:uid="{F1FF8C67-75E2-4702-8FA7-DD0EF218AE6E}"/>
    <cellStyle name="40 % - Akzent3" xfId="11244" hidden="1" xr:uid="{01FFB66A-3DD1-4AFF-B274-1E3399D328BC}"/>
    <cellStyle name="40 % - Akzent3" xfId="11306" hidden="1" xr:uid="{1852FE26-8C46-48A5-9E16-F74738CB28F3}"/>
    <cellStyle name="40 % - Akzent3" xfId="11371" hidden="1" xr:uid="{B1508116-E315-4EB8-A10F-4A376216B910}"/>
    <cellStyle name="40 % - Akzent3" xfId="11418" hidden="1" xr:uid="{7E0772FA-80C2-4D9F-B7E6-309C140066C2}"/>
    <cellStyle name="40 % - Akzent3" xfId="11406" hidden="1" xr:uid="{AF23F2F5-354A-40DA-919E-1D567748D525}"/>
    <cellStyle name="40 % - Akzent3" xfId="11388" hidden="1" xr:uid="{E5C000E9-CE45-4A81-9E54-2F87DAD050A7}"/>
    <cellStyle name="40 % - Akzent3" xfId="11433" hidden="1" xr:uid="{4CF232CA-D01A-4A17-9457-840A32A7A3B3}"/>
    <cellStyle name="40 % - Akzent3" xfId="11447" hidden="1" xr:uid="{0BDE8912-16FA-4217-9BA5-4810E618A37F}"/>
    <cellStyle name="40 % - Akzent3" xfId="11468" hidden="1" xr:uid="{B93B9697-5A5A-46E5-A492-3A7766943BAD}"/>
    <cellStyle name="40 % - Akzent3" xfId="11529" hidden="1" xr:uid="{F7B3FA7D-022B-4AD4-A812-3D0A05273D68}"/>
    <cellStyle name="40 % - Akzent3" xfId="11594" hidden="1" xr:uid="{216933B5-4C48-48C9-AA09-C459BCF0C0C8}"/>
    <cellStyle name="40 % - Akzent3" xfId="11641" hidden="1" xr:uid="{550572E9-ECB7-4F3F-9ED4-A9AC9AB8E051}"/>
    <cellStyle name="40 % - Akzent3" xfId="11629" hidden="1" xr:uid="{842E8597-56E9-4FBE-A3BF-3980F5D7DB7B}"/>
    <cellStyle name="40 % - Akzent3" xfId="11611" hidden="1" xr:uid="{BA27F7A7-B0FF-457E-BC8C-823A331623BF}"/>
    <cellStyle name="40 % - Akzent3" xfId="11656" hidden="1" xr:uid="{5D514A1D-ED2C-4587-8F0E-39CC1A8E1229}"/>
    <cellStyle name="40 % - Akzent3" xfId="11670" hidden="1" xr:uid="{04A70E37-2DCA-4623-AF63-669C67830598}"/>
    <cellStyle name="40 % - Akzent3" xfId="5256" hidden="1" xr:uid="{AE76F5E2-09FA-45BC-918B-2F4D10921328}"/>
    <cellStyle name="40 % - Akzent3" xfId="11740" hidden="1" xr:uid="{7222A47C-3503-4884-860C-F1D5679CFDA2}"/>
    <cellStyle name="40 % - Akzent3" xfId="12043" hidden="1" xr:uid="{1B282065-876B-4C87-8115-B548B9FC3061}"/>
    <cellStyle name="40 % - Akzent3" xfId="12633" hidden="1" xr:uid="{354C1D5E-8288-4888-97A5-CFE90FD11690}"/>
    <cellStyle name="40 % - Akzent3" xfId="12568" hidden="1" xr:uid="{96F5F4F8-6285-4FB3-AB68-5FC8C9436EE3}"/>
    <cellStyle name="40 % - Akzent3" xfId="12495" hidden="1" xr:uid="{EDE3BB1E-9E4A-4328-97B4-866E31AEEE4E}"/>
    <cellStyle name="40 % - Akzent3" xfId="12698" hidden="1" xr:uid="{1F281F05-12AE-47CF-8781-AD7EE313DAA6}"/>
    <cellStyle name="40 % - Akzent3" xfId="13083" hidden="1" xr:uid="{747FC690-97CB-4FA3-8EB8-3E7EFE5F44E7}"/>
    <cellStyle name="40 % - Akzent3" xfId="13119" hidden="1" xr:uid="{FBC50721-F42E-49D7-A112-B8C1A2458993}"/>
    <cellStyle name="40 % - Akzent3" xfId="13170" hidden="1" xr:uid="{D6BD2C17-630A-48F0-80B0-71853A355B45}"/>
    <cellStyle name="40 % - Akzent3" xfId="13459" hidden="1" xr:uid="{10615738-537E-4883-A7E1-1AC7A99758F7}"/>
    <cellStyle name="40 % - Akzent3" xfId="14030" hidden="1" xr:uid="{0E4EEA6D-FCEA-405C-B700-EB60092FEA5A}"/>
    <cellStyle name="40 % - Akzent3" xfId="13973" hidden="1" xr:uid="{98908487-EFCE-4EE7-90FC-8C92BB5B75AB}"/>
    <cellStyle name="40 % - Akzent3" xfId="13907" hidden="1" xr:uid="{FC8F9F95-6B35-4DA3-B9F8-F44D12A8F6B1}"/>
    <cellStyle name="40 % - Akzent3" xfId="14091" hidden="1" xr:uid="{3396D489-97F8-4468-AD9E-7E608BDF4A36}"/>
    <cellStyle name="40 % - Akzent3" xfId="14105" hidden="1" xr:uid="{BCE32F3F-6576-4142-AEB2-2745B59D154C}"/>
    <cellStyle name="40 % - Akzent3" xfId="14124" hidden="1" xr:uid="{A2C29E29-1DFD-4BF8-8CE7-4D88742522AE}"/>
    <cellStyle name="40 % - Akzent3" xfId="14148" hidden="1" xr:uid="{04096DA2-500E-46BF-8D36-5590887A4B3D}"/>
    <cellStyle name="40 % - Akzent3" xfId="14213" hidden="1" xr:uid="{D8BD5510-B4C0-4CE8-80F2-E2F7947D1691}"/>
    <cellStyle name="40 % - Akzent3" xfId="14260" hidden="1" xr:uid="{7A289C7C-22F5-4CDD-B009-1E2A01C97782}"/>
    <cellStyle name="40 % - Akzent3" xfId="14248" hidden="1" xr:uid="{D1E34799-57C7-4FA2-9F04-C30834BBA9ED}"/>
    <cellStyle name="40 % - Akzent3" xfId="14230" hidden="1" xr:uid="{91F3FAC8-B1B9-4DDD-AD69-C2877A7A4813}"/>
    <cellStyle name="40 % - Akzent3" xfId="14275" hidden="1" xr:uid="{219C6B39-AA7C-4159-9CCF-1DC1F2C39897}"/>
    <cellStyle name="40 % - Akzent3" xfId="14289" hidden="1" xr:uid="{C53DD95E-1894-4E6B-A02D-D99E2EC06FC9}"/>
    <cellStyle name="40 % - Akzent3" xfId="14308" hidden="1" xr:uid="{2905E01F-6A7F-44CB-86F8-83A606D0C465}"/>
    <cellStyle name="40 % - Akzent3" xfId="14332" hidden="1" xr:uid="{DD1282EA-A307-4FD6-B2A1-31A278ECDA40}"/>
    <cellStyle name="40 % - Akzent3" xfId="14397" hidden="1" xr:uid="{1FF97774-EC4D-440C-A9BC-8B531A037D92}"/>
    <cellStyle name="40 % - Akzent3" xfId="14444" hidden="1" xr:uid="{038A7802-624B-4CA6-9D16-FAA907F52330}"/>
    <cellStyle name="40 % - Akzent3" xfId="14432" hidden="1" xr:uid="{CDA16936-9446-49A8-90EC-7BED89CAE868}"/>
    <cellStyle name="40 % - Akzent3" xfId="14414" hidden="1" xr:uid="{55F1CB95-3632-4D30-80C8-CCA7FAA3ACFA}"/>
    <cellStyle name="40 % - Akzent3" xfId="14459" hidden="1" xr:uid="{8A9EFDDD-9B8A-4CF9-9B0B-836EB0FB992C}"/>
    <cellStyle name="40 % - Akzent3" xfId="14473" hidden="1" xr:uid="{A09422C7-B55E-4E19-94F9-89F347651B1D}"/>
    <cellStyle name="40 % - Akzent3" xfId="14496" hidden="1" xr:uid="{9B049A89-946C-488D-86D7-DD9A09208524}"/>
    <cellStyle name="40 % - Akzent3" xfId="14656" hidden="1" xr:uid="{451C7940-1EAC-41C1-B6DC-C054092A9948}"/>
    <cellStyle name="40 % - Akzent3" xfId="14721" hidden="1" xr:uid="{56F154EC-4216-42EA-8673-FE61E7F04AEE}"/>
    <cellStyle name="40 % - Akzent3" xfId="14768" hidden="1" xr:uid="{3AA73011-B681-4DDB-8192-BA6416BB7448}"/>
    <cellStyle name="40 % - Akzent3" xfId="14756" hidden="1" xr:uid="{D62884B8-B72D-451B-B974-49623848EFD6}"/>
    <cellStyle name="40 % - Akzent3" xfId="14738" hidden="1" xr:uid="{9B9C0316-175F-42FD-B62B-8BAA0C4280E4}"/>
    <cellStyle name="40 % - Akzent3" xfId="14783" hidden="1" xr:uid="{3A5902E0-6460-414C-BD65-1606A805366E}"/>
    <cellStyle name="40 % - Akzent3" xfId="14797" hidden="1" xr:uid="{70AA8058-71E8-47A3-B2C2-8FE6F25349C6}"/>
    <cellStyle name="40 % - Akzent3" xfId="14820" hidden="1" xr:uid="{A54058AC-94FC-46BB-84F8-0BCFF8618926}"/>
    <cellStyle name="40 % - Akzent3" xfId="14980" hidden="1" xr:uid="{F827303F-8377-4B49-9C0D-EB4EFD333EEF}"/>
    <cellStyle name="40 % - Akzent3" xfId="15045" hidden="1" xr:uid="{A63A273F-7DB4-4FD4-B4ED-DAE50A073873}"/>
    <cellStyle name="40 % - Akzent3" xfId="15092" hidden="1" xr:uid="{330E5C4E-750B-4675-99DF-FC468B672224}"/>
    <cellStyle name="40 % - Akzent3" xfId="15080" hidden="1" xr:uid="{D042BA92-AE82-4BBC-BCE4-2F6EA20FF4BF}"/>
    <cellStyle name="40 % - Akzent3" xfId="15062" hidden="1" xr:uid="{8553B19B-1AFF-4D7C-87B6-E843B81720AF}"/>
    <cellStyle name="40 % - Akzent3" xfId="15107" hidden="1" xr:uid="{2BE1A659-AB91-4A7C-92A8-EBC358C22F95}"/>
    <cellStyle name="40 % - Akzent3" xfId="15121" hidden="1" xr:uid="{69713234-AB3C-4B6E-853F-217A879BD8C4}"/>
    <cellStyle name="40 % - Akzent3" xfId="15144" hidden="1" xr:uid="{4D7C6801-4D54-449B-A71B-28C5490061E2}"/>
    <cellStyle name="40 % - Akzent3" xfId="15304" hidden="1" xr:uid="{376B8A63-8F89-4D74-B1CE-780253DDB5F0}"/>
    <cellStyle name="40 % - Akzent3" xfId="15369" hidden="1" xr:uid="{53121F9F-1066-4914-8A17-544A2A0F50F8}"/>
    <cellStyle name="40 % - Akzent3" xfId="15416" hidden="1" xr:uid="{4ED20B82-A4C5-45CF-BC2F-E1C7A67E9C03}"/>
    <cellStyle name="40 % - Akzent3" xfId="15404" hidden="1" xr:uid="{84D923D4-8D8B-41CE-BA6B-F6D03E13844F}"/>
    <cellStyle name="40 % - Akzent3" xfId="15386" hidden="1" xr:uid="{05FC4E8E-33C3-4FCD-A50F-1C2A85B7F4C9}"/>
    <cellStyle name="40 % - Akzent3" xfId="15431" hidden="1" xr:uid="{B3C9E68B-6769-4D7D-9EDC-6EA02ECD09AF}"/>
    <cellStyle name="40 % - Akzent3" xfId="15445" hidden="1" xr:uid="{3130F5E7-F76E-4FC0-A320-7C42ED427F30}"/>
    <cellStyle name="40 % - Akzent3" xfId="15468" hidden="1" xr:uid="{042BAEBE-9497-45E8-84D6-312C0AA5BF00}"/>
    <cellStyle name="40 % - Akzent3" xfId="15628" hidden="1" xr:uid="{823874EB-AAE7-4224-A9F1-50B583116912}"/>
    <cellStyle name="40 % - Akzent3" xfId="15693" hidden="1" xr:uid="{66B09E29-8C6E-4945-9E06-F0B65CC2D973}"/>
    <cellStyle name="40 % - Akzent3" xfId="15740" hidden="1" xr:uid="{06339E44-1479-4BCB-B8E6-A8268AE7C46D}"/>
    <cellStyle name="40 % - Akzent3" xfId="15728" hidden="1" xr:uid="{2369F2B5-F881-4A4C-8F22-28DAF714E351}"/>
    <cellStyle name="40 % - Akzent3" xfId="15710" hidden="1" xr:uid="{6A6DEE25-298A-4F76-9B5E-3F73EC9E1764}"/>
    <cellStyle name="40 % - Akzent3" xfId="15755" hidden="1" xr:uid="{6ECA73FD-32D2-4895-9891-127C9387FCE1}"/>
    <cellStyle name="40 % - Akzent3" xfId="15769" hidden="1" xr:uid="{34EA49C0-7C64-40FB-B71A-607F1B1427D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568" hidden="1" xr:uid="{776F48D6-D8B8-49CC-97E1-C8223BCFB0EC}"/>
    <cellStyle name="40 % - Akzent4" xfId="4418" hidden="1" xr:uid="{7AED89E1-CE0E-4FF5-820D-C498E6468012}"/>
    <cellStyle name="40 % - Akzent4" xfId="4706" hidden="1" xr:uid="{2FAB6AF2-2EBF-4A11-8331-5AF2F1E8E290}"/>
    <cellStyle name="40 % - Akzent4" xfId="5262" hidden="1" xr:uid="{167C7E4A-D58C-4450-9163-16F0B2621707}"/>
    <cellStyle name="40 % - Akzent4" xfId="5301" hidden="1" xr:uid="{9D88E41C-7B6C-4194-B9C1-3CA00FAC2AD7}"/>
    <cellStyle name="40 % - Akzent4" xfId="4474" hidden="1" xr:uid="{037A7334-C5DF-4DFD-A80D-A7C90BBDCB3E}"/>
    <cellStyle name="40 % - Akzent4" xfId="5163" hidden="1" xr:uid="{3BC32257-F397-48A7-A141-FA8FB9756108}"/>
    <cellStyle name="40 % - Akzent4" xfId="5714" hidden="1" xr:uid="{B84901E0-740E-4668-B8DE-5A73A0508FBF}"/>
    <cellStyle name="40 % - Akzent4" xfId="5760" hidden="1" xr:uid="{B897FFF2-8D8A-4EF0-AA14-EC2B8D10E8A0}"/>
    <cellStyle name="40 % - Akzent4" xfId="5954" hidden="1" xr:uid="{F524ADC6-D865-4EE9-924A-640408E68B93}"/>
    <cellStyle name="40 % - Akzent4" xfId="6231" hidden="1" xr:uid="{2FB5B15B-58EE-46BE-8AC4-601BBB45ACA4}"/>
    <cellStyle name="40 % - Akzent4" xfId="6777" hidden="1" xr:uid="{EE646C60-3E04-4513-AFDC-B4D9AFB5EE80}"/>
    <cellStyle name="40 % - Akzent4" xfId="6812" hidden="1" xr:uid="{7A1321DD-6EC4-4F41-95C0-945F9C300A31}"/>
    <cellStyle name="40 % - Akzent4" xfId="6003" hidden="1" xr:uid="{A8EEC5E9-0B38-49B1-B572-4F3793E50683}"/>
    <cellStyle name="40 % - Akzent4" xfId="6687" hidden="1" xr:uid="{9CE467CC-8063-4746-9AF2-128F27D25015}"/>
    <cellStyle name="40 % - Akzent4" xfId="6865" hidden="1" xr:uid="{E4E34DA7-54C9-4EF7-970F-9E7E9592714D}"/>
    <cellStyle name="40 % - Akzent4" xfId="6893" hidden="1" xr:uid="{B5CF3359-572B-4AB0-A142-C86E049ECCC5}"/>
    <cellStyle name="40 % - Akzent4" xfId="7053" hidden="1" xr:uid="{573EDA83-A813-4BF3-ABC1-B5DCCBE01A92}"/>
    <cellStyle name="40 % - Akzent4" xfId="7111" hidden="1" xr:uid="{9DD7CB7C-C5B9-46BD-9F0D-3258AC381903}"/>
    <cellStyle name="40 % - Akzent4" xfId="7158" hidden="1" xr:uid="{66630FFF-BC81-4DA5-BF70-92237240DD02}"/>
    <cellStyle name="40 % - Akzent4" xfId="7170" hidden="1" xr:uid="{EFE3A5F5-A6E1-4851-9561-0BD12E522B02}"/>
    <cellStyle name="40 % - Akzent4" xfId="7068" hidden="1" xr:uid="{0BE8D18E-89D1-4E67-B21A-FB12D7D2AA66}"/>
    <cellStyle name="40 % - Akzent4" xfId="7137" hidden="1" xr:uid="{C078B77A-C0C7-429C-86E9-2A48C6E5B7B7}"/>
    <cellStyle name="40 % - Akzent4" xfId="7189" hidden="1" xr:uid="{5091F7FE-EB07-4152-9BF7-F0E1D588B0B7}"/>
    <cellStyle name="40 % - Akzent4" xfId="7217" hidden="1" xr:uid="{EF052CB1-6165-4D88-8CF0-3F6FE0B82BB9}"/>
    <cellStyle name="40 % - Akzent4" xfId="7377" hidden="1" xr:uid="{1C643115-659F-4BDF-8371-22D54158EC86}"/>
    <cellStyle name="40 % - Akzent4" xfId="7435" hidden="1" xr:uid="{3F2CF218-CDE9-4B18-AD32-9BD0B1F1ED45}"/>
    <cellStyle name="40 % - Akzent4" xfId="7482" hidden="1" xr:uid="{15363054-ADF4-4826-B08C-557ED888EE49}"/>
    <cellStyle name="40 % - Akzent4" xfId="7494" hidden="1" xr:uid="{67BBCCA4-4F83-4434-96BD-BB4FCE1DF7AB}"/>
    <cellStyle name="40 % - Akzent4" xfId="7392" hidden="1" xr:uid="{C6E0818F-A189-4B5F-BBC8-0A787E44B3A6}"/>
    <cellStyle name="40 % - Akzent4" xfId="7461" hidden="1" xr:uid="{BAFE7A0E-BC8A-463D-9054-B4D571DA8D6B}"/>
    <cellStyle name="40 % - Akzent4" xfId="7513" hidden="1" xr:uid="{2B105F0F-9067-412A-B202-90338011E8FA}"/>
    <cellStyle name="40 % - Akzent4" xfId="5657" hidden="1" xr:uid="{E7E32EBC-D74D-413A-A20B-B64410088470}"/>
    <cellStyle name="40 % - Akzent4" xfId="6397" hidden="1" xr:uid="{1C7F4A3F-B302-4D88-ABB5-E3F13C174A32}"/>
    <cellStyle name="40 % - Akzent4" xfId="4906" hidden="1" xr:uid="{BFA939D9-FA75-4BBC-9DFF-ADCD9D3522DB}"/>
    <cellStyle name="40 % - Akzent4" xfId="4741" hidden="1" xr:uid="{2B5F492D-5734-4CD3-BD44-5CAD50F17EFF}"/>
    <cellStyle name="40 % - Akzent4" xfId="4035" hidden="1" xr:uid="{47557B4B-1B2B-4EDD-8B70-E2C4BB5D2C0F}"/>
    <cellStyle name="40 % - Akzent4" xfId="5512" hidden="1" xr:uid="{59ABAB71-1FD4-481E-8BB1-108882B81F7C}"/>
    <cellStyle name="40 % - Akzent4" xfId="5986" hidden="1" xr:uid="{0719F45A-F34A-4417-B9D3-1F310244358B}"/>
    <cellStyle name="40 % - Akzent4" xfId="6254" hidden="1" xr:uid="{CC2EB615-8E06-4554-922B-20AAE95158C9}"/>
    <cellStyle name="40 % - Akzent4" xfId="4664" hidden="1" xr:uid="{52EAD8BE-43C1-479E-9884-12580401D03F}"/>
    <cellStyle name="40 % - Akzent4" xfId="4238" hidden="1" xr:uid="{E969A1D6-E8B4-41A8-9C75-3527896717B2}"/>
    <cellStyle name="40 % - Akzent4" xfId="3746" hidden="1" xr:uid="{29650E41-BB17-48FA-B1F3-897C4CE9E086}"/>
    <cellStyle name="40 % - Akzent4" xfId="8077" hidden="1" xr:uid="{94BA9604-F8A2-4731-9F3F-1978CF8479EC}"/>
    <cellStyle name="40 % - Akzent4" xfId="8112" hidden="1" xr:uid="{3C3ECCF6-76ED-4C3C-9698-A1D0AF230090}"/>
    <cellStyle name="40 % - Akzent4" xfId="4206" hidden="1" xr:uid="{BFEDCC64-0FA4-4FD8-A732-4CF3E64203F0}"/>
    <cellStyle name="40 % - Akzent4" xfId="7987" hidden="1" xr:uid="{BD210E05-2539-4DF5-A97C-7A3AA5C744B9}"/>
    <cellStyle name="40 % - Akzent4" xfId="8165" hidden="1" xr:uid="{01A259C1-81B6-4C95-8054-E742CDF39124}"/>
    <cellStyle name="40 % - Akzent4" xfId="8193" hidden="1" xr:uid="{73AF4B81-B5AA-4ECD-8411-277F49E3655A}"/>
    <cellStyle name="40 % - Akzent4" xfId="8319" hidden="1" xr:uid="{5C0BAF48-4F55-4B2E-9686-C5EEFF429278}"/>
    <cellStyle name="40 % - Akzent4" xfId="8377" hidden="1" xr:uid="{0311714F-7308-440B-B34C-E0C527963486}"/>
    <cellStyle name="40 % - Akzent4" xfId="8424" hidden="1" xr:uid="{EDB4FF1D-15ED-410D-880F-CE4B508A1E29}"/>
    <cellStyle name="40 % - Akzent4" xfId="8436" hidden="1" xr:uid="{2367AB09-846A-4D62-851A-4ECCF6496342}"/>
    <cellStyle name="40 % - Akzent4" xfId="8334" hidden="1" xr:uid="{AF74BEDE-805D-448C-B56F-8923FFC42F74}"/>
    <cellStyle name="40 % - Akzent4" xfId="8403" hidden="1" xr:uid="{019A7853-6D09-4C4E-BF26-BF76ADAE93FE}"/>
    <cellStyle name="40 % - Akzent4" xfId="8455" hidden="1" xr:uid="{1EF62B80-CBFC-4468-83B7-3C9E1D3AFBD8}"/>
    <cellStyle name="40 % - Akzent4" xfId="8483" hidden="1" xr:uid="{61591F83-06EE-4883-A13E-D0E7932F00FA}"/>
    <cellStyle name="40 % - Akzent4" xfId="8608" hidden="1" xr:uid="{2DE76F1C-EDDD-419D-BE85-C911F60C2140}"/>
    <cellStyle name="40 % - Akzent4" xfId="8666" hidden="1" xr:uid="{1561C49C-43DA-48E8-84B9-636CDA4289B7}"/>
    <cellStyle name="40 % - Akzent4" xfId="8713" hidden="1" xr:uid="{E9797504-2A8B-407F-9008-2694B2776057}"/>
    <cellStyle name="40 % - Akzent4" xfId="8725" hidden="1" xr:uid="{4F066549-F2F7-4AD9-949E-D5495FE1B63F}"/>
    <cellStyle name="40 % - Akzent4" xfId="8623" hidden="1" xr:uid="{681094F9-7F9C-4545-9965-E3BF88ED56F7}"/>
    <cellStyle name="40 % - Akzent4" xfId="8692" hidden="1" xr:uid="{547DC9C1-34D3-4FC9-84E2-4D51D08F2BA1}"/>
    <cellStyle name="40 % - Akzent4" xfId="8744" hidden="1" xr:uid="{2B976DB3-9F3A-489E-89D1-162F5C6737FE}"/>
    <cellStyle name="40 % - Akzent4" xfId="5062" hidden="1" xr:uid="{1A0847E4-C921-4703-8281-9BA4568A5C94}"/>
    <cellStyle name="40 % - Akzent4" xfId="8822" hidden="1" xr:uid="{06530333-8C22-4159-B7E8-0583F76119E2}"/>
    <cellStyle name="40 % - Akzent4" xfId="9117" hidden="1" xr:uid="{446BE1AC-ED6E-4184-9BD4-62DF93998845}"/>
    <cellStyle name="40 % - Akzent4" xfId="9692" hidden="1" xr:uid="{290C4682-A074-4D9C-B32C-EDAB5EC24624}"/>
    <cellStyle name="40 % - Akzent4" xfId="9732" hidden="1" xr:uid="{C8C6C2DE-B2BC-44D4-9CB8-C36479853174}"/>
    <cellStyle name="40 % - Akzent4" xfId="8879" hidden="1" xr:uid="{D180B87B-555F-4193-9D08-1AE34B4E4D6D}"/>
    <cellStyle name="40 % - Akzent4" xfId="9592" hidden="1" xr:uid="{97572A27-7F28-4DCB-8AC8-4E74256F3BFE}"/>
    <cellStyle name="40 % - Akzent4" xfId="10159" hidden="1" xr:uid="{891D3B72-F8BC-4919-96F3-DA09C6688101}"/>
    <cellStyle name="40 % - Akzent4" xfId="10205" hidden="1" xr:uid="{7DB8625B-37A4-4D0B-B8CD-EECE69F6B6AF}"/>
    <cellStyle name="40 % - Akzent4" xfId="10292" hidden="1" xr:uid="{BED8BBFC-4760-4739-93CB-1DB8062B4DAF}"/>
    <cellStyle name="40 % - Akzent4" xfId="10573" hidden="1" xr:uid="{18E8CE56-E009-4FB7-AA6A-9D07317FABEF}"/>
    <cellStyle name="40 % - Akzent4" xfId="11133" hidden="1" xr:uid="{33036212-FD56-49B8-B7C0-681ACFF1EE81}"/>
    <cellStyle name="40 % - Akzent4" xfId="11168" hidden="1" xr:uid="{2C213FC1-5503-4550-9D3B-0BF0FB2C8903}"/>
    <cellStyle name="40 % - Akzent4" xfId="10342" hidden="1" xr:uid="{FCC06ACE-3C37-49B7-BFD6-B1C620F2AA6D}"/>
    <cellStyle name="40 % - Akzent4" xfId="11043" hidden="1" xr:uid="{3D04A4CC-91D2-43FE-83EA-9830A8847BBA}"/>
    <cellStyle name="40 % - Akzent4" xfId="11221" hidden="1" xr:uid="{48334FF3-7171-4D91-894B-B0C4622CBC49}"/>
    <cellStyle name="40 % - Akzent4" xfId="11247" hidden="1" xr:uid="{F24B74BD-681B-4F0B-862C-C3A00B65047B}"/>
    <cellStyle name="40 % - Akzent4" xfId="11309" hidden="1" xr:uid="{45BE6870-EDD1-4C22-B36B-C24FCF8DFF78}"/>
    <cellStyle name="40 % - Akzent4" xfId="11367" hidden="1" xr:uid="{22FF4AFA-B760-414F-BB33-4567ADB61354}"/>
    <cellStyle name="40 % - Akzent4" xfId="11414" hidden="1" xr:uid="{0AB3F8A4-3DC1-4A9F-AF1E-0C94EFB2E204}"/>
    <cellStyle name="40 % - Akzent4" xfId="11426" hidden="1" xr:uid="{0904F63C-0DC5-4BA2-83E7-AF6A000C15ED}"/>
    <cellStyle name="40 % - Akzent4" xfId="11324" hidden="1" xr:uid="{CBB626AF-2499-4B07-8318-C3F563DA833C}"/>
    <cellStyle name="40 % - Akzent4" xfId="11393" hidden="1" xr:uid="{15264C1F-483F-4D78-8F20-3A3885A0BBBC}"/>
    <cellStyle name="40 % - Akzent4" xfId="11445" hidden="1" xr:uid="{170D6A20-78BF-4E29-844B-053DB8F27319}"/>
    <cellStyle name="40 % - Akzent4" xfId="11471" hidden="1" xr:uid="{39EF1AE6-E907-443D-B665-FEC004A44744}"/>
    <cellStyle name="40 % - Akzent4" xfId="11532" hidden="1" xr:uid="{BC48CADD-1902-4539-A7BF-3247C13E767F}"/>
    <cellStyle name="40 % - Akzent4" xfId="11590" hidden="1" xr:uid="{B0CE3B20-4E7B-4A4F-A1CD-736854CE0451}"/>
    <cellStyle name="40 % - Akzent4" xfId="11637" hidden="1" xr:uid="{9875DD6F-88F5-455E-9193-E83688E84804}"/>
    <cellStyle name="40 % - Akzent4" xfId="11649" hidden="1" xr:uid="{42FFA54B-0371-4F10-B21A-9A0C69D14E4B}"/>
    <cellStyle name="40 % - Akzent4" xfId="11547" hidden="1" xr:uid="{D0A868BA-19EF-420F-9531-6C7FEEAACA4D}"/>
    <cellStyle name="40 % - Akzent4" xfId="11616" hidden="1" xr:uid="{F28F0365-94C7-49C5-9BA3-6592E97E74C2}"/>
    <cellStyle name="40 % - Akzent4" xfId="11668" hidden="1" xr:uid="{2F1A5769-EF92-453A-A685-D3A2D6ACC53B}"/>
    <cellStyle name="40 % - Akzent4" xfId="10225" hidden="1" xr:uid="{E6C7E0CF-2507-49A6-8999-748ED0C19305}"/>
    <cellStyle name="40 % - Akzent4" xfId="11744" hidden="1" xr:uid="{32A670D1-7E3C-49CF-B0C5-8E6BF9CE955F}"/>
    <cellStyle name="40 % - Akzent4" xfId="12039" hidden="1" xr:uid="{C5990CC0-FF22-4AFD-9BBE-B68A6A3FD148}"/>
    <cellStyle name="40 % - Akzent4" xfId="12614" hidden="1" xr:uid="{AC1126FD-7206-4237-BA2A-8B412A9C69B9}"/>
    <cellStyle name="40 % - Akzent4" xfId="12654" hidden="1" xr:uid="{8DA1F05E-BD73-4BCF-ADD5-EFDA69B60ADD}"/>
    <cellStyle name="40 % - Akzent4" xfId="11801" hidden="1" xr:uid="{2263CCD5-A2EE-4005-ADBC-10215AF5B1DF}"/>
    <cellStyle name="40 % - Akzent4" xfId="12514" hidden="1" xr:uid="{95359BD5-5BF7-4F76-8B50-B9EBBE8182DC}"/>
    <cellStyle name="40 % - Akzent4" xfId="13081" hidden="1" xr:uid="{7AAF9A6B-3847-4CC2-9E53-701B6DD91C91}"/>
    <cellStyle name="40 % - Akzent4" xfId="13123" hidden="1" xr:uid="{3F80CB45-CBFE-4AD5-A77F-E527421C7A50}"/>
    <cellStyle name="40 % - Akzent4" xfId="13174" hidden="1" xr:uid="{887E610D-7D64-4530-8C64-0F29EDCB30C4}"/>
    <cellStyle name="40 % - Akzent4" xfId="13455" hidden="1" xr:uid="{A59B1ED8-D266-4486-91B6-4D34823EA910}"/>
    <cellStyle name="40 % - Akzent4" xfId="14015" hidden="1" xr:uid="{CE1525AE-9D12-4391-B60B-55D096D0D64E}"/>
    <cellStyle name="40 % - Akzent4" xfId="14050" hidden="1" xr:uid="{C3FE0B63-B0AF-4E7A-A2AF-08A00FF990AE}"/>
    <cellStyle name="40 % - Akzent4" xfId="13224" hidden="1" xr:uid="{C4BA93EB-447A-458E-BDE7-1645DB0EAC9A}"/>
    <cellStyle name="40 % - Akzent4" xfId="13925" hidden="1" xr:uid="{00FAC80C-1C50-4C82-8988-D2DAA2FC7A99}"/>
    <cellStyle name="40 % - Akzent4" xfId="14103" hidden="1" xr:uid="{D12D45B1-66D4-4C13-9A8A-66A3387F155D}"/>
    <cellStyle name="40 % - Akzent4" xfId="14127" hidden="1" xr:uid="{8E1FD180-F38F-4C46-9042-B188782CE1AB}"/>
    <cellStyle name="40 % - Akzent4" xfId="14151" hidden="1" xr:uid="{30E81133-6E13-4855-9923-EF9021B20141}"/>
    <cellStyle name="40 % - Akzent4" xfId="14209" hidden="1" xr:uid="{2C2DAFE2-4D59-4B32-AE02-EEBF4377F3EC}"/>
    <cellStyle name="40 % - Akzent4" xfId="14256" hidden="1" xr:uid="{E9606E69-1906-4051-8BA7-3510330DDB35}"/>
    <cellStyle name="40 % - Akzent4" xfId="14268" hidden="1" xr:uid="{0318B8EA-CB5E-4703-852A-6932627627E7}"/>
    <cellStyle name="40 % - Akzent4" xfId="14166" hidden="1" xr:uid="{96D7EEC4-8C65-40A0-BE35-00A44FE6CAC5}"/>
    <cellStyle name="40 % - Akzent4" xfId="14235" hidden="1" xr:uid="{9D1C6771-7080-4C8F-97BA-DC7F118E330B}"/>
    <cellStyle name="40 % - Akzent4" xfId="14287" hidden="1" xr:uid="{B1862FDD-1BA1-4569-91B1-D076F070D78A}"/>
    <cellStyle name="40 % - Akzent4" xfId="14311" hidden="1" xr:uid="{7F4E48F8-4BB4-46C7-BFAD-409C138DFDEF}"/>
    <cellStyle name="40 % - Akzent4" xfId="14335" hidden="1" xr:uid="{EC340ACF-C681-4020-A31E-F6D977DF1922}"/>
    <cellStyle name="40 % - Akzent4" xfId="14393" hidden="1" xr:uid="{8AAD2A5F-8255-41B5-8BE5-744DE0BE3B29}"/>
    <cellStyle name="40 % - Akzent4" xfId="14440" hidden="1" xr:uid="{54457BDA-AC73-405D-891A-39E3CEF52144}"/>
    <cellStyle name="40 % - Akzent4" xfId="14452" hidden="1" xr:uid="{339D31E1-CE2A-49FE-BC0F-73A9A5FB3F6F}"/>
    <cellStyle name="40 % - Akzent4" xfId="14350" hidden="1" xr:uid="{F7F05352-D02F-45C4-AFF3-05489C52B9DF}"/>
    <cellStyle name="40 % - Akzent4" xfId="14419" hidden="1" xr:uid="{4944B2EA-BE63-47C3-B5E9-D998CA399C05}"/>
    <cellStyle name="40 % - Akzent4" xfId="14471" hidden="1" xr:uid="{81359B8B-D53F-4514-AE13-75CEC874695E}"/>
    <cellStyle name="40 % - Akzent4" xfId="14499" hidden="1" xr:uid="{EAFC6F9F-EC3D-4DBD-B4FB-70D098DEAD25}"/>
    <cellStyle name="40 % - Akzent4" xfId="14659" hidden="1" xr:uid="{EBD69981-E30A-4C66-8273-8B5C01E1A2C3}"/>
    <cellStyle name="40 % - Akzent4" xfId="14717" hidden="1" xr:uid="{96905A48-7010-4032-904B-9B1A7B836801}"/>
    <cellStyle name="40 % - Akzent4" xfId="14764" hidden="1" xr:uid="{3C1FDA7C-117F-4E30-9F48-F62BADD8C5BD}"/>
    <cellStyle name="40 % - Akzent4" xfId="14776" hidden="1" xr:uid="{6C31E5C8-D3FF-44B2-8F07-34DDE79E6534}"/>
    <cellStyle name="40 % - Akzent4" xfId="14674" hidden="1" xr:uid="{15CDC1A1-61A8-4DAC-ABD1-F9B44D96E026}"/>
    <cellStyle name="40 % - Akzent4" xfId="14743" hidden="1" xr:uid="{742B003D-E243-4A1B-8772-84D360C096E7}"/>
    <cellStyle name="40 % - Akzent4" xfId="14795" hidden="1" xr:uid="{14C1507B-352E-40A4-A4D8-1FA94CCB2CB9}"/>
    <cellStyle name="40 % - Akzent4" xfId="14823" hidden="1" xr:uid="{3E4530BF-4007-4159-AA1A-8CE8F68E875F}"/>
    <cellStyle name="40 % - Akzent4" xfId="14983" hidden="1" xr:uid="{C2583277-AE73-4A5B-82E1-29135E7DE2E9}"/>
    <cellStyle name="40 % - Akzent4" xfId="15041" hidden="1" xr:uid="{FBDDF7A1-1174-4919-95B7-3AE1A23BF57B}"/>
    <cellStyle name="40 % - Akzent4" xfId="15088" hidden="1" xr:uid="{0A38E969-B41D-4832-8CAC-A086DB63682C}"/>
    <cellStyle name="40 % - Akzent4" xfId="15100" hidden="1" xr:uid="{98D4398C-DBDF-4E09-AFE5-47BA5B047529}"/>
    <cellStyle name="40 % - Akzent4" xfId="14998" hidden="1" xr:uid="{4F851F4C-555C-46B9-BF0C-369CCD5F243A}"/>
    <cellStyle name="40 % - Akzent4" xfId="15067" hidden="1" xr:uid="{634759A8-F8C8-498F-9348-ECBA72A23654}"/>
    <cellStyle name="40 % - Akzent4" xfId="15119" hidden="1" xr:uid="{FC9D0FCB-7150-4345-9B60-80AA1FC4C54D}"/>
    <cellStyle name="40 % - Akzent4" xfId="15147" hidden="1" xr:uid="{36D8DAF1-EBA5-4A53-B143-592F6F14A118}"/>
    <cellStyle name="40 % - Akzent4" xfId="15307" hidden="1" xr:uid="{479A8CE8-8F3A-4EF3-BA9B-664B527B1C8A}"/>
    <cellStyle name="40 % - Akzent4" xfId="15365" hidden="1" xr:uid="{9766C544-CF2F-4BD8-8FAD-522C404A8E15}"/>
    <cellStyle name="40 % - Akzent4" xfId="15412" hidden="1" xr:uid="{263790B4-015F-49E4-8731-C49FD303C657}"/>
    <cellStyle name="40 % - Akzent4" xfId="15424" hidden="1" xr:uid="{DEE8DD27-6B4A-4D6C-97DC-765C37DD7682}"/>
    <cellStyle name="40 % - Akzent4" xfId="15322" hidden="1" xr:uid="{D019365F-36E4-49E9-B0EF-5FA5DD261C89}"/>
    <cellStyle name="40 % - Akzent4" xfId="15391" hidden="1" xr:uid="{CEC3EEDD-BFF3-44ED-91A4-9712C5C7B933}"/>
    <cellStyle name="40 % - Akzent4" xfId="15443" hidden="1" xr:uid="{6B6C807C-187E-401F-81FF-D0B728B28A17}"/>
    <cellStyle name="40 % - Akzent4" xfId="15471" hidden="1" xr:uid="{286B8AD6-8031-4779-9255-B02CBFECE142}"/>
    <cellStyle name="40 % - Akzent4" xfId="15631" hidden="1" xr:uid="{86E4D81A-2E3E-4A6F-B525-1DE863259ADC}"/>
    <cellStyle name="40 % - Akzent4" xfId="15689" hidden="1" xr:uid="{D595511B-6DA3-49E7-B843-EB9F27DF70C9}"/>
    <cellStyle name="40 % - Akzent4" xfId="15736" hidden="1" xr:uid="{3FC126CB-9AFA-4B57-9089-2D68A0A5A8FC}"/>
    <cellStyle name="40 % - Akzent4" xfId="15748" hidden="1" xr:uid="{70545B29-EB92-454F-B3BD-D32666903B16}"/>
    <cellStyle name="40 % - Akzent4" xfId="15646" hidden="1" xr:uid="{D534A7D8-2A2C-4558-869B-C50DFC4B38D2}"/>
    <cellStyle name="40 % - Akzent4" xfId="15715" hidden="1" xr:uid="{333AA9EE-0576-40B0-AF75-D99CEB33F243}"/>
    <cellStyle name="40 % - Akzent4" xfId="15767" hidden="1" xr:uid="{6352A140-72B9-4306-92AE-89D8C7EEC688}"/>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72" hidden="1" xr:uid="{04AAD498-CC2A-481B-A783-1E8C0F0BAEC9}"/>
    <cellStyle name="40 % - Akzent5" xfId="4422" hidden="1" xr:uid="{323DAC76-8FD2-4B35-B42A-D816F743DCCB}"/>
    <cellStyle name="40 % - Akzent5" xfId="4708" hidden="1" xr:uid="{D34A7BF2-BD93-4DF5-9909-B9239D4B1C22}"/>
    <cellStyle name="40 % - Akzent5" xfId="5207" hidden="1" xr:uid="{12A2D486-6473-4F26-8152-49E46FD2002A}"/>
    <cellStyle name="40 % - Akzent5" xfId="4441" hidden="1" xr:uid="{3F14666C-657E-4EB5-8BC5-74361FCC751B}"/>
    <cellStyle name="40 % - Akzent5" xfId="5306" hidden="1" xr:uid="{3D953855-F4F8-46AD-9026-176FCE5190FF}"/>
    <cellStyle name="40 % - Akzent5" xfId="3554" hidden="1" xr:uid="{96789205-C32C-4FF4-A6EF-DFB87D168868}"/>
    <cellStyle name="40 % - Akzent5" xfId="5711" hidden="1" xr:uid="{A9520B06-4767-41E3-A4A4-C87B2FFCD18A}"/>
    <cellStyle name="40 % - Akzent5" xfId="5764" hidden="1" xr:uid="{DD9C1511-1802-4923-B11C-481DBF738307}"/>
    <cellStyle name="40 % - Akzent5" xfId="5958" hidden="1" xr:uid="{17B88CF8-83FB-409B-B73E-4F22C0B3F5F3}"/>
    <cellStyle name="40 % - Akzent5" xfId="6233" hidden="1" xr:uid="{C29C9AC0-13C5-4965-AE7E-319DA8B904C5}"/>
    <cellStyle name="40 % - Akzent5" xfId="6727" hidden="1" xr:uid="{540090BB-E0A4-403F-97D2-6AD16B5E0A33}"/>
    <cellStyle name="40 % - Akzent5" xfId="5973" hidden="1" xr:uid="{B42C7E56-25C5-415F-8D45-15AC58FC271A}"/>
    <cellStyle name="40 % - Akzent5" xfId="6816" hidden="1" xr:uid="{CB298EEA-6B0E-4374-B9B8-0F5048B0F3C3}"/>
    <cellStyle name="40 % - Akzent5" xfId="5747" hidden="1" xr:uid="{E5ED8980-AC1F-4CDC-BE71-2E837EBF09C0}"/>
    <cellStyle name="40 % - Akzent5" xfId="6862" hidden="1" xr:uid="{899CD6A8-3B88-4D09-A720-D4196A094F33}"/>
    <cellStyle name="40 % - Akzent5" xfId="6896" hidden="1" xr:uid="{4AAA104D-320B-4454-9EF9-D9594773C02A}"/>
    <cellStyle name="40 % - Akzent5" xfId="7056" hidden="1" xr:uid="{EB8B025B-0CD3-490B-A7E8-9AD098DC4CD9}"/>
    <cellStyle name="40 % - Akzent5" xfId="7113" hidden="1" xr:uid="{122A6011-BA34-4240-BD8F-9D4C77D5CF66}"/>
    <cellStyle name="40 % - Akzent5" xfId="7148" hidden="1" xr:uid="{2C05FBAF-E52F-430C-88B6-159A0B8E7C57}"/>
    <cellStyle name="40 % - Akzent5" xfId="7064" hidden="1" xr:uid="{9A62B92B-4B5E-4A86-96F8-1C0CD0E48C94}"/>
    <cellStyle name="40 % - Akzent5" xfId="7172" hidden="1" xr:uid="{F425BA6C-0B54-47C5-8FFF-944DA41E9676}"/>
    <cellStyle name="40 % - Akzent5" xfId="6882" hidden="1" xr:uid="{8C79735C-23A6-4173-A946-4530073B9510}"/>
    <cellStyle name="40 % - Akzent5" xfId="7186" hidden="1" xr:uid="{D8E1FBD6-0FD7-451E-A40E-7CD4154DF013}"/>
    <cellStyle name="40 % - Akzent5" xfId="7220" hidden="1" xr:uid="{7E85F91A-645F-4C22-8E39-3C1C5E606B0F}"/>
    <cellStyle name="40 % - Akzent5" xfId="7380" hidden="1" xr:uid="{81A81C22-A666-473D-8CAE-2A5BBB1ED7F4}"/>
    <cellStyle name="40 % - Akzent5" xfId="7437" hidden="1" xr:uid="{192AC3E6-92DC-4944-BB2E-3FD67A664126}"/>
    <cellStyle name="40 % - Akzent5" xfId="7472" hidden="1" xr:uid="{1586A605-E676-448A-B2F3-C8361DE099A1}"/>
    <cellStyle name="40 % - Akzent5" xfId="7388" hidden="1" xr:uid="{4CC6EB19-5146-4149-B0C5-18533E05A650}"/>
    <cellStyle name="40 % - Akzent5" xfId="7496" hidden="1" xr:uid="{067C5ED0-EF26-4C69-A878-6234A495AC44}"/>
    <cellStyle name="40 % - Akzent5" xfId="7206" hidden="1" xr:uid="{96147358-CAB8-43C5-B6DC-1EE545851DDF}"/>
    <cellStyle name="40 % - Akzent5" xfId="7510" hidden="1" xr:uid="{6635CB6C-C533-4FF1-94A7-68450DCE2DCB}"/>
    <cellStyle name="40 % - Akzent5" xfId="5027" hidden="1" xr:uid="{894442DF-D599-4735-A67F-54A19F3480FD}"/>
    <cellStyle name="40 % - Akzent5" xfId="5334" hidden="1" xr:uid="{12B116C1-3E03-4207-803F-EF628D9EEDE3}"/>
    <cellStyle name="40 % - Akzent5" xfId="5370" hidden="1" xr:uid="{4E150E8B-21C1-4967-9661-4E74C01FEA69}"/>
    <cellStyle name="40 % - Akzent5" xfId="5111" hidden="1" xr:uid="{F6FD269B-D449-4EBE-B6C6-4C05CED1A6D0}"/>
    <cellStyle name="40 % - Akzent5" xfId="4510" hidden="1" xr:uid="{F90AD350-DDBF-489B-BE8E-D4492FC938C4}"/>
    <cellStyle name="40 % - Akzent5" xfId="4844" hidden="1" xr:uid="{71B64D81-F1AA-4B06-80E9-75E9DCF07F8D}"/>
    <cellStyle name="40 % - Akzent5" xfId="6245" hidden="1" xr:uid="{70D59C22-0A11-4ECB-BE18-63BEC4C5AB12}"/>
    <cellStyle name="40 % - Akzent5" xfId="5362" hidden="1" xr:uid="{79CF45A9-56BD-4E92-B51B-4852AEBA7CA7}"/>
    <cellStyle name="40 % - Akzent5" xfId="4030" hidden="1" xr:uid="{ED0AB519-F1D7-4673-9720-18DFE2FD4609}"/>
    <cellStyle name="40 % - Akzent5" xfId="6217" hidden="1" xr:uid="{25963EBC-4EE0-4E4B-8BBF-7D9779C80FA9}"/>
    <cellStyle name="40 % - Akzent5" xfId="3534" hidden="1" xr:uid="{C04B0A5F-E1FE-41FF-8070-C50D29DA2D2C}"/>
    <cellStyle name="40 % - Akzent5" xfId="8027" hidden="1" xr:uid="{99228C55-105D-4DCD-892A-0519FA4DC185}"/>
    <cellStyle name="40 % - Akzent5" xfId="4161" hidden="1" xr:uid="{0C4F6024-CDEB-487A-A5B2-F3FBFA61D593}"/>
    <cellStyle name="40 % - Akzent5" xfId="8116" hidden="1" xr:uid="{D63B5AE6-73E3-446D-BFDE-4CB5DDAEB82F}"/>
    <cellStyle name="40 % - Akzent5" xfId="5534" hidden="1" xr:uid="{A8E48BF2-D379-4040-AC6F-4E2FBDBC34CA}"/>
    <cellStyle name="40 % - Akzent5" xfId="8162" hidden="1" xr:uid="{3E8E0831-BE3B-41C0-BB52-4C0A93543276}"/>
    <cellStyle name="40 % - Akzent5" xfId="8196" hidden="1" xr:uid="{861090BE-6900-4AEB-BBEF-1717F0586F38}"/>
    <cellStyle name="40 % - Akzent5" xfId="8322" hidden="1" xr:uid="{2015564D-5DE8-4649-8EE2-2A6FBF367C6F}"/>
    <cellStyle name="40 % - Akzent5" xfId="8379" hidden="1" xr:uid="{A3BCA1D2-D4C9-4602-8348-810B3A5D429B}"/>
    <cellStyle name="40 % - Akzent5" xfId="8414" hidden="1" xr:uid="{53786CBB-9F5A-4288-83F0-932E5FD024B8}"/>
    <cellStyle name="40 % - Akzent5" xfId="8330" hidden="1" xr:uid="{F74F4673-9DB1-412F-BD2F-90968735EE78}"/>
    <cellStyle name="40 % - Akzent5" xfId="8438" hidden="1" xr:uid="{67FC1E78-9BEA-401C-B823-A9B0D16E5B43}"/>
    <cellStyle name="40 % - Akzent5" xfId="8182" hidden="1" xr:uid="{EB2E35EF-4629-42AF-AD2B-80AF72997861}"/>
    <cellStyle name="40 % - Akzent5" xfId="8452" hidden="1" xr:uid="{670FEEB6-5219-4C42-9F8E-DCC6CA4E2F4B}"/>
    <cellStyle name="40 % - Akzent5" xfId="8486" hidden="1" xr:uid="{79C4CAB8-F9BA-469A-BE1D-2A657B15DB4D}"/>
    <cellStyle name="40 % - Akzent5" xfId="8611" hidden="1" xr:uid="{8991596D-9D04-482E-AA68-55D9F2331FFC}"/>
    <cellStyle name="40 % - Akzent5" xfId="8668" hidden="1" xr:uid="{00C77745-F6B6-4444-A353-2F923643E888}"/>
    <cellStyle name="40 % - Akzent5" xfId="8703" hidden="1" xr:uid="{C1754887-E5BF-446C-8730-B85C840CFCE4}"/>
    <cellStyle name="40 % - Akzent5" xfId="8619" hidden="1" xr:uid="{F17E1695-A62F-4DE5-968E-79D2BD0A7AD1}"/>
    <cellStyle name="40 % - Akzent5" xfId="8727" hidden="1" xr:uid="{83A9392C-2892-4539-A0EA-3E4A1F7B06DB}"/>
    <cellStyle name="40 % - Akzent5" xfId="8472" hidden="1" xr:uid="{E427BA96-2D2B-4B78-9B3C-656515B955E3}"/>
    <cellStyle name="40 % - Akzent5" xfId="8741" hidden="1" xr:uid="{2AE3C984-3AFE-4D8E-8EF2-4F3D4AE4EF40}"/>
    <cellStyle name="40 % - Akzent5" xfId="4544" hidden="1" xr:uid="{A74ACF6B-51EB-4514-A9B7-2FC318036FD2}"/>
    <cellStyle name="40 % - Akzent5" xfId="8826" hidden="1" xr:uid="{5F98DE1A-4216-4EA1-95B5-917F76FF2845}"/>
    <cellStyle name="40 % - Akzent5" xfId="9119" hidden="1" xr:uid="{94D170D6-2A2A-4E10-9296-17C5428A97C4}"/>
    <cellStyle name="40 % - Akzent5" xfId="9636" hidden="1" xr:uid="{AFF0FD3F-B322-42D5-A05B-809796DDCEFE}"/>
    <cellStyle name="40 % - Akzent5" xfId="8845" hidden="1" xr:uid="{8044DE98-172F-4A39-AC10-444B01237BB9}"/>
    <cellStyle name="40 % - Akzent5" xfId="9737" hidden="1" xr:uid="{52903A0A-A559-4567-81CD-B18F9C27E69B}"/>
    <cellStyle name="40 % - Akzent5" xfId="4274" hidden="1" xr:uid="{AA7A7995-7737-435C-BA01-365D2ACF919D}"/>
    <cellStyle name="40 % - Akzent5" xfId="10156" hidden="1" xr:uid="{1C0DE476-AC2F-4AB5-991A-EAFA08C90300}"/>
    <cellStyle name="40 % - Akzent5" xfId="10209" hidden="1" xr:uid="{8CB1AB4A-E7B0-4833-8577-4CB34A869080}"/>
    <cellStyle name="40 % - Akzent5" xfId="10296" hidden="1" xr:uid="{F1ECCBB7-C37E-466D-AC9F-1721317B0469}"/>
    <cellStyle name="40 % - Akzent5" xfId="10575" hidden="1" xr:uid="{4EF3CA6C-E973-48DA-927B-3C181FAA0449}"/>
    <cellStyle name="40 % - Akzent5" xfId="11083" hidden="1" xr:uid="{047DD16E-1913-47E5-8DA6-24B3FC0A86C2}"/>
    <cellStyle name="40 % - Akzent5" xfId="10311" hidden="1" xr:uid="{C184D4B5-675D-4208-812F-12F7AC81C80B}"/>
    <cellStyle name="40 % - Akzent5" xfId="11172" hidden="1" xr:uid="{0E13CDBA-04D0-4688-B7E0-ADF0EFC9AA1A}"/>
    <cellStyle name="40 % - Akzent5" xfId="10192" hidden="1" xr:uid="{9300E977-4166-4E52-8042-26D52BD5A3CD}"/>
    <cellStyle name="40 % - Akzent5" xfId="11218" hidden="1" xr:uid="{C7FFDD4E-F393-43EF-99B9-316BABACF114}"/>
    <cellStyle name="40 % - Akzent5" xfId="11250" hidden="1" xr:uid="{CE7FD81B-667C-4869-B997-7DA6D0B6905E}"/>
    <cellStyle name="40 % - Akzent5" xfId="11312" hidden="1" xr:uid="{AA34FA76-EC83-4D5A-9CDF-66C1CECF108F}"/>
    <cellStyle name="40 % - Akzent5" xfId="11369" hidden="1" xr:uid="{DF4A8027-D2AA-44C9-9F64-25BA6707C9B3}"/>
    <cellStyle name="40 % - Akzent5" xfId="11404" hidden="1" xr:uid="{0547BE83-0813-4A38-B50D-254BFDF67B8E}"/>
    <cellStyle name="40 % - Akzent5" xfId="11320" hidden="1" xr:uid="{9BA3AA06-34FB-40FC-9CBE-F9559AF97D45}"/>
    <cellStyle name="40 % - Akzent5" xfId="11428" hidden="1" xr:uid="{4F74B83A-E24C-4339-9FF3-9BC805678E56}"/>
    <cellStyle name="40 % - Akzent5" xfId="11236" hidden="1" xr:uid="{03FDC318-ABA0-4AB4-881E-AFB4329AFF99}"/>
    <cellStyle name="40 % - Akzent5" xfId="11442" hidden="1" xr:uid="{813C9C2D-65C0-46D6-A510-AC0B9BDE51A2}"/>
    <cellStyle name="40 % - Akzent5" xfId="11474" hidden="1" xr:uid="{369BC3E0-0D13-45FC-A2E2-DF8D1F64469A}"/>
    <cellStyle name="40 % - Akzent5" xfId="11535" hidden="1" xr:uid="{EC9E6A40-CED8-4DD9-9221-68AA39A025BD}"/>
    <cellStyle name="40 % - Akzent5" xfId="11592" hidden="1" xr:uid="{5BE13E1C-6AA8-42B6-817B-25F10D1A2824}"/>
    <cellStyle name="40 % - Akzent5" xfId="11627" hidden="1" xr:uid="{99182783-156B-419B-8869-F59363FEECFC}"/>
    <cellStyle name="40 % - Akzent5" xfId="11543" hidden="1" xr:uid="{42E73135-E7E4-4156-8690-E3A4E09B551E}"/>
    <cellStyle name="40 % - Akzent5" xfId="11651" hidden="1" xr:uid="{D0738219-69F7-42E2-99F4-9D6C928C989A}"/>
    <cellStyle name="40 % - Akzent5" xfId="11460" hidden="1" xr:uid="{42235EC0-9604-4C01-89F3-C72AE164E5A7}"/>
    <cellStyle name="40 % - Akzent5" xfId="11665" hidden="1" xr:uid="{CF4E5FCF-4CA5-42AC-A75E-C8BECC9E21A4}"/>
    <cellStyle name="40 % - Akzent5" xfId="10253" hidden="1" xr:uid="{A3002FC0-FCB3-4580-AE7B-9E33E8C321DE}"/>
    <cellStyle name="40 % - Akzent5" xfId="11748" hidden="1" xr:uid="{4327C016-98DD-446A-820C-C0D5B6ED4F20}"/>
    <cellStyle name="40 % - Akzent5" xfId="12041" hidden="1" xr:uid="{5527652F-ACA8-4F44-81D2-39D35E659DC5}"/>
    <cellStyle name="40 % - Akzent5" xfId="12558" hidden="1" xr:uid="{CDE99824-D26C-4064-824E-C26B20A9EDB1}"/>
    <cellStyle name="40 % - Akzent5" xfId="11767" hidden="1" xr:uid="{50D765E3-20BC-44B3-BF68-FE62CE57C3E1}"/>
    <cellStyle name="40 % - Akzent5" xfId="12659" hidden="1" xr:uid="{48C1BAA3-D8E5-4DB9-9D4C-EAB8264D6C0E}"/>
    <cellStyle name="40 % - Akzent5" xfId="8209" hidden="1" xr:uid="{009C25EC-794B-45D2-9205-AE0CFFCFDE1F}"/>
    <cellStyle name="40 % - Akzent5" xfId="13078" hidden="1" xr:uid="{465EEE42-37C1-43C0-AAD1-BB38D9E38180}"/>
    <cellStyle name="40 % - Akzent5" xfId="13127" hidden="1" xr:uid="{1686615B-394A-4F24-88B0-E8812928DE4E}"/>
    <cellStyle name="40 % - Akzent5" xfId="13178" hidden="1" xr:uid="{C0A880ED-4ADC-40FA-A5E1-5D2EC3EE4D43}"/>
    <cellStyle name="40 % - Akzent5" xfId="13457" hidden="1" xr:uid="{5E38F7EA-6F86-4CB6-8B13-A11E5AA4A2BC}"/>
    <cellStyle name="40 % - Akzent5" xfId="13965" hidden="1" xr:uid="{B9C2ECC1-102A-4122-8D66-AC1129E34586}"/>
    <cellStyle name="40 % - Akzent5" xfId="13193" hidden="1" xr:uid="{8B6E3F97-290F-450E-AA09-AE3F0D519C86}"/>
    <cellStyle name="40 % - Akzent5" xfId="14054" hidden="1" xr:uid="{9A1F9FB0-07F3-45D8-8CE7-6E846060B4F0}"/>
    <cellStyle name="40 % - Akzent5" xfId="13110" hidden="1" xr:uid="{DE4559B3-5225-42E2-A946-2329B8A0EE10}"/>
    <cellStyle name="40 % - Akzent5" xfId="14100" hidden="1" xr:uid="{75F9CE86-FF2F-4300-8D8C-966709C82DC3}"/>
    <cellStyle name="40 % - Akzent5" xfId="14130" hidden="1" xr:uid="{05747450-0EAF-478C-8D9C-AACF785BA21E}"/>
    <cellStyle name="40 % - Akzent5" xfId="14154" hidden="1" xr:uid="{2AFD667C-6B89-4E62-8AA8-29E1DFE3F00B}"/>
    <cellStyle name="40 % - Akzent5" xfId="14211" hidden="1" xr:uid="{7695D193-F800-47FF-A68F-DD71AEDE4214}"/>
    <cellStyle name="40 % - Akzent5" xfId="14246" hidden="1" xr:uid="{593A2653-7995-4E44-8383-0227F4B37357}"/>
    <cellStyle name="40 % - Akzent5" xfId="14162" hidden="1" xr:uid="{E4D1EF65-7040-493A-998C-06DE148F4F5B}"/>
    <cellStyle name="40 % - Akzent5" xfId="14270" hidden="1" xr:uid="{40D4BE33-9B55-4129-93AC-BDAEE9DF9FE0}"/>
    <cellStyle name="40 % - Akzent5" xfId="14116" hidden="1" xr:uid="{BE551B69-FE69-4FC3-A338-F05013B04DAF}"/>
    <cellStyle name="40 % - Akzent5" xfId="14284" hidden="1" xr:uid="{7DB67F94-FABE-4D4B-844C-53931FDB0DE2}"/>
    <cellStyle name="40 % - Akzent5" xfId="14314" hidden="1" xr:uid="{78708A3E-DE5D-4C63-AF6E-6E7987F79574}"/>
    <cellStyle name="40 % - Akzent5" xfId="14338" hidden="1" xr:uid="{1259334A-EC42-48F9-95EF-AE195AD545B3}"/>
    <cellStyle name="40 % - Akzent5" xfId="14395" hidden="1" xr:uid="{BE178C57-E0E0-4FBB-901E-553D27277D26}"/>
    <cellStyle name="40 % - Akzent5" xfId="14430" hidden="1" xr:uid="{7EC9C0C3-C162-484B-9EAB-4ED239AA6853}"/>
    <cellStyle name="40 % - Akzent5" xfId="14346" hidden="1" xr:uid="{371ACD20-2293-4C47-B133-2ED57FAE90E1}"/>
    <cellStyle name="40 % - Akzent5" xfId="14454" hidden="1" xr:uid="{EE3EFA45-F605-4177-AC66-B0933DD1A0E4}"/>
    <cellStyle name="40 % - Akzent5" xfId="14300" hidden="1" xr:uid="{FB0F1F91-8BEB-4203-B1E1-909696A4F7AF}"/>
    <cellStyle name="40 % - Akzent5" xfId="14468" hidden="1" xr:uid="{7495FCF1-1292-4297-AF10-BD67D73F4967}"/>
    <cellStyle name="40 % - Akzent5" xfId="14502" hidden="1" xr:uid="{7208844F-3FB3-4BEB-B704-5D96EDE32343}"/>
    <cellStyle name="40 % - Akzent5" xfId="14662" hidden="1" xr:uid="{59DCDE8D-44BC-46B6-AC2F-E427AAEA4A89}"/>
    <cellStyle name="40 % - Akzent5" xfId="14719" hidden="1" xr:uid="{BDA87ADE-F21D-49BF-9B78-ED8CA39005B8}"/>
    <cellStyle name="40 % - Akzent5" xfId="14754" hidden="1" xr:uid="{D7359866-08B8-4F33-B5FF-98D31C0FEBAB}"/>
    <cellStyle name="40 % - Akzent5" xfId="14670" hidden="1" xr:uid="{8D894098-85D0-42D5-BF24-26DD73B06D7B}"/>
    <cellStyle name="40 % - Akzent5" xfId="14778" hidden="1" xr:uid="{FF87D2A3-4FB7-4747-86E9-134D50AE88FF}"/>
    <cellStyle name="40 % - Akzent5" xfId="14488" hidden="1" xr:uid="{E745BB83-BA51-43C6-BC91-1EC8272E527D}"/>
    <cellStyle name="40 % - Akzent5" xfId="14792" hidden="1" xr:uid="{5A4D4A5A-E279-489C-BDD9-60E296EBD8D1}"/>
    <cellStyle name="40 % - Akzent5" xfId="14826" hidden="1" xr:uid="{59BB9D5A-F6ED-4F87-8050-0A941E4AD0CD}"/>
    <cellStyle name="40 % - Akzent5" xfId="14986" hidden="1" xr:uid="{68CFBED3-8745-4973-8D4B-B91FF7E2C2CF}"/>
    <cellStyle name="40 % - Akzent5" xfId="15043" hidden="1" xr:uid="{1C1D13D3-D21A-409E-9237-C804F69ACD70}"/>
    <cellStyle name="40 % - Akzent5" xfId="15078" hidden="1" xr:uid="{53791E07-EC81-4C6C-96E8-04D0BBD25177}"/>
    <cellStyle name="40 % - Akzent5" xfId="14994" hidden="1" xr:uid="{D44A6C7E-B355-485A-BB9B-013E449F434B}"/>
    <cellStyle name="40 % - Akzent5" xfId="15102" hidden="1" xr:uid="{25314FC7-D729-421F-A4C8-903AD3C50A47}"/>
    <cellStyle name="40 % - Akzent5" xfId="14812" hidden="1" xr:uid="{60D37D76-5D55-4D79-9597-22E206134343}"/>
    <cellStyle name="40 % - Akzent5" xfId="15116" hidden="1" xr:uid="{E3C0F492-EEAA-4179-B5FF-E3F23BEA6E8D}"/>
    <cellStyle name="40 % - Akzent5" xfId="15150" hidden="1" xr:uid="{10A58B7C-D072-464B-BFED-15FDA1E13218}"/>
    <cellStyle name="40 % - Akzent5" xfId="15310" hidden="1" xr:uid="{FE2B690D-1E84-463C-8218-083AB0DA5EFA}"/>
    <cellStyle name="40 % - Akzent5" xfId="15367" hidden="1" xr:uid="{714FDD22-8372-466C-83D2-EA22A0536F05}"/>
    <cellStyle name="40 % - Akzent5" xfId="15402" hidden="1" xr:uid="{426730A0-95A5-464E-957A-0A3D1A912001}"/>
    <cellStyle name="40 % - Akzent5" xfId="15318" hidden="1" xr:uid="{0DC037DC-6B38-4168-82F4-1EFA0FC984EC}"/>
    <cellStyle name="40 % - Akzent5" xfId="15426" hidden="1" xr:uid="{8B8AFA56-EA20-4879-9372-17B6E8373946}"/>
    <cellStyle name="40 % - Akzent5" xfId="15136" hidden="1" xr:uid="{FD0EC207-EDAE-4AC6-AC08-CD016DEA1821}"/>
    <cellStyle name="40 % - Akzent5" xfId="15440" hidden="1" xr:uid="{7B16487F-0A8F-4C87-8AA9-0558AECC038E}"/>
    <cellStyle name="40 % - Akzent5" xfId="15474" hidden="1" xr:uid="{DD8C344B-26FC-4B46-B14E-D6E364BB9444}"/>
    <cellStyle name="40 % - Akzent5" xfId="15634" hidden="1" xr:uid="{2B12CE60-2D11-47F7-91E1-F53365B9FA38}"/>
    <cellStyle name="40 % - Akzent5" xfId="15691" hidden="1" xr:uid="{FC07A504-8F9B-4BB0-98D6-A4C31C2F0B78}"/>
    <cellStyle name="40 % - Akzent5" xfId="15726" hidden="1" xr:uid="{CA6298AA-6768-43B8-BE8C-7FBEBA1C5F2D}"/>
    <cellStyle name="40 % - Akzent5" xfId="15642" hidden="1" xr:uid="{427F55F6-E8A8-4538-B7EE-D25C60845C40}"/>
    <cellStyle name="40 % - Akzent5" xfId="15750" hidden="1" xr:uid="{83246C95-1067-4F3A-ACED-E0210FECAE97}"/>
    <cellStyle name="40 % - Akzent5" xfId="15460" hidden="1" xr:uid="{52482F11-8FA7-492E-8E53-83F218B86958}"/>
    <cellStyle name="40 % - Akzent5" xfId="15764" hidden="1" xr:uid="{5132BBD4-9E06-40B1-AD87-4460775A29E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76" hidden="1" xr:uid="{FEDB08CC-F3AA-4CCD-BCCB-3625EA229D33}"/>
    <cellStyle name="40 % - Akzent6" xfId="4425" hidden="1" xr:uid="{18F55BBC-7FEB-4126-AEBF-D2F3D9336B42}"/>
    <cellStyle name="40 % - Akzent6" xfId="4701" hidden="1" xr:uid="{E974F4E4-7C89-46BA-8FBB-9E221E330159}"/>
    <cellStyle name="40 % - Akzent6" xfId="5151" hidden="1" xr:uid="{2983C6E3-C33B-46F2-BFE5-13C04B96753B}"/>
    <cellStyle name="40 % - Akzent6" xfId="5139" hidden="1" xr:uid="{F0E3251B-B5D9-4A15-88A9-057FFA44AD94}"/>
    <cellStyle name="40 % - Akzent6" xfId="5251" hidden="1" xr:uid="{098F92D1-7958-43F5-9AA4-06695B1D5C28}"/>
    <cellStyle name="40 % - Akzent6" xfId="5266" hidden="1" xr:uid="{6D2ED100-BB56-47E3-A3EF-DD30E13FB9E1}"/>
    <cellStyle name="40 % - Akzent6" xfId="5707" hidden="1" xr:uid="{D1534240-A912-484B-ADB3-774D2FD7CC24}"/>
    <cellStyle name="40 % - Akzent6" xfId="5768" hidden="1" xr:uid="{C94B8433-A232-48B9-9F02-A3BB65301BF8}"/>
    <cellStyle name="40 % - Akzent6" xfId="5961" hidden="1" xr:uid="{FEE3DABE-9D42-4D18-AC82-B387BC271AE1}"/>
    <cellStyle name="40 % - Akzent6" xfId="6227" hidden="1" xr:uid="{2EBDBBD9-481D-4F57-9F6D-F1A6AC88E6AF}"/>
    <cellStyle name="40 % - Akzent6" xfId="6676" hidden="1" xr:uid="{346C1CB9-310A-4A91-B292-13A5DF2C834A}"/>
    <cellStyle name="40 % - Akzent6" xfId="6663" hidden="1" xr:uid="{F233C1F0-D952-4846-B955-C7E1E8BD6BB6}"/>
    <cellStyle name="40 % - Akzent6" xfId="6766" hidden="1" xr:uid="{73B51B6D-D87D-49D4-890E-4B680FAA7550}"/>
    <cellStyle name="40 % - Akzent6" xfId="6781" hidden="1" xr:uid="{2D74E22C-67EA-43B2-9EE5-39EF0D7C500E}"/>
    <cellStyle name="40 % - Akzent6" xfId="6858" hidden="1" xr:uid="{5A8A63A2-69BB-4C3C-A603-861B84EFCEA7}"/>
    <cellStyle name="40 % - Akzent6" xfId="6899" hidden="1" xr:uid="{563ACDCF-8AA8-47C5-9390-8D87948B2F34}"/>
    <cellStyle name="40 % - Akzent6" xfId="7059" hidden="1" xr:uid="{FAA05480-BA16-4317-AE96-B1A7EA3DC120}"/>
    <cellStyle name="40 % - Akzent6" xfId="7108" hidden="1" xr:uid="{5010B0CB-76BB-4CA0-BBDA-7E6A8E0B433A}"/>
    <cellStyle name="40 % - Akzent6" xfId="7133" hidden="1" xr:uid="{6A4BA0D2-FC7F-4232-80BB-F0B79AF18C25}"/>
    <cellStyle name="40 % - Akzent6" xfId="7130" hidden="1" xr:uid="{513EE376-286A-4933-82F8-6A52793B5C37}"/>
    <cellStyle name="40 % - Akzent6" xfId="7155" hidden="1" xr:uid="{4F3C7336-D833-4716-9D72-7E61984CEFCD}"/>
    <cellStyle name="40 % - Akzent6" xfId="7159" hidden="1" xr:uid="{F605DAC3-873F-4881-9F26-A798CA996A2C}"/>
    <cellStyle name="40 % - Akzent6" xfId="7182" hidden="1" xr:uid="{DD260603-DE1D-448F-8E44-6C83FC60D22A}"/>
    <cellStyle name="40 % - Akzent6" xfId="7223" hidden="1" xr:uid="{2B0F5AD5-59D3-449C-A24F-606CDACBE4EE}"/>
    <cellStyle name="40 % - Akzent6" xfId="7383" hidden="1" xr:uid="{263AA6FE-88B4-449D-BAF2-FA8915FB0F7D}"/>
    <cellStyle name="40 % - Akzent6" xfId="7432" hidden="1" xr:uid="{F48C4FEA-E63F-43F2-AB6B-4206BD51084D}"/>
    <cellStyle name="40 % - Akzent6" xfId="7457" hidden="1" xr:uid="{57F60555-4501-4BF4-9EBC-CC6BBFD544F4}"/>
    <cellStyle name="40 % - Akzent6" xfId="7454" hidden="1" xr:uid="{D25743B8-AAA0-4D48-AD2C-21908347BC2C}"/>
    <cellStyle name="40 % - Akzent6" xfId="7479" hidden="1" xr:uid="{91C4CFEA-76DD-4603-9F1D-F998D172BEBE}"/>
    <cellStyle name="40 % - Akzent6" xfId="7483" hidden="1" xr:uid="{190678D4-96D3-40FE-A509-DA655F269CCE}"/>
    <cellStyle name="40 % - Akzent6" xfId="7506" hidden="1" xr:uid="{18427C00-9364-45CB-93D1-096C886B1B28}"/>
    <cellStyle name="40 % - Akzent6" xfId="6116" hidden="1" xr:uid="{5DE48840-FC2A-422E-8418-E28A061A25D1}"/>
    <cellStyle name="40 % - Akzent6" xfId="4377" hidden="1" xr:uid="{B6AECB25-F5A5-4587-A920-C8D06D643E63}"/>
    <cellStyle name="40 % - Akzent6" xfId="4662" hidden="1" xr:uid="{93F060DF-2F55-4714-A54D-EF8D924D462B}"/>
    <cellStyle name="40 % - Akzent6" xfId="5970" hidden="1" xr:uid="{A47C51F8-B8E0-4145-A1EE-53327B2F659E}"/>
    <cellStyle name="40 % - Akzent6" xfId="4762" hidden="1" xr:uid="{A10B762A-571B-4541-BDD6-F289FF3E964F}"/>
    <cellStyle name="40 % - Akzent6" xfId="4566" hidden="1" xr:uid="{5613CE83-F9C0-48A1-B368-7F7847BAAE67}"/>
    <cellStyle name="40 % - Akzent6" xfId="6467" hidden="1" xr:uid="{8C1B2AC8-84D9-4C08-B285-24BEE8F563C4}"/>
    <cellStyle name="40 % - Akzent6" xfId="5992" hidden="1" xr:uid="{0A56E33A-0E6A-47AE-86E0-83FBFEDA3B9F}"/>
    <cellStyle name="40 % - Akzent6" xfId="5774" hidden="1" xr:uid="{DBFEBEB3-332B-41B3-A4B5-28697C00EC24}"/>
    <cellStyle name="40 % - Akzent6" xfId="4545" hidden="1" xr:uid="{E0E46459-ABD7-41B4-809B-1E11F9DD59DB}"/>
    <cellStyle name="40 % - Akzent6" xfId="3748" hidden="1" xr:uid="{A821A612-0BA5-4DDF-8C79-D4DEDB4A0673}"/>
    <cellStyle name="40 % - Akzent6" xfId="7975" hidden="1" xr:uid="{4A563DD9-CFE0-4C80-95BB-643ACC216094}"/>
    <cellStyle name="40 % - Akzent6" xfId="7962" hidden="1" xr:uid="{65049194-21EF-4B7D-B120-3478EF33B362}"/>
    <cellStyle name="40 % - Akzent6" xfId="8066" hidden="1" xr:uid="{FE511F6C-CB05-4164-AF23-CE2529AE16E4}"/>
    <cellStyle name="40 % - Akzent6" xfId="8081" hidden="1" xr:uid="{C895037B-5708-4632-938F-9A6E2377A650}"/>
    <cellStyle name="40 % - Akzent6" xfId="8158" hidden="1" xr:uid="{253548A7-1F67-489F-AE34-FA3DD09396D9}"/>
    <cellStyle name="40 % - Akzent6" xfId="8199" hidden="1" xr:uid="{57EB86D9-5052-490B-B862-C9358BC6DF7A}"/>
    <cellStyle name="40 % - Akzent6" xfId="8325" hidden="1" xr:uid="{5A74E878-C894-4A4C-8A7A-E9A09E24C6F9}"/>
    <cellStyle name="40 % - Akzent6" xfId="8374" hidden="1" xr:uid="{23A82381-AE6A-4FC5-A7B8-CD467643A6F5}"/>
    <cellStyle name="40 % - Akzent6" xfId="8399" hidden="1" xr:uid="{6A64E9D7-2B58-4C80-BFB8-A375A71090B5}"/>
    <cellStyle name="40 % - Akzent6" xfId="8396" hidden="1" xr:uid="{379093B9-5A98-48C8-B3BA-17872797BA14}"/>
    <cellStyle name="40 % - Akzent6" xfId="8421" hidden="1" xr:uid="{B5E1829C-78BE-489C-ABDC-219F50F13A0A}"/>
    <cellStyle name="40 % - Akzent6" xfId="8425" hidden="1" xr:uid="{48BB13D5-BCCE-4634-9D5B-967FCBD1406E}"/>
    <cellStyle name="40 % - Akzent6" xfId="8448" hidden="1" xr:uid="{E7202631-BD3C-47D5-B962-F7FA28226557}"/>
    <cellStyle name="40 % - Akzent6" xfId="8489" hidden="1" xr:uid="{8A20DD9F-9F18-4F5C-B7AF-8733DD92AF64}"/>
    <cellStyle name="40 % - Akzent6" xfId="8614" hidden="1" xr:uid="{C392957E-9450-4AFA-A172-49AAEA05A844}"/>
    <cellStyle name="40 % - Akzent6" xfId="8663" hidden="1" xr:uid="{D46202EE-A9D7-4D1A-A0BC-FC662017CD66}"/>
    <cellStyle name="40 % - Akzent6" xfId="8688" hidden="1" xr:uid="{F708C799-6360-4591-9F53-0AE83B17AED1}"/>
    <cellStyle name="40 % - Akzent6" xfId="8685" hidden="1" xr:uid="{ADE1E311-A38B-4F8E-96D6-1BBD33824C44}"/>
    <cellStyle name="40 % - Akzent6" xfId="8710" hidden="1" xr:uid="{ED305248-D05A-48DF-867B-1A905D0D4BD8}"/>
    <cellStyle name="40 % - Akzent6" xfId="8714" hidden="1" xr:uid="{30B23DAF-E354-435A-B4F3-B9FA2EB96E62}"/>
    <cellStyle name="40 % - Akzent6" xfId="8737" hidden="1" xr:uid="{6189C06E-EFCD-4511-A5A7-6527BE7B9D4C}"/>
    <cellStyle name="40 % - Akzent6" xfId="8522" hidden="1" xr:uid="{74DFD6FB-FA32-4C00-8158-6EB04B68C37D}"/>
    <cellStyle name="40 % - Akzent6" xfId="8829" hidden="1" xr:uid="{6BB9D2B6-ED76-46DD-B471-B62A97FD3B66}"/>
    <cellStyle name="40 % - Akzent6" xfId="9112" hidden="1" xr:uid="{E0530256-5922-413F-9859-C4BDC545A80C}"/>
    <cellStyle name="40 % - Akzent6" xfId="9580" hidden="1" xr:uid="{897B269B-829F-4873-AADD-182C745E29D7}"/>
    <cellStyle name="40 % - Akzent6" xfId="9566" hidden="1" xr:uid="{B20FCD36-47DD-4BBE-A441-D756BE13EC43}"/>
    <cellStyle name="40 % - Akzent6" xfId="9681" hidden="1" xr:uid="{931CFD64-3CB2-41D5-862C-F1915250992F}"/>
    <cellStyle name="40 % - Akzent6" xfId="9696" hidden="1" xr:uid="{AA783ED3-3523-4FE1-87B5-40CD6DF13C69}"/>
    <cellStyle name="40 % - Akzent6" xfId="10152" hidden="1" xr:uid="{D956D96B-48E1-4B52-9100-ABE38E7DB445}"/>
    <cellStyle name="40 % - Akzent6" xfId="10213" hidden="1" xr:uid="{B8466441-77AC-4625-8E2F-7B02D86C7558}"/>
    <cellStyle name="40 % - Akzent6" xfId="10299" hidden="1" xr:uid="{ADCBDA53-264E-433C-BA15-9D8491F20ED7}"/>
    <cellStyle name="40 % - Akzent6" xfId="10569" hidden="1" xr:uid="{DA487B2B-3E84-44FF-95C1-FB55B453C623}"/>
    <cellStyle name="40 % - Akzent6" xfId="11031" hidden="1" xr:uid="{F2E3B352-B381-4F63-8253-297EEF6C1CCC}"/>
    <cellStyle name="40 % - Akzent6" xfId="11018" hidden="1" xr:uid="{738D84B9-765B-4B8D-B612-960AB8E4D14E}"/>
    <cellStyle name="40 % - Akzent6" xfId="11122" hidden="1" xr:uid="{3F9051BD-3744-47FD-9D92-43A8F63544A4}"/>
    <cellStyle name="40 % - Akzent6" xfId="11137" hidden="1" xr:uid="{B235020F-B96A-45BB-AE96-E4C10B73D0F3}"/>
    <cellStyle name="40 % - Akzent6" xfId="11214" hidden="1" xr:uid="{680961FC-ECFB-49F6-B05B-3AE5A99917DF}"/>
    <cellStyle name="40 % - Akzent6" xfId="11253" hidden="1" xr:uid="{FD7CA184-C5F1-450D-AE26-7AAFAA3A840D}"/>
    <cellStyle name="40 % - Akzent6" xfId="11315" hidden="1" xr:uid="{FF51C43E-4CE8-4E5A-B7AC-3B24A0E7358C}"/>
    <cellStyle name="40 % - Akzent6" xfId="11364" hidden="1" xr:uid="{C98313A8-4980-4BF8-A2E3-8305D98DEA93}"/>
    <cellStyle name="40 % - Akzent6" xfId="11389" hidden="1" xr:uid="{0B78BDAC-7C32-42F4-B11A-3A164D8EBEB9}"/>
    <cellStyle name="40 % - Akzent6" xfId="11386" hidden="1" xr:uid="{D95DD88B-ED84-4E45-8436-A1F45C064BF7}"/>
    <cellStyle name="40 % - Akzent6" xfId="11411" hidden="1" xr:uid="{50355213-FFAA-40AD-A74B-2D072A963E74}"/>
    <cellStyle name="40 % - Akzent6" xfId="11415" hidden="1" xr:uid="{7321FA4D-656A-4A39-9E12-ED085C657959}"/>
    <cellStyle name="40 % - Akzent6" xfId="11438" hidden="1" xr:uid="{A2A6A949-1822-4D00-BE06-685FB482803A}"/>
    <cellStyle name="40 % - Akzent6" xfId="11477" hidden="1" xr:uid="{352D23AB-0056-4DDE-98E4-E0629C90D45A}"/>
    <cellStyle name="40 % - Akzent6" xfId="11538" hidden="1" xr:uid="{D4619545-477F-411B-AA90-138E5A585727}"/>
    <cellStyle name="40 % - Akzent6" xfId="11587" hidden="1" xr:uid="{89DFD7CA-BDE3-4BB7-88A0-C6E72DAB474B}"/>
    <cellStyle name="40 % - Akzent6" xfId="11612" hidden="1" xr:uid="{2A0E64DF-DD02-45D5-B68E-F07C3CF51009}"/>
    <cellStyle name="40 % - Akzent6" xfId="11609" hidden="1" xr:uid="{98D9860F-90D5-4F02-96B3-AD8EE2483040}"/>
    <cellStyle name="40 % - Akzent6" xfId="11634" hidden="1" xr:uid="{16AD4D11-F561-4847-9A1E-EDF2A7466793}"/>
    <cellStyle name="40 % - Akzent6" xfId="11638" hidden="1" xr:uid="{78765FA5-7FB6-4969-B99B-9951D6B6D027}"/>
    <cellStyle name="40 % - Akzent6" xfId="11661" hidden="1" xr:uid="{4E715AA7-9B65-41A7-B2B8-F7B9F0FE7631}"/>
    <cellStyle name="40 % - Akzent6" xfId="11490" hidden="1" xr:uid="{F4A462F9-D1BD-4DB8-B208-E0BF4A3D2876}"/>
    <cellStyle name="40 % - Akzent6" xfId="11751" hidden="1" xr:uid="{97C1C115-3BE2-4BD4-9BD3-925F5A6FD9DD}"/>
    <cellStyle name="40 % - Akzent6" xfId="12034" hidden="1" xr:uid="{3F106E79-755D-456B-B3A3-22BCE61FB694}"/>
    <cellStyle name="40 % - Akzent6" xfId="12502" hidden="1" xr:uid="{EEDBE23A-5E9D-494A-ADAA-3779D5CB21CA}"/>
    <cellStyle name="40 % - Akzent6" xfId="12488" hidden="1" xr:uid="{46F96775-6944-43CB-A8E6-1CA94E9465CD}"/>
    <cellStyle name="40 % - Akzent6" xfId="12603" hidden="1" xr:uid="{36E9D854-907C-41AE-BE62-41430B6501B2}"/>
    <cellStyle name="40 % - Akzent6" xfId="12618" hidden="1" xr:uid="{86C16BC3-C06F-498D-9683-BCB28B37279C}"/>
    <cellStyle name="40 % - Akzent6" xfId="13074" hidden="1" xr:uid="{1BFA2514-2C73-4A26-B5CF-247E7ED04B61}"/>
    <cellStyle name="40 % - Akzent6" xfId="13131" hidden="1" xr:uid="{048D612E-9271-415A-B394-A7993E032F78}"/>
    <cellStyle name="40 % - Akzent6" xfId="13181" hidden="1" xr:uid="{AC489467-582A-4E6E-A1CC-29DB390A1648}"/>
    <cellStyle name="40 % - Akzent6" xfId="13451" hidden="1" xr:uid="{A5CAC5B7-10E0-409E-9898-B6B582E28ED4}"/>
    <cellStyle name="40 % - Akzent6" xfId="13913" hidden="1" xr:uid="{98C19A38-472F-442C-9817-020AA1BC068D}"/>
    <cellStyle name="40 % - Akzent6" xfId="13900" hidden="1" xr:uid="{892154AE-9E21-46F9-B36B-1BEEC9389960}"/>
    <cellStyle name="40 % - Akzent6" xfId="14004" hidden="1" xr:uid="{36A6C3A9-56B9-490A-A9C1-BBFC146A0B02}"/>
    <cellStyle name="40 % - Akzent6" xfId="14019" hidden="1" xr:uid="{AB75FACF-D2E1-4872-8452-5A861540FBDF}"/>
    <cellStyle name="40 % - Akzent6" xfId="14096" hidden="1" xr:uid="{2FFEE8B4-44E0-455E-8D14-29EF6B2DDBDB}"/>
    <cellStyle name="40 % - Akzent6" xfId="14133" hidden="1" xr:uid="{819C9852-87A3-4231-B1F1-C4730C46B120}"/>
    <cellStyle name="40 % - Akzent6" xfId="14157" hidden="1" xr:uid="{CB5F3085-0C63-480D-ABB1-6C252A706758}"/>
    <cellStyle name="40 % - Akzent6" xfId="14206" hidden="1" xr:uid="{80CDFD4D-1EB0-4D5B-8ADB-5B118EC2F012}"/>
    <cellStyle name="40 % - Akzent6" xfId="14231" hidden="1" xr:uid="{6F262052-5ADD-44C2-80E6-3EAD31487F57}"/>
    <cellStyle name="40 % - Akzent6" xfId="14228" hidden="1" xr:uid="{7A3EA815-40E9-4497-8C50-2D396E96AB74}"/>
    <cellStyle name="40 % - Akzent6" xfId="14253" hidden="1" xr:uid="{CEABD546-78A0-4A1F-BCE0-5636DB985B6E}"/>
    <cellStyle name="40 % - Akzent6" xfId="14257" hidden="1" xr:uid="{A72ED62E-146B-4634-BF8B-D06F61C0326B}"/>
    <cellStyle name="40 % - Akzent6" xfId="14280" hidden="1" xr:uid="{B3E4B143-4EF6-4EE5-830B-4AEDA443F049}"/>
    <cellStyle name="40 % - Akzent6" xfId="14317" hidden="1" xr:uid="{1602625C-ECDA-4D5E-9AA2-FE4187DDD21C}"/>
    <cellStyle name="40 % - Akzent6" xfId="14341" hidden="1" xr:uid="{3ECF0972-D7E8-4790-9A90-E8C9157EF2B5}"/>
    <cellStyle name="40 % - Akzent6" xfId="14390" hidden="1" xr:uid="{08E25D5E-E54E-46ED-B243-141BB7AE160E}"/>
    <cellStyle name="40 % - Akzent6" xfId="14415" hidden="1" xr:uid="{28635540-D406-4299-9570-7DC2B4A0E08C}"/>
    <cellStyle name="40 % - Akzent6" xfId="14412" hidden="1" xr:uid="{6DAE4EA0-B293-45AB-A142-798F51941460}"/>
    <cellStyle name="40 % - Akzent6" xfId="14437" hidden="1" xr:uid="{E28E43CB-E441-4AE4-AEDE-38D046175484}"/>
    <cellStyle name="40 % - Akzent6" xfId="14441" hidden="1" xr:uid="{FBF14F00-3885-4349-9FF6-00F3A94471E9}"/>
    <cellStyle name="40 % - Akzent6" xfId="14464" hidden="1" xr:uid="{DE7B079B-F307-46AF-8E89-A71D8DD26BE4}"/>
    <cellStyle name="40 % - Akzent6" xfId="14505" hidden="1" xr:uid="{64A972E1-3B3D-44BE-B30A-50FAF922947F}"/>
    <cellStyle name="40 % - Akzent6" xfId="14665" hidden="1" xr:uid="{87D1E12E-769C-4AA6-9AD1-3E9E5F002E3B}"/>
    <cellStyle name="40 % - Akzent6" xfId="14714" hidden="1" xr:uid="{F063C6F7-B0E2-4342-8CC3-1DE3B2AAB1DE}"/>
    <cellStyle name="40 % - Akzent6" xfId="14739" hidden="1" xr:uid="{E8D3ADD9-DB85-4EAD-9786-D29D5484492C}"/>
    <cellStyle name="40 % - Akzent6" xfId="14736" hidden="1" xr:uid="{1A4B7C8B-3887-401B-87D6-5E5A61DB6698}"/>
    <cellStyle name="40 % - Akzent6" xfId="14761" hidden="1" xr:uid="{FF76160C-0E70-4ECE-974C-4F54C004AE89}"/>
    <cellStyle name="40 % - Akzent6" xfId="14765" hidden="1" xr:uid="{6FBFE0FD-5D7A-4881-B0DD-85B9CA27BFBE}"/>
    <cellStyle name="40 % - Akzent6" xfId="14788" hidden="1" xr:uid="{A7BD9F86-1989-4F90-982E-50860863A014}"/>
    <cellStyle name="40 % - Akzent6" xfId="14829" hidden="1" xr:uid="{7CEC8532-D112-4656-A406-697E811DAEBF}"/>
    <cellStyle name="40 % - Akzent6" xfId="14989" hidden="1" xr:uid="{2149EAD8-9A46-4FA4-8310-C8C37DB6D831}"/>
    <cellStyle name="40 % - Akzent6" xfId="15038" hidden="1" xr:uid="{6531253B-C54E-4B2F-BCE4-47C2BA63AEE8}"/>
    <cellStyle name="40 % - Akzent6" xfId="15063" hidden="1" xr:uid="{1F0AC8F2-C586-4F7A-B6C2-80D2C9E5228C}"/>
    <cellStyle name="40 % - Akzent6" xfId="15060" hidden="1" xr:uid="{A438140C-AB23-4DFB-98AD-A616AEC99EF3}"/>
    <cellStyle name="40 % - Akzent6" xfId="15085" hidden="1" xr:uid="{40806702-A1A8-49B7-9992-DA9448A0F610}"/>
    <cellStyle name="40 % - Akzent6" xfId="15089" hidden="1" xr:uid="{F23F3599-C3EF-4287-9B96-4B11B5B904CC}"/>
    <cellStyle name="40 % - Akzent6" xfId="15112" hidden="1" xr:uid="{FC83D357-39A8-4145-AD20-CF3788B56D93}"/>
    <cellStyle name="40 % - Akzent6" xfId="15153" hidden="1" xr:uid="{CDD4C469-78E8-4ABD-9E23-83493B84A4B2}"/>
    <cellStyle name="40 % - Akzent6" xfId="15313" hidden="1" xr:uid="{74F9D232-7BB5-4995-B802-2F1594BC3752}"/>
    <cellStyle name="40 % - Akzent6" xfId="15362" hidden="1" xr:uid="{415A5373-3D0C-41BB-B7B6-36DE924772A6}"/>
    <cellStyle name="40 % - Akzent6" xfId="15387" hidden="1" xr:uid="{2C3E0BB9-D2EB-4517-81F5-283CDEC8D63F}"/>
    <cellStyle name="40 % - Akzent6" xfId="15384" hidden="1" xr:uid="{6AAE8322-7E11-46FF-871F-F515284DC453}"/>
    <cellStyle name="40 % - Akzent6" xfId="15409" hidden="1" xr:uid="{41B579E0-3440-4D5B-8D2D-D87A567123B9}"/>
    <cellStyle name="40 % - Akzent6" xfId="15413" hidden="1" xr:uid="{161418A7-CA7C-4686-9D29-C784B5803030}"/>
    <cellStyle name="40 % - Akzent6" xfId="15436" hidden="1" xr:uid="{E3847D13-2D2F-476A-882E-91DB233DD4DD}"/>
    <cellStyle name="40 % - Akzent6" xfId="15477" hidden="1" xr:uid="{4C725CE4-CB8C-4317-8D00-F8841503A460}"/>
    <cellStyle name="40 % - Akzent6" xfId="15637" hidden="1" xr:uid="{4D23D9F2-A47A-4D87-B8CF-BE83EE9D015F}"/>
    <cellStyle name="40 % - Akzent6" xfId="15686" hidden="1" xr:uid="{29794223-1822-4858-812B-37C2EE2586C4}"/>
    <cellStyle name="40 % - Akzent6" xfId="15711" hidden="1" xr:uid="{8F832E12-D79D-4FCB-B902-D9A883A8FE82}"/>
    <cellStyle name="40 % - Akzent6" xfId="15708" hidden="1" xr:uid="{7FDC50F8-C180-4C13-8477-123B2F524D63}"/>
    <cellStyle name="40 % - Akzent6" xfId="15733" hidden="1" xr:uid="{01E3590D-F6C2-44CA-B848-D5A22D7BA690}"/>
    <cellStyle name="40 % - Akzent6" xfId="15737" hidden="1" xr:uid="{BDCD33F7-91D9-4846-BE5B-402C5528606F}"/>
    <cellStyle name="40 % - Akzent6" xfId="15760" hidden="1" xr:uid="{645B237D-8958-41E2-BE85-B2B2B625F9F6}"/>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10" xfId="8559" xr:uid="{52893F91-85B5-446D-83D7-D0A878452EC1}"/>
    <cellStyle name="5x indented GHG Textfiels 3 3 11" xfId="11505" xr:uid="{FD758ECE-7645-4A5A-A6A4-944F14D602AB}"/>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2 2 2" xfId="7859" xr:uid="{7676D4F1-056A-4340-84F8-AC66C54E8CB5}"/>
    <cellStyle name="5x indented GHG Textfiels 3 3 2 2 2 2 3" xfId="10915" xr:uid="{A9A418D2-3859-4BB8-B61F-5F182F4A99B0}"/>
    <cellStyle name="5x indented GHG Textfiels 3 3 2 2 2 2 4" xfId="13797" xr:uid="{8B04A50A-E0D6-4AA7-8B39-C2FFCD47385F}"/>
    <cellStyle name="5x indented GHG Textfiels 3 3 2 2 2 3" xfId="4438" xr:uid="{34D58E9B-466A-4FF7-9EAC-DA84171FA552}"/>
    <cellStyle name="5x indented GHG Textfiels 3 3 2 2 2 4" xfId="9459" xr:uid="{F8E8FBB5-5848-44E3-8E94-FA7430804F15}"/>
    <cellStyle name="5x indented GHG Textfiels 3 3 2 2 2 5" xfId="12381" xr:uid="{E579B5A0-9C38-473F-AAB3-6716738743F0}"/>
    <cellStyle name="5x indented GHG Textfiels 3 3 2 2 3" xfId="987" xr:uid="{4CF491A6-D6AC-46ED-AD79-2F5E762D5E70}"/>
    <cellStyle name="5x indented GHG Textfiels 3 3 2 2 3 2" xfId="2562" xr:uid="{43414AF2-22A8-4436-9EC2-6E2D5ABEBE74}"/>
    <cellStyle name="5x indented GHG Textfiels 3 3 2 2 3 2 2" xfId="5500" xr:uid="{10528CCF-36A1-4919-A586-6E5C8C7BC254}"/>
    <cellStyle name="5x indented GHG Textfiels 3 3 2 2 3 2 3" xfId="10312" xr:uid="{2A4DD020-A98B-4580-BE07-241F906FE2A3}"/>
    <cellStyle name="5x indented GHG Textfiels 3 3 2 2 3 2 4" xfId="13194" xr:uid="{ED4789C6-B6E2-4353-BB1C-EA3BC9C45C38}"/>
    <cellStyle name="5x indented GHG Textfiels 3 3 2 2 3 3" xfId="6284" xr:uid="{42CC9DB3-0B3F-4FB1-A124-0FF2B330DAF5}"/>
    <cellStyle name="5x indented GHG Textfiels 3 3 2 2 3 4" xfId="8846" xr:uid="{56DD9472-E785-47C3-87AC-FBA9EA8C5723}"/>
    <cellStyle name="5x indented GHG Textfiels 3 3 2 2 3 5" xfId="11768" xr:uid="{77BC25E2-E651-4198-BE52-EE7D3E2D1B15}"/>
    <cellStyle name="5x indented GHG Textfiels 3 3 2 2 4" xfId="2250" xr:uid="{2EBCEE3B-241B-4ACB-987F-C340DF3AD7B5}"/>
    <cellStyle name="5x indented GHG Textfiels 3 3 2 2 4 2" xfId="4506" xr:uid="{05925D2F-EC07-4AFD-AF1C-166F7832DB5C}"/>
    <cellStyle name="5x indented GHG Textfiels 3 3 2 2 4 3" xfId="10109" xr:uid="{22DD461A-F1B5-4584-B53E-D336FC079EA6}"/>
    <cellStyle name="5x indented GHG Textfiels 3 3 2 2 4 4" xfId="13031" xr:uid="{4231E7F1-7F46-44B8-BE81-5F6662C617D5}"/>
    <cellStyle name="5x indented GHG Textfiels 3 3 2 2 5" xfId="5234" xr:uid="{FB0EFF3C-E0DB-4121-AC3D-5DE7A7847857}"/>
    <cellStyle name="5x indented GHG Textfiels 3 3 2 2 6" xfId="5452" xr:uid="{FCCBBABD-8355-45DE-9E61-B52BD7F17A71}"/>
    <cellStyle name="5x indented GHG Textfiels 3 3 2 2 7" xfId="8494" xr:uid="{D9A57995-8C4F-4DEE-A270-138098378DCF}"/>
    <cellStyle name="5x indented GHG Textfiels 3 3 2 3" xfId="1392" xr:uid="{5470255A-8590-4D89-B5AF-44A129757709}"/>
    <cellStyle name="5x indented GHG Textfiels 3 3 2 3 2" xfId="2957" xr:uid="{BE9A9593-EFA1-47E8-8523-94DDDB4CE90D}"/>
    <cellStyle name="5x indented GHG Textfiels 3 3 2 3 2 2" xfId="7651" xr:uid="{97875B1C-DC0F-495C-AF91-D5749D9AE099}"/>
    <cellStyle name="5x indented GHG Textfiels 3 3 2 3 2 3" xfId="10707" xr:uid="{09C2D1B4-7630-410A-A961-AF8E623B6AAC}"/>
    <cellStyle name="5x indented GHG Textfiels 3 3 2 3 2 4" xfId="13589" xr:uid="{D2747CEE-DB7D-4A8F-8F9B-1505658F30D8}"/>
    <cellStyle name="5x indented GHG Textfiels 3 3 2 3 3" xfId="6204" xr:uid="{5BED912D-7321-47CD-B820-56A083A1C8DC}"/>
    <cellStyle name="5x indented GHG Textfiels 3 3 2 3 4" xfId="9251" xr:uid="{672D83CE-4723-46B0-9FAA-E6FF601B51A1}"/>
    <cellStyle name="5x indented GHG Textfiels 3 3 2 3 5" xfId="12173" xr:uid="{E3049687-56A1-4536-B265-D62F72E52B3D}"/>
    <cellStyle name="5x indented GHG Textfiels 3 3 2 4" xfId="985" xr:uid="{265FDB89-50CE-4742-8EF0-92AD805A510D}"/>
    <cellStyle name="5x indented GHG Textfiels 3 3 2 4 2" xfId="2560" xr:uid="{ECAE7AE6-CB2E-4360-9025-116F104DB8C6}"/>
    <cellStyle name="5x indented GHG Textfiels 3 3 2 4 2 2" xfId="4372" xr:uid="{AD744770-A18C-4AE8-B4EB-9BF2FEAE22FD}"/>
    <cellStyle name="5x indented GHG Textfiels 3 3 2 4 2 3" xfId="10310" xr:uid="{7526F2BD-41E2-4A93-A91F-D6D370DED8EF}"/>
    <cellStyle name="5x indented GHG Textfiels 3 3 2 4 2 4" xfId="13192" xr:uid="{CFEC50F6-37C2-44AD-8D53-295F5EAECCCB}"/>
    <cellStyle name="5x indented GHG Textfiels 3 3 2 4 3" xfId="6040" xr:uid="{A65AA9AD-3AEE-4DE0-A1DE-CEA2AA92B544}"/>
    <cellStyle name="5x indented GHG Textfiels 3 3 2 4 4" xfId="8844" xr:uid="{B55A0888-28E4-40B8-A131-21C7AE93004F}"/>
    <cellStyle name="5x indented GHG Textfiels 3 3 2 4 5" xfId="11766" xr:uid="{3057184A-6C62-49B9-90EE-975E1130136D}"/>
    <cellStyle name="5x indented GHG Textfiels 3 3 2 5" xfId="2044" xr:uid="{5ED558D1-BA94-4990-BF99-77EAB07D685E}"/>
    <cellStyle name="5x indented GHG Textfiels 3 3 2 5 2" xfId="6334" xr:uid="{89BCF1E0-61A4-4272-AE6F-278ED229F41B}"/>
    <cellStyle name="5x indented GHG Textfiels 3 3 2 5 3" xfId="9903" xr:uid="{3CBF05DE-64DA-40CF-B6BE-C32DE7399302}"/>
    <cellStyle name="5x indented GHG Textfiels 3 3 2 5 4" xfId="12825" xr:uid="{3EAEDC6B-AA1B-479F-AC76-CA49F4E09EA8}"/>
    <cellStyle name="5x indented GHG Textfiels 3 3 2 6" xfId="5302" xr:uid="{FA52B5CD-3484-4BD6-BFA0-FFB25AF70870}"/>
    <cellStyle name="5x indented GHG Textfiels 3 3 2 7" xfId="6504" xr:uid="{987034DF-812D-416B-BC28-1DAA087C11CD}"/>
    <cellStyle name="5x indented GHG Textfiels 3 3 2 8" xfId="8579" xr:uid="{C5458996-F732-45FB-94A0-CC3E846714E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2 2 2" xfId="7806" xr:uid="{C7268F13-0522-4AB7-89B8-FC05AE6147B7}"/>
    <cellStyle name="5x indented GHG Textfiels 3 3 3 2 2 2 3" xfId="10862" xr:uid="{0E3D82E1-E581-4C02-8D9C-EBC037B97FC9}"/>
    <cellStyle name="5x indented GHG Textfiels 3 3 3 2 2 2 4" xfId="13744" xr:uid="{A3657809-0109-4A8F-90AC-7EB34CBAE13C}"/>
    <cellStyle name="5x indented GHG Textfiels 3 3 3 2 2 3" xfId="3639" xr:uid="{5A0DABCB-EA8E-445D-BA6A-9175D777F268}"/>
    <cellStyle name="5x indented GHG Textfiels 3 3 3 2 2 4" xfId="9406" xr:uid="{3F35C4B0-544B-4394-865C-D05CCC2DCE12}"/>
    <cellStyle name="5x indented GHG Textfiels 3 3 3 2 2 5" xfId="12328" xr:uid="{B7728349-9266-4A2C-8791-90B5B1D69873}"/>
    <cellStyle name="5x indented GHG Textfiels 3 3 3 2 3" xfId="1185" xr:uid="{D594B288-AE01-4B97-AC27-35B64E1868B4}"/>
    <cellStyle name="5x indented GHG Textfiels 3 3 3 2 3 2" xfId="2754" xr:uid="{C4651FEC-CE37-4632-8BF9-3852EE898405}"/>
    <cellStyle name="5x indented GHG Textfiels 3 3 3 2 3 2 2" xfId="5927" xr:uid="{0B8CBEB9-D2A9-4CC8-8E66-36B643F27C77}"/>
    <cellStyle name="5x indented GHG Textfiels 3 3 3 2 3 2 3" xfId="10504" xr:uid="{F4C5A2DF-C026-4983-9927-B206682A3B4D}"/>
    <cellStyle name="5x indented GHG Textfiels 3 3 3 2 3 2 4" xfId="13386" xr:uid="{C0FE6F69-DF10-48B8-8675-1EC1AC93001A}"/>
    <cellStyle name="5x indented GHG Textfiels 3 3 3 2 3 3" xfId="6556" xr:uid="{55F26CDC-1E2D-4E24-A930-8DF44CBCA076}"/>
    <cellStyle name="5x indented GHG Textfiels 3 3 3 2 3 4" xfId="9044" xr:uid="{9366DCCD-F89B-4BF0-B91C-64368162C44E}"/>
    <cellStyle name="5x indented GHG Textfiels 3 3 3 2 3 5" xfId="11966" xr:uid="{4783D00F-04D4-4EFA-9D42-A450A16052F2}"/>
    <cellStyle name="5x indented GHG Textfiels 3 3 3 2 4" xfId="2197" xr:uid="{2BE1B55F-9170-4AF2-8D79-C047F39B5505}"/>
    <cellStyle name="5x indented GHG Textfiels 3 3 3 2 4 2" xfId="6333" xr:uid="{45BF61B0-EE36-43B8-839A-289DE092C5BD}"/>
    <cellStyle name="5x indented GHG Textfiels 3 3 3 2 4 3" xfId="10056" xr:uid="{F5109AAC-5D45-4B01-903E-624CA869EEC3}"/>
    <cellStyle name="5x indented GHG Textfiels 3 3 3 2 4 4" xfId="12978" xr:uid="{57F69C5C-A974-4B4A-A708-69D7E4C3F14F}"/>
    <cellStyle name="5x indented GHG Textfiels 3 3 3 2 5" xfId="4686" xr:uid="{CABEF98D-B693-4537-A249-D84CDE962364}"/>
    <cellStyle name="5x indented GHG Textfiels 3 3 3 2 6" xfId="6443" xr:uid="{F85FB02A-BF8B-4EC9-B887-C9CFEBB61F2E}"/>
    <cellStyle name="5x indented GHG Textfiels 3 3 3 2 7" xfId="8237" xr:uid="{C416B77D-93A8-4B77-ACA2-DA35ECFB35D9}"/>
    <cellStyle name="5x indented GHG Textfiels 3 3 3 3" xfId="1339" xr:uid="{BFF9589D-49E3-4DF8-8CBA-D4F0FB7A15C8}"/>
    <cellStyle name="5x indented GHG Textfiels 3 3 3 3 2" xfId="2904" xr:uid="{B0E2EF33-5CBD-4E50-90E0-D80EADC4FAEF}"/>
    <cellStyle name="5x indented GHG Textfiels 3 3 3 3 2 2" xfId="7598" xr:uid="{1F4EBFD6-0622-4B8E-91A2-6F9BA27AF8AF}"/>
    <cellStyle name="5x indented GHG Textfiels 3 3 3 3 2 3" xfId="10654" xr:uid="{6400254B-A638-4F09-A929-A6B4F6D5468E}"/>
    <cellStyle name="5x indented GHG Textfiels 3 3 3 3 2 4" xfId="13536" xr:uid="{0C3A4686-E062-4D3C-8570-14DF9930216B}"/>
    <cellStyle name="5x indented GHG Textfiels 3 3 3 3 3" xfId="5015" xr:uid="{F7DA30C7-E251-42D4-8F0D-AEC1C03856B4}"/>
    <cellStyle name="5x indented GHG Textfiels 3 3 3 3 4" xfId="9198" xr:uid="{99408E86-484F-4CE9-BB7D-8C31D99EE119}"/>
    <cellStyle name="5x indented GHG Textfiels 3 3 3 3 5" xfId="12120" xr:uid="{0C176A02-6EFF-4061-B1BE-74695B48E8C8}"/>
    <cellStyle name="5x indented GHG Textfiels 3 3 3 4" xfId="973" xr:uid="{82E48B8A-82CD-461D-85F9-5E46F300CFDE}"/>
    <cellStyle name="5x indented GHG Textfiels 3 3 3 4 2" xfId="2551" xr:uid="{85CD6523-D9C5-4BB0-BDAD-D59C131D7DBC}"/>
    <cellStyle name="5x indented GHG Textfiels 3 3 3 4 2 2" xfId="6133" xr:uid="{86EC89B6-2B09-48FD-888B-F17BF3E0DA4D}"/>
    <cellStyle name="5x indented GHG Textfiels 3 3 3 4 2 3" xfId="10301" xr:uid="{B1EBF8E8-1620-4A52-8D5A-AFB4378B0C3E}"/>
    <cellStyle name="5x indented GHG Textfiels 3 3 3 4 2 4" xfId="13183" xr:uid="{5C12D8C5-6FDB-41AC-A5E0-0A5768F9044D}"/>
    <cellStyle name="5x indented GHG Textfiels 3 3 3 4 3" xfId="5762" xr:uid="{33636460-9A3C-429C-B6FC-9E5956CF0368}"/>
    <cellStyle name="5x indented GHG Textfiels 3 3 3 4 4" xfId="8832" xr:uid="{C01688EE-D2DA-4059-8631-CB4BC30CE546}"/>
    <cellStyle name="5x indented GHG Textfiels 3 3 3 4 5" xfId="11754" xr:uid="{C3CCB35E-AF4A-4ED1-8512-666A98EC1A4A}"/>
    <cellStyle name="5x indented GHG Textfiels 3 3 3 5" xfId="1991" xr:uid="{83B04C08-886D-47B4-AC64-FC58332F5AE4}"/>
    <cellStyle name="5x indented GHG Textfiels 3 3 3 5 2" xfId="5011" xr:uid="{2935052D-A59F-4D36-898B-841C7F1147D3}"/>
    <cellStyle name="5x indented GHG Textfiels 3 3 3 5 3" xfId="9850" xr:uid="{474225DF-5AD1-4AB8-BE02-F88E44862356}"/>
    <cellStyle name="5x indented GHG Textfiels 3 3 3 5 4" xfId="12772" xr:uid="{BF852E7F-67D3-4D0C-8B52-E40306CDA5C0}"/>
    <cellStyle name="5x indented GHG Textfiels 3 3 3 6" xfId="6310" xr:uid="{6C09CF52-F051-42BB-8455-7A2F8D905571}"/>
    <cellStyle name="5x indented GHG Textfiels 3 3 3 7" xfId="5975" xr:uid="{E1EE7902-1855-4F8D-9E68-0C29AE5978BB}"/>
    <cellStyle name="5x indented GHG Textfiels 3 3 3 8" xfId="8236" xr:uid="{581D760F-8B2D-4BC8-A2AA-E57095C7A3B1}"/>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2 2 2" xfId="7890" xr:uid="{0E5F483D-F0C9-4600-9F7F-DC508676867E}"/>
    <cellStyle name="5x indented GHG Textfiels 3 3 4 2 2 2 3" xfId="10946" xr:uid="{498E7D5F-F01E-46CF-B248-7E8758295723}"/>
    <cellStyle name="5x indented GHG Textfiels 3 3 4 2 2 2 4" xfId="13828" xr:uid="{77993299-868A-4F21-AA3A-6CD191376D01}"/>
    <cellStyle name="5x indented GHG Textfiels 3 3 4 2 2 3" xfId="6557" xr:uid="{CFFE582D-E5D5-4270-B119-A461AD1059D7}"/>
    <cellStyle name="5x indented GHG Textfiels 3 3 4 2 2 4" xfId="9490" xr:uid="{3407F3B9-BD1E-49C9-B9A9-18D6D9F0E730}"/>
    <cellStyle name="5x indented GHG Textfiels 3 3 4 2 2 5" xfId="12412" xr:uid="{18AAE7B6-A09F-4FD2-8B32-2C978684EF24}"/>
    <cellStyle name="5x indented GHG Textfiels 3 3 4 2 3" xfId="1903" xr:uid="{35F8E711-4F70-4486-9D03-12382FA74C97}"/>
    <cellStyle name="5x indented GHG Textfiels 3 3 4 2 3 2" xfId="3446" xr:uid="{A2126F7B-97F6-432D-9548-E4AB6C564089}"/>
    <cellStyle name="5x indented GHG Textfiels 3 3 4 2 3 2 2" xfId="8140" xr:uid="{5576D2C1-0843-45D9-ABC9-D7EBEA211028}"/>
    <cellStyle name="5x indented GHG Textfiels 3 3 4 2 3 2 3" xfId="11196" xr:uid="{A66EB277-9ACC-465E-A1C1-49B919AD8132}"/>
    <cellStyle name="5x indented GHG Textfiels 3 3 4 2 3 2 4" xfId="14078" xr:uid="{D57C608E-17F3-4A26-9536-382BE34E0426}"/>
    <cellStyle name="5x indented GHG Textfiels 3 3 4 2 3 3" xfId="5158" xr:uid="{ADC32BCE-8E1C-46FD-BC67-9BA6B184FB04}"/>
    <cellStyle name="5x indented GHG Textfiels 3 3 4 2 3 4" xfId="9762" xr:uid="{D7414431-7A4F-40EA-828B-069CD81F916F}"/>
    <cellStyle name="5x indented GHG Textfiels 3 3 4 2 3 5" xfId="12684" xr:uid="{3239E9DC-9634-45E9-A918-F4985C17B8DF}"/>
    <cellStyle name="5x indented GHG Textfiels 3 3 4 2 4" xfId="2281" xr:uid="{323A8E37-5AD5-4C66-896A-8A590E00E8AD}"/>
    <cellStyle name="5x indented GHG Textfiels 3 3 4 2 4 2" xfId="5242" xr:uid="{EB8A6840-AC81-412A-B05D-555235DE8531}"/>
    <cellStyle name="5x indented GHG Textfiels 3 3 4 2 4 3" xfId="10140" xr:uid="{4B021288-28F3-4103-A8CC-129F6AE939CD}"/>
    <cellStyle name="5x indented GHG Textfiels 3 3 4 2 4 4" xfId="13062" xr:uid="{171BA2B3-2200-4DEF-8385-9A57E44311E4}"/>
    <cellStyle name="5x indented GHG Textfiels 3 3 4 2 5" xfId="6127" xr:uid="{AA82BBF4-3F45-476D-9040-D5B4AAFF52A4}"/>
    <cellStyle name="5x indented GHG Textfiels 3 3 4 2 6" xfId="8777" xr:uid="{FA38B8AF-B327-4A8D-834F-FE5579CCB714}"/>
    <cellStyle name="5x indented GHG Textfiels 3 3 4 2 7" xfId="11700" xr:uid="{1FBB60D5-09EF-47E8-90E0-6379E0277EE0}"/>
    <cellStyle name="5x indented GHG Textfiels 3 3 4 3" xfId="1423" xr:uid="{79456AAD-FBAD-4D8A-A0AC-BE8544487FCA}"/>
    <cellStyle name="5x indented GHG Textfiels 3 3 4 3 2" xfId="2988" xr:uid="{1D64F8A3-3CB6-4D23-A7AC-A636BFBF53B2}"/>
    <cellStyle name="5x indented GHG Textfiels 3 3 4 3 2 2" xfId="7682" xr:uid="{3659C5CE-FC53-40E8-88CA-B0DFC27034F5}"/>
    <cellStyle name="5x indented GHG Textfiels 3 3 4 3 2 3" xfId="10738" xr:uid="{C3DE7BD2-10DF-49C3-BB84-94DFDB566F23}"/>
    <cellStyle name="5x indented GHG Textfiels 3 3 4 3 2 4" xfId="13620" xr:uid="{2C729786-80C9-476D-9890-22D94758DDF9}"/>
    <cellStyle name="5x indented GHG Textfiels 3 3 4 3 3" xfId="4156" xr:uid="{83D20467-B372-4942-AA4E-91D324B310C1}"/>
    <cellStyle name="5x indented GHG Textfiels 3 3 4 3 4" xfId="9282" xr:uid="{AB7D5C28-B27B-4386-B683-C7C8D96CC4B7}"/>
    <cellStyle name="5x indented GHG Textfiels 3 3 4 3 5" xfId="12204" xr:uid="{57DF7B38-F1BB-4F9C-9F68-0C7432FD7F0D}"/>
    <cellStyle name="5x indented GHG Textfiels 3 3 4 4" xfId="1038" xr:uid="{4E23FCDF-CC18-41E0-BFBA-4D56AED82B94}"/>
    <cellStyle name="5x indented GHG Textfiels 3 3 4 4 2" xfId="2610" xr:uid="{14CD059C-BF62-436F-8732-C73D5E8FFB3F}"/>
    <cellStyle name="5x indented GHG Textfiels 3 3 4 4 2 2" xfId="3698" xr:uid="{83AA0468-E27D-4F5F-8400-C60C2E48C46F}"/>
    <cellStyle name="5x indented GHG Textfiels 3 3 4 4 2 3" xfId="10360" xr:uid="{9D421AAA-5A77-49C0-86B5-746D6F07C738}"/>
    <cellStyle name="5x indented GHG Textfiels 3 3 4 4 2 4" xfId="13242" xr:uid="{73E037C8-AC10-49DD-A645-5007D8943853}"/>
    <cellStyle name="5x indented GHG Textfiels 3 3 4 4 3" xfId="5459" xr:uid="{202C0D44-E6BF-45B5-9C77-250C6A712B50}"/>
    <cellStyle name="5x indented GHG Textfiels 3 3 4 4 4" xfId="8897" xr:uid="{4E7C6B11-7946-464E-9403-1885D79A10C9}"/>
    <cellStyle name="5x indented GHG Textfiels 3 3 4 4 5" xfId="11819" xr:uid="{21283575-0E99-4519-9D13-2BF0ADF3D77F}"/>
    <cellStyle name="5x indented GHG Textfiels 3 3 4 5" xfId="2075" xr:uid="{674684F6-6F04-4E12-A765-8FF4E9474637}"/>
    <cellStyle name="5x indented GHG Textfiels 3 3 4 5 2" xfId="5268" xr:uid="{EAE8803E-D2C8-4578-8319-3066611B4CD8}"/>
    <cellStyle name="5x indented GHG Textfiels 3 3 4 5 3" xfId="9934" xr:uid="{D928C684-5110-40C2-9894-5B45AD5A9627}"/>
    <cellStyle name="5x indented GHG Textfiels 3 3 4 5 4" xfId="12856" xr:uid="{388FE953-71C0-42A8-9018-95536F40A878}"/>
    <cellStyle name="5x indented GHG Textfiels 3 3 4 6" xfId="5037" xr:uid="{77870839-4ABC-4565-AEA2-192E917E8F61}"/>
    <cellStyle name="5x indented GHG Textfiels 3 3 4 7" xfId="5210" xr:uid="{7F91BF42-7CF1-4F6F-8C3D-AA961C6909BF}"/>
    <cellStyle name="5x indented GHG Textfiels 3 3 4 8" xfId="4390" xr:uid="{E3F1FE18-A9A0-4710-98BE-7D6A9765F1A8}"/>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6 2 2" xfId="3882" xr:uid="{BD9924D2-652B-46FC-848A-7627FEBF0C40}"/>
    <cellStyle name="5x indented GHG Textfiels 3 3 6 2 3" xfId="10485" xr:uid="{010FA46D-EC8C-448C-BA8A-CEF3EEAB6348}"/>
    <cellStyle name="5x indented GHG Textfiels 3 3 6 2 4" xfId="13367" xr:uid="{ABC4DC37-7B39-43DE-A097-6FF0601551C5}"/>
    <cellStyle name="5x indented GHG Textfiels 3 3 6 3" xfId="6664" xr:uid="{57D08E0B-2CAC-427F-8770-37B7DF4C60F0}"/>
    <cellStyle name="5x indented GHG Textfiels 3 3 6 4" xfId="9025" xr:uid="{A76DB1AC-ECA3-4AE8-A515-0947D143D3B6}"/>
    <cellStyle name="5x indented GHG Textfiels 3 3 6 5" xfId="11947" xr:uid="{50401568-C52E-4D13-9957-BC3CB90BDC71}"/>
    <cellStyle name="5x indented GHG Textfiels 3 3 7" xfId="947" xr:uid="{9E7ED601-8FAB-4AA6-8E12-5292282FEBE2}"/>
    <cellStyle name="5x indented GHG Textfiels 3 3 7 2" xfId="2526" xr:uid="{BC9D96C9-87AA-41FA-90FF-C0ACE619EE90}"/>
    <cellStyle name="5x indented GHG Textfiels 3 3 7 2 2" xfId="5529" xr:uid="{79C06E47-976C-4348-8350-256654EF6BFF}"/>
    <cellStyle name="5x indented GHG Textfiels 3 3 7 2 3" xfId="10276" xr:uid="{BA9770B1-C053-4A9A-BA30-9618CCC5F052}"/>
    <cellStyle name="5x indented GHG Textfiels 3 3 7 2 4" xfId="13158" xr:uid="{FACFD855-A768-46BD-B69D-3C59966DC875}"/>
    <cellStyle name="5x indented GHG Textfiels 3 3 7 3" xfId="4091" xr:uid="{14134BDE-7B09-4906-8B36-4EE7FB44664A}"/>
    <cellStyle name="5x indented GHG Textfiels 3 3 7 4" xfId="8806" xr:uid="{B89438FB-753D-427A-A4EF-629D0FD9A451}"/>
    <cellStyle name="5x indented GHG Textfiels 3 3 7 5" xfId="11728" xr:uid="{CE1B0F76-AFEB-4C14-B1DF-DBD1852B59F8}"/>
    <cellStyle name="5x indented GHG Textfiels 3 3 8" xfId="982" xr:uid="{A42A23B7-EA20-4664-83E3-D515625F549C}"/>
    <cellStyle name="5x indented GHG Textfiels 3 3 8 2" xfId="4367" xr:uid="{2B0E4549-F4B4-4313-BF9E-F61B333217E7}"/>
    <cellStyle name="5x indented GHG Textfiels 3 3 8 3" xfId="8841" xr:uid="{541D743B-AF0C-4FFB-BDF1-250740F0331A}"/>
    <cellStyle name="5x indented GHG Textfiels 3 3 8 4" xfId="11763" xr:uid="{6F2643ED-6BFE-4F12-A129-4589E3A78222}"/>
    <cellStyle name="5x indented GHG Textfiels 3 3 9" xfId="3519" xr:uid="{5C72E8FE-B8DD-47D2-AC5A-CE35CDCA33EF}"/>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557" hidden="1" xr:uid="{3C2F7B04-F6BD-47CB-8BE3-5A9356C048EA}"/>
    <cellStyle name="60 % - Akzent1" xfId="4409" hidden="1" xr:uid="{616C2399-0636-4885-A07A-84D608E1459D}"/>
    <cellStyle name="60 % - Akzent1" xfId="4669" hidden="1" xr:uid="{5783E2D3-E35B-4C92-80FB-F17CEE33232E}"/>
    <cellStyle name="60 % - Akzent1" xfId="4703" hidden="1" xr:uid="{416837B6-C402-4BBB-B4A7-EE6B2F81368F}"/>
    <cellStyle name="60 % - Akzent1" xfId="5172" hidden="1" xr:uid="{B0751F32-335C-43FE-9267-488FDE497BBA}"/>
    <cellStyle name="60 % - Akzent1" xfId="5215" hidden="1" xr:uid="{FAF7C36F-18A4-48D2-9F32-0CE8AE9E4097}"/>
    <cellStyle name="60 % - Akzent1" xfId="5117" hidden="1" xr:uid="{26BBC8F3-3195-4318-A02D-3BEACC83E466}"/>
    <cellStyle name="60 % - Akzent1" xfId="5341" hidden="1" xr:uid="{279E8897-C31B-412C-911E-908BBE1A2169}"/>
    <cellStyle name="60 % - Akzent1" xfId="5750" hidden="1" xr:uid="{B70027D8-D14A-41CC-899A-94BFBB60308D}"/>
    <cellStyle name="60 % - Akzent1" xfId="5945" hidden="1" xr:uid="{BB611AA4-2CAD-4C37-82F3-2CFE826D88CF}"/>
    <cellStyle name="60 % - Akzent1" xfId="6197" hidden="1" xr:uid="{BFB4F567-9DBD-439C-9F54-0899399937D7}"/>
    <cellStyle name="60 % - Akzent1" xfId="6229" hidden="1" xr:uid="{DFC1C0DD-8CA9-47FC-A117-2BCA7F1E93B1}"/>
    <cellStyle name="60 % - Akzent1" xfId="6695" hidden="1" xr:uid="{FBA72533-AA68-4BB6-A4B6-2019B65CCA06}"/>
    <cellStyle name="60 % - Akzent1" xfId="6733" hidden="1" xr:uid="{90A472AC-0F20-4C27-8B2C-608E3ED5DA2F}"/>
    <cellStyle name="60 % - Akzent1" xfId="6641" hidden="1" xr:uid="{CD49157E-EBD4-4AE0-8B0D-E138E2CC4B38}"/>
    <cellStyle name="60 % - Akzent1" xfId="6849" hidden="1" xr:uid="{D7DB72CF-DB02-4EBF-8453-72D46280648D}"/>
    <cellStyle name="60 % - Akzent1" xfId="6885" hidden="1" xr:uid="{1C47AF96-F54C-411D-B9FF-A8D7E3AAA9A6}"/>
    <cellStyle name="60 % - Akzent1" xfId="7045" hidden="1" xr:uid="{6095D9E5-1D21-4C07-BF04-7772F99A41E1}"/>
    <cellStyle name="60 % - Akzent1" xfId="7102" hidden="1" xr:uid="{8761E873-3B1E-4BDD-9CC6-E64C41812DC8}"/>
    <cellStyle name="60 % - Akzent1" xfId="7109" hidden="1" xr:uid="{18B01204-6B1A-49A0-9E6D-96FBA40A27AF}"/>
    <cellStyle name="60 % - Akzent1" xfId="7139" hidden="1" xr:uid="{F3BAD4B9-2ED3-4DBB-B89D-3B60F697B134}"/>
    <cellStyle name="60 % - Akzent1" xfId="7149" hidden="1" xr:uid="{4524E207-5A11-46BB-9668-CD267C644B8A}"/>
    <cellStyle name="60 % - Akzent1" xfId="7124" hidden="1" xr:uid="{50B2CD45-BAD7-433D-8E40-C971FED7F05A}"/>
    <cellStyle name="60 % - Akzent1" xfId="7173" hidden="1" xr:uid="{575B4906-2D63-4E94-8F76-474E43BACB1C}"/>
    <cellStyle name="60 % - Akzent1" xfId="7209" hidden="1" xr:uid="{8BA6B947-E3EE-46C0-9F74-C3F8FB3EDF67}"/>
    <cellStyle name="60 % - Akzent1" xfId="7369" hidden="1" xr:uid="{3AD51F8E-7506-4DF0-8948-9292E25FA033}"/>
    <cellStyle name="60 % - Akzent1" xfId="7426" hidden="1" xr:uid="{8B191B9E-BF45-43F1-9F1B-6B54FD19DA95}"/>
    <cellStyle name="60 % - Akzent1" xfId="7433" hidden="1" xr:uid="{D54B0F20-108F-48C5-9F6F-B1009A8EA8DB}"/>
    <cellStyle name="60 % - Akzent1" xfId="7463" hidden="1" xr:uid="{81F51433-666B-4121-8101-36034F868899}"/>
    <cellStyle name="60 % - Akzent1" xfId="7473" hidden="1" xr:uid="{0D526817-D9D6-4713-8CC5-8523771E1BC7}"/>
    <cellStyle name="60 % - Akzent1" xfId="7448" hidden="1" xr:uid="{83EED348-3242-412E-B218-A22E1DBF1D19}"/>
    <cellStyle name="60 % - Akzent1" xfId="7497" hidden="1" xr:uid="{9A79E2CA-B9F5-480B-BA45-61BB4B1707E5}"/>
    <cellStyle name="60 % - Akzent1" xfId="6148" hidden="1" xr:uid="{58B05DD0-733A-47EF-8E87-6496420F004E}"/>
    <cellStyle name="60 % - Akzent1" xfId="5513" hidden="1" xr:uid="{60D6AC3A-502F-4405-8566-F698E1037876}"/>
    <cellStyle name="60 % - Akzent1" xfId="6449" hidden="1" xr:uid="{A90BEFB2-A951-400D-B0A2-D6845D069F67}"/>
    <cellStyle name="60 % - Akzent1" xfId="6717" hidden="1" xr:uid="{2459A02B-5256-4419-9D6C-B92A7793DA71}"/>
    <cellStyle name="60 % - Akzent1" xfId="4649" hidden="1" xr:uid="{860C8F2E-50C6-413F-AEE0-DA350614A7D7}"/>
    <cellStyle name="60 % - Akzent1" xfId="4355" hidden="1" xr:uid="{35AC7370-CB81-42DF-835C-AAE79E78328E}"/>
    <cellStyle name="60 % - Akzent1" xfId="6272" hidden="1" xr:uid="{16AE757D-3931-440D-B2F3-4163B7AA5B0C}"/>
    <cellStyle name="60 % - Akzent1" xfId="5474" hidden="1" xr:uid="{116A0878-E106-4612-942F-6BA9C63002CB}"/>
    <cellStyle name="60 % - Akzent1" xfId="6430" hidden="1" xr:uid="{0AF02084-6CBC-4483-ADEB-74044ECB37BB}"/>
    <cellStyle name="60 % - Akzent1" xfId="6685" hidden="1" xr:uid="{387F7D8C-EFA3-4108-BA02-EE942EFCFD9A}"/>
    <cellStyle name="60 % - Akzent1" xfId="4733" hidden="1" xr:uid="{2DCABA1B-D762-4A9F-A162-785352A78ABE}"/>
    <cellStyle name="60 % - Akzent1" xfId="3747" hidden="1" xr:uid="{6A68DAE3-76E0-40F4-9ABA-64D2F23350BE}"/>
    <cellStyle name="60 % - Akzent1" xfId="7995" hidden="1" xr:uid="{DEE51D24-01FE-45AD-9A6D-BE82DF0DDA1D}"/>
    <cellStyle name="60 % - Akzent1" xfId="8033" hidden="1" xr:uid="{B824A071-5F65-4288-A34E-A98FCC015928}"/>
    <cellStyle name="60 % - Akzent1" xfId="7939" hidden="1" xr:uid="{4104ED88-48A9-459C-B8D6-1BCDB226D6C0}"/>
    <cellStyle name="60 % - Akzent1" xfId="8149" hidden="1" xr:uid="{6796D626-E9E7-4A6E-B1A0-F7D61CE097E9}"/>
    <cellStyle name="60 % - Akzent1" xfId="8185" hidden="1" xr:uid="{FD161FCB-F4C9-45B6-8C92-091CA66870E7}"/>
    <cellStyle name="60 % - Akzent1" xfId="8311" hidden="1" xr:uid="{F82534CD-C67D-428D-908E-A84E03D106B6}"/>
    <cellStyle name="60 % - Akzent1" xfId="8368" hidden="1" xr:uid="{674E5D5E-5DBD-4748-8612-957B621E0072}"/>
    <cellStyle name="60 % - Akzent1" xfId="8375" hidden="1" xr:uid="{EEA33D33-2909-4639-B9A4-EC2DC34F966D}"/>
    <cellStyle name="60 % - Akzent1" xfId="8405" hidden="1" xr:uid="{88FB1BE7-1523-44B2-A495-CA67C4D41BBC}"/>
    <cellStyle name="60 % - Akzent1" xfId="8415" hidden="1" xr:uid="{7063D7FF-378C-4996-8A52-1C3F7D81DFFD}"/>
    <cellStyle name="60 % - Akzent1" xfId="8390" hidden="1" xr:uid="{7F5F7231-BE61-46F9-8613-379C302EDEE5}"/>
    <cellStyle name="60 % - Akzent1" xfId="8439" hidden="1" xr:uid="{AA9D4524-DC26-407F-BA70-1103FD734297}"/>
    <cellStyle name="60 % - Akzent1" xfId="8475" hidden="1" xr:uid="{774A8BE5-E906-46BB-8BA4-7B61F625B397}"/>
    <cellStyle name="60 % - Akzent1" xfId="8600" hidden="1" xr:uid="{C69A014D-1065-4984-A792-D0CC11018C2A}"/>
    <cellStyle name="60 % - Akzent1" xfId="8657" hidden="1" xr:uid="{909A00E9-38D8-4D90-9253-093350080896}"/>
    <cellStyle name="60 % - Akzent1" xfId="8664" hidden="1" xr:uid="{3C225F36-DC2C-4977-B2BE-C2F587A21E0C}"/>
    <cellStyle name="60 % - Akzent1" xfId="8694" hidden="1" xr:uid="{D711578C-F24E-4E32-8F74-72413D8AC5D5}"/>
    <cellStyle name="60 % - Akzent1" xfId="8704" hidden="1" xr:uid="{281E0117-854D-4489-A1AC-CA57B6E9F5DC}"/>
    <cellStyle name="60 % - Akzent1" xfId="8679" hidden="1" xr:uid="{06CEDCF7-2FC6-4CF7-B1C8-DEFFD12B75C9}"/>
    <cellStyle name="60 % - Akzent1" xfId="8728" hidden="1" xr:uid="{939C2D35-DDE8-461B-8346-04DE52C435C2}"/>
    <cellStyle name="60 % - Akzent1" xfId="5218" hidden="1" xr:uid="{52EB5398-E1C6-4CAA-80C6-FB91BC4F8345}"/>
    <cellStyle name="60 % - Akzent1" xfId="8813" hidden="1" xr:uid="{B5AEB501-145B-4BE1-81AD-7221D881E692}"/>
    <cellStyle name="60 % - Akzent1" xfId="9079" hidden="1" xr:uid="{56DD79F5-87C0-46A3-85A5-86482A49E703}"/>
    <cellStyle name="60 % - Akzent1" xfId="9114" hidden="1" xr:uid="{66BA9418-EF92-47B5-90D3-99165C4BACAE}"/>
    <cellStyle name="60 % - Akzent1" xfId="9601" hidden="1" xr:uid="{10A54DB2-569A-4530-ACE8-073598098B08}"/>
    <cellStyle name="60 % - Akzent1" xfId="9644" hidden="1" xr:uid="{D73A0B18-1869-437F-9994-0CB7163C73BE}"/>
    <cellStyle name="60 % - Akzent1" xfId="9542" hidden="1" xr:uid="{5C2DE693-E7B7-4145-B310-38B7783E2B0E}"/>
    <cellStyle name="60 % - Akzent1" xfId="9772" hidden="1" xr:uid="{DFA5BD28-F9C8-49AB-BF0A-1FCAC99218A8}"/>
    <cellStyle name="60 % - Akzent1" xfId="10195" hidden="1" xr:uid="{C40B3BEC-771A-4CBE-BA06-1B77C9DDA21E}"/>
    <cellStyle name="60 % - Akzent1" xfId="10283" hidden="1" xr:uid="{4B5DF2E5-2E3D-490B-8B31-7A430C9F81D8}"/>
    <cellStyle name="60 % - Akzent1" xfId="10538" hidden="1" xr:uid="{64219BA9-D37A-4692-A4EB-CF3082DE97E3}"/>
    <cellStyle name="60 % - Akzent1" xfId="10571" hidden="1" xr:uid="{3E82B96A-63F1-450F-B544-BE81BA556197}"/>
    <cellStyle name="60 % - Akzent1" xfId="11051" hidden="1" xr:uid="{2017E182-E5CA-4F03-89F7-33504B7BCD87}"/>
    <cellStyle name="60 % - Akzent1" xfId="11089" hidden="1" xr:uid="{F66BDC77-2CF3-437E-85A3-3AAD433593B5}"/>
    <cellStyle name="60 % - Akzent1" xfId="10995" hidden="1" xr:uid="{E11B18EF-570F-450F-BF0B-87DE9DC299A8}"/>
    <cellStyle name="60 % - Akzent1" xfId="11205" hidden="1" xr:uid="{0316BA12-1548-4241-A042-984EF702A49B}"/>
    <cellStyle name="60 % - Akzent1" xfId="11239" hidden="1" xr:uid="{81B20E91-F5E6-4352-98C8-C4312D9E3F17}"/>
    <cellStyle name="60 % - Akzent1" xfId="11301" hidden="1" xr:uid="{9B6197C8-DFF6-408F-9FF0-B6C762662107}"/>
    <cellStyle name="60 % - Akzent1" xfId="11358" hidden="1" xr:uid="{458111CE-AC03-4223-87A5-8445B34B7B61}"/>
    <cellStyle name="60 % - Akzent1" xfId="11365" hidden="1" xr:uid="{13A143AA-336C-489E-9564-C123F654818E}"/>
    <cellStyle name="60 % - Akzent1" xfId="11395" hidden="1" xr:uid="{D4D89EDA-24C1-4587-9140-AC13F214B01E}"/>
    <cellStyle name="60 % - Akzent1" xfId="11405" hidden="1" xr:uid="{CFC49ABC-AC0B-4D49-95BA-3802128FE3E1}"/>
    <cellStyle name="60 % - Akzent1" xfId="11380" hidden="1" xr:uid="{0DE52CCD-1D15-47BA-81BE-64FA5959C036}"/>
    <cellStyle name="60 % - Akzent1" xfId="11429" hidden="1" xr:uid="{78F10898-B393-4530-B86F-3470A36D9E6D}"/>
    <cellStyle name="60 % - Akzent1" xfId="11463" hidden="1" xr:uid="{582BE8CE-DF1A-4FAD-B612-DE5452EAD52F}"/>
    <cellStyle name="60 % - Akzent1" xfId="11524" hidden="1" xr:uid="{430D0AF4-868C-473F-9B77-D69AB1EB64B1}"/>
    <cellStyle name="60 % - Akzent1" xfId="11581" hidden="1" xr:uid="{F4F86A76-EDBA-4E47-B225-383D9E02A13C}"/>
    <cellStyle name="60 % - Akzent1" xfId="11588" hidden="1" xr:uid="{B8A81E64-5603-47BD-BEAE-F39D455C01AF}"/>
    <cellStyle name="60 % - Akzent1" xfId="11618" hidden="1" xr:uid="{488A166C-D946-4E3C-9E95-DD2C2E9DEF73}"/>
    <cellStyle name="60 % - Akzent1" xfId="11628" hidden="1" xr:uid="{E79C2990-8A39-4032-88D9-197A01C28DBB}"/>
    <cellStyle name="60 % - Akzent1" xfId="11603" hidden="1" xr:uid="{BE66C1F8-420B-4B3E-911C-580D1A87E393}"/>
    <cellStyle name="60 % - Akzent1" xfId="11652" hidden="1" xr:uid="{ABDC34A6-9FB9-4BAC-9F56-BE512600A99A}"/>
    <cellStyle name="60 % - Akzent1" xfId="10235" hidden="1" xr:uid="{BFDD227E-C43F-40CD-8851-F85ECC29917C}"/>
    <cellStyle name="60 % - Akzent1" xfId="11735" hidden="1" xr:uid="{136686C5-48D6-4F29-AD36-DEA39725DD3A}"/>
    <cellStyle name="60 % - Akzent1" xfId="12001" hidden="1" xr:uid="{D35952F0-2B49-4DD0-9000-E0CC7FC8555D}"/>
    <cellStyle name="60 % - Akzent1" xfId="12036" hidden="1" xr:uid="{DEE052A1-C409-4211-954B-E0CE91F313A4}"/>
    <cellStyle name="60 % - Akzent1" xfId="12523" hidden="1" xr:uid="{5BCFA243-1C6C-4373-A06F-6E8122F56A80}"/>
    <cellStyle name="60 % - Akzent1" xfId="12566" hidden="1" xr:uid="{C44D7EE4-BE74-4AD2-9D7A-9FD0CA2B66F6}"/>
    <cellStyle name="60 % - Akzent1" xfId="12464" hidden="1" xr:uid="{D8DC5019-50AE-47DF-9309-E2BA1D4326CD}"/>
    <cellStyle name="60 % - Akzent1" xfId="12694" hidden="1" xr:uid="{DA0C4127-5DD4-483C-9880-59290852ED57}"/>
    <cellStyle name="60 % - Akzent1" xfId="13113" hidden="1" xr:uid="{0C4E4B51-3754-468A-BCD6-B68C38837366}"/>
    <cellStyle name="60 % - Akzent1" xfId="13165" hidden="1" xr:uid="{E1973A1A-48F6-4AD8-A2FD-1BB918AA47AF}"/>
    <cellStyle name="60 % - Akzent1" xfId="13420" hidden="1" xr:uid="{892BA8C3-2365-4791-AED2-31934EAB2337}"/>
    <cellStyle name="60 % - Akzent1" xfId="13453" hidden="1" xr:uid="{20B2D566-4C97-4A8B-BF9F-B34AD9D291A8}"/>
    <cellStyle name="60 % - Akzent1" xfId="13933" hidden="1" xr:uid="{2E23518D-2800-42DF-A5B9-4363065C0F68}"/>
    <cellStyle name="60 % - Akzent1" xfId="13971" hidden="1" xr:uid="{809F89F4-556D-4E7D-8785-A5C0249F15F9}"/>
    <cellStyle name="60 % - Akzent1" xfId="13877" hidden="1" xr:uid="{C8B27231-D976-47E7-B48A-CB0812F239CC}"/>
    <cellStyle name="60 % - Akzent1" xfId="14087" hidden="1" xr:uid="{4CA81F3F-14A2-470C-82B6-94E648A937BE}"/>
    <cellStyle name="60 % - Akzent1" xfId="14119" hidden="1" xr:uid="{1FAECBF1-6A72-4595-A9C5-C9B6D0B6C491}"/>
    <cellStyle name="60 % - Akzent1" xfId="14143" hidden="1" xr:uid="{DA52A7A7-06A3-4A1B-9464-C3A7FBF5D7FE}"/>
    <cellStyle name="60 % - Akzent1" xfId="14200" hidden="1" xr:uid="{2DCD25CF-2DE5-4BAF-838A-5FDEA2ABC72A}"/>
    <cellStyle name="60 % - Akzent1" xfId="14207" hidden="1" xr:uid="{F66E3D65-D3A5-4F37-93A1-66D660BA1A01}"/>
    <cellStyle name="60 % - Akzent1" xfId="14237" hidden="1" xr:uid="{7E42CB54-15C0-4617-A935-9C0008C3AF3B}"/>
    <cellStyle name="60 % - Akzent1" xfId="14247" hidden="1" xr:uid="{DBE2CB17-BA09-41B9-9FC3-790BB191F0DA}"/>
    <cellStyle name="60 % - Akzent1" xfId="14222" hidden="1" xr:uid="{C505C271-6314-4C38-A1A4-DDC9316EFFFB}"/>
    <cellStyle name="60 % - Akzent1" xfId="14271" hidden="1" xr:uid="{7D4F3600-9689-4108-B927-96356EEC45D4}"/>
    <cellStyle name="60 % - Akzent1" xfId="14303" hidden="1" xr:uid="{EFFDAF19-E222-4ED3-BA34-678E6272F6A8}"/>
    <cellStyle name="60 % - Akzent1" xfId="14327" hidden="1" xr:uid="{CC499837-FA73-496A-B096-E547C1750BA4}"/>
    <cellStyle name="60 % - Akzent1" xfId="14384" hidden="1" xr:uid="{8719AD66-B142-4890-A5AD-9201F6AE6AFB}"/>
    <cellStyle name="60 % - Akzent1" xfId="14391" hidden="1" xr:uid="{FD863C3A-0B56-40AD-8E70-8A0DA0089CFA}"/>
    <cellStyle name="60 % - Akzent1" xfId="14421" hidden="1" xr:uid="{C2EE5632-99DB-4ABC-9F2C-40CDCE0E8415}"/>
    <cellStyle name="60 % - Akzent1" xfId="14431" hidden="1" xr:uid="{DAFFB2D7-2923-4910-B24B-EF9B4264BF4A}"/>
    <cellStyle name="60 % - Akzent1" xfId="14406" hidden="1" xr:uid="{86112046-6CA5-4D56-BD8C-356CDFD7122E}"/>
    <cellStyle name="60 % - Akzent1" xfId="14455" hidden="1" xr:uid="{4345B81A-C655-4C16-B2D4-8EB8F61D39CD}"/>
    <cellStyle name="60 % - Akzent1" xfId="14491" hidden="1" xr:uid="{DD020128-246D-46A4-94C8-48E44D4B29D3}"/>
    <cellStyle name="60 % - Akzent1" xfId="14651" hidden="1" xr:uid="{BE2B9890-F2F7-4CED-9FF7-271423F2D506}"/>
    <cellStyle name="60 % - Akzent1" xfId="14708" hidden="1" xr:uid="{442A384C-2E0C-4F7E-AA86-4567E704A022}"/>
    <cellStyle name="60 % - Akzent1" xfId="14715" hidden="1" xr:uid="{855EB26E-BA5A-4D0F-87A8-DEDD0E2CEEC9}"/>
    <cellStyle name="60 % - Akzent1" xfId="14745" hidden="1" xr:uid="{A517485A-97D6-4D1C-A7A3-F4B191C17476}"/>
    <cellStyle name="60 % - Akzent1" xfId="14755" hidden="1" xr:uid="{3C1BD190-9487-4963-BB55-0C909AD3ED33}"/>
    <cellStyle name="60 % - Akzent1" xfId="14730" hidden="1" xr:uid="{7261F600-C0CE-4703-A3F0-932018753CE6}"/>
    <cellStyle name="60 % - Akzent1" xfId="14779" hidden="1" xr:uid="{D6B28A4A-3106-4133-A087-FD08D61B371B}"/>
    <cellStyle name="60 % - Akzent1" xfId="14815" hidden="1" xr:uid="{41AB2F05-6AA8-4B4F-9ABD-8467616D3355}"/>
    <cellStyle name="60 % - Akzent1" xfId="14975" hidden="1" xr:uid="{D3CD9E77-C126-40E3-9D2F-F8686A767238}"/>
    <cellStyle name="60 % - Akzent1" xfId="15032" hidden="1" xr:uid="{6EC8685D-6B04-41FD-8179-A498AF8B2F9F}"/>
    <cellStyle name="60 % - Akzent1" xfId="15039" hidden="1" xr:uid="{8135BBB9-DDA3-4CAB-82DE-F28C74CA05AC}"/>
    <cellStyle name="60 % - Akzent1" xfId="15069" hidden="1" xr:uid="{C85E7368-640A-41C6-92C4-C9DCAC12AB10}"/>
    <cellStyle name="60 % - Akzent1" xfId="15079" hidden="1" xr:uid="{64A902BB-51D1-4033-B2F3-3563EDDA9474}"/>
    <cellStyle name="60 % - Akzent1" xfId="15054" hidden="1" xr:uid="{7F5C32E8-52C6-4B44-829D-D6EC92877F6C}"/>
    <cellStyle name="60 % - Akzent1" xfId="15103" hidden="1" xr:uid="{DCF6A937-F5F2-4272-99BD-6CF7DF37958E}"/>
    <cellStyle name="60 % - Akzent1" xfId="15139" hidden="1" xr:uid="{4AA048F4-7DEA-42DC-8767-BF233BDEAE29}"/>
    <cellStyle name="60 % - Akzent1" xfId="15299" hidden="1" xr:uid="{BD72BFB2-2DCB-4FEA-9349-E8CAA2BC7A70}"/>
    <cellStyle name="60 % - Akzent1" xfId="15356" hidden="1" xr:uid="{05C11DFD-327F-485F-87F0-455CB7BCFC46}"/>
    <cellStyle name="60 % - Akzent1" xfId="15363" hidden="1" xr:uid="{680847BB-49CA-4E5B-BD0B-E0C779781F06}"/>
    <cellStyle name="60 % - Akzent1" xfId="15393" hidden="1" xr:uid="{A7F04058-25DD-4422-9BDA-38DBCE9E19F5}"/>
    <cellStyle name="60 % - Akzent1" xfId="15403" hidden="1" xr:uid="{203FE641-826C-4DB2-A976-6BB4E12EBEB0}"/>
    <cellStyle name="60 % - Akzent1" xfId="15378" hidden="1" xr:uid="{411E8EEA-75CB-46D1-9FFC-C98B062F1DD6}"/>
    <cellStyle name="60 % - Akzent1" xfId="15427" hidden="1" xr:uid="{42AF2403-2FDF-467E-9FFB-733E293ACA6A}"/>
    <cellStyle name="60 % - Akzent1" xfId="15463" hidden="1" xr:uid="{4A736327-6C56-487C-9808-2ABEE6D341A0}"/>
    <cellStyle name="60 % - Akzent1" xfId="15623" hidden="1" xr:uid="{25287C82-931F-47C4-A3FD-30DCE9899C02}"/>
    <cellStyle name="60 % - Akzent1" xfId="15680" hidden="1" xr:uid="{D2E9218D-A322-4CFE-9CA7-89AA606CB683}"/>
    <cellStyle name="60 % - Akzent1" xfId="15687" hidden="1" xr:uid="{0BA0A2E6-91A9-4324-AF7C-67CCBD77947A}"/>
    <cellStyle name="60 % - Akzent1" xfId="15717" hidden="1" xr:uid="{9D6574F2-10A6-45B2-B1E3-8957E211F592}"/>
    <cellStyle name="60 % - Akzent1" xfId="15727" hidden="1" xr:uid="{DC37592B-A622-4123-AA7A-216E8307C59F}"/>
    <cellStyle name="60 % - Akzent1" xfId="15702" hidden="1" xr:uid="{A526DBA5-56D0-4F18-A2FF-5B951CD070A9}"/>
    <cellStyle name="60 % - Akzent1" xfId="15751" hidden="1" xr:uid="{20AC2608-DE77-47C4-9437-03E4C4571E8C}"/>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561" hidden="1" xr:uid="{456D57E0-530C-48A5-B16F-3FD97870F8D0}"/>
    <cellStyle name="60 % - Akzent2" xfId="4412" hidden="1" xr:uid="{BEB2D929-4653-4E2A-90CC-44249BD92DB7}"/>
    <cellStyle name="60 % - Akzent2" xfId="4614" hidden="1" xr:uid="{976E9D29-653B-4C82-BD55-916EEE43541A}"/>
    <cellStyle name="60 % - Akzent2" xfId="5180" hidden="1" xr:uid="{8D52083C-E6F2-480A-AB36-E66C457977BA}"/>
    <cellStyle name="60 % - Akzent2" xfId="5156" hidden="1" xr:uid="{E0F579AB-CDA9-4840-9952-A42C02BCBA04}"/>
    <cellStyle name="60 % - Akzent2" xfId="4685" hidden="1" xr:uid="{2176BCEB-677B-4028-93CC-A230A27DF27E}"/>
    <cellStyle name="60 % - Akzent2" xfId="4533" hidden="1" xr:uid="{8F482B38-C4DC-4A69-A377-618C52C85FA9}"/>
    <cellStyle name="60 % - Akzent2" xfId="5709" hidden="1" xr:uid="{25E8BF9C-01A1-476C-BD45-DB5528713397}"/>
    <cellStyle name="60 % - Akzent2" xfId="5753" hidden="1" xr:uid="{6159570D-64AD-4D07-A194-3358382FEEC9}"/>
    <cellStyle name="60 % - Akzent2" xfId="5948" hidden="1" xr:uid="{DE47C5B0-828D-44C8-BB85-9C88BB06B70B}"/>
    <cellStyle name="60 % - Akzent2" xfId="6142" hidden="1" xr:uid="{6BB6A7CC-CA6A-454A-9FD3-9882D83AFA33}"/>
    <cellStyle name="60 % - Akzent2" xfId="6703" hidden="1" xr:uid="{8FCBB4C2-D048-4164-8246-0D55E4850201}"/>
    <cellStyle name="60 % - Akzent2" xfId="6680" hidden="1" xr:uid="{ED09D451-E5EF-4B0D-BB35-B496ED9E6C20}"/>
    <cellStyle name="60 % - Akzent2" xfId="6212" hidden="1" xr:uid="{2B96CAF5-1849-4388-A6E1-3076783AC769}"/>
    <cellStyle name="60 % - Akzent2" xfId="6062" hidden="1" xr:uid="{1A7CC3A7-478B-40C8-8A16-FA8EE012C8D1}"/>
    <cellStyle name="60 % - Akzent2" xfId="6860" hidden="1" xr:uid="{4D27D71F-29F6-4461-87CD-2D870C2756F2}"/>
    <cellStyle name="60 % - Akzent2" xfId="6888" hidden="1" xr:uid="{BCE9B103-95BE-4691-8F7E-0F6D8B8171C1}"/>
    <cellStyle name="60 % - Akzent2" xfId="7048" hidden="1" xr:uid="{141C9DE7-814B-4497-A139-47052B6B5221}"/>
    <cellStyle name="60 % - Akzent2" xfId="7094" hidden="1" xr:uid="{04E73DDA-F6C8-4E67-BC6C-DA2DEE614665}"/>
    <cellStyle name="60 % - Akzent2" xfId="7141" hidden="1" xr:uid="{EE1C60C6-A218-4E01-86E8-475AD8E1BF14}"/>
    <cellStyle name="60 % - Akzent2" xfId="7134" hidden="1" xr:uid="{D06FBA84-6B75-42ED-9F98-514012D36477}"/>
    <cellStyle name="60 % - Akzent2" xfId="7104" hidden="1" xr:uid="{81A6D6B9-CB82-4AC9-82DB-C309BA279B5F}"/>
    <cellStyle name="60 % - Akzent2" xfId="7077" hidden="1" xr:uid="{0B6722BB-171F-457C-BACA-463AB74B868E}"/>
    <cellStyle name="60 % - Akzent2" xfId="7184" hidden="1" xr:uid="{E04F83A2-79A2-499E-8CFB-D6CE4262FDC0}"/>
    <cellStyle name="60 % - Akzent2" xfId="7212" hidden="1" xr:uid="{A749D687-7222-4E71-A47B-FE4CC44F98E0}"/>
    <cellStyle name="60 % - Akzent2" xfId="7372" hidden="1" xr:uid="{ADEA3976-4027-41FE-BF35-3DEAD421980B}"/>
    <cellStyle name="60 % - Akzent2" xfId="7418" hidden="1" xr:uid="{8BAD4259-E801-492F-9797-E109D59B159D}"/>
    <cellStyle name="60 % - Akzent2" xfId="7465" hidden="1" xr:uid="{A584B39F-9D15-4C5A-A7D9-31B12D39BE8E}"/>
    <cellStyle name="60 % - Akzent2" xfId="7458" hidden="1" xr:uid="{A6495CB3-266B-4E23-ACB4-34ED4909BCA6}"/>
    <cellStyle name="60 % - Akzent2" xfId="7428" hidden="1" xr:uid="{09B5125A-D2EA-4FE7-9B16-66A070BFA403}"/>
    <cellStyle name="60 % - Akzent2" xfId="7401" hidden="1" xr:uid="{59F1BE9F-C272-436D-80AB-C7E66EEA1202}"/>
    <cellStyle name="60 % - Akzent2" xfId="7508" hidden="1" xr:uid="{D1953319-15E6-4CB4-889F-A7C76FD6CB60}"/>
    <cellStyle name="60 % - Akzent2" xfId="4226" hidden="1" xr:uid="{93DB0025-B675-4874-8E84-A4355D85DBB4}"/>
    <cellStyle name="60 % - Akzent2" xfId="6409" hidden="1" xr:uid="{3BE006B4-3C65-4B7E-8F84-E3C748CA9625}"/>
    <cellStyle name="60 % - Akzent2" xfId="4177" hidden="1" xr:uid="{B81ED9AB-3196-4083-B3E5-63949DA47B99}"/>
    <cellStyle name="60 % - Akzent2" xfId="4202" hidden="1" xr:uid="{455A595D-DA96-4889-863E-68BEFDB050BB}"/>
    <cellStyle name="60 % - Akzent2" xfId="4050" hidden="1" xr:uid="{D0633125-5D30-4D99-A37C-1FC5324E8008}"/>
    <cellStyle name="60 % - Akzent2" xfId="5447" hidden="1" xr:uid="{2400C308-E38E-48E2-A2D0-3F6B1174E090}"/>
    <cellStyle name="60 % - Akzent2" xfId="4968" hidden="1" xr:uid="{1FEA0441-EDF3-470D-88D2-F3F3449D44F4}"/>
    <cellStyle name="60 % - Akzent2" xfId="6078" hidden="1" xr:uid="{BD75E94F-B5B5-4BDD-B971-B4D49C5ACA6E}"/>
    <cellStyle name="60 % - Akzent2" xfId="5363" hidden="1" xr:uid="{F20BE1D8-72E2-4ED5-BB90-A70012CE7716}"/>
    <cellStyle name="60 % - Akzent2" xfId="4732" hidden="1" xr:uid="{23B85F86-6434-4B2C-88F4-4BB869521A3D}"/>
    <cellStyle name="60 % - Akzent2" xfId="3883" hidden="1" xr:uid="{FC3D064D-D5B4-4425-B376-095D8DD493D2}"/>
    <cellStyle name="60 % - Akzent2" xfId="8003" hidden="1" xr:uid="{C1314560-C5CA-4C6A-B28A-E215E9322ADF}"/>
    <cellStyle name="60 % - Akzent2" xfId="7980" hidden="1" xr:uid="{383973ED-6C59-4798-BE23-4A401D3EE83C}"/>
    <cellStyle name="60 % - Akzent2" xfId="3708" hidden="1" xr:uid="{63930704-5259-49FE-BE1F-FDBA53E81162}"/>
    <cellStyle name="60 % - Akzent2" xfId="3763" hidden="1" xr:uid="{B01BDD31-B7C8-4CC9-A1D9-AB61A96EAA9A}"/>
    <cellStyle name="60 % - Akzent2" xfId="8160" hidden="1" xr:uid="{5F7879BD-0BCA-4FAF-BBDF-B5F790F352D5}"/>
    <cellStyle name="60 % - Akzent2" xfId="8188" hidden="1" xr:uid="{1D6E4642-F41D-4085-BAB1-5E7BFCE83CAD}"/>
    <cellStyle name="60 % - Akzent2" xfId="8314" hidden="1" xr:uid="{53166F09-ED90-4BAB-B0DD-3C352510E081}"/>
    <cellStyle name="60 % - Akzent2" xfId="8360" hidden="1" xr:uid="{A72FFA83-EBE9-46AE-AB08-454115A42BB7}"/>
    <cellStyle name="60 % - Akzent2" xfId="8407" hidden="1" xr:uid="{F2A221A2-6763-4A40-B57B-D21993913EF2}"/>
    <cellStyle name="60 % - Akzent2" xfId="8400" hidden="1" xr:uid="{7774504E-F071-413B-B5A4-048598B43DAC}"/>
    <cellStyle name="60 % - Akzent2" xfId="8370" hidden="1" xr:uid="{0C96D3FC-03B2-4783-8EDC-B020C55A7A91}"/>
    <cellStyle name="60 % - Akzent2" xfId="8343" hidden="1" xr:uid="{AEA1F5D1-6909-46A1-BFF2-028271C5930E}"/>
    <cellStyle name="60 % - Akzent2" xfId="8450" hidden="1" xr:uid="{C182615F-BA52-4CEF-B2D2-AE05C281CDEA}"/>
    <cellStyle name="60 % - Akzent2" xfId="8478" hidden="1" xr:uid="{41F5F500-D65B-43CA-B7CA-5B09E3126711}"/>
    <cellStyle name="60 % - Akzent2" xfId="8603" hidden="1" xr:uid="{E561F039-1CF1-4C31-A9AB-A80ECD673644}"/>
    <cellStyle name="60 % - Akzent2" xfId="8649" hidden="1" xr:uid="{3AAE67A3-C32E-40DA-B6D2-787FAA132601}"/>
    <cellStyle name="60 % - Akzent2" xfId="8696" hidden="1" xr:uid="{B2ED0D91-8E34-4B71-8EF7-A7A411CF0B0F}"/>
    <cellStyle name="60 % - Akzent2" xfId="8689" hidden="1" xr:uid="{CE62963F-7EF1-4926-864A-DCA7A1BDB845}"/>
    <cellStyle name="60 % - Akzent2" xfId="8659" hidden="1" xr:uid="{913970D1-FCF6-4B97-B125-52D25F807BDC}"/>
    <cellStyle name="60 % - Akzent2" xfId="8632" hidden="1" xr:uid="{1554447D-7447-4BDD-9E8D-BB0DB2F67968}"/>
    <cellStyle name="60 % - Akzent2" xfId="8739" hidden="1" xr:uid="{E196E81B-C7D6-4844-895E-E0F00DFFAAE3}"/>
    <cellStyle name="60 % - Akzent2" xfId="4565" hidden="1" xr:uid="{22D4AC21-6327-40EE-BBE8-95E961423AAB}"/>
    <cellStyle name="60 % - Akzent2" xfId="8816" hidden="1" xr:uid="{8BCC1D92-363A-4C70-B9E2-037F2FCC48C9}"/>
    <cellStyle name="60 % - Akzent2" xfId="9023" hidden="1" xr:uid="{1746817F-6FDD-4201-BA80-FB447EBC1B65}"/>
    <cellStyle name="60 % - Akzent2" xfId="9609" hidden="1" xr:uid="{DF339515-B1BB-4F6E-9B58-65D9583275E6}"/>
    <cellStyle name="60 % - Akzent2" xfId="9585" hidden="1" xr:uid="{276B9494-46CB-4A37-8640-12434549454E}"/>
    <cellStyle name="60 % - Akzent2" xfId="9095" hidden="1" xr:uid="{E2E9B2F1-6E34-42C0-B04A-9881B60CFC2F}"/>
    <cellStyle name="60 % - Akzent2" xfId="8941" hidden="1" xr:uid="{4E155C6E-8FEC-47FA-904A-ABC274802543}"/>
    <cellStyle name="60 % - Akzent2" xfId="10154" hidden="1" xr:uid="{CDC36776-5696-47FF-9DB4-A39E9C96BCAB}"/>
    <cellStyle name="60 % - Akzent2" xfId="10198" hidden="1" xr:uid="{456A256A-98D6-4F38-9C41-72153AF48549}"/>
    <cellStyle name="60 % - Akzent2" xfId="10286" hidden="1" xr:uid="{6294E768-1C46-443F-837A-9A0756D6500C}"/>
    <cellStyle name="60 % - Akzent2" xfId="10483" hidden="1" xr:uid="{F7DBC163-6600-4D1E-B69B-5294594FCF55}"/>
    <cellStyle name="60 % - Akzent2" xfId="11059" hidden="1" xr:uid="{DCB9B115-60C4-4434-8D6D-ADC65346DCA0}"/>
    <cellStyle name="60 % - Akzent2" xfId="11036" hidden="1" xr:uid="{39F30EF7-105F-40A1-996C-A94AF4C337E1}"/>
    <cellStyle name="60 % - Akzent2" xfId="10553" hidden="1" xr:uid="{BC8489A1-DCC7-4575-B223-494ABA7573D0}"/>
    <cellStyle name="60 % - Akzent2" xfId="10401" hidden="1" xr:uid="{CAB03B18-FD14-4C7B-BC19-D1AD645CC4BC}"/>
    <cellStyle name="60 % - Akzent2" xfId="11216" hidden="1" xr:uid="{EE57ABBE-6657-4EE0-B3FB-4C766B565FA1}"/>
    <cellStyle name="60 % - Akzent2" xfId="11242" hidden="1" xr:uid="{73E87DD2-16EA-447B-AF57-66049FCFCFD4}"/>
    <cellStyle name="60 % - Akzent2" xfId="11304" hidden="1" xr:uid="{86311B20-AF83-4C61-B044-B918A0FA48CB}"/>
    <cellStyle name="60 % - Akzent2" xfId="11350" hidden="1" xr:uid="{6FA2E2A0-D925-49AC-AFFF-259FCF3F779D}"/>
    <cellStyle name="60 % - Akzent2" xfId="11397" hidden="1" xr:uid="{B90D3D92-D8E1-4A80-A0BB-248DEAE239D3}"/>
    <cellStyle name="60 % - Akzent2" xfId="11390" hidden="1" xr:uid="{5468F374-6711-400C-919E-0E8F71566589}"/>
    <cellStyle name="60 % - Akzent2" xfId="11360" hidden="1" xr:uid="{905B0894-8DAF-4F3D-9DAE-47EEDEFF7EF7}"/>
    <cellStyle name="60 % - Akzent2" xfId="11333" hidden="1" xr:uid="{66A7F05C-5A47-4620-A00B-58E6F6D04428}"/>
    <cellStyle name="60 % - Akzent2" xfId="11440" hidden="1" xr:uid="{8A8EFE55-9DCA-4106-A8D7-212D9FF9B4F2}"/>
    <cellStyle name="60 % - Akzent2" xfId="11466" hidden="1" xr:uid="{3D1FE372-602C-4E43-9CFD-0EB9E1E44081}"/>
    <cellStyle name="60 % - Akzent2" xfId="11527" hidden="1" xr:uid="{8874B828-6252-45B7-A9AF-9A322516047F}"/>
    <cellStyle name="60 % - Akzent2" xfId="11573" hidden="1" xr:uid="{9A3C2818-9F31-4C70-8252-E516DC48737D}"/>
    <cellStyle name="60 % - Akzent2" xfId="11620" hidden="1" xr:uid="{3176F123-4898-4E99-82BE-E1FB9B71E89F}"/>
    <cellStyle name="60 % - Akzent2" xfId="11613" hidden="1" xr:uid="{8E37775F-7C83-4E86-930C-79CCF261D7B1}"/>
    <cellStyle name="60 % - Akzent2" xfId="11583" hidden="1" xr:uid="{9F8DDBFF-76A6-43E2-8563-66530FC0620E}"/>
    <cellStyle name="60 % - Akzent2" xfId="11556" hidden="1" xr:uid="{8213133C-303A-476E-A0DF-79269CF16899}"/>
    <cellStyle name="60 % - Akzent2" xfId="11663" hidden="1" xr:uid="{3AF24E66-2EBA-4EB1-8501-3D38EC96AFD1}"/>
    <cellStyle name="60 % - Akzent2" xfId="4058" hidden="1" xr:uid="{0541F7CF-B021-4385-A174-111DEA962570}"/>
    <cellStyle name="60 % - Akzent2" xfId="11738" hidden="1" xr:uid="{9962F7DE-CDE0-49F5-92BF-42DE186C6BB6}"/>
    <cellStyle name="60 % - Akzent2" xfId="11945" hidden="1" xr:uid="{B8F8963F-3EFE-47C9-AA77-5849CE18C2F8}"/>
    <cellStyle name="60 % - Akzent2" xfId="12531" hidden="1" xr:uid="{38B06EED-6388-4D6E-B679-84371461ADAF}"/>
    <cellStyle name="60 % - Akzent2" xfId="12507" hidden="1" xr:uid="{441B743A-268F-4872-89FF-9AAA755051D0}"/>
    <cellStyle name="60 % - Akzent2" xfId="12017" hidden="1" xr:uid="{732372EF-31E3-4A0A-867B-6768EB9132DB}"/>
    <cellStyle name="60 % - Akzent2" xfId="11863" hidden="1" xr:uid="{36A7EF90-54EC-4848-BF73-28668845BD45}"/>
    <cellStyle name="60 % - Akzent2" xfId="13076" hidden="1" xr:uid="{FD382258-1C2F-4CDB-8524-3E10A3FDCB55}"/>
    <cellStyle name="60 % - Akzent2" xfId="13116" hidden="1" xr:uid="{6EA3D322-1EBC-4346-8B42-2C01FB4B0944}"/>
    <cellStyle name="60 % - Akzent2" xfId="13168" hidden="1" xr:uid="{D35E786D-FFA1-43BB-A2BD-F578EACAB407}"/>
    <cellStyle name="60 % - Akzent2" xfId="13365" hidden="1" xr:uid="{4ECB137A-57D3-4BA4-8287-7947F5695BCF}"/>
    <cellStyle name="60 % - Akzent2" xfId="13941" hidden="1" xr:uid="{08EC54CB-36D6-4113-A608-9DD65F46ABED}"/>
    <cellStyle name="60 % - Akzent2" xfId="13918" hidden="1" xr:uid="{68517F78-1145-4BF2-A7A6-95711C91EB94}"/>
    <cellStyle name="60 % - Akzent2" xfId="13435" hidden="1" xr:uid="{F1F89CCC-A76A-44B2-83C6-198807D57D27}"/>
    <cellStyle name="60 % - Akzent2" xfId="13283" hidden="1" xr:uid="{29B19D59-E6C1-4790-B4CF-B5E883ACEFC4}"/>
    <cellStyle name="60 % - Akzent2" xfId="14098" hidden="1" xr:uid="{83EDEBBB-A28E-4E4C-A108-3A32975C33E8}"/>
    <cellStyle name="60 % - Akzent2" xfId="14122" hidden="1" xr:uid="{37BF6E9C-8CC7-4B3F-8F09-0FD0D1D2F981}"/>
    <cellStyle name="60 % - Akzent2" xfId="14146" hidden="1" xr:uid="{FA592D2F-CB83-42A1-AE7F-7182E0F2D053}"/>
    <cellStyle name="60 % - Akzent2" xfId="14192" hidden="1" xr:uid="{8960E404-4DB0-46A5-9E35-B77B4BF00794}"/>
    <cellStyle name="60 % - Akzent2" xfId="14239" hidden="1" xr:uid="{67291337-B437-4B11-BDA1-7AD91A50F667}"/>
    <cellStyle name="60 % - Akzent2" xfId="14232" hidden="1" xr:uid="{02251991-E745-4BA0-9CB3-0E1872DBC300}"/>
    <cellStyle name="60 % - Akzent2" xfId="14202" hidden="1" xr:uid="{7F369E62-6C4E-4F68-A0F1-B887E5B20617}"/>
    <cellStyle name="60 % - Akzent2" xfId="14175" hidden="1" xr:uid="{3F432B1F-F462-4380-9EB6-2AAD53968AB9}"/>
    <cellStyle name="60 % - Akzent2" xfId="14282" hidden="1" xr:uid="{76050744-3A93-4DD3-8609-6A77386E2731}"/>
    <cellStyle name="60 % - Akzent2" xfId="14306" hidden="1" xr:uid="{54CEA31E-B810-4CCF-9024-D1504B27D9FD}"/>
    <cellStyle name="60 % - Akzent2" xfId="14330" hidden="1" xr:uid="{A9A1A27A-B0CD-4852-8414-24E42DF9B515}"/>
    <cellStyle name="60 % - Akzent2" xfId="14376" hidden="1" xr:uid="{D9218E87-3CCD-4EC7-A1EF-B42A3638B8BB}"/>
    <cellStyle name="60 % - Akzent2" xfId="14423" hidden="1" xr:uid="{07D0548F-9737-4C27-A8F1-C281534A5F69}"/>
    <cellStyle name="60 % - Akzent2" xfId="14416" hidden="1" xr:uid="{4652E268-8213-401A-8953-10E43CFE91FB}"/>
    <cellStyle name="60 % - Akzent2" xfId="14386" hidden="1" xr:uid="{425B4E66-ACBC-4157-A1DB-25ED5D62A4BA}"/>
    <cellStyle name="60 % - Akzent2" xfId="14359" hidden="1" xr:uid="{1CF92E7B-EF38-4E21-9C51-AB8B926C4CE1}"/>
    <cellStyle name="60 % - Akzent2" xfId="14466" hidden="1" xr:uid="{C0011263-BA8F-4647-ADAB-0EFBC696A224}"/>
    <cellStyle name="60 % - Akzent2" xfId="14494" hidden="1" xr:uid="{96272DEE-023D-493C-9B3A-837DD4F2E811}"/>
    <cellStyle name="60 % - Akzent2" xfId="14654" hidden="1" xr:uid="{AA4B5AF7-EF73-4110-A0AA-139083073563}"/>
    <cellStyle name="60 % - Akzent2" xfId="14700" hidden="1" xr:uid="{E35FE01E-5BE1-42EA-8A83-9B78738C44A8}"/>
    <cellStyle name="60 % - Akzent2" xfId="14747" hidden="1" xr:uid="{5A22166C-4DC7-4541-A9C2-D7997630790F}"/>
    <cellStyle name="60 % - Akzent2" xfId="14740" hidden="1" xr:uid="{11607902-7DBA-420E-94B2-8791EA7256FF}"/>
    <cellStyle name="60 % - Akzent2" xfId="14710" hidden="1" xr:uid="{F8C866FC-EE61-46D3-BB47-30A6468486C1}"/>
    <cellStyle name="60 % - Akzent2" xfId="14683" hidden="1" xr:uid="{83A41B7B-8595-432C-9AE6-95F1D9FBCDE3}"/>
    <cellStyle name="60 % - Akzent2" xfId="14790" hidden="1" xr:uid="{FFB1ADBE-C5B8-4D7F-A419-9CBCAC9484B7}"/>
    <cellStyle name="60 % - Akzent2" xfId="14818" hidden="1" xr:uid="{234C826D-76D0-4854-A019-F397409BD7D6}"/>
    <cellStyle name="60 % - Akzent2" xfId="14978" hidden="1" xr:uid="{A7B7FDB5-EE5D-4684-9249-A6034A88495E}"/>
    <cellStyle name="60 % - Akzent2" xfId="15024" hidden="1" xr:uid="{8197A1F5-63B7-4C93-99E7-C67BEA5D862B}"/>
    <cellStyle name="60 % - Akzent2" xfId="15071" hidden="1" xr:uid="{2C148E20-725E-45AB-B762-56BD59D5359F}"/>
    <cellStyle name="60 % - Akzent2" xfId="15064" hidden="1" xr:uid="{A709D72A-9CAF-493E-9880-8600CA6EA1D2}"/>
    <cellStyle name="60 % - Akzent2" xfId="15034" hidden="1" xr:uid="{788DEFD5-D499-4194-8EB7-FD97FBE6E926}"/>
    <cellStyle name="60 % - Akzent2" xfId="15007" hidden="1" xr:uid="{4DCD4571-57CE-4E7E-8E65-468C3B889C0D}"/>
    <cellStyle name="60 % - Akzent2" xfId="15114" hidden="1" xr:uid="{71BC3CD6-370E-4009-93B1-35DAB3743012}"/>
    <cellStyle name="60 % - Akzent2" xfId="15142" hidden="1" xr:uid="{C4866636-5F50-4716-BA5A-736FB5DECB33}"/>
    <cellStyle name="60 % - Akzent2" xfId="15302" hidden="1" xr:uid="{085C3120-56FB-4417-8132-159246253F6F}"/>
    <cellStyle name="60 % - Akzent2" xfId="15348" hidden="1" xr:uid="{FC149684-8C17-45D1-AC7C-0971D6F03212}"/>
    <cellStyle name="60 % - Akzent2" xfId="15395" hidden="1" xr:uid="{5E173054-8044-4964-926D-313ECCF17923}"/>
    <cellStyle name="60 % - Akzent2" xfId="15388" hidden="1" xr:uid="{48F3914C-ED4C-4669-9BB6-B1D745EBE0C1}"/>
    <cellStyle name="60 % - Akzent2" xfId="15358" hidden="1" xr:uid="{AF740A43-2CF1-45F0-8F8E-03CB7EFC74BE}"/>
    <cellStyle name="60 % - Akzent2" xfId="15331" hidden="1" xr:uid="{041474C9-69E4-4173-AF60-EAE4DDAE9591}"/>
    <cellStyle name="60 % - Akzent2" xfId="15438" hidden="1" xr:uid="{DEA6E59B-C7B0-441A-96B5-A8339C41C0BA}"/>
    <cellStyle name="60 % - Akzent2" xfId="15466" hidden="1" xr:uid="{AC4279BF-57A3-4E44-801F-D7714503A66F}"/>
    <cellStyle name="60 % - Akzent2" xfId="15626" hidden="1" xr:uid="{E4B92799-3BF1-4121-AF44-6790C56B6632}"/>
    <cellStyle name="60 % - Akzent2" xfId="15672" hidden="1" xr:uid="{9B4D7F81-0ABF-4804-B37C-A5B8CF420B1A}"/>
    <cellStyle name="60 % - Akzent2" xfId="15719" hidden="1" xr:uid="{5F39D3D3-2C3E-40DA-88B0-FF65C1EB0E7C}"/>
    <cellStyle name="60 % - Akzent2" xfId="15712" hidden="1" xr:uid="{A54400FD-45BC-4670-8508-7481B6A34F36}"/>
    <cellStyle name="60 % - Akzent2" xfId="15682" hidden="1" xr:uid="{A56C2343-4EAF-4CA5-A284-B2DF82D82D8E}"/>
    <cellStyle name="60 % - Akzent2" xfId="15655" hidden="1" xr:uid="{53F4C710-DAA4-40C2-B429-0EF9A58E75AE}"/>
    <cellStyle name="60 % - Akzent2" xfId="15762" hidden="1" xr:uid="{2699DFF6-5819-47D8-85E9-D93A08ED7FE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565" hidden="1" xr:uid="{DA529B48-FAC7-4A2B-8098-970AEF5F2297}"/>
    <cellStyle name="60 % - Akzent3" xfId="4415" hidden="1" xr:uid="{52B5DD0B-CF27-4783-83CC-109FE4F40A69}"/>
    <cellStyle name="60 % - Akzent3" xfId="4711" hidden="1" xr:uid="{071DDC31-5E6C-4CE7-8659-33AB13FB2920}"/>
    <cellStyle name="60 % - Akzent3" xfId="5170" hidden="1" xr:uid="{B73AE50D-6A9F-4A03-8D06-705B85500EDA}"/>
    <cellStyle name="60 % - Akzent3" xfId="4589" hidden="1" xr:uid="{BD3FE221-4890-4B0B-A8E9-B2B4C2D9343C}"/>
    <cellStyle name="60 % - Akzent3" xfId="4632" hidden="1" xr:uid="{CDC741A8-F254-4B8D-923F-B41041D7DF45}"/>
    <cellStyle name="60 % - Akzent3" xfId="5205" hidden="1" xr:uid="{B976F26B-11AF-4592-81FF-F54F595E2678}"/>
    <cellStyle name="60 % - Akzent3" xfId="5708" hidden="1" xr:uid="{5D4EF7D8-0DBB-4F21-96A6-83DAB098B95A}"/>
    <cellStyle name="60 % - Akzent3" xfId="5757" hidden="1" xr:uid="{C853EC0D-9DBD-46AD-8854-ADAB556B31CE}"/>
    <cellStyle name="60 % - Akzent3" xfId="5951" hidden="1" xr:uid="{D3121FB0-804C-4D64-9A4C-F77C485C7926}"/>
    <cellStyle name="60 % - Akzent3" xfId="6236" hidden="1" xr:uid="{5EE6C273-674D-402D-AF0B-364AADCF13CA}"/>
    <cellStyle name="60 % - Akzent3" xfId="6693" hidden="1" xr:uid="{E4A49C36-08CB-490E-B2B2-3264BB4D1B3D}"/>
    <cellStyle name="60 % - Akzent3" xfId="6118" hidden="1" xr:uid="{261F3338-8717-429C-96FE-CE39BBCD7CB2}"/>
    <cellStyle name="60 % - Akzent3" xfId="6160" hidden="1" xr:uid="{AAF75761-8526-4E50-A479-AB9E9F55B278}"/>
    <cellStyle name="60 % - Akzent3" xfId="6725" hidden="1" xr:uid="{E4FE06F0-3459-4D37-A683-1FE64EED3A57}"/>
    <cellStyle name="60 % - Akzent3" xfId="6859" hidden="1" xr:uid="{E68A9297-C6F4-4AFE-878F-80CE073D95B3}"/>
    <cellStyle name="60 % - Akzent3" xfId="6891" hidden="1" xr:uid="{9ACB8AC4-41B1-40C1-802E-7F28685A278C}"/>
    <cellStyle name="60 % - Akzent3" xfId="7051" hidden="1" xr:uid="{4E98AB15-9D2E-45A4-AF3A-508CA3A61601}"/>
    <cellStyle name="60 % - Akzent3" xfId="7116" hidden="1" xr:uid="{E7C7B150-0107-4391-A9F8-1AAF6DE3F7BE}"/>
    <cellStyle name="60 % - Akzent3" xfId="7138" hidden="1" xr:uid="{891483E8-4CDC-4E35-838E-E986BA65ECAD}"/>
    <cellStyle name="60 % - Akzent3" xfId="7087" hidden="1" xr:uid="{6EBA9EF9-93BB-4BBA-AB95-A0184E81C81A}"/>
    <cellStyle name="60 % - Akzent3" xfId="7096" hidden="1" xr:uid="{8DBB6D0C-ACA0-4361-9F8C-37C5BCA6A41C}"/>
    <cellStyle name="60 % - Akzent3" xfId="7147" hidden="1" xr:uid="{C06B0F85-3236-499F-BFCA-76DD4389729B}"/>
    <cellStyle name="60 % - Akzent3" xfId="7183" hidden="1" xr:uid="{8D1DD8B3-5233-4907-B9DD-6A29CAFD1724}"/>
    <cellStyle name="60 % - Akzent3" xfId="7215" hidden="1" xr:uid="{E7A36F70-C0BF-445F-B9CA-C9FD983B373F}"/>
    <cellStyle name="60 % - Akzent3" xfId="7375" hidden="1" xr:uid="{99C3B6B4-E31E-4CE1-BB09-F3CCA4D6951D}"/>
    <cellStyle name="60 % - Akzent3" xfId="7440" hidden="1" xr:uid="{95168E06-436C-4C04-8FE1-F5EAD9A24EAB}"/>
    <cellStyle name="60 % - Akzent3" xfId="7462" hidden="1" xr:uid="{D5010C39-7D79-4DF2-8B05-84C2F91658D8}"/>
    <cellStyle name="60 % - Akzent3" xfId="7411" hidden="1" xr:uid="{4A51875A-2C8F-4A4F-ABCA-7497B4A4BBC0}"/>
    <cellStyle name="60 % - Akzent3" xfId="7420" hidden="1" xr:uid="{075D12E3-14FD-4C5C-AF3D-889BC1C25443}"/>
    <cellStyle name="60 % - Akzent3" xfId="7471" hidden="1" xr:uid="{DC09985A-DC24-4687-BFC6-76B2F68D6256}"/>
    <cellStyle name="60 % - Akzent3" xfId="7507" hidden="1" xr:uid="{7A9F9F08-D3F3-45EA-845A-A942C2EC84CB}"/>
    <cellStyle name="60 % - Akzent3" xfId="4631" hidden="1" xr:uid="{EA3B438E-9EEA-4509-8E6B-899EE6A6A6DC}"/>
    <cellStyle name="60 % - Akzent3" xfId="5501" hidden="1" xr:uid="{FA8C4436-08B4-4915-A8A4-345347A670E0}"/>
    <cellStyle name="60 % - Akzent3" xfId="6262" hidden="1" xr:uid="{34C1E5AE-7282-49CC-89BF-FAE984A5A6E4}"/>
    <cellStyle name="60 % - Akzent3" xfId="4436" hidden="1" xr:uid="{30702648-758F-45B6-A331-3B57A5FB5C67}"/>
    <cellStyle name="60 % - Akzent3" xfId="5614" hidden="1" xr:uid="{45C36892-A998-401C-B5EE-799468AB5E8B}"/>
    <cellStyle name="60 % - Akzent3" xfId="5658" hidden="1" xr:uid="{B394F00F-295F-470F-B7FF-A05CA9096E42}"/>
    <cellStyle name="60 % - Akzent3" xfId="5480" hidden="1" xr:uid="{FEC50F25-C931-4121-8D41-03936928365B}"/>
    <cellStyle name="60 % - Akzent3" xfId="4463" hidden="1" xr:uid="{5351F440-B7B5-4235-9E99-CE8E6E412F31}"/>
    <cellStyle name="60 % - Akzent3" xfId="4731" hidden="1" xr:uid="{87A7FD12-3884-4B46-8371-44AB6A2496E9}"/>
    <cellStyle name="60 % - Akzent3" xfId="4683" hidden="1" xr:uid="{F5DD0823-5E5E-47B2-BF38-162FE3E59E62}"/>
    <cellStyle name="60 % - Akzent3" xfId="7522" hidden="1" xr:uid="{8019ABCD-086E-487C-A029-3FF385C47CCD}"/>
    <cellStyle name="60 % - Akzent3" xfId="7993" hidden="1" xr:uid="{1B03C67F-B73A-4F34-BBE9-7C5CD4DDF58E}"/>
    <cellStyle name="60 % - Akzent3" xfId="3904" hidden="1" xr:uid="{7D33B1ED-6609-4196-A376-E9BCD8DCEB94}"/>
    <cellStyle name="60 % - Akzent3" xfId="4242" hidden="1" xr:uid="{64A6B177-71D6-4501-87B7-5A84735804E6}"/>
    <cellStyle name="60 % - Akzent3" xfId="8025" hidden="1" xr:uid="{F90BBEFF-169A-451C-AA92-8FA9C4329730}"/>
    <cellStyle name="60 % - Akzent3" xfId="8159" hidden="1" xr:uid="{F165933C-C9B0-4B5E-A4A5-20A5F2FC1FD7}"/>
    <cellStyle name="60 % - Akzent3" xfId="8191" hidden="1" xr:uid="{93040134-A4B9-4A69-9305-371729845FF9}"/>
    <cellStyle name="60 % - Akzent3" xfId="8317" hidden="1" xr:uid="{9AE534B4-7FAB-4034-8AF3-033CCE1C96EA}"/>
    <cellStyle name="60 % - Akzent3" xfId="8382" hidden="1" xr:uid="{2E7F4CAA-EF8A-4293-8477-73F901C42C71}"/>
    <cellStyle name="60 % - Akzent3" xfId="8404" hidden="1" xr:uid="{B0E1B3BC-8339-44C6-A25C-990E31CB0C29}"/>
    <cellStyle name="60 % - Akzent3" xfId="8353" hidden="1" xr:uid="{C95CF7D5-388F-4029-BFB2-12BCF496A1CD}"/>
    <cellStyle name="60 % - Akzent3" xfId="8362" hidden="1" xr:uid="{A2346300-E180-41AF-ACBC-B1E4CDECB36B}"/>
    <cellStyle name="60 % - Akzent3" xfId="8413" hidden="1" xr:uid="{03EBC028-D795-46C9-8644-F0AA21E7C4CB}"/>
    <cellStyle name="60 % - Akzent3" xfId="8449" hidden="1" xr:uid="{37B4AFB3-F569-43EB-8A6E-7879B749436D}"/>
    <cellStyle name="60 % - Akzent3" xfId="8481" hidden="1" xr:uid="{B3A4866E-A822-4C1E-BAB0-CF686D731DFF}"/>
    <cellStyle name="60 % - Akzent3" xfId="8606" hidden="1" xr:uid="{42F5114E-91E0-44E4-AB61-D782C4018B6A}"/>
    <cellStyle name="60 % - Akzent3" xfId="8671" hidden="1" xr:uid="{74777F4D-B38A-4046-96E9-14B6A776667C}"/>
    <cellStyle name="60 % - Akzent3" xfId="8693" hidden="1" xr:uid="{6745293C-1C5F-4CF3-9D09-DCFF122B0D91}"/>
    <cellStyle name="60 % - Akzent3" xfId="8642" hidden="1" xr:uid="{4B765083-8BC8-4114-888E-958922A69CBA}"/>
    <cellStyle name="60 % - Akzent3" xfId="8651" hidden="1" xr:uid="{C12C2F83-BAD6-4432-A263-E5291B4EC70D}"/>
    <cellStyle name="60 % - Akzent3" xfId="8702" hidden="1" xr:uid="{DA852BA8-1E1C-45E4-9803-40E165EBF7E3}"/>
    <cellStyle name="60 % - Akzent3" xfId="8738" hidden="1" xr:uid="{5CEF457A-5963-4D6F-94A0-93A2B11CE341}"/>
    <cellStyle name="60 % - Akzent3" xfId="4723" hidden="1" xr:uid="{725B809E-CC5D-4EA5-BE87-3FA07345C5DA}"/>
    <cellStyle name="60 % - Akzent3" xfId="8819" hidden="1" xr:uid="{34F808A6-0713-4D89-91FC-CE59DC252A54}"/>
    <cellStyle name="60 % - Akzent3" xfId="9122" hidden="1" xr:uid="{F136A260-8E65-4C79-BA6C-C320FCF7C416}"/>
    <cellStyle name="60 % - Akzent3" xfId="9599" hidden="1" xr:uid="{B1196080-2CC0-45AF-BCA2-036B6D30D6F1}"/>
    <cellStyle name="60 % - Akzent3" xfId="8997" hidden="1" xr:uid="{DEA0A8B3-1C5F-4A45-B807-26BF00823250}"/>
    <cellStyle name="60 % - Akzent3" xfId="9041" hidden="1" xr:uid="{C3392913-F7C8-4BE6-B0D2-0A31ED12F8AF}"/>
    <cellStyle name="60 % - Akzent3" xfId="9634" hidden="1" xr:uid="{8ACECE0F-FC91-4F5B-B4EC-8B9B2A5E4561}"/>
    <cellStyle name="60 % - Akzent3" xfId="10153" hidden="1" xr:uid="{9AC63760-840B-4FAE-AB18-267B9D7B628B}"/>
    <cellStyle name="60 % - Akzent3" xfId="10202" hidden="1" xr:uid="{3F21C138-2D1C-4CDE-B683-993D2DDA4F72}"/>
    <cellStyle name="60 % - Akzent3" xfId="10289" hidden="1" xr:uid="{07DA91A6-5293-4CA2-8C62-4B2D14939704}"/>
    <cellStyle name="60 % - Akzent3" xfId="10578" hidden="1" xr:uid="{D2AA871C-CDAE-4093-ACC9-03F49A8EA23E}"/>
    <cellStyle name="60 % - Akzent3" xfId="11049" hidden="1" xr:uid="{984AE0E1-3CCC-45AE-B69A-97F466CC6F49}"/>
    <cellStyle name="60 % - Akzent3" xfId="10457" hidden="1" xr:uid="{30C971CF-7546-4C58-9648-96D60419BD30}"/>
    <cellStyle name="60 % - Akzent3" xfId="10501" hidden="1" xr:uid="{3E0124B1-237B-48FC-AD20-174D683BD544}"/>
    <cellStyle name="60 % - Akzent3" xfId="11081" hidden="1" xr:uid="{65B2B4ED-9344-4696-8148-641DE51ECB37}"/>
    <cellStyle name="60 % - Akzent3" xfId="11215" hidden="1" xr:uid="{102460C8-7B4F-4FAB-AF68-0CE616AF21BE}"/>
    <cellStyle name="60 % - Akzent3" xfId="11245" hidden="1" xr:uid="{D28541E9-DBF6-4EB0-8FA1-C48E89AAF20F}"/>
    <cellStyle name="60 % - Akzent3" xfId="11307" hidden="1" xr:uid="{FDF2503E-8D0C-4BA8-B984-750484748B3A}"/>
    <cellStyle name="60 % - Akzent3" xfId="11372" hidden="1" xr:uid="{DD39AC07-85AE-4FD9-8131-B9EF72E7B5C5}"/>
    <cellStyle name="60 % - Akzent3" xfId="11394" hidden="1" xr:uid="{87B884FD-73DB-4C0D-A60A-B43C2398F51A}"/>
    <cellStyle name="60 % - Akzent3" xfId="11343" hidden="1" xr:uid="{1061BF48-E80B-42F2-98DC-604317E69607}"/>
    <cellStyle name="60 % - Akzent3" xfId="11352" hidden="1" xr:uid="{9FB6C0F9-CCA3-47F7-B1DE-0B9E222C5521}"/>
    <cellStyle name="60 % - Akzent3" xfId="11403" hidden="1" xr:uid="{9CA922E8-66E5-4DF9-BCEF-EE6D3CBBD3EA}"/>
    <cellStyle name="60 % - Akzent3" xfId="11439" hidden="1" xr:uid="{BF8318B4-5D75-4783-A938-BF924D0564AB}"/>
    <cellStyle name="60 % - Akzent3" xfId="11469" hidden="1" xr:uid="{18D8441A-825D-44B2-892F-E9A972B5A1FE}"/>
    <cellStyle name="60 % - Akzent3" xfId="11530" hidden="1" xr:uid="{B6C03090-D900-40AC-867D-820222CBC2BF}"/>
    <cellStyle name="60 % - Akzent3" xfId="11595" hidden="1" xr:uid="{2038FBFE-B908-456C-BF33-1924F5316CDD}"/>
    <cellStyle name="60 % - Akzent3" xfId="11617" hidden="1" xr:uid="{E36414ED-3599-44E6-BA2D-40AAB0DA075E}"/>
    <cellStyle name="60 % - Akzent3" xfId="11566" hidden="1" xr:uid="{18C60066-9A3D-41C1-A89E-A5F2281C2A1A}"/>
    <cellStyle name="60 % - Akzent3" xfId="11575" hidden="1" xr:uid="{F0687266-546E-468B-AA8E-D97BCEC8B2E6}"/>
    <cellStyle name="60 % - Akzent3" xfId="11626" hidden="1" xr:uid="{8A2E76E4-2308-48DE-8FD6-2351A26A4367}"/>
    <cellStyle name="60 % - Akzent3" xfId="11662" hidden="1" xr:uid="{01D0838D-74DB-40FC-B335-CFB89B9529FD}"/>
    <cellStyle name="60 % - Akzent3" xfId="4031" hidden="1" xr:uid="{C030DCB6-2D08-434E-B415-0EC9D973F05C}"/>
    <cellStyle name="60 % - Akzent3" xfId="11741" hidden="1" xr:uid="{59BD7580-DCE6-4B7D-9357-439679351767}"/>
    <cellStyle name="60 % - Akzent3" xfId="12044" hidden="1" xr:uid="{A3661305-495E-46B6-BF51-7E918C1861B8}"/>
    <cellStyle name="60 % - Akzent3" xfId="12521" hidden="1" xr:uid="{3C0FAC8D-85EE-45EC-B248-0BCDCD738CFE}"/>
    <cellStyle name="60 % - Akzent3" xfId="11919" hidden="1" xr:uid="{5B3933AD-0D24-4E91-8B68-2253B5895819}"/>
    <cellStyle name="60 % - Akzent3" xfId="11963" hidden="1" xr:uid="{FB81D125-C6F5-48F2-8534-81C903F76F92}"/>
    <cellStyle name="60 % - Akzent3" xfId="12556" hidden="1" xr:uid="{F3C48651-3F09-4119-BE1F-742238A61430}"/>
    <cellStyle name="60 % - Akzent3" xfId="13075" hidden="1" xr:uid="{FAE2D761-7081-431F-9DC3-49AD50C581CF}"/>
    <cellStyle name="60 % - Akzent3" xfId="13120" hidden="1" xr:uid="{B20F0BE5-47E7-4281-8B48-529925281806}"/>
    <cellStyle name="60 % - Akzent3" xfId="13171" hidden="1" xr:uid="{28B7959B-C485-4394-B7CE-5409A0A17F30}"/>
    <cellStyle name="60 % - Akzent3" xfId="13460" hidden="1" xr:uid="{2DB40DE1-AE89-493F-9D2C-752D8AE8EEF6}"/>
    <cellStyle name="60 % - Akzent3" xfId="13931" hidden="1" xr:uid="{1C97FEC9-5FBD-4BB4-AEC4-BBF484037901}"/>
    <cellStyle name="60 % - Akzent3" xfId="13339" hidden="1" xr:uid="{E338E627-C810-4219-80AE-067854DB4824}"/>
    <cellStyle name="60 % - Akzent3" xfId="13383" hidden="1" xr:uid="{4FB5ADA7-5279-4F68-9A6B-2B2AD2DA96F3}"/>
    <cellStyle name="60 % - Akzent3" xfId="13963" hidden="1" xr:uid="{EBF34729-985F-4F78-AA77-3BE3F4BA781B}"/>
    <cellStyle name="60 % - Akzent3" xfId="14097" hidden="1" xr:uid="{39CD62B0-C36E-4EA3-8125-ECCF1AF3D2CB}"/>
    <cellStyle name="60 % - Akzent3" xfId="14125" hidden="1" xr:uid="{D8CA3AAD-31F1-4C17-A170-4A0AE3E48816}"/>
    <cellStyle name="60 % - Akzent3" xfId="14149" hidden="1" xr:uid="{21DDDF3F-8352-43D4-8EB8-80C80299FCB7}"/>
    <cellStyle name="60 % - Akzent3" xfId="14214" hidden="1" xr:uid="{37255EBC-28FE-4AA7-AA3A-FB609F9FE490}"/>
    <cellStyle name="60 % - Akzent3" xfId="14236" hidden="1" xr:uid="{408C0EA8-E52A-4BC8-BE7A-0FB1BB777F7C}"/>
    <cellStyle name="60 % - Akzent3" xfId="14185" hidden="1" xr:uid="{16AE54A1-9A5C-4B18-87A9-6AB95F823D9B}"/>
    <cellStyle name="60 % - Akzent3" xfId="14194" hidden="1" xr:uid="{73FB29B2-C817-4EAA-BE68-43335E2DE26C}"/>
    <cellStyle name="60 % - Akzent3" xfId="14245" hidden="1" xr:uid="{E5857860-5267-4910-B72D-490898C85AB8}"/>
    <cellStyle name="60 % - Akzent3" xfId="14281" hidden="1" xr:uid="{4B478EE9-825E-4305-8625-2A0BA8AD0ABB}"/>
    <cellStyle name="60 % - Akzent3" xfId="14309" hidden="1" xr:uid="{59DF4FDD-749F-47FB-BC99-2AB8FE73C130}"/>
    <cellStyle name="60 % - Akzent3" xfId="14333" hidden="1" xr:uid="{DB121B86-7069-40DA-B382-B1FCD8D22107}"/>
    <cellStyle name="60 % - Akzent3" xfId="14398" hidden="1" xr:uid="{5A5A4156-D1FE-4751-B434-27668267EF8F}"/>
    <cellStyle name="60 % - Akzent3" xfId="14420" hidden="1" xr:uid="{27BBDCAD-7609-4BFC-8C84-677C5BC1F6DE}"/>
    <cellStyle name="60 % - Akzent3" xfId="14369" hidden="1" xr:uid="{C6C4B340-71A1-4E08-B0BB-B360A0BB279B}"/>
    <cellStyle name="60 % - Akzent3" xfId="14378" hidden="1" xr:uid="{BFAFA38B-DF66-4172-9B05-0D72CAE76371}"/>
    <cellStyle name="60 % - Akzent3" xfId="14429" hidden="1" xr:uid="{3CB16BBE-8003-47A1-A23B-808EF773F463}"/>
    <cellStyle name="60 % - Akzent3" xfId="14465" hidden="1" xr:uid="{919D0481-577C-4583-830A-C42AE8661D75}"/>
    <cellStyle name="60 % - Akzent3" xfId="14497" hidden="1" xr:uid="{DBB20658-F027-4743-99B4-945967BA99E7}"/>
    <cellStyle name="60 % - Akzent3" xfId="14657" hidden="1" xr:uid="{F7139984-ED88-441A-B198-6769CDFEB40F}"/>
    <cellStyle name="60 % - Akzent3" xfId="14722" hidden="1" xr:uid="{F04835EC-C6CB-4628-93A6-4EAD4E1518BD}"/>
    <cellStyle name="60 % - Akzent3" xfId="14744" hidden="1" xr:uid="{796F8761-E9D5-4A9B-A711-90D1B5E1B998}"/>
    <cellStyle name="60 % - Akzent3" xfId="14693" hidden="1" xr:uid="{893450A3-8D48-403F-A9DF-AA6FB0F93EDB}"/>
    <cellStyle name="60 % - Akzent3" xfId="14702" hidden="1" xr:uid="{A564855C-60EB-40E6-A6E2-D246D21DFEA2}"/>
    <cellStyle name="60 % - Akzent3" xfId="14753" hidden="1" xr:uid="{57D86384-ED92-45C1-BC2C-69DCE9D7C2A8}"/>
    <cellStyle name="60 % - Akzent3" xfId="14789" hidden="1" xr:uid="{3A3CEAE4-DCDE-4FB7-9357-F104C192EF8D}"/>
    <cellStyle name="60 % - Akzent3" xfId="14821" hidden="1" xr:uid="{134D9846-076A-4874-A7CD-1A728D14702B}"/>
    <cellStyle name="60 % - Akzent3" xfId="14981" hidden="1" xr:uid="{CA522B42-9520-4712-AECC-88BBBF5B641F}"/>
    <cellStyle name="60 % - Akzent3" xfId="15046" hidden="1" xr:uid="{ADB8ACB0-A0A6-4286-892C-B8542D15F0C5}"/>
    <cellStyle name="60 % - Akzent3" xfId="15068" hidden="1" xr:uid="{DBDE9755-38BA-458C-96FF-ECA8A672EE48}"/>
    <cellStyle name="60 % - Akzent3" xfId="15017" hidden="1" xr:uid="{42E635A6-B55A-49BE-83A3-69C7A1274E0A}"/>
    <cellStyle name="60 % - Akzent3" xfId="15026" hidden="1" xr:uid="{199037EB-A82A-45A0-8E8F-AB33804D309A}"/>
    <cellStyle name="60 % - Akzent3" xfId="15077" hidden="1" xr:uid="{9FBD9628-68E2-4086-8592-9919C9F7C356}"/>
    <cellStyle name="60 % - Akzent3" xfId="15113" hidden="1" xr:uid="{1C7FB56A-389E-456D-BD91-7A6B03393A32}"/>
    <cellStyle name="60 % - Akzent3" xfId="15145" hidden="1" xr:uid="{2A2A8F4D-11DD-4F16-BD0C-4992C78DE3C3}"/>
    <cellStyle name="60 % - Akzent3" xfId="15305" hidden="1" xr:uid="{6BBE4345-9235-4583-9655-C7497BC9EA74}"/>
    <cellStyle name="60 % - Akzent3" xfId="15370" hidden="1" xr:uid="{2AF67E99-3701-4B8A-B07F-ADB28BA8BBE0}"/>
    <cellStyle name="60 % - Akzent3" xfId="15392" hidden="1" xr:uid="{DFC4ABBC-4979-4034-82FA-37CAC44761E0}"/>
    <cellStyle name="60 % - Akzent3" xfId="15341" hidden="1" xr:uid="{BBE0A695-69A9-4473-AABF-A2DC8973AA58}"/>
    <cellStyle name="60 % - Akzent3" xfId="15350" hidden="1" xr:uid="{3E36EF5B-C06A-4601-B5D2-6682C5F8E4F0}"/>
    <cellStyle name="60 % - Akzent3" xfId="15401" hidden="1" xr:uid="{C44C1E7A-AA42-4992-9B8E-AD99EFAD2B0D}"/>
    <cellStyle name="60 % - Akzent3" xfId="15437" hidden="1" xr:uid="{4BA0326C-7025-4220-B80A-F77DB47D3C30}"/>
    <cellStyle name="60 % - Akzent3" xfId="15469" hidden="1" xr:uid="{FBA7B0DC-4ACF-4BAB-8951-856F047BDCBE}"/>
    <cellStyle name="60 % - Akzent3" xfId="15629" hidden="1" xr:uid="{CCBD221A-A0DF-4603-9CFE-103BD5AFB006}"/>
    <cellStyle name="60 % - Akzent3" xfId="15694" hidden="1" xr:uid="{E7D26339-DF54-486B-A240-E64FF33AD58A}"/>
    <cellStyle name="60 % - Akzent3" xfId="15716" hidden="1" xr:uid="{60185F03-0E93-4749-9752-C08D755A760B}"/>
    <cellStyle name="60 % - Akzent3" xfId="15665" hidden="1" xr:uid="{0EBA69D4-3BE8-4966-AF46-4F5701401691}"/>
    <cellStyle name="60 % - Akzent3" xfId="15674" hidden="1" xr:uid="{4CD8DA65-1D54-4A80-B543-CB44449585B5}"/>
    <cellStyle name="60 % - Akzent3" xfId="15725" hidden="1" xr:uid="{5D1101D2-6829-4C6C-9775-CFFD4EA7BA76}"/>
    <cellStyle name="60 % - Akzent3" xfId="15761" hidden="1" xr:uid="{C8F98E60-AAA6-4752-AB4B-93CD866BDCFB}"/>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69" hidden="1" xr:uid="{B6622814-718A-4875-BD91-8ECCF3C9933A}"/>
    <cellStyle name="60 % - Akzent4" xfId="4419" hidden="1" xr:uid="{69A97E9B-60D4-403E-B96A-95CD3345152A}"/>
    <cellStyle name="60 % - Akzent4" xfId="4709" hidden="1" xr:uid="{622BDDA6-ED84-4CD3-A973-BFD90BAD06FE}"/>
    <cellStyle name="60 % - Akzent4" xfId="5142" hidden="1" xr:uid="{877EED69-E435-468C-A3F9-554E8E033FBE}"/>
    <cellStyle name="60 % - Akzent4" xfId="5299" hidden="1" xr:uid="{DB82A3F7-7F44-43B8-AD4B-9ED73FE51E71}"/>
    <cellStyle name="60 % - Akzent4" xfId="5185" hidden="1" xr:uid="{D558A756-1B10-4E83-9D8F-BE6AE6EA2FD1}"/>
    <cellStyle name="60 % - Akzent4" xfId="4451" hidden="1" xr:uid="{FAFE68CF-3D71-4396-875C-DD7EAA114473}"/>
    <cellStyle name="60 % - Akzent4" xfId="5706" hidden="1" xr:uid="{AAD9BE6B-53ED-4A5D-B343-5A7868FF9907}"/>
    <cellStyle name="60 % - Akzent4" xfId="5761" hidden="1" xr:uid="{468A0222-DF89-4284-A640-77F66C9E31D7}"/>
    <cellStyle name="60 % - Akzent4" xfId="5955" hidden="1" xr:uid="{E791CA48-7AB9-418F-A79B-9A04157475AD}"/>
    <cellStyle name="60 % - Akzent4" xfId="6234" hidden="1" xr:uid="{353D984E-72CE-4173-B729-17BE18089003}"/>
    <cellStyle name="60 % - Akzent4" xfId="6667" hidden="1" xr:uid="{99A29262-3E4D-4B69-9ADF-3283A2AED3FE}"/>
    <cellStyle name="60 % - Akzent4" xfId="6810" hidden="1" xr:uid="{7F43A8BD-2BEF-42A5-91F2-4430DE719BA2}"/>
    <cellStyle name="60 % - Akzent4" xfId="6707" hidden="1" xr:uid="{8AC1C2A0-0244-4535-8055-E0D02126EA3A}"/>
    <cellStyle name="60 % - Akzent4" xfId="5981" hidden="1" xr:uid="{D8AED3D1-C537-4903-82C9-69450EE07CCF}"/>
    <cellStyle name="60 % - Akzent4" xfId="6857" hidden="1" xr:uid="{FE03C80A-CFA7-4ECB-BEFA-51BECEBF97AE}"/>
    <cellStyle name="60 % - Akzent4" xfId="6894" hidden="1" xr:uid="{AD6F8D73-338C-45F3-AE1B-4E72F677C64B}"/>
    <cellStyle name="60 % - Akzent4" xfId="7054" hidden="1" xr:uid="{FDA02BBA-7015-4634-BD3C-F26066A05BFE}"/>
    <cellStyle name="60 % - Akzent4" xfId="7114" hidden="1" xr:uid="{21F1BA04-E850-440B-9335-7274B3A1E243}"/>
    <cellStyle name="60 % - Akzent4" xfId="7131" hidden="1" xr:uid="{D6FE8248-FCF9-4EEA-959F-7068DE39A298}"/>
    <cellStyle name="60 % - Akzent4" xfId="7169" hidden="1" xr:uid="{8458FA66-1458-4D98-87EC-A6A46D98DE8C}"/>
    <cellStyle name="60 % - Akzent4" xfId="7144" hidden="1" xr:uid="{6560A70C-C887-48D5-924D-77EEC1C90A8E}"/>
    <cellStyle name="60 % - Akzent4" xfId="7065" hidden="1" xr:uid="{BC1D146D-D596-4578-87F0-7BD5D1FA01CD}"/>
    <cellStyle name="60 % - Akzent4" xfId="7181" hidden="1" xr:uid="{8BD651D7-6136-4703-A325-4D202320303E}"/>
    <cellStyle name="60 % - Akzent4" xfId="7218" hidden="1" xr:uid="{8CFA8220-B6D5-414B-8BBF-75ABA7B4B3EB}"/>
    <cellStyle name="60 % - Akzent4" xfId="7378" hidden="1" xr:uid="{721ABC83-6D3A-4AF9-A28D-44AD39C0C050}"/>
    <cellStyle name="60 % - Akzent4" xfId="7438" hidden="1" xr:uid="{9D957828-5A95-422F-A2DD-1F4B2365A121}"/>
    <cellStyle name="60 % - Akzent4" xfId="7455" hidden="1" xr:uid="{B4791186-46A1-4E05-ADFA-7440F130B286}"/>
    <cellStyle name="60 % - Akzent4" xfId="7493" hidden="1" xr:uid="{6ECB3273-C7D4-4E31-8D8B-D2CE7B6E17B7}"/>
    <cellStyle name="60 % - Akzent4" xfId="7468" hidden="1" xr:uid="{7237461E-0E49-4C1A-811D-9CC2CD537C17}"/>
    <cellStyle name="60 % - Akzent4" xfId="7389" hidden="1" xr:uid="{499C3861-A121-4FE4-A2A3-3414AA56A00A}"/>
    <cellStyle name="60 % - Akzent4" xfId="7505" hidden="1" xr:uid="{99F26A9D-5FDE-466C-AAAA-86C75117E7AF}"/>
    <cellStyle name="60 % - Akzent4" xfId="6180" hidden="1" xr:uid="{698EB4EF-6257-418E-9685-46B1BD5FEBF6}"/>
    <cellStyle name="60 % - Akzent4" xfId="4867" hidden="1" xr:uid="{C77ACA6C-32E7-41C2-85F4-11196C113F14}"/>
    <cellStyle name="60 % - Akzent4" xfId="6791" hidden="1" xr:uid="{CEFFF9FF-25D6-4002-8890-F7B2356F6686}"/>
    <cellStyle name="60 % - Akzent4" xfId="6488" hidden="1" xr:uid="{066472CF-F3E7-47DD-AC0E-D1DF8213DA4C}"/>
    <cellStyle name="60 % - Akzent4" xfId="4936" hidden="1" xr:uid="{05A0CAE7-1BFB-4D21-BF69-B14BD55B369F}"/>
    <cellStyle name="60 % - Akzent4" xfId="4770" hidden="1" xr:uid="{E41F5B51-2B51-4DFE-B7D8-417FDF906B25}"/>
    <cellStyle name="60 % - Akzent4" xfId="3651" hidden="1" xr:uid="{2DEE2FC1-B1F7-4998-81BC-C4BF106D7F86}"/>
    <cellStyle name="60 % - Akzent4" xfId="4457" hidden="1" xr:uid="{945EDD6A-9067-4B81-9481-5F9D95A59F44}"/>
    <cellStyle name="60 % - Akzent4" xfId="6457" hidden="1" xr:uid="{D82707F1-68FE-4BB0-9824-7B766141380B}"/>
    <cellStyle name="60 % - Akzent4" xfId="4032" hidden="1" xr:uid="{AB55875D-C968-47F0-865C-78E27539495A}"/>
    <cellStyle name="60 % - Akzent4" xfId="7520" hidden="1" xr:uid="{505B12D8-DEE6-498F-B5FF-176C49BCF7B9}"/>
    <cellStyle name="60 % - Akzent4" xfId="7966" hidden="1" xr:uid="{C397FF30-5056-435A-9B2E-C12C776BD532}"/>
    <cellStyle name="60 % - Akzent4" xfId="8110" hidden="1" xr:uid="{E591B489-BC76-42B3-AE52-3D9AE0FBA307}"/>
    <cellStyle name="60 % - Akzent4" xfId="8007" hidden="1" xr:uid="{A9803AB4-9DEB-4F74-83E4-2946BB981109}"/>
    <cellStyle name="60 % - Akzent4" xfId="5333" hidden="1" xr:uid="{863B273C-6C54-4BAC-A627-BCC95A56343D}"/>
    <cellStyle name="60 % - Akzent4" xfId="8157" hidden="1" xr:uid="{3B881907-72EF-4D5D-9250-220FD28404CF}"/>
    <cellStyle name="60 % - Akzent4" xfId="8194" hidden="1" xr:uid="{E8314D70-980E-4298-BB4A-0BCCBB36BCD2}"/>
    <cellStyle name="60 % - Akzent4" xfId="8320" hidden="1" xr:uid="{0AAB9750-7EC6-42D0-9B2D-0B03EB13D6F2}"/>
    <cellStyle name="60 % - Akzent4" xfId="8380" hidden="1" xr:uid="{2816BCC6-BF1A-4118-8FE3-57253E700DC7}"/>
    <cellStyle name="60 % - Akzent4" xfId="8397" hidden="1" xr:uid="{3954753F-69FD-4A08-9452-EA1093A1F07E}"/>
    <cellStyle name="60 % - Akzent4" xfId="8435" hidden="1" xr:uid="{26A122C6-359E-40A4-A410-98A7A12D6ECC}"/>
    <cellStyle name="60 % - Akzent4" xfId="8410" hidden="1" xr:uid="{721D7B6A-3CEF-4777-9A1C-14C5EF130FD5}"/>
    <cellStyle name="60 % - Akzent4" xfId="8331" hidden="1" xr:uid="{C0C113AC-2A87-42EB-8FAF-4C4678C85819}"/>
    <cellStyle name="60 % - Akzent4" xfId="8447" hidden="1" xr:uid="{30FD4895-DB0F-4A00-A9E8-7D18D0E9A9E4}"/>
    <cellStyle name="60 % - Akzent4" xfId="8484" hidden="1" xr:uid="{B6841FF2-123B-4448-B196-D67540720747}"/>
    <cellStyle name="60 % - Akzent4" xfId="8609" hidden="1" xr:uid="{C858989A-BF32-4483-B501-03C139E092FF}"/>
    <cellStyle name="60 % - Akzent4" xfId="8669" hidden="1" xr:uid="{8E32CE71-0FE5-49E9-9EBB-E11B7BCC3A12}"/>
    <cellStyle name="60 % - Akzent4" xfId="8686" hidden="1" xr:uid="{B5458BD6-F5D9-4207-B3D8-06AC5896FF41}"/>
    <cellStyle name="60 % - Akzent4" xfId="8724" hidden="1" xr:uid="{34EFE6C5-3925-43D3-95F0-9A3C0D58F9C5}"/>
    <cellStyle name="60 % - Akzent4" xfId="8699" hidden="1" xr:uid="{7D1CB81E-C568-4908-B205-634417B9E916}"/>
    <cellStyle name="60 % - Akzent4" xfId="8620" hidden="1" xr:uid="{583D7B5F-1DB1-4066-A1F4-7D720B54E92E}"/>
    <cellStyle name="60 % - Akzent4" xfId="8736" hidden="1" xr:uid="{0F0D014A-95BB-4579-AEAB-B504842C644D}"/>
    <cellStyle name="60 % - Akzent4" xfId="4838" hidden="1" xr:uid="{108BCC7B-1D5B-4E62-8D5F-8191B0EE2C85}"/>
    <cellStyle name="60 % - Akzent4" xfId="8823" hidden="1" xr:uid="{84181F79-F841-41D3-A2E4-2CAAB6AAF5AF}"/>
    <cellStyle name="60 % - Akzent4" xfId="9120" hidden="1" xr:uid="{ACFB1FBC-D807-4B54-AA24-DDBD36ED0FA7}"/>
    <cellStyle name="60 % - Akzent4" xfId="9570" hidden="1" xr:uid="{7E0828BB-40F6-495D-AA1B-6F6158A44ADD}"/>
    <cellStyle name="60 % - Akzent4" xfId="9730" hidden="1" xr:uid="{31E263B4-DD8F-4700-A321-5D800B79A34A}"/>
    <cellStyle name="60 % - Akzent4" xfId="9614" hidden="1" xr:uid="{ED96350E-22E7-4F58-8820-E88A07FBD5A6}"/>
    <cellStyle name="60 % - Akzent4" xfId="8855" hidden="1" xr:uid="{F7BC7603-BA62-41AB-95E1-3FFA0C25E974}"/>
    <cellStyle name="60 % - Akzent4" xfId="10151" hidden="1" xr:uid="{53DA99A0-9F9A-4FF7-9393-84505C116E59}"/>
    <cellStyle name="60 % - Akzent4" xfId="10206" hidden="1" xr:uid="{3039E07C-CA39-47E7-BAEE-7EB5FA7B321F}"/>
    <cellStyle name="60 % - Akzent4" xfId="10293" hidden="1" xr:uid="{7215E0A7-1218-4F32-8458-62CE95184B56}"/>
    <cellStyle name="60 % - Akzent4" xfId="10576" hidden="1" xr:uid="{833A1AFD-6BE9-42FD-B43D-234C0960B72D}"/>
    <cellStyle name="60 % - Akzent4" xfId="11022" hidden="1" xr:uid="{6E7EA896-6EE3-4703-BEE4-C1CF3CE219B6}"/>
    <cellStyle name="60 % - Akzent4" xfId="11166" hidden="1" xr:uid="{528C76DD-6BCA-4E87-9D18-589F8373DD63}"/>
    <cellStyle name="60 % - Akzent4" xfId="11063" hidden="1" xr:uid="{DF0B78D9-C522-4D11-9B01-622E213AE004}"/>
    <cellStyle name="60 % - Akzent4" xfId="10319" hidden="1" xr:uid="{901408AD-91B9-4B7C-AED7-D02F3CBA8025}"/>
    <cellStyle name="60 % - Akzent4" xfId="11213" hidden="1" xr:uid="{AFAAF120-ECB9-49B3-B892-54C39618D463}"/>
    <cellStyle name="60 % - Akzent4" xfId="11248" hidden="1" xr:uid="{0A5F5DB6-CD07-4AFC-A90A-1E6A987240E7}"/>
    <cellStyle name="60 % - Akzent4" xfId="11310" hidden="1" xr:uid="{4D177606-F176-458B-9638-751BB657C0F6}"/>
    <cellStyle name="60 % - Akzent4" xfId="11370" hidden="1" xr:uid="{C19B45DC-012C-4CFD-809A-A6CB559155E5}"/>
    <cellStyle name="60 % - Akzent4" xfId="11387" hidden="1" xr:uid="{7430BF59-23A3-4FDC-88FD-BDE9FE7A0A3C}"/>
    <cellStyle name="60 % - Akzent4" xfId="11425" hidden="1" xr:uid="{E9065CD3-DF0D-465E-BDAB-2FEF3D622DFE}"/>
    <cellStyle name="60 % - Akzent4" xfId="11400" hidden="1" xr:uid="{97D8428C-E914-4D33-A880-E88122443ACF}"/>
    <cellStyle name="60 % - Akzent4" xfId="11321" hidden="1" xr:uid="{6C964DBD-DAD9-4D29-BF40-6E8D2D947329}"/>
    <cellStyle name="60 % - Akzent4" xfId="11437" hidden="1" xr:uid="{476595DC-5022-4868-BF53-4C934ACDEEBD}"/>
    <cellStyle name="60 % - Akzent4" xfId="11472" hidden="1" xr:uid="{7AFC2676-5DB8-4C4B-BA72-D48861B6ABC0}"/>
    <cellStyle name="60 % - Akzent4" xfId="11533" hidden="1" xr:uid="{4B9F0F94-45D7-48D3-A339-BC3A812EC696}"/>
    <cellStyle name="60 % - Akzent4" xfId="11593" hidden="1" xr:uid="{D20F466A-1EB1-4EE6-A2C5-8C8E2538ECE7}"/>
    <cellStyle name="60 % - Akzent4" xfId="11610" hidden="1" xr:uid="{01F0B3CD-9FDE-4C00-BAC7-6004E5010742}"/>
    <cellStyle name="60 % - Akzent4" xfId="11648" hidden="1" xr:uid="{5198CBF2-2089-4253-9312-1E4D5F1474F5}"/>
    <cellStyle name="60 % - Akzent4" xfId="11623" hidden="1" xr:uid="{DC1715F7-8F1F-4D07-A64F-B4882D8ECC05}"/>
    <cellStyle name="60 % - Akzent4" xfId="11544" hidden="1" xr:uid="{C3CB8AD8-71DE-49FB-B279-D547C2C98F8F}"/>
    <cellStyle name="60 % - Akzent4" xfId="11660" hidden="1" xr:uid="{0BC4D9E8-3117-413E-9AFE-52F6C16A91D4}"/>
    <cellStyle name="60 % - Akzent4" xfId="4366" hidden="1" xr:uid="{6CA009FB-116D-429F-8F40-C2B6404D8067}"/>
    <cellStyle name="60 % - Akzent4" xfId="11745" hidden="1" xr:uid="{F8F3840E-CDFE-4FD9-BEDD-ACA1A9D088F1}"/>
    <cellStyle name="60 % - Akzent4" xfId="12042" hidden="1" xr:uid="{1E2AFB49-1D14-455F-B07D-27D0B58B6FA3}"/>
    <cellStyle name="60 % - Akzent4" xfId="12492" hidden="1" xr:uid="{BEB81E29-D9B4-44E5-BEDE-5825BE1856DC}"/>
    <cellStyle name="60 % - Akzent4" xfId="12652" hidden="1" xr:uid="{0CDF425D-BAAA-4B42-AA8A-29BCF5ECF058}"/>
    <cellStyle name="60 % - Akzent4" xfId="12536" hidden="1" xr:uid="{9031542C-A3E2-448F-9AF5-E9ECD98CE1E0}"/>
    <cellStyle name="60 % - Akzent4" xfId="11777" hidden="1" xr:uid="{82B567E3-3EB4-41D2-835D-B50D9A5EE146}"/>
    <cellStyle name="60 % - Akzent4" xfId="13073" hidden="1" xr:uid="{569B217F-D00A-4E87-A52B-0027B02185E7}"/>
    <cellStyle name="60 % - Akzent4" xfId="13124" hidden="1" xr:uid="{27B632A5-728C-46C7-84D8-76048122E498}"/>
    <cellStyle name="60 % - Akzent4" xfId="13175" hidden="1" xr:uid="{9D6A7445-CD42-476C-A013-AA0DBF8C3EEE}"/>
    <cellStyle name="60 % - Akzent4" xfId="13458" hidden="1" xr:uid="{8895BFB5-BB58-4D5C-AE78-2FF86BC79618}"/>
    <cellStyle name="60 % - Akzent4" xfId="13904" hidden="1" xr:uid="{BFF0C006-43CB-40CF-8875-99EDC5918A44}"/>
    <cellStyle name="60 % - Akzent4" xfId="14048" hidden="1" xr:uid="{CFF05AF3-26DE-47C5-974E-A3398C7774DD}"/>
    <cellStyle name="60 % - Akzent4" xfId="13945" hidden="1" xr:uid="{19CBDA6F-C8FA-485D-952E-D3DC49F519FE}"/>
    <cellStyle name="60 % - Akzent4" xfId="13201" hidden="1" xr:uid="{5E6E6E21-0BA4-4DCB-B8D0-3D8B24B661DD}"/>
    <cellStyle name="60 % - Akzent4" xfId="14095" hidden="1" xr:uid="{0900764A-CCBC-43F6-85EC-5DE764BCC3D5}"/>
    <cellStyle name="60 % - Akzent4" xfId="14128" hidden="1" xr:uid="{0FF0B81C-E0B8-4898-8594-C330EA2CD859}"/>
    <cellStyle name="60 % - Akzent4" xfId="14152" hidden="1" xr:uid="{F598396C-DBD2-4204-A976-4BD2C9105FF8}"/>
    <cellStyle name="60 % - Akzent4" xfId="14212" hidden="1" xr:uid="{7CDBEA86-6FF9-4633-935B-2F6ADD1C73D9}"/>
    <cellStyle name="60 % - Akzent4" xfId="14229" hidden="1" xr:uid="{F22DCA52-B840-41C0-B876-5F50253650FB}"/>
    <cellStyle name="60 % - Akzent4" xfId="14267" hidden="1" xr:uid="{08BF2704-F202-4B6F-BF88-BE1ACE839F0C}"/>
    <cellStyle name="60 % - Akzent4" xfId="14242" hidden="1" xr:uid="{C01583A3-72EA-4B73-9174-21A175CD3137}"/>
    <cellStyle name="60 % - Akzent4" xfId="14163" hidden="1" xr:uid="{DB1F15AB-8F3B-4988-B146-ED3E67FEBC7E}"/>
    <cellStyle name="60 % - Akzent4" xfId="14279" hidden="1" xr:uid="{E2AB2780-5C11-4780-B4D0-3EF3E3413384}"/>
    <cellStyle name="60 % - Akzent4" xfId="14312" hidden="1" xr:uid="{E9B9DEFB-4459-4A43-A909-E5A6F8A1CDEB}"/>
    <cellStyle name="60 % - Akzent4" xfId="14336" hidden="1" xr:uid="{75787A46-BAD0-480B-906C-666FBDD7F510}"/>
    <cellStyle name="60 % - Akzent4" xfId="14396" hidden="1" xr:uid="{3AF6B5DE-4FF6-4E50-A106-1D8488207AF6}"/>
    <cellStyle name="60 % - Akzent4" xfId="14413" hidden="1" xr:uid="{89524A84-BA88-4181-8FBE-3BF14DFFFF59}"/>
    <cellStyle name="60 % - Akzent4" xfId="14451" hidden="1" xr:uid="{86001379-BF08-4C31-9DD0-0A974758EEDF}"/>
    <cellStyle name="60 % - Akzent4" xfId="14426" hidden="1" xr:uid="{348EDBCF-60EB-4DA3-8722-6D25B345FCB3}"/>
    <cellStyle name="60 % - Akzent4" xfId="14347" hidden="1" xr:uid="{754C8198-7659-4EC7-8319-FEBB8CD5F674}"/>
    <cellStyle name="60 % - Akzent4" xfId="14463" hidden="1" xr:uid="{DBA2BDCE-E4B3-4220-9CCF-3A77B9DFA189}"/>
    <cellStyle name="60 % - Akzent4" xfId="14500" hidden="1" xr:uid="{3940934C-75FD-467C-BF84-45F6880FE862}"/>
    <cellStyle name="60 % - Akzent4" xfId="14660" hidden="1" xr:uid="{327BE2A9-EB57-49D6-AA2D-5464555A081E}"/>
    <cellStyle name="60 % - Akzent4" xfId="14720" hidden="1" xr:uid="{FEA443E6-388C-4634-B2FD-984268B76C56}"/>
    <cellStyle name="60 % - Akzent4" xfId="14737" hidden="1" xr:uid="{CA71D573-EBC8-4EFD-B44C-4E3C0D655F07}"/>
    <cellStyle name="60 % - Akzent4" xfId="14775" hidden="1" xr:uid="{7A0AA173-BC55-43B8-B7BD-DA59A39B460E}"/>
    <cellStyle name="60 % - Akzent4" xfId="14750" hidden="1" xr:uid="{276EBBB5-4515-4DAD-87CB-7A120B2DAC5E}"/>
    <cellStyle name="60 % - Akzent4" xfId="14671" hidden="1" xr:uid="{530AB4F4-F3FA-4286-81E5-35FDD39B7A42}"/>
    <cellStyle name="60 % - Akzent4" xfId="14787" hidden="1" xr:uid="{D0FD735E-209A-49F3-A7F9-91A259D63496}"/>
    <cellStyle name="60 % - Akzent4" xfId="14824" hidden="1" xr:uid="{F4BF2D39-C595-4B6C-A53C-00774751CF80}"/>
    <cellStyle name="60 % - Akzent4" xfId="14984" hidden="1" xr:uid="{58B5FE86-F718-453D-9F48-FDE3C170C8B1}"/>
    <cellStyle name="60 % - Akzent4" xfId="15044" hidden="1" xr:uid="{D1DCA823-AE28-4CA9-AEAC-973D23FD7C15}"/>
    <cellStyle name="60 % - Akzent4" xfId="15061" hidden="1" xr:uid="{CBCBC499-B0EB-4613-A8BC-8B7AB3832FC3}"/>
    <cellStyle name="60 % - Akzent4" xfId="15099" hidden="1" xr:uid="{C39ED777-0F60-4A24-AD27-9DDD088CA899}"/>
    <cellStyle name="60 % - Akzent4" xfId="15074" hidden="1" xr:uid="{A5958511-A823-4BD3-B87C-012D761276CF}"/>
    <cellStyle name="60 % - Akzent4" xfId="14995" hidden="1" xr:uid="{82B947D1-0EB5-48AD-9895-F59B083DB85B}"/>
    <cellStyle name="60 % - Akzent4" xfId="15111" hidden="1" xr:uid="{0AB553A7-3DBD-4F53-B72C-05570506FE4F}"/>
    <cellStyle name="60 % - Akzent4" xfId="15148" hidden="1" xr:uid="{10664D69-F4BD-4689-B232-792A7F7AF914}"/>
    <cellStyle name="60 % - Akzent4" xfId="15308" hidden="1" xr:uid="{AAEC1A1C-7F18-4B13-8A04-4D3A89FCE0F9}"/>
    <cellStyle name="60 % - Akzent4" xfId="15368" hidden="1" xr:uid="{0403F8D5-8CB0-4B2F-947B-8DEBE6BA3440}"/>
    <cellStyle name="60 % - Akzent4" xfId="15385" hidden="1" xr:uid="{5D791F6C-11A6-41ED-B708-DBD59F5A046E}"/>
    <cellStyle name="60 % - Akzent4" xfId="15423" hidden="1" xr:uid="{E48EF72A-DB68-43A6-B59B-0C9C85C7F9D3}"/>
    <cellStyle name="60 % - Akzent4" xfId="15398" hidden="1" xr:uid="{2D74DD2E-6262-478A-B8CF-11E96A72549F}"/>
    <cellStyle name="60 % - Akzent4" xfId="15319" hidden="1" xr:uid="{CB9F5EE8-0FA9-455C-B567-7140473C3895}"/>
    <cellStyle name="60 % - Akzent4" xfId="15435" hidden="1" xr:uid="{B36AE98A-166B-4384-9C6F-D14DDF0DD7D2}"/>
    <cellStyle name="60 % - Akzent4" xfId="15472" hidden="1" xr:uid="{7F5E5E1A-3B15-41DD-8616-5CC5BDFC80F5}"/>
    <cellStyle name="60 % - Akzent4" xfId="15632" hidden="1" xr:uid="{86BC6D29-9A87-44A8-8085-BA0625918529}"/>
    <cellStyle name="60 % - Akzent4" xfId="15692" hidden="1" xr:uid="{12F55D96-2E41-4BA2-81EE-4FC2C72DF63A}"/>
    <cellStyle name="60 % - Akzent4" xfId="15709" hidden="1" xr:uid="{425E361E-F5B5-4FD8-ADDE-455AB7B53D0A}"/>
    <cellStyle name="60 % - Akzent4" xfId="15747" hidden="1" xr:uid="{384AA554-6386-45B5-991D-F5FDCCDACDE9}"/>
    <cellStyle name="60 % - Akzent4" xfId="15722" hidden="1" xr:uid="{74955549-AF4B-4A86-AC15-3CB4C9175C7E}"/>
    <cellStyle name="60 % - Akzent4" xfId="15643" hidden="1" xr:uid="{BD4B4375-B5E5-4924-8DC5-152B9B57387B}"/>
    <cellStyle name="60 % - Akzent4" xfId="15759" hidden="1" xr:uid="{17F9CF79-19DB-49D5-9607-CCB0B92001B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73" hidden="1" xr:uid="{AD3C9108-85D4-43FB-895B-3ECF737A048F}"/>
    <cellStyle name="60 % - Akzent5" xfId="4423" hidden="1" xr:uid="{FDA4BC2A-8045-4D0F-BD60-96089E990C02}"/>
    <cellStyle name="60 % - Akzent5" xfId="4610" hidden="1" xr:uid="{C45AA071-8105-47BF-8BB7-7DE38FCD2411}"/>
    <cellStyle name="60 % - Akzent5" xfId="5291" hidden="1" xr:uid="{B9F1AF3C-E28A-45EE-878D-0A0C5D34AFA3}"/>
    <cellStyle name="60 % - Akzent5" xfId="4543" hidden="1" xr:uid="{4F053F25-CF9F-447E-8C5B-C03BFA35AC62}"/>
    <cellStyle name="60 % - Akzent5" xfId="4653" hidden="1" xr:uid="{2EA9C7C1-D539-4CC1-BD85-BF9F1EB3590B}"/>
    <cellStyle name="60 % - Akzent5" xfId="5342" hidden="1" xr:uid="{B3E4A096-E771-4439-978E-3F826F823D83}"/>
    <cellStyle name="60 % - Akzent5" xfId="5719" hidden="1" xr:uid="{E2D1A113-B218-4D2F-8752-926DA3012520}"/>
    <cellStyle name="60 % - Akzent5" xfId="5765" hidden="1" xr:uid="{1232AEE2-BB21-4521-8F60-FA5D74DFAEAD}"/>
    <cellStyle name="60 % - Akzent5" xfId="5959" hidden="1" xr:uid="{ED0E56F0-F04F-4886-8346-F8B25F1EA75D}"/>
    <cellStyle name="60 % - Akzent5" xfId="6138" hidden="1" xr:uid="{985B7068-DFBE-43A3-8ACE-DAEE1186AE9C}"/>
    <cellStyle name="60 % - Akzent5" xfId="6802" hidden="1" xr:uid="{478BDDEE-6C36-4BC4-985A-AF4A3F532638}"/>
    <cellStyle name="60 % - Akzent5" xfId="6072" hidden="1" xr:uid="{C648EAF0-8CAC-4803-B3C8-EE59C4FFB414}"/>
    <cellStyle name="60 % - Akzent5" xfId="6182" hidden="1" xr:uid="{D6053B02-ADA3-4EE1-A184-71E452E58026}"/>
    <cellStyle name="60 % - Akzent5" xfId="6850" hidden="1" xr:uid="{395F6904-F812-443F-B897-0BA009FB30ED}"/>
    <cellStyle name="60 % - Akzent5" xfId="6870" hidden="1" xr:uid="{FD8AFCE7-3C42-4713-AD84-683CD30ECA53}"/>
    <cellStyle name="60 % - Akzent5" xfId="6897" hidden="1" xr:uid="{6FF3A02F-3C50-4D57-92D4-D0FAA49EFCA8}"/>
    <cellStyle name="60 % - Akzent5" xfId="7057" hidden="1" xr:uid="{446A6CB7-A73C-4C02-BB5E-FF4AD93D813A}"/>
    <cellStyle name="60 % - Akzent5" xfId="7092" hidden="1" xr:uid="{EFADD7F4-E8A7-472C-BA2C-3B2F39E39161}"/>
    <cellStyle name="60 % - Akzent5" xfId="7167" hidden="1" xr:uid="{E3D1A76C-2844-410C-9C51-5FA9C7415F8C}"/>
    <cellStyle name="60 % - Akzent5" xfId="7079" hidden="1" xr:uid="{24D48C80-FDFC-4C49-AED8-2D875CC5F573}"/>
    <cellStyle name="60 % - Akzent5" xfId="7098" hidden="1" xr:uid="{3076A9DA-09C6-4013-9CAE-E974685F1F31}"/>
    <cellStyle name="60 % - Akzent5" xfId="7174" hidden="1" xr:uid="{D14DB1D5-7B93-4C5F-B34B-C2BD3D7CF42D}"/>
    <cellStyle name="60 % - Akzent5" xfId="7194" hidden="1" xr:uid="{C0068175-3D15-44E9-9B77-67D6F98DB3E4}"/>
    <cellStyle name="60 % - Akzent5" xfId="7221" hidden="1" xr:uid="{1F14C565-8CE1-454A-9A69-45F80CA7EE92}"/>
    <cellStyle name="60 % - Akzent5" xfId="7381" hidden="1" xr:uid="{84D3E962-385F-410A-BBAD-C8C981CA2010}"/>
    <cellStyle name="60 % - Akzent5" xfId="7416" hidden="1" xr:uid="{7BE12247-19B3-45FA-9A14-6C5BA535425D}"/>
    <cellStyle name="60 % - Akzent5" xfId="7491" hidden="1" xr:uid="{35767B6F-5DD7-4B58-9741-0C951D4BE939}"/>
    <cellStyle name="60 % - Akzent5" xfId="7403" hidden="1" xr:uid="{AB795CE4-70B4-44BF-91BC-936289A5E83E}"/>
    <cellStyle name="60 % - Akzent5" xfId="7422" hidden="1" xr:uid="{024EDA83-080B-47EB-8DA6-FCFE0A74AFD9}"/>
    <cellStyle name="60 % - Akzent5" xfId="7498" hidden="1" xr:uid="{8FB13A58-0E7D-49E1-B0BE-499AFAF4282F}"/>
    <cellStyle name="60 % - Akzent5" xfId="7518" hidden="1" xr:uid="{470150F4-AA03-473F-8651-A49F082D750F}"/>
    <cellStyle name="60 % - Akzent5" xfId="4335" hidden="1" xr:uid="{629011E8-6583-49B7-A00C-E95B71B6095E}"/>
    <cellStyle name="60 % - Akzent5" xfId="6595" hidden="1" xr:uid="{BCBA048C-60EB-44A1-A1C4-B5CED763CC06}"/>
    <cellStyle name="60 % - Akzent5" xfId="6820" hidden="1" xr:uid="{F3A088F1-1CC1-4985-86E3-344D577CC5D6}"/>
    <cellStyle name="60 % - Akzent5" xfId="6684" hidden="1" xr:uid="{66AE54B6-0017-43AA-AFCA-F273CA878601}"/>
    <cellStyle name="60 % - Akzent5" xfId="5090" hidden="1" xr:uid="{D1969603-883C-4206-BB0C-0E0B327B8DB0}"/>
    <cellStyle name="60 % - Akzent5" xfId="6090" hidden="1" xr:uid="{07C2E01E-B15D-48CF-B481-5657B2B3E4F7}"/>
    <cellStyle name="60 % - Akzent5" xfId="6755" hidden="1" xr:uid="{E600B37D-8563-4155-B6CD-2AD445C5E278}"/>
    <cellStyle name="60 % - Akzent5" xfId="6456" hidden="1" xr:uid="{2FD60FC5-E767-4B2C-AC9D-3AA3C7DB2EF0}"/>
    <cellStyle name="60 % - Akzent5" xfId="3910" hidden="1" xr:uid="{844E0D25-3DF4-43CF-AA54-DD08021EB072}"/>
    <cellStyle name="60 % - Akzent5" xfId="4689" hidden="1" xr:uid="{0462A592-1CD9-4387-86DA-89A6E6EDFA30}"/>
    <cellStyle name="60 % - Akzent5" xfId="3885" hidden="1" xr:uid="{C9290615-7A50-4F50-B955-3757038C426F}"/>
    <cellStyle name="60 % - Akzent5" xfId="8102" hidden="1" xr:uid="{12CF9DC5-E0EF-4D56-A647-60C7934A8901}"/>
    <cellStyle name="60 % - Akzent5" xfId="3758" hidden="1" xr:uid="{C6709F21-C956-4FDE-90DB-683040A1EC16}"/>
    <cellStyle name="60 % - Akzent5" xfId="6562" hidden="1" xr:uid="{700AE440-09A8-4551-B779-55EAE7DA802C}"/>
    <cellStyle name="60 % - Akzent5" xfId="8150" hidden="1" xr:uid="{97667FB2-2BE4-4963-B399-86CA1927AB7D}"/>
    <cellStyle name="60 % - Akzent5" xfId="8170" hidden="1" xr:uid="{893A306C-1E23-4C9D-A662-E5A5EDA9D28A}"/>
    <cellStyle name="60 % - Akzent5" xfId="8197" hidden="1" xr:uid="{34153970-2F0F-4765-8C73-1BFED2B148E9}"/>
    <cellStyle name="60 % - Akzent5" xfId="8323" hidden="1" xr:uid="{E20FF2AF-3ABD-4D91-AC30-5E9DB538B987}"/>
    <cellStyle name="60 % - Akzent5" xfId="8358" hidden="1" xr:uid="{F2B0CA34-F92F-4E4F-B3D2-723D69ECF2FD}"/>
    <cellStyle name="60 % - Akzent5" xfId="8433" hidden="1" xr:uid="{17E678A7-EB0D-4745-8C70-C09E1013D0D2}"/>
    <cellStyle name="60 % - Akzent5" xfId="8345" hidden="1" xr:uid="{540050C8-5A62-48CA-B8EB-5F638C4998FC}"/>
    <cellStyle name="60 % - Akzent5" xfId="8364" hidden="1" xr:uid="{238EE334-1922-46C8-8F08-5E7EE03B6EA0}"/>
    <cellStyle name="60 % - Akzent5" xfId="8440" hidden="1" xr:uid="{448790F7-7590-43E8-A342-7072A3393653}"/>
    <cellStyle name="60 % - Akzent5" xfId="8460" hidden="1" xr:uid="{D071FD92-0CBC-483B-BDA7-06E440C4334E}"/>
    <cellStyle name="60 % - Akzent5" xfId="8487" hidden="1" xr:uid="{E794CB7B-ABF9-4C7C-88C0-A531CDA1BA14}"/>
    <cellStyle name="60 % - Akzent5" xfId="8612" hidden="1" xr:uid="{12FCACAE-068B-4D01-83AC-31C5584C2B5F}"/>
    <cellStyle name="60 % - Akzent5" xfId="8647" hidden="1" xr:uid="{D48244C5-05F2-4933-B78B-5E95F19EDC7D}"/>
    <cellStyle name="60 % - Akzent5" xfId="8722" hidden="1" xr:uid="{221AF934-6B73-4AA6-B4BC-321DF94A73BA}"/>
    <cellStyle name="60 % - Akzent5" xfId="8634" hidden="1" xr:uid="{CE649377-736D-4BDA-9684-F5883B12437A}"/>
    <cellStyle name="60 % - Akzent5" xfId="8653" hidden="1" xr:uid="{0D29140A-765F-49F6-A43A-B038A2EA5863}"/>
    <cellStyle name="60 % - Akzent5" xfId="8729" hidden="1" xr:uid="{529CD584-C44F-45AE-BB62-29AC2E6E1A7F}"/>
    <cellStyle name="60 % - Akzent5" xfId="8749" hidden="1" xr:uid="{0B878C04-D999-4A98-B383-CF3DF1C0EC9E}"/>
    <cellStyle name="60 % - Akzent5" xfId="5851" hidden="1" xr:uid="{09DA51A3-4901-4E4F-B50D-5C269FB769EF}"/>
    <cellStyle name="60 % - Akzent5" xfId="8827" hidden="1" xr:uid="{1E3427BF-D6ED-4E0A-A1E1-E88458CA9552}"/>
    <cellStyle name="60 % - Akzent5" xfId="9019" hidden="1" xr:uid="{3CBFE949-19C2-4FFF-8EB5-20B542863F84}"/>
    <cellStyle name="60 % - Akzent5" xfId="9722" hidden="1" xr:uid="{D1F4E0C2-F786-42D0-BF2A-E7BD231C04CB}"/>
    <cellStyle name="60 % - Akzent5" xfId="8951" hidden="1" xr:uid="{2A307212-B01E-41FA-AB61-2DAC13B98559}"/>
    <cellStyle name="60 % - Akzent5" xfId="9063" hidden="1" xr:uid="{7E168855-89FE-4E03-B3C7-A14FF331B42C}"/>
    <cellStyle name="60 % - Akzent5" xfId="9773" hidden="1" xr:uid="{71FB2C68-A849-4FE0-9483-9B65F8787A2A}"/>
    <cellStyle name="60 % - Akzent5" xfId="10164" hidden="1" xr:uid="{2ADC6EAA-8C24-4144-A7B5-A14F53373936}"/>
    <cellStyle name="60 % - Akzent5" xfId="10210" hidden="1" xr:uid="{CB391499-9209-43B4-B9D4-7A2784BD5148}"/>
    <cellStyle name="60 % - Akzent5" xfId="10297" hidden="1" xr:uid="{511954EA-F4EA-480C-8AD2-F9999EEA5C78}"/>
    <cellStyle name="60 % - Akzent5" xfId="10479" hidden="1" xr:uid="{3D56EACC-8F38-4AD9-8139-89F4719024EE}"/>
    <cellStyle name="60 % - Akzent5" xfId="11158" hidden="1" xr:uid="{F18097C2-CE70-4BF9-8826-856BB063FC35}"/>
    <cellStyle name="60 % - Akzent5" xfId="10411" hidden="1" xr:uid="{B37E1D32-29D4-4953-8A5F-C09176719F5E}"/>
    <cellStyle name="60 % - Akzent5" xfId="10523" hidden="1" xr:uid="{1FB77DED-4B48-4751-8871-93376A4F9FAE}"/>
    <cellStyle name="60 % - Akzent5" xfId="11206" hidden="1" xr:uid="{6D4C961B-45BF-492C-8636-B59BCA6C1186}"/>
    <cellStyle name="60 % - Akzent5" xfId="11226" hidden="1" xr:uid="{E3ED453E-D5E5-4EBA-9161-FAAD3C8075C4}"/>
    <cellStyle name="60 % - Akzent5" xfId="11251" hidden="1" xr:uid="{EFDC0AA9-7D0B-4928-806C-2811BE1A7DAA}"/>
    <cellStyle name="60 % - Akzent5" xfId="11313" hidden="1" xr:uid="{BBFE7711-98FE-43A2-B1C4-92B07975221B}"/>
    <cellStyle name="60 % - Akzent5" xfId="11348" hidden="1" xr:uid="{E39D92E4-24B7-4253-8CA6-0ECBB203C3EE}"/>
    <cellStyle name="60 % - Akzent5" xfId="11423" hidden="1" xr:uid="{B4C8691A-0AF8-4EA0-8669-E8FCA81354F3}"/>
    <cellStyle name="60 % - Akzent5" xfId="11335" hidden="1" xr:uid="{186092D6-9D1A-4FB3-8CAD-66B426B10D46}"/>
    <cellStyle name="60 % - Akzent5" xfId="11354" hidden="1" xr:uid="{C03AA10D-C06A-43D3-BD2F-A768322E74A9}"/>
    <cellStyle name="60 % - Akzent5" xfId="11430" hidden="1" xr:uid="{60CB8929-E87E-4D4F-984F-DBD0D0F3BB6A}"/>
    <cellStyle name="60 % - Akzent5" xfId="11450" hidden="1" xr:uid="{678E32C9-1860-4F96-9B92-F75ACF612114}"/>
    <cellStyle name="60 % - Akzent5" xfId="11475" hidden="1" xr:uid="{20F04002-9D39-4931-85B2-605046BA4C0A}"/>
    <cellStyle name="60 % - Akzent5" xfId="11536" hidden="1" xr:uid="{A4142B70-3847-4344-938C-03B8DA68C748}"/>
    <cellStyle name="60 % - Akzent5" xfId="11571" hidden="1" xr:uid="{1C76B7FE-4338-4791-B89E-D752D6AEC6CA}"/>
    <cellStyle name="60 % - Akzent5" xfId="11646" hidden="1" xr:uid="{4CF51977-E2ED-4933-8347-A5E3150CB0C1}"/>
    <cellStyle name="60 % - Akzent5" xfId="11558" hidden="1" xr:uid="{CC7EC7ED-9DFD-4A43-A5E9-98F6DF474F69}"/>
    <cellStyle name="60 % - Akzent5" xfId="11577" hidden="1" xr:uid="{BF592FD7-7807-4FE8-8CD2-642E06991A1E}"/>
    <cellStyle name="60 % - Akzent5" xfId="11653" hidden="1" xr:uid="{AEA0E337-3C06-44CF-A634-9F911BAAB651}"/>
    <cellStyle name="60 % - Akzent5" xfId="11673" hidden="1" xr:uid="{D6ADE257-9FC6-4888-844B-EC101ED46E94}"/>
    <cellStyle name="60 % - Akzent5" xfId="6385" hidden="1" xr:uid="{66727D16-EEA9-4F04-B3DF-3C2B911D49D3}"/>
    <cellStyle name="60 % - Akzent5" xfId="11749" hidden="1" xr:uid="{8E0F979F-97CB-4028-96B3-1151DE8F4617}"/>
    <cellStyle name="60 % - Akzent5" xfId="11941" hidden="1" xr:uid="{1AD54FDA-61C1-4A94-B29E-96D4B83C9BFE}"/>
    <cellStyle name="60 % - Akzent5" xfId="12644" hidden="1" xr:uid="{E545A1D8-0A39-44EA-9194-70A876CBF896}"/>
    <cellStyle name="60 % - Akzent5" xfId="11873" hidden="1" xr:uid="{6A1701C1-9388-468D-B1AA-78E98F5A4E71}"/>
    <cellStyle name="60 % - Akzent5" xfId="11985" hidden="1" xr:uid="{31E66577-6BE8-4358-AAE1-33587D3F3041}"/>
    <cellStyle name="60 % - Akzent5" xfId="12695" hidden="1" xr:uid="{2F3E8306-A803-4ABB-A7B8-53FF65F1B496}"/>
    <cellStyle name="60 % - Akzent5" xfId="13086" hidden="1" xr:uid="{D4AF274A-05C0-4251-9311-EFA7A93D53BA}"/>
    <cellStyle name="60 % - Akzent5" xfId="13128" hidden="1" xr:uid="{94AD9417-B463-415B-9FBB-98DA9CB33A83}"/>
    <cellStyle name="60 % - Akzent5" xfId="13179" hidden="1" xr:uid="{0936F447-3FB8-449C-B2B3-06FC81CA4C64}"/>
    <cellStyle name="60 % - Akzent5" xfId="13361" hidden="1" xr:uid="{22676E4F-5DBF-4180-B1AA-A59341BF9DC7}"/>
    <cellStyle name="60 % - Akzent5" xfId="14040" hidden="1" xr:uid="{A0EBB741-AA67-47FC-B33A-028A5E54FDC6}"/>
    <cellStyle name="60 % - Akzent5" xfId="13293" hidden="1" xr:uid="{E4CC86DC-BC1F-4678-B21A-F5D91A663843}"/>
    <cellStyle name="60 % - Akzent5" xfId="13405" hidden="1" xr:uid="{D7E838DA-9B0B-46E9-936F-64D8AD2AB0A6}"/>
    <cellStyle name="60 % - Akzent5" xfId="14088" hidden="1" xr:uid="{BC14E0F0-A47A-4EE0-968E-69548CB53DFD}"/>
    <cellStyle name="60 % - Akzent5" xfId="14108" hidden="1" xr:uid="{FE4E5932-099B-4812-935A-CD6CCC632E4E}"/>
    <cellStyle name="60 % - Akzent5" xfId="14131" hidden="1" xr:uid="{F7E83213-8570-4DDA-9D39-81C1F32F132F}"/>
    <cellStyle name="60 % - Akzent5" xfId="14155" hidden="1" xr:uid="{878F95CE-EE51-4941-9E74-424F36021F4F}"/>
    <cellStyle name="60 % - Akzent5" xfId="14190" hidden="1" xr:uid="{97DB6471-7A6C-4266-B3C9-4A5CECAC21FF}"/>
    <cellStyle name="60 % - Akzent5" xfId="14265" hidden="1" xr:uid="{54C98E12-DCA2-412A-BA16-80D7B9055FC1}"/>
    <cellStyle name="60 % - Akzent5" xfId="14177" hidden="1" xr:uid="{6710559E-0B82-4C05-BE42-3B997726C8F2}"/>
    <cellStyle name="60 % - Akzent5" xfId="14196" hidden="1" xr:uid="{3EF559B0-A6AA-43BE-A7A1-E11EEE4F5AF2}"/>
    <cellStyle name="60 % - Akzent5" xfId="14272" hidden="1" xr:uid="{D5DA1F2D-FBF4-44AB-BB36-6EB2C989AD11}"/>
    <cellStyle name="60 % - Akzent5" xfId="14292" hidden="1" xr:uid="{E0CF0DE2-FADD-4F2F-BEE1-17F0E05BDFE7}"/>
    <cellStyle name="60 % - Akzent5" xfId="14315" hidden="1" xr:uid="{0942EDCF-4F7E-4808-8336-CC002F987B00}"/>
    <cellStyle name="60 % - Akzent5" xfId="14339" hidden="1" xr:uid="{9FD029A6-062A-42CA-B13B-160867657D82}"/>
    <cellStyle name="60 % - Akzent5" xfId="14374" hidden="1" xr:uid="{9A82FAB7-0EBC-4515-B09F-FAFFFF82806E}"/>
    <cellStyle name="60 % - Akzent5" xfId="14449" hidden="1" xr:uid="{58E366C6-B674-4A26-A0BC-E1D90CBF7449}"/>
    <cellStyle name="60 % - Akzent5" xfId="14361" hidden="1" xr:uid="{B38917C8-0B70-42F3-9F09-3B54F0A00C14}"/>
    <cellStyle name="60 % - Akzent5" xfId="14380" hidden="1" xr:uid="{A70FB828-70C3-4855-A34A-C39738D2737D}"/>
    <cellStyle name="60 % - Akzent5" xfId="14456" hidden="1" xr:uid="{9DDA3C40-5F06-4428-9C55-1F02ACAFF567}"/>
    <cellStyle name="60 % - Akzent5" xfId="14476" hidden="1" xr:uid="{E118D828-0DDB-4B4A-85DF-139B44A210EE}"/>
    <cellStyle name="60 % - Akzent5" xfId="14503" hidden="1" xr:uid="{545C49E8-0838-427E-B5F1-21B1AA0F42EB}"/>
    <cellStyle name="60 % - Akzent5" xfId="14663" hidden="1" xr:uid="{C2101DC7-D954-4856-9F0D-39FD5AE7ADBB}"/>
    <cellStyle name="60 % - Akzent5" xfId="14698" hidden="1" xr:uid="{B7F130C5-0467-4A43-A5BB-F8F7E5BC0129}"/>
    <cellStyle name="60 % - Akzent5" xfId="14773" hidden="1" xr:uid="{DE9D676A-8C42-41E8-9563-24DFDD19A19A}"/>
    <cellStyle name="60 % - Akzent5" xfId="14685" hidden="1" xr:uid="{6462DFA1-8B6C-4BA4-AD4F-99696065719C}"/>
    <cellStyle name="60 % - Akzent5" xfId="14704" hidden="1" xr:uid="{E9885F1A-7774-47BC-AA2D-A7B7835DCBA3}"/>
    <cellStyle name="60 % - Akzent5" xfId="14780" hidden="1" xr:uid="{95EE2097-0496-48C4-BE4D-EAC5A0847D7A}"/>
    <cellStyle name="60 % - Akzent5" xfId="14800" hidden="1" xr:uid="{17D169D2-FA09-4CE6-BFAE-026889C9C28F}"/>
    <cellStyle name="60 % - Akzent5" xfId="14827" hidden="1" xr:uid="{D545E9AE-7959-4006-9F0A-4625AE8EB83B}"/>
    <cellStyle name="60 % - Akzent5" xfId="14987" hidden="1" xr:uid="{0294C21C-C75A-47EF-9DF6-0D9FC2906376}"/>
    <cellStyle name="60 % - Akzent5" xfId="15022" hidden="1" xr:uid="{DB22FC2E-72BC-442A-BDC8-46F1E043040C}"/>
    <cellStyle name="60 % - Akzent5" xfId="15097" hidden="1" xr:uid="{216A9FE2-D865-4D8E-846C-A1EEFC69CFDF}"/>
    <cellStyle name="60 % - Akzent5" xfId="15009" hidden="1" xr:uid="{5D63A8D6-A53B-4160-8E43-903D5C37B4A4}"/>
    <cellStyle name="60 % - Akzent5" xfId="15028" hidden="1" xr:uid="{79E3AA25-4EFA-4F6B-AEFC-D0DB706C00AD}"/>
    <cellStyle name="60 % - Akzent5" xfId="15104" hidden="1" xr:uid="{56DBC11F-0317-4E76-B205-55D642E34D9A}"/>
    <cellStyle name="60 % - Akzent5" xfId="15124" hidden="1" xr:uid="{C11A0971-664C-4342-B0F5-CEBAA592E581}"/>
    <cellStyle name="60 % - Akzent5" xfId="15151" hidden="1" xr:uid="{E617E392-32D4-4225-A990-2C5EDCA57196}"/>
    <cellStyle name="60 % - Akzent5" xfId="15311" hidden="1" xr:uid="{250D0214-6CBD-4AEC-8FF7-52399A9DEE4E}"/>
    <cellStyle name="60 % - Akzent5" xfId="15346" hidden="1" xr:uid="{45EDBF80-642F-4EE6-AB81-42C3F932423C}"/>
    <cellStyle name="60 % - Akzent5" xfId="15421" hidden="1" xr:uid="{09764535-3B1E-4373-85DD-5F9E454409A5}"/>
    <cellStyle name="60 % - Akzent5" xfId="15333" hidden="1" xr:uid="{F6DBEC97-8179-4A45-A791-B774769DB2FB}"/>
    <cellStyle name="60 % - Akzent5" xfId="15352" hidden="1" xr:uid="{D6FCC9CA-9FB2-4847-8654-243ADE380A55}"/>
    <cellStyle name="60 % - Akzent5" xfId="15428" hidden="1" xr:uid="{65C040CA-9E42-496B-BA55-0090F88D0E9A}"/>
    <cellStyle name="60 % - Akzent5" xfId="15448" hidden="1" xr:uid="{21D59F11-2797-4F89-B08F-B5A5E7724296}"/>
    <cellStyle name="60 % - Akzent5" xfId="15475" hidden="1" xr:uid="{28DD9732-197B-448F-847D-0C1F1551C8D4}"/>
    <cellStyle name="60 % - Akzent5" xfId="15635" hidden="1" xr:uid="{F46EB69D-B141-4585-BA61-7C5346737E7D}"/>
    <cellStyle name="60 % - Akzent5" xfId="15670" hidden="1" xr:uid="{40C082ED-C7F3-46A1-AE07-D05144461279}"/>
    <cellStyle name="60 % - Akzent5" xfId="15745" hidden="1" xr:uid="{2F6C3663-82EA-416E-AE62-2EFD37D2C629}"/>
    <cellStyle name="60 % - Akzent5" xfId="15657" hidden="1" xr:uid="{1EE38A79-5EF0-4666-A0F5-0B0B5F7DB96E}"/>
    <cellStyle name="60 % - Akzent5" xfId="15676" hidden="1" xr:uid="{268A1EF1-9ED7-4230-AFC1-52611A17320E}"/>
    <cellStyle name="60 % - Akzent5" xfId="15752" hidden="1" xr:uid="{6AA67FE3-D5AF-41B3-8C3A-2922E987C6D3}"/>
    <cellStyle name="60 % - Akzent5" xfId="15772" hidden="1" xr:uid="{98EE22E1-139E-4034-B32F-59A62D15DD7B}"/>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77" hidden="1" xr:uid="{B5A0E05A-9E70-40F6-A2B6-E3C102DC0C35}"/>
    <cellStyle name="60 % - Akzent6" xfId="4426" hidden="1" xr:uid="{837776CB-E9CE-46C7-B5A7-981342AACA3B}"/>
    <cellStyle name="60 % - Akzent6" xfId="4705" hidden="1" xr:uid="{67B14F7E-E5D0-4EE4-A4C1-BA38CDDF9D34}"/>
    <cellStyle name="60 % - Akzent6" xfId="4626" hidden="1" xr:uid="{E21AB1F3-A00C-4181-9227-C786081D7D04}"/>
    <cellStyle name="60 % - Akzent6" xfId="4455" hidden="1" xr:uid="{6B9F2B73-FCD9-45AF-B3DC-121F62D97C64}"/>
    <cellStyle name="60 % - Akzent6" xfId="5107" hidden="1" xr:uid="{7EB27399-EF38-441D-AAC8-EBAD305CE648}"/>
    <cellStyle name="60 % - Akzent6" xfId="4540" hidden="1" xr:uid="{44B15C0D-2BF6-4B79-980C-031DDBBE3D90}"/>
    <cellStyle name="60 % - Akzent6" xfId="5257" hidden="1" xr:uid="{A1240C30-3F54-4172-B481-FDD449181A2A}"/>
    <cellStyle name="60 % - Akzent6" xfId="5769" hidden="1" xr:uid="{8286D870-6D92-4001-9738-637D51419D8E}"/>
    <cellStyle name="60 % - Akzent6" xfId="5962" hidden="1" xr:uid="{4220D63E-07AA-4742-A512-5D4A569FC758}"/>
    <cellStyle name="60 % - Akzent6" xfId="6230" hidden="1" xr:uid="{C1E1EAF2-6A5A-4DAC-980A-19FDEBB10866}"/>
    <cellStyle name="60 % - Akzent6" xfId="6154" hidden="1" xr:uid="{9267CB7C-6C55-40B6-8883-C2F0743B5CE5}"/>
    <cellStyle name="60 % - Akzent6" xfId="5985" hidden="1" xr:uid="{30282921-363A-44E0-8FC5-91D2A2DDB857}"/>
    <cellStyle name="60 % - Akzent6" xfId="6632" hidden="1" xr:uid="{998CD700-DEF7-4EB4-9657-FEB93B52B24A}"/>
    <cellStyle name="60 % - Akzent6" xfId="6069" hidden="1" xr:uid="{9E55FB54-2F79-4944-A088-8238B1320179}"/>
    <cellStyle name="60 % - Akzent6" xfId="6772" hidden="1" xr:uid="{4F44C9AF-AEE1-4A12-96D5-7903626DFD51}"/>
    <cellStyle name="60 % - Akzent6" xfId="6900" hidden="1" xr:uid="{C772BF96-1084-461B-88DD-0CA193000C77}"/>
    <cellStyle name="60 % - Akzent6" xfId="7060" hidden="1" xr:uid="{CCDE3C8C-065D-4D14-BAD6-EB5A1DEF0AE2}"/>
    <cellStyle name="60 % - Akzent6" xfId="7110" hidden="1" xr:uid="{E22A5325-EA0D-4DDF-8860-89B589526684}"/>
    <cellStyle name="60 % - Akzent6" xfId="7095" hidden="1" xr:uid="{4843C4F2-04A1-4B3D-85EE-B51932F19F1E}"/>
    <cellStyle name="60 % - Akzent6" xfId="7066" hidden="1" xr:uid="{3E5B3133-1F19-40C3-BE7B-666C7913D6AB}"/>
    <cellStyle name="60 % - Akzent6" xfId="7121" hidden="1" xr:uid="{533A0AA9-4405-4ABA-9E1D-1EA4A8CCD180}"/>
    <cellStyle name="60 % - Akzent6" xfId="7078" hidden="1" xr:uid="{1BADC4AC-D779-4C5C-AFCD-FC65EBB887CF}"/>
    <cellStyle name="60 % - Akzent6" xfId="7156" hidden="1" xr:uid="{2B54656B-A288-4855-9212-EBF13ECF1036}"/>
    <cellStyle name="60 % - Akzent6" xfId="7224" hidden="1" xr:uid="{05B1DCBE-74AE-4B13-AC7A-65D4CD2AF1A8}"/>
    <cellStyle name="60 % - Akzent6" xfId="7384" hidden="1" xr:uid="{A87288B9-B436-42DB-BA25-8C5ACA560D1C}"/>
    <cellStyle name="60 % - Akzent6" xfId="7434" hidden="1" xr:uid="{2B92EF6F-ABFB-4038-92FF-E5B7E36D55E9}"/>
    <cellStyle name="60 % - Akzent6" xfId="7419" hidden="1" xr:uid="{C9E766B5-698D-4F04-99CD-F78F838A1051}"/>
    <cellStyle name="60 % - Akzent6" xfId="7390" hidden="1" xr:uid="{98791527-158F-44B4-BF41-EEA76B5A7241}"/>
    <cellStyle name="60 % - Akzent6" xfId="7445" hidden="1" xr:uid="{2A1F7FB7-32FD-40F3-B40D-8137E43A222C}"/>
    <cellStyle name="60 % - Akzent6" xfId="7402" hidden="1" xr:uid="{BD44F74E-E6E0-4750-A21F-8D468D30E8BA}"/>
    <cellStyle name="60 % - Akzent6" xfId="7480" hidden="1" xr:uid="{9D739D18-0516-406D-8991-848E06D34DBB}"/>
    <cellStyle name="60 % - Akzent6" xfId="4587" hidden="1" xr:uid="{C0F8B16B-9E89-4C43-B990-A96E59107577}"/>
    <cellStyle name="60 % - Akzent6" xfId="4167" hidden="1" xr:uid="{9C4196C6-6597-47D7-9FA7-B533C0185B6A}"/>
    <cellStyle name="60 % - Akzent6" xfId="6433" hidden="1" xr:uid="{2A4ED095-EAD9-48C3-8DF3-FD04EC1798DB}"/>
    <cellStyle name="60 % - Akzent6" xfId="4168" hidden="1" xr:uid="{F739CF39-677F-46B6-8A0A-CA12EA45B62C}"/>
    <cellStyle name="60 % - Akzent6" xfId="3736" hidden="1" xr:uid="{AB705192-8FD8-4AEE-B026-85CB571D3DD3}"/>
    <cellStyle name="60 % - Akzent6" xfId="5689" hidden="1" xr:uid="{6F33A942-3893-4BFB-807F-A033D2BDE8CB}"/>
    <cellStyle name="60 % - Akzent6" xfId="4740" hidden="1" xr:uid="{7639689F-EBCA-4535-91BE-0B4240D62405}"/>
    <cellStyle name="60 % - Akzent6" xfId="4198" hidden="1" xr:uid="{D6270704-2800-45C9-AB05-99F62E5492CF}"/>
    <cellStyle name="60 % - Akzent6" xfId="3584" hidden="1" xr:uid="{6A3B25BA-5D81-4712-A9A5-4D1420F6D1C9}"/>
    <cellStyle name="60 % - Akzent6" xfId="5496" hidden="1" xr:uid="{B05D80BE-71CF-45AE-9750-931C8EAB6B2F}"/>
    <cellStyle name="60 % - Akzent6" xfId="3877" hidden="1" xr:uid="{09C0390C-CBFB-472F-A170-4C02EE31007D}"/>
    <cellStyle name="60 % - Akzent6" xfId="4736" hidden="1" xr:uid="{9868A74C-837C-478F-BDBA-9C984C9480E8}"/>
    <cellStyle name="60 % - Akzent6" xfId="4165" hidden="1" xr:uid="{891A9F25-D746-4ECB-BE27-56E42FCF1F72}"/>
    <cellStyle name="60 % - Akzent6" xfId="7930" hidden="1" xr:uid="{885FE580-21DA-4CB1-91E8-130A56881678}"/>
    <cellStyle name="60 % - Akzent6" xfId="3890" hidden="1" xr:uid="{E56F7284-A0D9-4BAE-8768-F80F8C8840A5}"/>
    <cellStyle name="60 % - Akzent6" xfId="8072" hidden="1" xr:uid="{9246074E-8422-4906-A04A-74199FAD2163}"/>
    <cellStyle name="60 % - Akzent6" xfId="8200" hidden="1" xr:uid="{961EF08E-C661-4B18-949A-2E4D0D15CC62}"/>
    <cellStyle name="60 % - Akzent6" xfId="8326" hidden="1" xr:uid="{D464B514-4E0B-47CA-9629-C4A5F0C62E27}"/>
    <cellStyle name="60 % - Akzent6" xfId="8376" hidden="1" xr:uid="{DA39A6D2-172F-4368-AC2C-660D8FD2EBB9}"/>
    <cellStyle name="60 % - Akzent6" xfId="8361" hidden="1" xr:uid="{61E4EDCB-85FE-41F5-88C3-987B6D4DEF00}"/>
    <cellStyle name="60 % - Akzent6" xfId="8332" hidden="1" xr:uid="{75A1E6F7-0888-4D80-99C0-9654142EA884}"/>
    <cellStyle name="60 % - Akzent6" xfId="8387" hidden="1" xr:uid="{D0F29236-8CA6-41B2-8AAA-4B0FA8602698}"/>
    <cellStyle name="60 % - Akzent6" xfId="8344" hidden="1" xr:uid="{9DC0D417-A7B5-4633-BE10-C5ADD2B1CEF5}"/>
    <cellStyle name="60 % - Akzent6" xfId="8422" hidden="1" xr:uid="{878A5725-0D67-4618-8820-30D4769E3C25}"/>
    <cellStyle name="60 % - Akzent6" xfId="8490" hidden="1" xr:uid="{9FCF9ACF-51A0-43EB-9AF6-20615FEADD89}"/>
    <cellStyle name="60 % - Akzent6" xfId="8615" hidden="1" xr:uid="{FAA64E36-3328-4CD2-9FB8-537366A79C31}"/>
    <cellStyle name="60 % - Akzent6" xfId="8665" hidden="1" xr:uid="{0443866D-13E6-4004-96B5-EC7B5BF9934F}"/>
    <cellStyle name="60 % - Akzent6" xfId="8650" hidden="1" xr:uid="{27B160B7-6CCA-48DA-B803-B7D99404634C}"/>
    <cellStyle name="60 % - Akzent6" xfId="8621" hidden="1" xr:uid="{18EEDEDD-2297-473F-AB85-D70E912E9258}"/>
    <cellStyle name="60 % - Akzent6" xfId="8676" hidden="1" xr:uid="{9C4DD8D3-8617-43F0-8853-3C2FE3DBCC59}"/>
    <cellStyle name="60 % - Akzent6" xfId="8633" hidden="1" xr:uid="{9F9A029C-3BDF-4928-B235-73C0A65A1274}"/>
    <cellStyle name="60 % - Akzent6" xfId="8711" hidden="1" xr:uid="{A7457282-AB70-406D-9385-879DA5546A8B}"/>
    <cellStyle name="60 % - Akzent6" xfId="3907" hidden="1" xr:uid="{53E08127-DFA7-4A65-A3E9-89CE5429FD68}"/>
    <cellStyle name="60 % - Akzent6" xfId="8830" hidden="1" xr:uid="{19D1B3F0-1262-4967-B33E-7FAA1FC71A9E}"/>
    <cellStyle name="60 % - Akzent6" xfId="9116" hidden="1" xr:uid="{8C7238D1-E43A-47D6-BB9D-FB192608F5AC}"/>
    <cellStyle name="60 % - Akzent6" xfId="9035" hidden="1" xr:uid="{A1979215-FF15-4262-A9EE-C9C956651AE3}"/>
    <cellStyle name="60 % - Akzent6" xfId="8859" hidden="1" xr:uid="{A3573F0C-84DF-42DE-AC76-8BC93C312432}"/>
    <cellStyle name="60 % - Akzent6" xfId="9532" hidden="1" xr:uid="{E27D6D5B-C973-47E4-93CF-DDFDE3855627}"/>
    <cellStyle name="60 % - Akzent6" xfId="8948" hidden="1" xr:uid="{0F138A4F-B5C8-4E29-81CF-A2CB0A1E8414}"/>
    <cellStyle name="60 % - Akzent6" xfId="9687" hidden="1" xr:uid="{74979F52-8445-403C-B52D-5B927C35F82A}"/>
    <cellStyle name="60 % - Akzent6" xfId="10214" hidden="1" xr:uid="{93EF0FDA-F942-46D8-B4F8-758F09F8BCA2}"/>
    <cellStyle name="60 % - Akzent6" xfId="10300" hidden="1" xr:uid="{59D9725E-39F5-45AD-8B04-94135E4FD00D}"/>
    <cellStyle name="60 % - Akzent6" xfId="10572" hidden="1" xr:uid="{F549AF64-4F7A-4F7D-B998-302B7DD6479F}"/>
    <cellStyle name="60 % - Akzent6" xfId="10495" hidden="1" xr:uid="{3631C3F7-B11A-461A-A0B5-F7B7720FEBBA}"/>
    <cellStyle name="60 % - Akzent6" xfId="10323" hidden="1" xr:uid="{AAF306DE-E362-49FA-8A79-F334592F4872}"/>
    <cellStyle name="60 % - Akzent6" xfId="10986" hidden="1" xr:uid="{2CC58779-EECA-45DF-8D1C-CD04B35AAAC9}"/>
    <cellStyle name="60 % - Akzent6" xfId="10408" hidden="1" xr:uid="{7A8C6D3C-EC69-4BBF-A911-4138D3D40686}"/>
    <cellStyle name="60 % - Akzent6" xfId="11128" hidden="1" xr:uid="{8C34FF16-F502-4832-9ED3-F713EB4244B3}"/>
    <cellStyle name="60 % - Akzent6" xfId="11254" hidden="1" xr:uid="{91B48E53-5DE3-44FB-8F11-7358A5622058}"/>
    <cellStyle name="60 % - Akzent6" xfId="11316" hidden="1" xr:uid="{11E326A7-26AE-4621-99A5-57E323EE7486}"/>
    <cellStyle name="60 % - Akzent6" xfId="11366" hidden="1" xr:uid="{FF1FADEE-BB97-4709-A6D3-A2FD0B4868E4}"/>
    <cellStyle name="60 % - Akzent6" xfId="11351" hidden="1" xr:uid="{BE4124D3-2672-45D9-853F-254616EBAA8B}"/>
    <cellStyle name="60 % - Akzent6" xfId="11322" hidden="1" xr:uid="{95CB46D8-C46A-4010-8705-18142B56C2E4}"/>
    <cellStyle name="60 % - Akzent6" xfId="11377" hidden="1" xr:uid="{B1A6CF1F-0AB8-4F4D-BBCE-8F6CB41CC3A5}"/>
    <cellStyle name="60 % - Akzent6" xfId="11334" hidden="1" xr:uid="{788BF899-E150-4A38-82B0-D7771005FFE5}"/>
    <cellStyle name="60 % - Akzent6" xfId="11412" hidden="1" xr:uid="{3A7BBA37-7B57-4A9D-B362-EA5ED416301E}"/>
    <cellStyle name="60 % - Akzent6" xfId="11478" hidden="1" xr:uid="{81709B05-58DA-485D-A4E5-A726677FD097}"/>
    <cellStyle name="60 % - Akzent6" xfId="11539" hidden="1" xr:uid="{DDDBB54A-DE01-4F02-AEFA-680AB46B235F}"/>
    <cellStyle name="60 % - Akzent6" xfId="11589" hidden="1" xr:uid="{B6F61466-F249-481A-AF1C-28FDE77C8931}"/>
    <cellStyle name="60 % - Akzent6" xfId="11574" hidden="1" xr:uid="{91B52798-5620-4E62-80FD-D8DDC2CEAE1A}"/>
    <cellStyle name="60 % - Akzent6" xfId="11545" hidden="1" xr:uid="{4EBC2041-7086-43AA-A841-5A04269BC0AE}"/>
    <cellStyle name="60 % - Akzent6" xfId="11600" hidden="1" xr:uid="{F498A55C-7EA0-4A99-87F9-BA35BC11A2C3}"/>
    <cellStyle name="60 % - Akzent6" xfId="11557" hidden="1" xr:uid="{7664A1C4-BC39-4177-8FF4-F25E6687DCFB}"/>
    <cellStyle name="60 % - Akzent6" xfId="11635" hidden="1" xr:uid="{81700428-761E-43F2-9B7C-FC8A55D26F32}"/>
    <cellStyle name="60 % - Akzent6" xfId="10234" hidden="1" xr:uid="{9756B99F-70B3-4E89-8583-0BB88FD7E7F0}"/>
    <cellStyle name="60 % - Akzent6" xfId="11752" hidden="1" xr:uid="{BAA41E84-A454-477A-A4A0-374EF1F641E9}"/>
    <cellStyle name="60 % - Akzent6" xfId="12038" hidden="1" xr:uid="{A03594B0-0D51-4798-A311-8A7CBFF1BA57}"/>
    <cellStyle name="60 % - Akzent6" xfId="11957" hidden="1" xr:uid="{1659DDFB-30A0-4D74-9A7D-1F81679752BB}"/>
    <cellStyle name="60 % - Akzent6" xfId="11781" hidden="1" xr:uid="{C7E9ED28-FD7E-41CC-8338-8369856069B5}"/>
    <cellStyle name="60 % - Akzent6" xfId="12454" hidden="1" xr:uid="{D9B8943E-0940-4DEC-B20E-4F92FE1F0D11}"/>
    <cellStyle name="60 % - Akzent6" xfId="11870" hidden="1" xr:uid="{9B9206C7-A1CB-4135-95DD-AD46348C5D24}"/>
    <cellStyle name="60 % - Akzent6" xfId="12609" hidden="1" xr:uid="{2439F968-3D8D-447B-9048-ECA82AE169C1}"/>
    <cellStyle name="60 % - Akzent6" xfId="13132" hidden="1" xr:uid="{4EF92B43-D896-4E26-AF94-825EF694281D}"/>
    <cellStyle name="60 % - Akzent6" xfId="13182" hidden="1" xr:uid="{EB666A94-2465-44F6-9D64-C7E2805FBCD5}"/>
    <cellStyle name="60 % - Akzent6" xfId="13454" hidden="1" xr:uid="{79FDE67A-387A-462D-9FD9-63FEFDD6E701}"/>
    <cellStyle name="60 % - Akzent6" xfId="13377" hidden="1" xr:uid="{067D04DE-B9B4-43EB-BC89-C7FFCD35F5D7}"/>
    <cellStyle name="60 % - Akzent6" xfId="13205" hidden="1" xr:uid="{7EA8E0B3-3A78-4134-B517-1583D53533A3}"/>
    <cellStyle name="60 % - Akzent6" xfId="13868" hidden="1" xr:uid="{B83106F7-9FCD-4263-A05C-F0BBC561BAB8}"/>
    <cellStyle name="60 % - Akzent6" xfId="13290" hidden="1" xr:uid="{BF3E936B-D0B5-43E4-808A-B32D1E8B9DEE}"/>
    <cellStyle name="60 % - Akzent6" xfId="14010" hidden="1" xr:uid="{5CED0383-968A-4010-9AA4-277A62987D62}"/>
    <cellStyle name="60 % - Akzent6" xfId="14134" hidden="1" xr:uid="{951E8F15-D434-40A1-B3D4-4B057134A437}"/>
    <cellStyle name="60 % - Akzent6" xfId="14158" hidden="1" xr:uid="{30053AC5-F6F4-42B0-8E37-2EC50C64DAB5}"/>
    <cellStyle name="60 % - Akzent6" xfId="14208" hidden="1" xr:uid="{85899DED-1F26-4784-959D-6139C3E77ADD}"/>
    <cellStyle name="60 % - Akzent6" xfId="14193" hidden="1" xr:uid="{1648E565-F6AE-4721-87A2-BE810084A2A6}"/>
    <cellStyle name="60 % - Akzent6" xfId="14164" hidden="1" xr:uid="{56FB74E6-B76B-4189-B8F0-C472712DF30B}"/>
    <cellStyle name="60 % - Akzent6" xfId="14219" hidden="1" xr:uid="{91576910-CC9E-4ECE-ACDB-D62E7926C5D5}"/>
    <cellStyle name="60 % - Akzent6" xfId="14176" hidden="1" xr:uid="{B8E3D7F5-5C11-4720-9EF0-244E6A345B1D}"/>
    <cellStyle name="60 % - Akzent6" xfId="14254" hidden="1" xr:uid="{513AB603-F90D-4892-AABD-3293E20DB49F}"/>
    <cellStyle name="60 % - Akzent6" xfId="14318" hidden="1" xr:uid="{6EE288CB-9104-4FA6-B0EA-915266DCC0A7}"/>
    <cellStyle name="60 % - Akzent6" xfId="14342" hidden="1" xr:uid="{1AF0BB77-16C1-46C6-AE7D-115DB63ED274}"/>
    <cellStyle name="60 % - Akzent6" xfId="14392" hidden="1" xr:uid="{7435AFD3-F606-4404-A50E-246AEC60FF9F}"/>
    <cellStyle name="60 % - Akzent6" xfId="14377" hidden="1" xr:uid="{01B54C0B-DCFD-4C48-ADEA-E48BE7408082}"/>
    <cellStyle name="60 % - Akzent6" xfId="14348" hidden="1" xr:uid="{A83FB73B-6372-48B9-9695-A2529C66C254}"/>
    <cellStyle name="60 % - Akzent6" xfId="14403" hidden="1" xr:uid="{A63C0D3F-4D13-481E-B1D9-28735175EF12}"/>
    <cellStyle name="60 % - Akzent6" xfId="14360" hidden="1" xr:uid="{0BD9606A-C539-49C9-A9D9-1A01334A525B}"/>
    <cellStyle name="60 % - Akzent6" xfId="14438" hidden="1" xr:uid="{48E6A41C-A0ED-4C39-8C88-3C3BA0D330AB}"/>
    <cellStyle name="60 % - Akzent6" xfId="14506" hidden="1" xr:uid="{5E828D31-6FB4-49D6-BE8A-59DA1B10C30A}"/>
    <cellStyle name="60 % - Akzent6" xfId="14666" hidden="1" xr:uid="{AC3875D3-57EC-44C2-9FD5-E89F93E402B4}"/>
    <cellStyle name="60 % - Akzent6" xfId="14716" hidden="1" xr:uid="{33E017ED-A445-4EE6-9134-1CCA0AE4EDAF}"/>
    <cellStyle name="60 % - Akzent6" xfId="14701" hidden="1" xr:uid="{247D3360-9701-4A57-BA50-B1631C303FB7}"/>
    <cellStyle name="60 % - Akzent6" xfId="14672" hidden="1" xr:uid="{51B15870-EE05-4B45-9D08-214E46C1AC0E}"/>
    <cellStyle name="60 % - Akzent6" xfId="14727" hidden="1" xr:uid="{3CF5F28B-24BE-497F-AB49-B129161CF4D4}"/>
    <cellStyle name="60 % - Akzent6" xfId="14684" hidden="1" xr:uid="{22F3B0F0-DCA7-470A-A25D-509A2FB9848C}"/>
    <cellStyle name="60 % - Akzent6" xfId="14762" hidden="1" xr:uid="{E706C49D-FD6F-47FD-A39A-8A466762AC2E}"/>
    <cellStyle name="60 % - Akzent6" xfId="14830" hidden="1" xr:uid="{DF6A0E3A-4633-45CB-A640-574681EB106D}"/>
    <cellStyle name="60 % - Akzent6" xfId="14990" hidden="1" xr:uid="{A562C1BB-9DCC-45C5-A66E-05955257AA98}"/>
    <cellStyle name="60 % - Akzent6" xfId="15040" hidden="1" xr:uid="{4D5AAE8B-D1AD-43DC-B7ED-9BBEBC5EB915}"/>
    <cellStyle name="60 % - Akzent6" xfId="15025" hidden="1" xr:uid="{8C80803F-5335-4BBA-861F-AA06EB76FC64}"/>
    <cellStyle name="60 % - Akzent6" xfId="14996" hidden="1" xr:uid="{36BF1864-8732-4287-81AC-EE2ED35822B8}"/>
    <cellStyle name="60 % - Akzent6" xfId="15051" hidden="1" xr:uid="{B6647675-7CE5-4FD5-9083-9D90DCE70EA8}"/>
    <cellStyle name="60 % - Akzent6" xfId="15008" hidden="1" xr:uid="{E3281077-49CE-468A-97DC-6B65ACB0C67A}"/>
    <cellStyle name="60 % - Akzent6" xfId="15086" hidden="1" xr:uid="{A00C3881-574D-49BA-988A-96C3E25AF645}"/>
    <cellStyle name="60 % - Akzent6" xfId="15154" hidden="1" xr:uid="{7374F67C-7947-4532-A74A-9975B95B0630}"/>
    <cellStyle name="60 % - Akzent6" xfId="15314" hidden="1" xr:uid="{283B27A7-8C80-44FF-A755-EDD478C6FADE}"/>
    <cellStyle name="60 % - Akzent6" xfId="15364" hidden="1" xr:uid="{5CC24CDF-6043-4724-8E13-EBA295E5011E}"/>
    <cellStyle name="60 % - Akzent6" xfId="15349" hidden="1" xr:uid="{473B8115-07C5-4554-A374-E0A5C963DCC8}"/>
    <cellStyle name="60 % - Akzent6" xfId="15320" hidden="1" xr:uid="{156A9E6D-F39A-4C9F-982D-EAF594318C64}"/>
    <cellStyle name="60 % - Akzent6" xfId="15375" hidden="1" xr:uid="{C300D537-16D1-491B-B4C9-906F304EB8EC}"/>
    <cellStyle name="60 % - Akzent6" xfId="15332" hidden="1" xr:uid="{FD83D8C7-9E56-4588-B425-0E8F953C5C3A}"/>
    <cellStyle name="60 % - Akzent6" xfId="15410" hidden="1" xr:uid="{2936B83D-5493-44F7-B62B-D9418D151A61}"/>
    <cellStyle name="60 % - Akzent6" xfId="15478" hidden="1" xr:uid="{DA50B8AF-1257-49C9-A727-D5C3BC343216}"/>
    <cellStyle name="60 % - Akzent6" xfId="15638" hidden="1" xr:uid="{01466814-C519-40CB-9CD8-10E4928937E0}"/>
    <cellStyle name="60 % - Akzent6" xfId="15688" hidden="1" xr:uid="{05FA441C-67FE-424C-AC1E-F8D544E507EC}"/>
    <cellStyle name="60 % - Akzent6" xfId="15673" hidden="1" xr:uid="{94A6540C-2AFE-4DD6-AD2B-37DA5A6E26A7}"/>
    <cellStyle name="60 % - Akzent6" xfId="15644" hidden="1" xr:uid="{2F032B37-CAE2-4EB9-A4C1-A0F563A358CA}"/>
    <cellStyle name="60 % - Akzent6" xfId="15699" hidden="1" xr:uid="{2CD5060B-8B14-4D5B-9609-95F804CBC90B}"/>
    <cellStyle name="60 % - Akzent6" xfId="15656" hidden="1" xr:uid="{A6C2B396-DC3C-4FD8-8620-37B682C1399E}"/>
    <cellStyle name="60 % - Akzent6" xfId="15734" hidden="1" xr:uid="{B045C3C3-CEAD-4859-8CB0-2C36F7E52B3D}"/>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2 2 2" xfId="7803" xr:uid="{1FE96025-A311-4E5B-9933-A92F490D940B}"/>
    <cellStyle name="AggGreen 2 2 2 2 2 2 3" xfId="10859" xr:uid="{470E5FB1-97EC-43B7-94B8-E26BAE055CD6}"/>
    <cellStyle name="AggGreen 2 2 2 2 2 2 4" xfId="13741" xr:uid="{5E6E27DA-01E8-4EA4-8DA9-B997D2DF5550}"/>
    <cellStyle name="AggGreen 2 2 2 2 2 3" xfId="5845" xr:uid="{E17A845F-2D12-4FDF-B4E1-E7B9A0715179}"/>
    <cellStyle name="AggGreen 2 2 2 2 2 4" xfId="9403" xr:uid="{6D2A245E-6FAA-46E4-9FFA-748A8E296987}"/>
    <cellStyle name="AggGreen 2 2 2 2 2 5" xfId="12325" xr:uid="{68FA8BB9-A2D2-43E5-98FE-4898D1F5404A}"/>
    <cellStyle name="AggGreen 2 2 2 2 3" xfId="1209" xr:uid="{06A1328A-A849-47FF-8942-9E0F97A54D17}"/>
    <cellStyle name="AggGreen 2 2 2 2 3 2" xfId="2777" xr:uid="{EE6FC619-CACB-4177-9CAE-472B95A383E3}"/>
    <cellStyle name="AggGreen 2 2 2 2 3 2 2" xfId="3851" xr:uid="{54DF0EA2-B276-4A76-A2FF-C46C46F50B34}"/>
    <cellStyle name="AggGreen 2 2 2 2 3 2 3" xfId="10527" xr:uid="{CCF6CC35-D3BA-4AFF-8C6E-304932EA0CB8}"/>
    <cellStyle name="AggGreen 2 2 2 2 3 2 4" xfId="13409" xr:uid="{C658EF6E-783D-4A5D-BE6D-0000EEB842A5}"/>
    <cellStyle name="AggGreen 2 2 2 2 3 3" xfId="6419" xr:uid="{41328DDE-A334-47CB-829D-07C710D78145}"/>
    <cellStyle name="AggGreen 2 2 2 2 3 4" xfId="9068" xr:uid="{E5D3AD55-DAFC-483C-BD51-37A2DBBC1F1C}"/>
    <cellStyle name="AggGreen 2 2 2 2 3 5" xfId="11990" xr:uid="{73FFA547-3073-4039-9523-6AD231A5F695}"/>
    <cellStyle name="AggGreen 2 2 2 2 4" xfId="2194" xr:uid="{BC78D326-BB1E-42F8-9C87-08BC8AFE96DE}"/>
    <cellStyle name="AggGreen 2 2 2 2 4 2" xfId="5438" xr:uid="{0240B267-BEB9-4C76-86D2-97570AC270EA}"/>
    <cellStyle name="AggGreen 2 2 2 2 4 3" xfId="10053" xr:uid="{D3212FBE-D625-4B49-B4FB-89E4D92F78B0}"/>
    <cellStyle name="AggGreen 2 2 2 2 4 4" xfId="12975" xr:uid="{5687A41A-4AA5-4E5D-8375-7F0DA856BA7D}"/>
    <cellStyle name="AggGreen 2 2 2 2 5" xfId="3922" xr:uid="{5C61CBC2-99E7-4EAC-BEB8-D8048D11A948}"/>
    <cellStyle name="AggGreen 2 2 2 2 6" xfId="4914" xr:uid="{27DAF1C1-1C63-4122-849E-AB7FFD8D6D33}"/>
    <cellStyle name="AggGreen 2 2 2 2 7" xfId="4600" xr:uid="{2011868A-08FE-444B-909D-41CB5F3E25CF}"/>
    <cellStyle name="AggGreen 2 2 2 3" xfId="1336" xr:uid="{766CC3BF-905A-41D8-B387-6CD07CF5461D}"/>
    <cellStyle name="AggGreen 2 2 2 3 2" xfId="2901" xr:uid="{9D6084CC-0840-4F43-8AD4-6D104265CB7E}"/>
    <cellStyle name="AggGreen 2 2 2 3 2 2" xfId="7595" xr:uid="{6DCBAC16-E3B7-48B8-89EF-C2BDCCA6123D}"/>
    <cellStyle name="AggGreen 2 2 2 3 2 3" xfId="10651" xr:uid="{F79E6C6A-0699-402A-89D8-2EADE332A7C5}"/>
    <cellStyle name="AggGreen 2 2 2 3 2 4" xfId="13533" xr:uid="{2FB69D52-6AE9-41DA-80E2-D062BE98D27D}"/>
    <cellStyle name="AggGreen 2 2 2 3 3" xfId="6768" xr:uid="{467689A7-5822-498C-A8BF-C47637F373FA}"/>
    <cellStyle name="AggGreen 2 2 2 3 4" xfId="9195" xr:uid="{C6804821-6B9B-407D-B2EB-329DAC443B6B}"/>
    <cellStyle name="AggGreen 2 2 2 3 5" xfId="12117" xr:uid="{4225F5DE-DDE5-4050-9D06-A7212C46E819}"/>
    <cellStyle name="AggGreen 2 2 2 4" xfId="1792" xr:uid="{05E5F431-036F-458E-8A9E-FDB5AB8DE877}"/>
    <cellStyle name="AggGreen 2 2 2 4 2" xfId="3345" xr:uid="{E2AA4CD2-A338-456A-B17A-52ADE210E86A}"/>
    <cellStyle name="AggGreen 2 2 2 4 2 2" xfId="8039" xr:uid="{8EFF9B30-CC98-474A-A495-DEA309998D91}"/>
    <cellStyle name="AggGreen 2 2 2 4 2 3" xfId="11095" xr:uid="{B10CA9E2-E0A3-4215-87DB-D2C6CBBF756C}"/>
    <cellStyle name="AggGreen 2 2 2 4 2 4" xfId="13977" xr:uid="{8BA39167-E671-4A6C-8B2D-6FF6FE1E2D50}"/>
    <cellStyle name="AggGreen 2 2 2 4 3" xfId="6697" xr:uid="{B11CDD96-E44F-43BC-8B36-8F0C8E0919AB}"/>
    <cellStyle name="AggGreen 2 2 2 4 4" xfId="9651" xr:uid="{89337CC1-E79C-4470-BC2F-375118E35D3C}"/>
    <cellStyle name="AggGreen 2 2 2 4 5" xfId="12573" xr:uid="{2BEC4620-CC40-4C0A-9758-C67384CD72FD}"/>
    <cellStyle name="AggGreen 2 2 2 5" xfId="1988" xr:uid="{C7026ED7-6DF4-472A-AE4F-E0EE3BC0A170}"/>
    <cellStyle name="AggGreen 2 2 2 5 2" xfId="6000" xr:uid="{3BEBB63A-6768-47FD-B3C0-4DC88F8299B3}"/>
    <cellStyle name="AggGreen 2 2 2 5 3" xfId="9847" xr:uid="{8E6A85CF-E9F7-49B2-8BCA-95317DB0BB40}"/>
    <cellStyle name="AggGreen 2 2 2 5 4" xfId="12769" xr:uid="{9B88AC5A-8149-4040-B9D1-A8780A301D25}"/>
    <cellStyle name="AggGreen 2 2 2 6" xfId="5416" xr:uid="{D98A64C4-3DDB-42F7-8ECF-AA5A2BF1337B}"/>
    <cellStyle name="AggGreen 2 2 2 7" xfId="6484" xr:uid="{6379B33D-4E10-493A-9F3C-EDC5B8BE8756}"/>
    <cellStyle name="AggGreen 2 2 2 8" xfId="8551" xr:uid="{0EE7CF48-416D-4EC0-98A0-9682D5375C68}"/>
    <cellStyle name="AggGreen 2 2 3" xfId="746" xr:uid="{E331CE03-1B24-4508-AB82-758F6CF16C96}"/>
    <cellStyle name="AggGreen 2 2 3 2" xfId="1459" xr:uid="{A2B45E25-8160-4532-B510-43A7E28C4642}"/>
    <cellStyle name="AggGreen 2 2 3 2 2" xfId="3024" xr:uid="{3850AD4A-6C61-453D-83CB-C9DA7146C99C}"/>
    <cellStyle name="AggGreen 2 2 3 2 2 2" xfId="7718" xr:uid="{96B2C4E6-8D8A-409E-BC0E-BA8BEF9F9019}"/>
    <cellStyle name="AggGreen 2 2 3 2 2 3" xfId="10774" xr:uid="{6DF9F5B5-2302-4AD4-AD3B-6927AB4C8CC7}"/>
    <cellStyle name="AggGreen 2 2 3 2 2 4" xfId="13656" xr:uid="{0DA2B37B-26EA-4CD5-B546-A95A58BABC22}"/>
    <cellStyle name="AggGreen 2 2 3 2 3" xfId="5996" xr:uid="{BB867441-7391-47E6-A5DC-16033EA34B12}"/>
    <cellStyle name="AggGreen 2 2 3 2 4" xfId="9318" xr:uid="{1EC3C66B-C2BD-4119-ABA0-30B7AF419889}"/>
    <cellStyle name="AggGreen 2 2 3 2 5" xfId="12240" xr:uid="{90FD907D-61E8-49D7-81BC-192D217A4EB3}"/>
    <cellStyle name="AggGreen 2 2 3 3" xfId="1059" xr:uid="{0E1F6FD5-055F-4B44-A401-3A828ED86AA5}"/>
    <cellStyle name="AggGreen 2 2 3 3 2" xfId="2630" xr:uid="{BD753687-7F5C-4572-9F6E-E8B55C03246D}"/>
    <cellStyle name="AggGreen 2 2 3 3 2 2" xfId="3855" xr:uid="{413DC7DE-AD5F-4A09-A454-93F7E24779B7}"/>
    <cellStyle name="AggGreen 2 2 3 3 2 3" xfId="10380" xr:uid="{CA5A30FF-DB70-4AE8-9946-39A76698C501}"/>
    <cellStyle name="AggGreen 2 2 3 3 2 4" xfId="13262" xr:uid="{736B87F3-4809-4E9F-8DDB-09E20217546E}"/>
    <cellStyle name="AggGreen 2 2 3 3 3" xfId="4957" xr:uid="{D56C7035-83D4-4E75-B005-1FB676BD7AA7}"/>
    <cellStyle name="AggGreen 2 2 3 3 4" xfId="8918" xr:uid="{B65AC6BC-2B06-45FD-831B-982F668F6CF1}"/>
    <cellStyle name="AggGreen 2 2 3 3 5" xfId="11840" xr:uid="{25365445-39F0-48A8-9A70-56336ACDC393}"/>
    <cellStyle name="AggGreen 2 2 3 4" xfId="2109" xr:uid="{C6BE2B4E-CAF2-4599-9091-5BECD22B84FB}"/>
    <cellStyle name="AggGreen 2 2 3 4 2" xfId="5429" xr:uid="{EFA8A29E-E2C9-4BCC-ABFA-A3605F83B65F}"/>
    <cellStyle name="AggGreen 2 2 3 4 3" xfId="9968" xr:uid="{8A805129-EF41-4C6D-BD1D-2E89049C01AE}"/>
    <cellStyle name="AggGreen 2 2 3 4 4" xfId="12890" xr:uid="{9CC84D02-7FB0-4D56-8378-9ADA307FF9B5}"/>
    <cellStyle name="AggGreen 2 2 3 5" xfId="3663" xr:uid="{1FC4508D-8CC7-4AAC-9D30-122C40A60310}"/>
    <cellStyle name="AggGreen 2 2 3 6" xfId="4976" xr:uid="{6F6FBEA1-047B-4A20-9B74-61C436CA426A}"/>
    <cellStyle name="AggGreen 2 2 3 7" xfId="8201" xr:uid="{69416FDA-65A8-4F04-87A1-85E70DC45007}"/>
    <cellStyle name="AggGreen 2 3" xfId="297" xr:uid="{32585F00-0F16-4706-941A-5DA5DFC77CB2}"/>
    <cellStyle name="AggGreen 2 3 10" xfId="11508" xr:uid="{5676DC65-DA94-46A3-BBBA-102F46712F11}"/>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2 2 2" xfId="7823" xr:uid="{FC8C7A50-32FC-4986-B81B-ED4F753E8509}"/>
    <cellStyle name="AggGreen 2 3 2 2 2 2 3" xfId="10879" xr:uid="{E23D538E-BA86-42BE-B57C-8511AF3E0A00}"/>
    <cellStyle name="AggGreen 2 3 2 2 2 2 4" xfId="13761" xr:uid="{0D668461-0EAB-4BBD-8ACD-9D2F7675A6C9}"/>
    <cellStyle name="AggGreen 2 3 2 2 2 3" xfId="6715" xr:uid="{2CFF6031-7160-458C-A757-BD839B6DE19D}"/>
    <cellStyle name="AggGreen 2 3 2 2 2 4" xfId="9423" xr:uid="{C1AFCC27-0EF6-427B-A12F-074FB998F136}"/>
    <cellStyle name="AggGreen 2 3 2 2 2 5" xfId="12345" xr:uid="{C6929AC6-BAC0-489C-BF69-CADDEC922806}"/>
    <cellStyle name="AggGreen 2 3 2 2 3" xfId="1720" xr:uid="{3CF3924D-647C-4861-AEA7-8803232FF47E}"/>
    <cellStyle name="AggGreen 2 3 2 2 3 2" xfId="3280" xr:uid="{493A2169-7802-42DE-92AF-4D9448FB5224}"/>
    <cellStyle name="AggGreen 2 3 2 2 3 2 2" xfId="7974" xr:uid="{F28C36C0-79B7-439A-8D6E-8FE3073A7F84}"/>
    <cellStyle name="AggGreen 2 3 2 2 3 2 3" xfId="11030" xr:uid="{C39264F5-B40A-429E-BE92-55ABA8CB2475}"/>
    <cellStyle name="AggGreen 2 3 2 2 3 2 4" xfId="13912" xr:uid="{B0E1D3CF-1B7F-40FD-B375-B8AC6ED0320F}"/>
    <cellStyle name="AggGreen 2 3 2 2 3 3" xfId="5581" xr:uid="{57BFD6DA-6EF9-4298-BE90-4F263DDC53F7}"/>
    <cellStyle name="AggGreen 2 3 2 2 3 4" xfId="9579" xr:uid="{68C81B46-D48B-45A5-8525-8E0D1BED38A2}"/>
    <cellStyle name="AggGreen 2 3 2 2 3 5" xfId="12501" xr:uid="{85A08B0D-C3B7-402A-A6EC-5AE533209758}"/>
    <cellStyle name="AggGreen 2 3 2 2 4" xfId="2214" xr:uid="{202DE7CC-F014-4042-A7E1-A7D1AC29A21D}"/>
    <cellStyle name="AggGreen 2 3 2 2 4 2" xfId="6694" xr:uid="{AF149198-89D7-42D3-863A-DA92547A670D}"/>
    <cellStyle name="AggGreen 2 3 2 2 4 3" xfId="10073" xr:uid="{50301845-DD92-44D5-A710-74CF34EDEBFE}"/>
    <cellStyle name="AggGreen 2 3 2 2 4 4" xfId="12995" xr:uid="{CB73EA2A-F79D-4670-8A0F-2007F2600DA8}"/>
    <cellStyle name="AggGreen 2 3 2 2 5" xfId="4498" xr:uid="{F8EEB67B-1226-4BCF-A20E-05D72CD80079}"/>
    <cellStyle name="AggGreen 2 3 2 2 6" xfId="4596" xr:uid="{CE74BDF5-470F-4654-9424-731F6FD0C1B7}"/>
    <cellStyle name="AggGreen 2 3 2 2 7" xfId="8226" xr:uid="{074EE219-A360-4515-A89F-20CCBB862AA1}"/>
    <cellStyle name="AggGreen 2 3 2 3" xfId="1356" xr:uid="{022A2CB8-B895-4FF1-9BDE-BC7AC519E5C7}"/>
    <cellStyle name="AggGreen 2 3 2 3 2" xfId="2921" xr:uid="{4905691C-CD42-4B0E-A856-0BDCFC9E7E58}"/>
    <cellStyle name="AggGreen 2 3 2 3 2 2" xfId="7615" xr:uid="{EA0A31B6-D80B-49FE-92DD-2CC4E78420E8}"/>
    <cellStyle name="AggGreen 2 3 2 3 2 3" xfId="10671" xr:uid="{15B3FA46-E27D-4209-B61E-5F5C1C7A1B99}"/>
    <cellStyle name="AggGreen 2 3 2 3 2 4" xfId="13553" xr:uid="{3E205491-AEDF-4904-B29B-43D8A76F2DE6}"/>
    <cellStyle name="AggGreen 2 3 2 3 3" xfId="4763" xr:uid="{F88FFC5B-DFB7-49A7-80FE-4C2CB520C5CA}"/>
    <cellStyle name="AggGreen 2 3 2 3 4" xfId="9215" xr:uid="{DD6DBA49-4CCC-4896-B525-156C02A89D7E}"/>
    <cellStyle name="AggGreen 2 3 2 3 5" xfId="12137" xr:uid="{BB6AE492-9238-407D-B6CA-0F51B6B54EE0}"/>
    <cellStyle name="AggGreen 2 3 2 4" xfId="1040" xr:uid="{F932AE3E-8DCD-4DBB-8147-B28B28FEE3DB}"/>
    <cellStyle name="AggGreen 2 3 2 4 2" xfId="2611" xr:uid="{84457267-7FF0-4EBD-B33E-876358B5E572}"/>
    <cellStyle name="AggGreen 2 3 2 4 2 2" xfId="3622" xr:uid="{5C125E03-D525-46BC-B6B8-4983051D967C}"/>
    <cellStyle name="AggGreen 2 3 2 4 2 3" xfId="10361" xr:uid="{A24010C9-2765-4571-9BC6-4318465D1367}"/>
    <cellStyle name="AggGreen 2 3 2 4 2 4" xfId="13243" xr:uid="{7A396DFB-858A-4C86-B8A5-75516DFC5BB8}"/>
    <cellStyle name="AggGreen 2 3 2 4 3" xfId="4690" xr:uid="{0578BDB9-DDAB-4CC3-9E1A-A6A0C86101B5}"/>
    <cellStyle name="AggGreen 2 3 2 4 4" xfId="8899" xr:uid="{CC3AE0C9-F9D2-4819-9163-FD05A427FAD7}"/>
    <cellStyle name="AggGreen 2 3 2 4 5" xfId="11821" xr:uid="{FBDB7103-F1B5-4D5E-8742-BD2E7AD4229B}"/>
    <cellStyle name="AggGreen 2 3 2 5" xfId="2008" xr:uid="{602A89FA-81B5-45AD-8D31-D65DDCF111BC}"/>
    <cellStyle name="AggGreen 2 3 2 5 2" xfId="3628" xr:uid="{222F3974-2B3B-47C2-B493-E1B8BAB38DAF}"/>
    <cellStyle name="AggGreen 2 3 2 5 3" xfId="9867" xr:uid="{F0405283-DEFB-4E6C-B857-0A5DE5971B1D}"/>
    <cellStyle name="AggGreen 2 3 2 5 4" xfId="12789" xr:uid="{9B71FC18-EA46-46A0-A134-C38BED7C3089}"/>
    <cellStyle name="AggGreen 2 3 2 6" xfId="6566" xr:uid="{CC3FA6E6-14AA-460D-B7B4-B18282176855}"/>
    <cellStyle name="AggGreen 2 3 2 7" xfId="8530" xr:uid="{2C8D15DD-6489-4BE0-A6F8-063CDAF6F885}"/>
    <cellStyle name="AggGreen 2 3 2 8" xfId="11492" xr:uid="{C7CFF1AE-0DD5-4583-B9B0-90FA64E064F3}"/>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2 2 2" xfId="7892" xr:uid="{80387B89-4C6D-4DCD-BA8C-EE2EAC3FAE1B}"/>
    <cellStyle name="AggGreen 2 3 3 2 2 2 3" xfId="10948" xr:uid="{38CC1574-3354-4A99-A299-B4FE56F4D32E}"/>
    <cellStyle name="AggGreen 2 3 3 2 2 2 4" xfId="13830" xr:uid="{1E36E699-C9E6-4B5C-910D-3BC3E1098332}"/>
    <cellStyle name="AggGreen 2 3 3 2 2 3" xfId="4337" xr:uid="{87A8D41B-24AD-46E2-8874-FC9AC40A63EE}"/>
    <cellStyle name="AggGreen 2 3 3 2 2 4" xfId="9492" xr:uid="{BAB73E0E-386A-4A97-9653-A941F808B930}"/>
    <cellStyle name="AggGreen 2 3 3 2 2 5" xfId="12414" xr:uid="{485D697C-2797-43B5-AA1B-B699E92CB067}"/>
    <cellStyle name="AggGreen 2 3 3 2 3" xfId="1905" xr:uid="{7823B0FE-24D7-4818-B263-E8652CB5FDA0}"/>
    <cellStyle name="AggGreen 2 3 3 2 3 2" xfId="3448" xr:uid="{1F8D460B-ADCF-45E2-B5F0-8857A26EFB0F}"/>
    <cellStyle name="AggGreen 2 3 3 2 3 2 2" xfId="8142" xr:uid="{96B50D97-509F-46F6-AE23-6F41D0D1FF19}"/>
    <cellStyle name="AggGreen 2 3 3 2 3 2 3" xfId="11198" xr:uid="{BB499350-FBD1-4008-B269-55427C38F83F}"/>
    <cellStyle name="AggGreen 2 3 3 2 3 2 4" xfId="14080" xr:uid="{8DF3BBC6-CB71-49EC-A231-A9D48F68ED42}"/>
    <cellStyle name="AggGreen 2 3 3 2 3 3" xfId="4859" xr:uid="{C762F84D-BDCD-47C4-A31F-48087AA7A574}"/>
    <cellStyle name="AggGreen 2 3 3 2 3 4" xfId="9764" xr:uid="{E7C7FEA5-9925-493B-BFA6-590C5D246930}"/>
    <cellStyle name="AggGreen 2 3 3 2 3 5" xfId="12686" xr:uid="{35B96DF4-8687-4748-9C87-8E6203F1C874}"/>
    <cellStyle name="AggGreen 2 3 3 2 4" xfId="2283" xr:uid="{5F8B6056-BBEE-491E-9500-B28E90A06A71}"/>
    <cellStyle name="AggGreen 2 3 3 2 4 2" xfId="4843" xr:uid="{708644C7-C7C6-4B62-8D1F-C9A932B9D1C8}"/>
    <cellStyle name="AggGreen 2 3 3 2 4 3" xfId="10142" xr:uid="{EA617AC8-9CBB-40E9-8CA0-7A76080BB3D3}"/>
    <cellStyle name="AggGreen 2 3 3 2 4 4" xfId="13064" xr:uid="{8A1C81CB-3B68-4B47-9FCD-26220C8A0C00}"/>
    <cellStyle name="AggGreen 2 3 3 2 5" xfId="6460" xr:uid="{715534FF-F169-45D1-84AD-67FACEF899C3}"/>
    <cellStyle name="AggGreen 2 3 3 2 6" xfId="8779" xr:uid="{3D4D0E75-900D-4E13-B0BC-A4A6A6397996}"/>
    <cellStyle name="AggGreen 2 3 3 2 7" xfId="11702" xr:uid="{3D110909-ABDA-49B5-A215-04F3052249F8}"/>
    <cellStyle name="AggGreen 2 3 3 3" xfId="1425" xr:uid="{C35FCB06-8F65-4B4A-87D2-ED56A7B53AAD}"/>
    <cellStyle name="AggGreen 2 3 3 3 2" xfId="2990" xr:uid="{AE9CC33A-34C1-4AD8-8B00-1124127B6A0C}"/>
    <cellStyle name="AggGreen 2 3 3 3 2 2" xfId="7684" xr:uid="{5607CC25-A6A8-43E1-AAB4-C1C0CE94789E}"/>
    <cellStyle name="AggGreen 2 3 3 3 2 3" xfId="10740" xr:uid="{D7C68394-0111-483A-8CDF-EC54D75F3906}"/>
    <cellStyle name="AggGreen 2 3 3 3 2 4" xfId="13622" xr:uid="{DA277CCE-866E-47D1-88CD-70AAAEBE2B1E}"/>
    <cellStyle name="AggGreen 2 3 3 3 3" xfId="6199" xr:uid="{D0A1C8A7-CE32-41A9-B18C-550CFB469929}"/>
    <cellStyle name="AggGreen 2 3 3 3 4" xfId="9284" xr:uid="{9F37E692-5334-4597-996F-6550C4FD3D42}"/>
    <cellStyle name="AggGreen 2 3 3 3 5" xfId="12206" xr:uid="{E5CFF178-E0A2-4123-9C3E-85516295D72D}"/>
    <cellStyle name="AggGreen 2 3 3 4" xfId="1789" xr:uid="{9512492F-8C7D-47CB-AC63-222721B34AD7}"/>
    <cellStyle name="AggGreen 2 3 3 4 2" xfId="3343" xr:uid="{AF657649-A959-4F05-A2B0-8253560938D2}"/>
    <cellStyle name="AggGreen 2 3 3 4 2 2" xfId="8037" xr:uid="{BB13CD87-F2BC-46D3-808E-52198731DB84}"/>
    <cellStyle name="AggGreen 2 3 3 4 2 3" xfId="11093" xr:uid="{E7350638-04B5-41DD-AD6F-63483BFBDD2E}"/>
    <cellStyle name="AggGreen 2 3 3 4 2 4" xfId="13975" xr:uid="{DC5E375A-8FD9-4159-84A8-1FF0E3D28FB5}"/>
    <cellStyle name="AggGreen 2 3 3 4 3" xfId="3728" xr:uid="{827BFB68-6D9B-4125-88FD-A959AB45B317}"/>
    <cellStyle name="AggGreen 2 3 3 4 4" xfId="9648" xr:uid="{8797A775-947A-411C-9F03-1D5F37F931E6}"/>
    <cellStyle name="AggGreen 2 3 3 4 5" xfId="12570" xr:uid="{8671077F-6305-4872-B57A-D8164BF140B9}"/>
    <cellStyle name="AggGreen 2 3 3 5" xfId="2077" xr:uid="{B2AA164E-8B37-49C8-B555-A26B4FDBFCAA}"/>
    <cellStyle name="AggGreen 2 3 3 5 2" xfId="4751" xr:uid="{357FB761-478A-470A-BF74-08C88D29514B}"/>
    <cellStyle name="AggGreen 2 3 3 5 3" xfId="9936" xr:uid="{BC392A9F-2AD3-453A-87BB-85191B49833D}"/>
    <cellStyle name="AggGreen 2 3 3 5 4" xfId="12858" xr:uid="{F9773A82-1D01-424B-88A2-939AEB5F896C}"/>
    <cellStyle name="AggGreen 2 3 3 6" xfId="4137" xr:uid="{CCF5A5C2-382E-4452-B51D-4125C2F095A4}"/>
    <cellStyle name="AggGreen 2 3 3 7" xfId="4590" xr:uid="{897A4482-A1F0-4136-846E-EDEDE14861B1}"/>
    <cellStyle name="AggGreen 2 3 3 8" xfId="3766" xr:uid="{DC8D22E3-6CCA-47FF-A677-2285BCBC8D08}"/>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2 2 2" xfId="7888" xr:uid="{491EF5EA-3198-456A-9573-A77BF850EA32}"/>
    <cellStyle name="AggGreen 2 3 4 2 2 2 3" xfId="10944" xr:uid="{F924378C-0866-4ACE-BDE3-7AA4F4BCCA83}"/>
    <cellStyle name="AggGreen 2 3 4 2 2 2 4" xfId="13826" xr:uid="{2DCD2E77-ADF1-4A9D-A298-EF6A402CC18E}"/>
    <cellStyle name="AggGreen 2 3 4 2 2 3" xfId="6625" xr:uid="{77FDF247-ADFA-4EC5-9A5F-100315991345}"/>
    <cellStyle name="AggGreen 2 3 4 2 2 4" xfId="9488" xr:uid="{841628F7-68B1-477A-BF06-523A019307AC}"/>
    <cellStyle name="AggGreen 2 3 4 2 2 5" xfId="12410" xr:uid="{39FEB2AC-7C6F-4107-BD60-6D2C897DEFC1}"/>
    <cellStyle name="AggGreen 2 3 4 2 3" xfId="1901" xr:uid="{715F10C3-9832-47B7-9173-F6DE1D4FA63C}"/>
    <cellStyle name="AggGreen 2 3 4 2 3 2" xfId="3444" xr:uid="{991D7574-419A-4A36-95E1-A6044DD3470A}"/>
    <cellStyle name="AggGreen 2 3 4 2 3 2 2" xfId="8138" xr:uid="{BDC6C086-2DA7-458A-9635-6696B5412B27}"/>
    <cellStyle name="AggGreen 2 3 4 2 3 2 3" xfId="11194" xr:uid="{6AC6FC12-C62A-4124-9B25-B03EFD0EF5D6}"/>
    <cellStyle name="AggGreen 2 3 4 2 3 2 4" xfId="14076" xr:uid="{641E849E-065B-416E-85CD-9B7D689917FA}"/>
    <cellStyle name="AggGreen 2 3 4 2 3 3" xfId="5494" xr:uid="{103293CF-2663-48A1-A98B-977DC08A894A}"/>
    <cellStyle name="AggGreen 2 3 4 2 3 4" xfId="9760" xr:uid="{7E15303E-43BC-47F0-87A3-B1DD7DC57A9D}"/>
    <cellStyle name="AggGreen 2 3 4 2 3 5" xfId="12682" xr:uid="{5C4BF298-2365-48D1-B36E-0C1AEE217919}"/>
    <cellStyle name="AggGreen 2 3 4 2 4" xfId="2279" xr:uid="{EB4AE3BB-C760-48CF-8E72-3435CBBE251E}"/>
    <cellStyle name="AggGreen 2 3 4 2 4 2" xfId="5478" xr:uid="{9C45AE3E-E19C-4919-BB1E-20FAF966EE61}"/>
    <cellStyle name="AggGreen 2 3 4 2 4 3" xfId="10138" xr:uid="{B43A9008-DF99-4487-968B-7D6F527E03B3}"/>
    <cellStyle name="AggGreen 2 3 4 2 4 4" xfId="13060" xr:uid="{76A1F4CC-361C-46E8-B27E-526CFD0E57CF}"/>
    <cellStyle name="AggGreen 2 3 4 2 5" xfId="4734" xr:uid="{48708705-44E0-4F88-B21E-9C4DE96E83D2}"/>
    <cellStyle name="AggGreen 2 3 4 2 6" xfId="8775" xr:uid="{EF978A7A-4EA6-4553-A12A-E3015425D288}"/>
    <cellStyle name="AggGreen 2 3 4 2 7" xfId="11698" xr:uid="{AF9C4960-B936-4B2C-A41F-A9D4724FA01B}"/>
    <cellStyle name="AggGreen 2 3 4 3" xfId="1421" xr:uid="{71ED169F-EFFB-4E3D-A8CE-986E03835BB8}"/>
    <cellStyle name="AggGreen 2 3 4 3 2" xfId="2986" xr:uid="{71CD0FAD-2A98-4E44-A52A-8C6493B5334B}"/>
    <cellStyle name="AggGreen 2 3 4 3 2 2" xfId="7680" xr:uid="{AF6641C4-BFBA-4725-91A1-D16B2A6FA2DC}"/>
    <cellStyle name="AggGreen 2 3 4 3 2 3" xfId="10736" xr:uid="{95D56890-83F8-4023-81E5-9CB703FC5AAA}"/>
    <cellStyle name="AggGreen 2 3 4 3 2 4" xfId="13618" xr:uid="{6496A30B-3E3D-40EC-81C7-8511DB10F3C5}"/>
    <cellStyle name="AggGreen 2 3 4 3 3" xfId="5056" xr:uid="{9C1264B6-E72E-4911-B618-999C87C20AE6}"/>
    <cellStyle name="AggGreen 2 3 4 3 4" xfId="9280" xr:uid="{9F945755-6D21-4C88-8F3C-399D0227BAEC}"/>
    <cellStyle name="AggGreen 2 3 4 3 5" xfId="12202" xr:uid="{8EE03EA6-34D3-41CA-993D-C534566C811B}"/>
    <cellStyle name="AggGreen 2 3 4 4" xfId="1154" xr:uid="{C374309A-7F22-4887-AD9B-28EB93291C13}"/>
    <cellStyle name="AggGreen 2 3 4 4 2" xfId="2723" xr:uid="{2EAE145E-4385-4C2B-9FC9-17EE314A9BA6}"/>
    <cellStyle name="AggGreen 2 3 4 4 2 2" xfId="3597" xr:uid="{8DEA601C-1650-4CA7-B481-6E955FEE36B9}"/>
    <cellStyle name="AggGreen 2 3 4 4 2 3" xfId="10473" xr:uid="{4080CD51-00AB-4A4E-BD21-3E95F0F4F0E5}"/>
    <cellStyle name="AggGreen 2 3 4 4 2 4" xfId="13355" xr:uid="{45E9496A-E909-4A53-BF1A-390BEE09B76D}"/>
    <cellStyle name="AggGreen 2 3 4 4 3" xfId="5047" xr:uid="{7A40B121-F157-45B1-B21E-331CCDB22907}"/>
    <cellStyle name="AggGreen 2 3 4 4 4" xfId="9013" xr:uid="{CA21CEC2-FCF2-4BDB-AE62-3AAAB6DEABA8}"/>
    <cellStyle name="AggGreen 2 3 4 4 5" xfId="11935" xr:uid="{319F0EA9-1E13-4A19-8AEC-79A36CFEC6A3}"/>
    <cellStyle name="AggGreen 2 3 4 5" xfId="2073" xr:uid="{D68EDB94-EC6C-4DEA-90A0-28CFA4D95770}"/>
    <cellStyle name="AggGreen 2 3 4 5 2" xfId="5384" xr:uid="{E96D7EFD-B12B-433E-B502-DE82E1367CF3}"/>
    <cellStyle name="AggGreen 2 3 4 5 3" xfId="9932" xr:uid="{1620B0AB-130B-4A9D-B6F5-08B799386324}"/>
    <cellStyle name="AggGreen 2 3 4 5 4" xfId="12854" xr:uid="{C7876718-E426-4896-8D63-9B968F646225}"/>
    <cellStyle name="AggGreen 2 3 4 6" xfId="5100" xr:uid="{A34FE9AB-0B15-4CC9-A050-568959329555}"/>
    <cellStyle name="AggGreen 2 3 4 7" xfId="6353" xr:uid="{6EE746BC-CDF0-4620-88E1-E81E439D43D7}"/>
    <cellStyle name="AggGreen 2 3 4 8" xfId="8259" xr:uid="{2437BB1C-862D-4504-B69C-6DF1A72D301A}"/>
    <cellStyle name="AggGreen 2 3 5" xfId="1094" xr:uid="{C583967E-8052-435D-A94D-4D9980E6F84C}"/>
    <cellStyle name="AggGreen 2 3 5 2" xfId="2663" xr:uid="{91FFFC75-EF97-4F9A-AF9E-5E25DA5AD6D2}"/>
    <cellStyle name="AggGreen 2 3 5 2 2" xfId="3696" xr:uid="{8DE99F16-70BE-4162-873E-235C6B57F620}"/>
    <cellStyle name="AggGreen 2 3 5 2 3" xfId="10413" xr:uid="{085D24E4-34AB-4B9A-ADFF-8104E406CA9B}"/>
    <cellStyle name="AggGreen 2 3 5 2 4" xfId="13295" xr:uid="{825AE8DA-5023-4829-B2AC-00363D469376}"/>
    <cellStyle name="AggGreen 2 3 5 3" xfId="4941" xr:uid="{B362EDD4-56CF-4515-941D-768F6D33174A}"/>
    <cellStyle name="AggGreen 2 3 5 4" xfId="8953" xr:uid="{59581C7A-739E-4B79-8EC3-2B54A31C2D9B}"/>
    <cellStyle name="AggGreen 2 3 5 5" xfId="11875" xr:uid="{177F5E9B-D25D-4A14-95A4-C2680D819796}"/>
    <cellStyle name="AggGreen 2 3 6" xfId="1241" xr:uid="{A8FA67B3-C227-4925-A9D8-9CA4DE588492}"/>
    <cellStyle name="AggGreen 2 3 6 2" xfId="2808" xr:uid="{EE7505FB-CC8D-4E38-8652-F8EB018B69A3}"/>
    <cellStyle name="AggGreen 2 3 6 2 2" xfId="3590" xr:uid="{77EE9ADE-68E6-42DB-9D39-8ED40439E9D7}"/>
    <cellStyle name="AggGreen 2 3 6 2 3" xfId="10558" xr:uid="{858A8E3D-B9E7-402B-B683-10353AC7D870}"/>
    <cellStyle name="AggGreen 2 3 6 2 4" xfId="13440" xr:uid="{42E68368-28AC-4D40-9D3E-1A2E5A26DCB9}"/>
    <cellStyle name="AggGreen 2 3 6 3" xfId="5644" xr:uid="{CBD7998C-36D0-485A-B427-AB9ED1BF7001}"/>
    <cellStyle name="AggGreen 2 3 6 4" xfId="9100" xr:uid="{62ECA48B-2D8C-4F4F-9C16-763912F9D082}"/>
    <cellStyle name="AggGreen 2 3 6 5" xfId="12022" xr:uid="{F9779E25-D5F9-473D-8BBF-2DDD0C177B01}"/>
    <cellStyle name="AggGreen 2 3 7" xfId="1912" xr:uid="{0A2B69AE-144B-42F9-8ECA-ECED5D2EA962}"/>
    <cellStyle name="AggGreen 2 3 7 2" xfId="4160" xr:uid="{F50DCDCB-A935-42A8-8E9E-3F6CC03090C9}"/>
    <cellStyle name="AggGreen 2 3 7 3" xfId="9771" xr:uid="{08A92ED6-5B1F-4638-8DA0-3CA46B4210AF}"/>
    <cellStyle name="AggGreen 2 3 7 4" xfId="12693" xr:uid="{7B7F9203-D672-48AB-A583-3E58F1E808FB}"/>
    <cellStyle name="AggGreen 2 3 8" xfId="4218" xr:uid="{6D4B9F12-CEB1-4D15-A54E-8501BC651FCF}"/>
    <cellStyle name="AggGreen 2 3 9" xfId="8566" xr:uid="{DBDA158E-F893-4C1E-8286-C27349059561}"/>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2 2 2" xfId="7752" xr:uid="{4F14EBD9-D96B-47F7-9405-8FDE00D314A8}"/>
    <cellStyle name="AggGreen 3 2 2 2 2 3" xfId="10808" xr:uid="{00C7E0E1-909B-44BB-805E-371684C2F9EB}"/>
    <cellStyle name="AggGreen 3 2 2 2 2 4" xfId="13690" xr:uid="{A63A7F9D-5EB2-4198-8119-B2BB6EE227D7}"/>
    <cellStyle name="AggGreen 3 2 2 2 3" xfId="5703" xr:uid="{E6758C9C-619E-4915-96E5-57C6496921B6}"/>
    <cellStyle name="AggGreen 3 2 2 2 4" xfId="9352" xr:uid="{54261FF1-1CFD-4FF1-997A-70D4A101B461}"/>
    <cellStyle name="AggGreen 3 2 2 2 5" xfId="12274" xr:uid="{3E4EB85D-B15B-4FE8-8A35-59BAEAA2D46B}"/>
    <cellStyle name="AggGreen 3 2 2 3" xfId="1234" xr:uid="{3F5391DC-193E-4FDC-B489-565AF9C9412B}"/>
    <cellStyle name="AggGreen 3 2 2 3 2" xfId="2802" xr:uid="{AB03BC1A-8CDE-4B6E-BD54-477EF9D4D392}"/>
    <cellStyle name="AggGreen 3 2 2 3 2 2" xfId="3593" xr:uid="{FD8FD267-B45C-4281-A530-92B793BECBD3}"/>
    <cellStyle name="AggGreen 3 2 2 3 2 3" xfId="10552" xr:uid="{D2FD4C0A-4BA6-4CEC-BAAF-16D82074581D}"/>
    <cellStyle name="AggGreen 3 2 2 3 2 4" xfId="13434" xr:uid="{4543D454-FB15-44C0-8B5F-86793C5FFA56}"/>
    <cellStyle name="AggGreen 3 2 2 3 3" xfId="4251" xr:uid="{F0F5E1F9-3DDE-4977-B4FE-D1F93E9B2E7F}"/>
    <cellStyle name="AggGreen 3 2 2 3 4" xfId="9093" xr:uid="{E6892E04-E8D0-4667-A644-221189AFF5BA}"/>
    <cellStyle name="AggGreen 3 2 2 3 5" xfId="12015" xr:uid="{0CF8A0A4-E50A-4920-8D82-E6FB92BEA729}"/>
    <cellStyle name="AggGreen 3 2 2 4" xfId="2143" xr:uid="{97E23AC8-2DD1-4E5F-8F22-672A0EF044D6}"/>
    <cellStyle name="AggGreen 3 2 2 4 2" xfId="4313" xr:uid="{B3239566-3873-4900-98AA-7DC5BE8E3A22}"/>
    <cellStyle name="AggGreen 3 2 2 4 3" xfId="10002" xr:uid="{C05A2D60-5199-4903-BA26-394306A278F3}"/>
    <cellStyle name="AggGreen 3 2 2 4 4" xfId="12924" xr:uid="{7FE661D0-CC79-46CC-B0F1-A2DBC6FB2587}"/>
    <cellStyle name="AggGreen 3 2 2 5" xfId="4719" xr:uid="{3F70DDD7-7778-445D-9D0E-1F658CAD9D99}"/>
    <cellStyle name="AggGreen 3 2 2 6" xfId="5294" xr:uid="{AF04FB6B-886B-4DB1-86F9-2C369032615E}"/>
    <cellStyle name="AggGreen 3 2 2 7" xfId="5457" xr:uid="{073829D2-8719-446F-862D-04D107497F5E}"/>
    <cellStyle name="AggGreen 3 2 3" xfId="1285" xr:uid="{CDE3F04F-5BD7-427A-9536-05E04A3C774C}"/>
    <cellStyle name="AggGreen 3 2 3 2" xfId="2850" xr:uid="{5A6A7157-4159-471F-A73C-9CA7883C21D2}"/>
    <cellStyle name="AggGreen 3 2 3 2 2" xfId="7544" xr:uid="{13302B82-8044-496E-88A6-D07C3DF0E1C0}"/>
    <cellStyle name="AggGreen 3 2 3 2 3" xfId="10600" xr:uid="{61044248-02B6-4FFE-9326-289FE55F8610}"/>
    <cellStyle name="AggGreen 3 2 3 2 4" xfId="13482" xr:uid="{DB01C051-D0D5-4811-8427-66DAA9C75EF1}"/>
    <cellStyle name="AggGreen 3 2 3 3" xfId="6764" xr:uid="{30083713-B827-413F-A1B2-9C0429CE4BE4}"/>
    <cellStyle name="AggGreen 3 2 3 4" xfId="9144" xr:uid="{D20F5F15-D23A-4146-9643-B062923950B7}"/>
    <cellStyle name="AggGreen 3 2 3 5" xfId="12066" xr:uid="{34B74183-84B8-472C-8D7E-2AE3E064E290}"/>
    <cellStyle name="AggGreen 3 2 4" xfId="1731" xr:uid="{10B4CD14-FAF6-4D5F-8DC9-8DBB46344394}"/>
    <cellStyle name="AggGreen 3 2 4 2" xfId="3291" xr:uid="{71C96F7E-303E-448A-BA6A-896EE1661832}"/>
    <cellStyle name="AggGreen 3 2 4 2 2" xfId="7985" xr:uid="{1F1CB94F-B9F3-4439-82DE-AD2F34E5F344}"/>
    <cellStyle name="AggGreen 3 2 4 2 3" xfId="11041" xr:uid="{736DAEDD-E377-4383-8A84-1A328F7CE45C}"/>
    <cellStyle name="AggGreen 3 2 4 2 4" xfId="13923" xr:uid="{11F94460-DB49-4F73-9C7E-8C3CDCFDCC81}"/>
    <cellStyle name="AggGreen 3 2 4 3" xfId="4809" xr:uid="{8B342469-7BB7-47C5-8017-88F6C324ED27}"/>
    <cellStyle name="AggGreen 3 2 4 4" xfId="9590" xr:uid="{0E859E37-523B-451E-B8A3-B528CE36A337}"/>
    <cellStyle name="AggGreen 3 2 4 5" xfId="12512" xr:uid="{B7B57C0E-ECD4-4EA7-9E74-9D91F98BB938}"/>
    <cellStyle name="AggGreen 3 2 5" xfId="1937" xr:uid="{9816B01A-FBDC-4B54-85CE-A8FFBC10F00E}"/>
    <cellStyle name="AggGreen 3 2 5 2" xfId="3773" xr:uid="{DC3EEB46-3A6B-4C41-934B-1BB239F52141}"/>
    <cellStyle name="AggGreen 3 2 5 3" xfId="9796" xr:uid="{B05C8E32-96DA-447A-B0A9-DE9E6F841AAB}"/>
    <cellStyle name="AggGreen 3 2 5 4" xfId="12718" xr:uid="{2DF1A9F0-D2EB-4F6A-B888-A82286A52012}"/>
    <cellStyle name="AggGreen 3 2 6" xfId="4042" xr:uid="{2C89CA20-D5C8-4DFE-A7C9-58658718212F}"/>
    <cellStyle name="AggGreen 3 2 7" xfId="5623" xr:uid="{B7A0FC3A-BF2A-48B3-A097-AD14A3FCF415}"/>
    <cellStyle name="AggGreen 3 2 8" xfId="4307" xr:uid="{9E7D0946-BBC0-4707-9526-E8D724C6B0FC}"/>
    <cellStyle name="AggGreen 3 3" xfId="745" xr:uid="{4CCE280C-7FCC-4BAA-81F8-C53E5CB03905}"/>
    <cellStyle name="AggGreen 3 3 2" xfId="1458" xr:uid="{CDEF4177-E6EB-4E58-B9F9-A6FA3442A86E}"/>
    <cellStyle name="AggGreen 3 3 2 2" xfId="3023" xr:uid="{28CFC41B-0065-4757-8704-A6CB86DB4934}"/>
    <cellStyle name="AggGreen 3 3 2 2 2" xfId="7717" xr:uid="{4CAD162E-AC07-41A7-8FF1-D67D5421F226}"/>
    <cellStyle name="AggGreen 3 3 2 2 3" xfId="10773" xr:uid="{34DB9B68-F410-4FA7-BFD9-205617C52698}"/>
    <cellStyle name="AggGreen 3 3 2 2 4" xfId="13655" xr:uid="{7E795481-B420-4E97-A362-5BFF6DA8D259}"/>
    <cellStyle name="AggGreen 3 3 2 3" xfId="5381" xr:uid="{DF12E9B4-75B2-4E1E-B27F-7EBB32BAB8F4}"/>
    <cellStyle name="AggGreen 3 3 2 4" xfId="9317" xr:uid="{8EA879A1-C617-4067-9B18-C3A81F59D5A9}"/>
    <cellStyle name="AggGreen 3 3 2 5" xfId="12239" xr:uid="{E3B83005-CE56-4C2C-8821-26EF5BF37BE5}"/>
    <cellStyle name="AggGreen 3 3 3" xfId="1842" xr:uid="{FAF9C88F-AB08-4562-B8C8-6EACB59F77A6}"/>
    <cellStyle name="AggGreen 3 3 3 2" xfId="3391" xr:uid="{38EFB8CE-E4A9-4ECF-957D-386440865F87}"/>
    <cellStyle name="AggGreen 3 3 3 2 2" xfId="8085" xr:uid="{81AF19CD-CB54-4D9C-96A2-E8E0076F6AFB}"/>
    <cellStyle name="AggGreen 3 3 3 2 3" xfId="11141" xr:uid="{2D06DB38-9233-468C-80BD-2F59143E6677}"/>
    <cellStyle name="AggGreen 3 3 3 2 4" xfId="14023" xr:uid="{C3194D03-207D-4CE2-9FB6-94FCA2FE14F0}"/>
    <cellStyle name="AggGreen 3 3 3 3" xfId="6734" xr:uid="{96CAA572-3996-4B24-BE0E-790A88F6861A}"/>
    <cellStyle name="AggGreen 3 3 3 4" xfId="9701" xr:uid="{9DA7FE80-0E9B-41D0-9045-85DC9185AE97}"/>
    <cellStyle name="AggGreen 3 3 3 5" xfId="12623" xr:uid="{338F5136-4BD5-4405-BDB4-CE3ADD917478}"/>
    <cellStyle name="AggGreen 3 3 4" xfId="2108" xr:uid="{21C04123-A6FC-4EFE-9BD3-FBB319F82EF4}"/>
    <cellStyle name="AggGreen 3 3 4 2" xfId="4550" xr:uid="{8690C22A-2CE0-4AF5-90E6-B278D26FDF87}"/>
    <cellStyle name="AggGreen 3 3 4 3" xfId="9967" xr:uid="{487C7F32-0C94-4BCC-83F0-21DF50AF3A95}"/>
    <cellStyle name="AggGreen 3 3 4 4" xfId="12889" xr:uid="{CB850885-CA9D-4689-93E9-7D6788ED3EFC}"/>
    <cellStyle name="AggGreen 3 3 5" xfId="3536" xr:uid="{8A768573-3C63-4DFC-B370-DAB66E42E2D5}"/>
    <cellStyle name="AggGreen 3 3 6" xfId="3931" xr:uid="{E8E07AE4-C8BF-4FAA-9713-0BEA4D2BC674}"/>
    <cellStyle name="AggGreen 3 3 7" xfId="3787" xr:uid="{97B6366A-D05A-4FF1-8718-CD9EA8B81551}"/>
    <cellStyle name="AggGreen 4" xfId="296" xr:uid="{8F5F6FA6-87C5-4F1B-9DEF-C8FBAC60D099}"/>
    <cellStyle name="AggGreen 4 10" xfId="11285" xr:uid="{051E7CC0-F5F7-46DE-BE6D-5F2EF8CBEC7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2 2 2" xfId="7822" xr:uid="{27A07CDE-78B0-49D4-B37F-0EBDAA9F5590}"/>
    <cellStyle name="AggGreen 4 2 2 2 2 3" xfId="10878" xr:uid="{0E33F76F-433B-4D0A-B8F7-87E037309F65}"/>
    <cellStyle name="AggGreen 4 2 2 2 2 4" xfId="13760" xr:uid="{3A18B1F1-C1B8-4EF8-B315-15C788CBC1FF}"/>
    <cellStyle name="AggGreen 4 2 2 2 3" xfId="5486" xr:uid="{DD78F679-E26E-41F4-98CB-1ECB1E7C0984}"/>
    <cellStyle name="AggGreen 4 2 2 2 4" xfId="9422" xr:uid="{E3762716-8381-4051-87FC-7E36A967C4EA}"/>
    <cellStyle name="AggGreen 4 2 2 2 5" xfId="12344" xr:uid="{484AE5CA-DB07-406C-BD3B-FADD2A5CE9DB}"/>
    <cellStyle name="AggGreen 4 2 2 3" xfId="1662" xr:uid="{68496940-CF8B-4DCF-807C-64AA55E49A98}"/>
    <cellStyle name="AggGreen 4 2 2 3 2" xfId="3227" xr:uid="{73C07426-9C6E-4F28-8422-75D78304C918}"/>
    <cellStyle name="AggGreen 4 2 2 3 2 2" xfId="7921" xr:uid="{041FA72A-70C5-41F8-A9E9-0234D1E390A8}"/>
    <cellStyle name="AggGreen 4 2 2 3 2 3" xfId="10977" xr:uid="{DFA9D539-D85B-4E4C-8B54-A1547020DCCC}"/>
    <cellStyle name="AggGreen 4 2 2 3 2 4" xfId="13859" xr:uid="{0043D551-EA06-4AB0-9AB8-09DE5F550265}"/>
    <cellStyle name="AggGreen 4 2 2 3 3" xfId="6845" xr:uid="{44684FD6-0219-4E9B-90BA-F4E17F172D44}"/>
    <cellStyle name="AggGreen 4 2 2 3 4" xfId="9521" xr:uid="{CA61C67C-735E-437B-AF46-5A0A1DD3B1EF}"/>
    <cellStyle name="AggGreen 4 2 2 3 5" xfId="12443" xr:uid="{146375ED-39B0-4E39-8938-4A04C5EACA82}"/>
    <cellStyle name="AggGreen 4 2 2 4" xfId="2213" xr:uid="{3F0A5057-5152-4572-94F7-8F5214032DD3}"/>
    <cellStyle name="AggGreen 4 2 2 4 2" xfId="5477" xr:uid="{F453E1B8-C2C7-4843-8BCA-E3A572D75F3D}"/>
    <cellStyle name="AggGreen 4 2 2 4 3" xfId="10072" xr:uid="{0F881A95-5CF0-49D1-88B7-6A19FA2FC890}"/>
    <cellStyle name="AggGreen 4 2 2 4 4" xfId="12994" xr:uid="{5617A423-3E95-4CF9-B3AF-FB5D295A5A43}"/>
    <cellStyle name="AggGreen 4 2 2 5" xfId="6028" xr:uid="{F140282F-9100-4838-AF7A-FA6E65C5E93B}"/>
    <cellStyle name="AggGreen 4 2 2 6" xfId="4328" xr:uid="{2D5F1746-1F5D-4C6F-8009-F3166806EF33}"/>
    <cellStyle name="AggGreen 4 2 2 7" xfId="8568" xr:uid="{C14E73CC-F1B4-486D-8F70-B89BCC44B469}"/>
    <cellStyle name="AggGreen 4 2 3" xfId="1355" xr:uid="{1022DC08-113F-4C1C-8CC6-35334E30A8CA}"/>
    <cellStyle name="AggGreen 4 2 3 2" xfId="2920" xr:uid="{16D65682-626E-4748-A4C4-A121EE01E10C}"/>
    <cellStyle name="AggGreen 4 2 3 2 2" xfId="7614" xr:uid="{1481283F-7E5E-4D82-9FE0-AA1FDE6F6C2D}"/>
    <cellStyle name="AggGreen 4 2 3 2 3" xfId="10670" xr:uid="{0DC68040-D0D6-4431-BDB7-C3CE704EDABF}"/>
    <cellStyle name="AggGreen 4 2 3 2 4" xfId="13552" xr:uid="{314AF6FD-9030-4126-A41F-7A5DD995A573}"/>
    <cellStyle name="AggGreen 4 2 3 3" xfId="6288" xr:uid="{ED1494A4-FAE4-4165-81C8-1CFA927CCAD1}"/>
    <cellStyle name="AggGreen 4 2 3 4" xfId="9214" xr:uid="{55096E74-D886-4FE4-AA48-A2CD32AAB032}"/>
    <cellStyle name="AggGreen 4 2 3 5" xfId="12136" xr:uid="{21A0657C-7A2C-4F29-A395-1811B9547F53}"/>
    <cellStyle name="AggGreen 4 2 4" xfId="1850" xr:uid="{2BA5E206-FB81-41E9-AE60-038F9C529CFE}"/>
    <cellStyle name="AggGreen 4 2 4 2" xfId="3396" xr:uid="{013404D0-C334-4E9A-97F6-596328F1CA4E}"/>
    <cellStyle name="AggGreen 4 2 4 2 2" xfId="8090" xr:uid="{FEB832DE-17B7-45D9-95AE-7448E75F20FF}"/>
    <cellStyle name="AggGreen 4 2 4 2 3" xfId="11146" xr:uid="{1D2BAFE1-D554-441A-B88E-A7DD2D1F21EE}"/>
    <cellStyle name="AggGreen 4 2 4 2 4" xfId="14028" xr:uid="{5179A38E-AD5C-4038-8CD8-E3ADF79347B7}"/>
    <cellStyle name="AggGreen 4 2 4 3" xfId="5020" xr:uid="{2B6C510F-40DF-450A-B5AA-ED25B814D199}"/>
    <cellStyle name="AggGreen 4 2 4 4" xfId="9709" xr:uid="{F8FB7486-F14B-4125-A5C0-868FBC2746F7}"/>
    <cellStyle name="AggGreen 4 2 4 5" xfId="12631" xr:uid="{DDF02CAB-7558-47D8-A4FF-1FC494C4947F}"/>
    <cellStyle name="AggGreen 4 2 5" xfId="2007" xr:uid="{6FEF31D6-A366-497A-AA70-955B4B0B15F5}"/>
    <cellStyle name="AggGreen 4 2 5 2" xfId="3916" xr:uid="{6949D810-6A6E-48DD-B50B-0510A2BE8063}"/>
    <cellStyle name="AggGreen 4 2 5 3" xfId="9866" xr:uid="{57FC9DCB-608C-42E8-893E-8E64AA4D773B}"/>
    <cellStyle name="AggGreen 4 2 5 4" xfId="12788" xr:uid="{61FF7F38-B4DC-46C2-B724-89DC47F96EF4}"/>
    <cellStyle name="AggGreen 4 2 6" xfId="5255" xr:uid="{387A68DF-2698-40DE-A0D5-808FA998C1E5}"/>
    <cellStyle name="AggGreen 4 2 7" xfId="8242" xr:uid="{A7515CE0-00D2-476D-8A57-20CB16786283}"/>
    <cellStyle name="AggGreen 4 2 8" xfId="11269" xr:uid="{A00DB128-2EC7-457D-84B6-8C9855294432}"/>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2 2 2" xfId="7737" xr:uid="{A7F807C0-24F5-4454-93DB-DB1DEF4AAC9E}"/>
    <cellStyle name="AggGreen 4 3 2 2 2 3" xfId="10793" xr:uid="{D3F27B75-ED73-4701-939F-4EA912792C9A}"/>
    <cellStyle name="AggGreen 4 3 2 2 2 4" xfId="13675" xr:uid="{59287847-8C7A-4EBD-8B2F-BB7E4F0FCA8D}"/>
    <cellStyle name="AggGreen 4 3 2 2 3" xfId="6539" xr:uid="{D9334C88-966F-41CB-BB4A-A001DC0CD319}"/>
    <cellStyle name="AggGreen 4 3 2 2 4" xfId="9337" xr:uid="{0B29D231-824C-4B33-A80B-1C40F0BC99F5}"/>
    <cellStyle name="AggGreen 4 3 2 2 5" xfId="12259" xr:uid="{2AEE33F8-D998-4736-94D5-3D6B80BB9709}"/>
    <cellStyle name="AggGreen 4 3 2 3" xfId="1783" xr:uid="{572F7E37-E08F-44BD-86EC-B881D6A4E265}"/>
    <cellStyle name="AggGreen 4 3 2 3 2" xfId="3338" xr:uid="{371AF77E-D3A0-4A80-B35E-A41919157911}"/>
    <cellStyle name="AggGreen 4 3 2 3 2 2" xfId="8032" xr:uid="{38226555-7769-41AE-80A0-EE0DB47BAB87}"/>
    <cellStyle name="AggGreen 4 3 2 3 2 3" xfId="11088" xr:uid="{D7F13B31-3902-46C6-BF69-02C5AD94FE2A}"/>
    <cellStyle name="AggGreen 4 3 2 3 2 4" xfId="13970" xr:uid="{0B499731-C558-47C9-81B3-1EAC17534E38}"/>
    <cellStyle name="AggGreen 4 3 2 3 3" xfId="6574" xr:uid="{5044A7AA-9B2F-4F74-A62A-DFCE13A6A99C}"/>
    <cellStyle name="AggGreen 4 3 2 3 4" xfId="9642" xr:uid="{3AA8386D-8DC0-43AA-A63E-18D6A4C3A71C}"/>
    <cellStyle name="AggGreen 4 3 2 3 5" xfId="12564" xr:uid="{4E394C07-52C9-4903-A6E5-EB9D7A975AA6}"/>
    <cellStyle name="AggGreen 4 3 2 4" xfId="2128" xr:uid="{C8ED28A2-385F-42A1-AA4B-1D4DC99B9642}"/>
    <cellStyle name="AggGreen 4 3 2 4 2" xfId="4396" xr:uid="{5EA358D9-B60D-44AE-B398-94DFCBEF4687}"/>
    <cellStyle name="AggGreen 4 3 2 4 3" xfId="9987" xr:uid="{0065971F-591B-45E1-B32E-5BFE1B2D6FEB}"/>
    <cellStyle name="AggGreen 4 3 2 4 4" xfId="12909" xr:uid="{3D8377A2-FE16-413E-A985-CE3D3F385554}"/>
    <cellStyle name="AggGreen 4 3 2 5" xfId="3738" xr:uid="{74405628-EDE8-4E69-819C-F6B7D8A8FE9B}"/>
    <cellStyle name="AggGreen 4 3 2 6" xfId="4774" xr:uid="{D2AA0521-6F53-4E41-8676-C940A29871A8}"/>
    <cellStyle name="AggGreen 4 3 2 7" xfId="6352" xr:uid="{CFCBCB34-0D3F-4F35-8A4E-4FE28BCDB63F}"/>
    <cellStyle name="AggGreen 4 3 3" xfId="1270" xr:uid="{6810ECF9-28FB-45A8-A450-98DC66AE8E3E}"/>
    <cellStyle name="AggGreen 4 3 3 2" xfId="2835" xr:uid="{A9BBA660-4047-493B-9CF9-56C307D46701}"/>
    <cellStyle name="AggGreen 4 3 3 2 2" xfId="7529" xr:uid="{03656EAF-4FB2-4024-BEE6-BCACA096A832}"/>
    <cellStyle name="AggGreen 4 3 3 2 3" xfId="10585" xr:uid="{2015CCF3-A25A-48F6-AC84-20CFDDFE6A6D}"/>
    <cellStyle name="AggGreen 4 3 3 2 4" xfId="13467" xr:uid="{E74F1B53-7624-49C1-8528-297C40B3FE97}"/>
    <cellStyle name="AggGreen 4 3 3 3" xfId="4243" xr:uid="{77164D3C-33C3-4C41-9E7F-A95A89F8533B}"/>
    <cellStyle name="AggGreen 4 3 3 4" xfId="9129" xr:uid="{B11A69CC-5DCC-45EA-9DBE-653D0ADF6E07}"/>
    <cellStyle name="AggGreen 4 3 3 5" xfId="12051" xr:uid="{5DD96625-19D5-44DD-A88B-DBAB0675DC37}"/>
    <cellStyle name="AggGreen 4 3 4" xfId="1756" xr:uid="{309E43B6-4AAE-4C36-B413-E1D59C9558A2}"/>
    <cellStyle name="AggGreen 4 3 4 2" xfId="3314" xr:uid="{2D5C3337-8AE3-41D6-A751-E6439D9DB942}"/>
    <cellStyle name="AggGreen 4 3 4 2 2" xfId="8008" xr:uid="{1260775D-321C-4F67-8DA1-64BA7DF4A6EB}"/>
    <cellStyle name="AggGreen 4 3 4 2 3" xfId="11064" xr:uid="{A7D579E5-15AC-4009-BC64-13BFA25E8B3F}"/>
    <cellStyle name="AggGreen 4 3 4 2 4" xfId="13946" xr:uid="{E5D982C7-6F67-4153-A506-5A7D3FA7CE9E}"/>
    <cellStyle name="AggGreen 4 3 4 3" xfId="5602" xr:uid="{5019CEAE-27B7-47A3-BF27-1119C59E0F0E}"/>
    <cellStyle name="AggGreen 4 3 4 4" xfId="9615" xr:uid="{101E9213-7B20-40F3-AF19-34E323F2768F}"/>
    <cellStyle name="AggGreen 4 3 4 5" xfId="12537" xr:uid="{F15EE05A-9A79-4DB4-80F3-36EFEF698365}"/>
    <cellStyle name="AggGreen 4 3 5" xfId="1922" xr:uid="{A5772272-ECC2-41DF-8D33-EABC688CD593}"/>
    <cellStyle name="AggGreen 4 3 5 2" xfId="5040" xr:uid="{3C302D96-0F4D-4D99-BC76-87967E5FFD42}"/>
    <cellStyle name="AggGreen 4 3 5 3" xfId="9781" xr:uid="{38AF1898-73E6-4F87-89A8-27E8D3B84247}"/>
    <cellStyle name="AggGreen 4 3 5 4" xfId="12703" xr:uid="{301D6B59-E22A-4CF6-888A-59AB3AD80195}"/>
    <cellStyle name="AggGreen 4 3 6" xfId="6553" xr:uid="{80E39876-D5DD-4699-A380-338152F19F37}"/>
    <cellStyle name="AggGreen 4 3 7" xfId="8210" xr:uid="{D2C074F6-4E7E-409C-B1FC-B9F7B7EDB49F}"/>
    <cellStyle name="AggGreen 4 3 8" xfId="11258" xr:uid="{744D4C61-5CBA-44AD-9B1F-A82C6B469EE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2 2 2" xfId="7855" xr:uid="{98B5F6B4-4E37-47E6-AC90-3A53F70EB95E}"/>
    <cellStyle name="AggGreen 4 4 2 2 2 3" xfId="10911" xr:uid="{8B444311-872A-469A-89D6-55B824ADF331}"/>
    <cellStyle name="AggGreen 4 4 2 2 2 4" xfId="13793" xr:uid="{C4948A1F-A4E7-465A-AFD1-C115739BD27D}"/>
    <cellStyle name="AggGreen 4 4 2 2 3" xfId="4988" xr:uid="{3B66DE72-E213-4B3C-827C-A2DECCBB2BC1}"/>
    <cellStyle name="AggGreen 4 4 2 2 4" xfId="9455" xr:uid="{42AD62F4-2EE9-44D9-ACFF-FEA87FF62C99}"/>
    <cellStyle name="AggGreen 4 4 2 2 5" xfId="12377" xr:uid="{EE29B66D-EF5D-48F7-8C3B-AFEE8C0BE945}"/>
    <cellStyle name="AggGreen 4 4 2 3" xfId="994" xr:uid="{2347EDB4-F9EA-483E-8065-112D1739D421}"/>
    <cellStyle name="AggGreen 4 4 2 3 2" xfId="2567" xr:uid="{42D87408-2E0E-4EEA-B844-846E9B5CCF31}"/>
    <cellStyle name="AggGreen 4 4 2 3 2 2" xfId="5697" xr:uid="{77EFED13-CD07-4EA6-B037-C48A1205CB65}"/>
    <cellStyle name="AggGreen 4 4 2 3 2 3" xfId="10317" xr:uid="{2A0E5881-08F6-4AA9-A288-EEA3F50765A5}"/>
    <cellStyle name="AggGreen 4 4 2 3 2 4" xfId="13199" xr:uid="{BFB16C7D-DF94-486F-821E-6E06DE3E3010}"/>
    <cellStyle name="AggGreen 4 4 2 3 3" xfId="4265" xr:uid="{1D8447F3-65C1-4053-92B2-156F7E52CDD1}"/>
    <cellStyle name="AggGreen 4 4 2 3 4" xfId="8853" xr:uid="{83FEC26D-58DF-418E-BD64-6AD30E735BB0}"/>
    <cellStyle name="AggGreen 4 4 2 3 5" xfId="11775" xr:uid="{C99F38E5-22B8-46B4-9EA5-566188D9BD25}"/>
    <cellStyle name="AggGreen 4 4 2 4" xfId="2246" xr:uid="{2C1BC71F-AB7A-4FBA-88DE-04A33AFD7548}"/>
    <cellStyle name="AggGreen 4 4 2 4 2" xfId="4275" xr:uid="{D43FB735-6E77-434D-A8E3-7EAD853F50E6}"/>
    <cellStyle name="AggGreen 4 4 2 4 3" xfId="10105" xr:uid="{587F7E63-AA11-492C-92EB-2C421ECE7DEC}"/>
    <cellStyle name="AggGreen 4 4 2 4 4" xfId="13027" xr:uid="{8BBCA375-A900-49EA-8940-CDE9E63D1BF4}"/>
    <cellStyle name="AggGreen 4 4 2 5" xfId="6321" xr:uid="{EAEC44A3-8794-4A0B-B26A-F65C2C878DD3}"/>
    <cellStyle name="AggGreen 4 4 2 6" xfId="5122" xr:uid="{6C46896A-B131-4AD6-BCA6-9D47547EAB51}"/>
    <cellStyle name="AggGreen 4 4 2 7" xfId="8276" xr:uid="{1DFDA446-23FD-4F7C-B8EC-1A033A44E1C7}"/>
    <cellStyle name="AggGreen 4 4 3" xfId="1388" xr:uid="{B429D70A-AFCC-4D8B-8C6A-D5B89F576D9F}"/>
    <cellStyle name="AggGreen 4 4 3 2" xfId="2953" xr:uid="{9B46DB69-D54C-409F-A9C1-0A587BB96710}"/>
    <cellStyle name="AggGreen 4 4 3 2 2" xfId="7647" xr:uid="{9DBC21B1-0B84-4D73-B4A7-FCC2FB9E6D4F}"/>
    <cellStyle name="AggGreen 4 4 3 2 3" xfId="10703" xr:uid="{C683B331-F2B2-4315-B3F8-FCF75CACC7F2}"/>
    <cellStyle name="AggGreen 4 4 3 2 4" xfId="13585" xr:uid="{F70D1BD9-27A3-4381-8FFD-58AFE476B960}"/>
    <cellStyle name="AggGreen 4 4 3 3" xfId="3777" xr:uid="{460A6561-603A-4D66-B412-E0A3C2D6BE58}"/>
    <cellStyle name="AggGreen 4 4 3 4" xfId="9247" xr:uid="{37AE9154-FF81-46E8-BE91-B38A390C29DF}"/>
    <cellStyle name="AggGreen 4 4 3 5" xfId="12169" xr:uid="{79789EB6-7B47-404F-B538-F6448C7AE832}"/>
    <cellStyle name="AggGreen 4 4 4" xfId="1023" xr:uid="{8E57BC26-D49B-439B-B280-0C4982DF9291}"/>
    <cellStyle name="AggGreen 4 4 4 2" xfId="2595" xr:uid="{217EC2DD-FED5-47AA-AAF8-95950945DCAB}"/>
    <cellStyle name="AggGreen 4 4 4 2 2" xfId="5222" xr:uid="{3EC8CF8B-E0D9-42D1-B559-E50592892EE7}"/>
    <cellStyle name="AggGreen 4 4 4 2 3" xfId="10345" xr:uid="{24B3DCB2-467C-40C2-A00F-92439A577812}"/>
    <cellStyle name="AggGreen 4 4 4 2 4" xfId="13227" xr:uid="{B089BA45-D0BD-4C0A-96E1-577E8F595FC9}"/>
    <cellStyle name="AggGreen 4 4 4 3" xfId="6408" xr:uid="{35028A4B-F178-45D6-A184-58958301DB3B}"/>
    <cellStyle name="AggGreen 4 4 4 4" xfId="8882" xr:uid="{29FE6E81-B08A-4FAC-BB44-39AC9758E2F8}"/>
    <cellStyle name="AggGreen 4 4 4 5" xfId="11804" xr:uid="{8E81F662-D543-4F1F-8EB3-DA2FA2C68C6E}"/>
    <cellStyle name="AggGreen 4 4 5" xfId="2040" xr:uid="{EAE91412-1194-4131-822C-982DCDCEF1DE}"/>
    <cellStyle name="AggGreen 4 4 5 2" xfId="4052" xr:uid="{7509001C-E856-43EF-9392-11BECBB1010D}"/>
    <cellStyle name="AggGreen 4 4 5 3" xfId="9899" xr:uid="{8BDD623D-8415-4CF0-82C6-6C2F01830F59}"/>
    <cellStyle name="AggGreen 4 4 5 4" xfId="12821" xr:uid="{7C4D3F7A-6C15-4052-BEBF-9015743E519F}"/>
    <cellStyle name="AggGreen 4 4 6" xfId="6151" xr:uid="{2E001C8E-FC22-47A8-8730-D61B64F7A7DC}"/>
    <cellStyle name="AggGreen 4 4 7" xfId="5355" xr:uid="{3FC0FD49-4059-486F-9B2C-BBE98CD02FAB}"/>
    <cellStyle name="AggGreen 4 4 8" xfId="5776" xr:uid="{14223C31-04F5-4725-8910-39CF5C578834}"/>
    <cellStyle name="AggGreen 4 5" xfId="1093" xr:uid="{55B14524-22BB-4D11-BBE3-C3A7D78EC00D}"/>
    <cellStyle name="AggGreen 4 5 2" xfId="2662" xr:uid="{010CCB30-1BC2-4C8A-999A-B83782D3BDA2}"/>
    <cellStyle name="AggGreen 4 5 2 2" xfId="3888" xr:uid="{50193657-E907-4934-8B3A-9A9E2B326412}"/>
    <cellStyle name="AggGreen 4 5 2 3" xfId="10412" xr:uid="{28C68592-3B92-4819-9EA6-363BBE3E7F38}"/>
    <cellStyle name="AggGreen 4 5 2 4" xfId="13294" xr:uid="{E039DA95-F393-4EA6-85EC-EAD625CFCAF4}"/>
    <cellStyle name="AggGreen 4 5 3" xfId="6466" xr:uid="{5E2BF064-A9D9-4E71-9F5F-3F1B0993A859}"/>
    <cellStyle name="AggGreen 4 5 4" xfId="8952" xr:uid="{14901E5B-D050-4A72-B296-0A9AD2D3A4A3}"/>
    <cellStyle name="AggGreen 4 5 5" xfId="11874" xr:uid="{2F42CA42-58A2-46F6-B7E9-8182CA4D964A}"/>
    <cellStyle name="AggGreen 4 6" xfId="1084" xr:uid="{C0E3DEDA-FF74-4297-9819-5BB1DBD09504}"/>
    <cellStyle name="AggGreen 4 6 2" xfId="2653" xr:uid="{A774A6C4-6DBF-4627-9635-EA7972246C25}"/>
    <cellStyle name="AggGreen 4 6 2 2" xfId="3762" xr:uid="{4D80FE4B-ADCA-4685-A410-FC9194D39373}"/>
    <cellStyle name="AggGreen 4 6 2 3" xfId="10403" xr:uid="{9BBDA02B-9801-4ECB-9827-2D9BA13FE1CF}"/>
    <cellStyle name="AggGreen 4 6 2 4" xfId="13285" xr:uid="{C160D147-BB4C-4EE9-AB08-A820F707D367}"/>
    <cellStyle name="AggGreen 4 6 3" xfId="4067" xr:uid="{970B6F07-C860-4656-A7B0-4F7905B852A6}"/>
    <cellStyle name="AggGreen 4 6 4" xfId="8943" xr:uid="{896F6615-7BDB-4756-8A53-CD0702C7280F}"/>
    <cellStyle name="AggGreen 4 6 5" xfId="11865" xr:uid="{BC94CE9B-A1EF-4407-8384-50FE40E5FB25}"/>
    <cellStyle name="AggGreen 4 7" xfId="1843" xr:uid="{51A7B829-4D8A-48CD-9655-E35F3FF056C9}"/>
    <cellStyle name="AggGreen 4 7 2" xfId="5216" xr:uid="{91401468-5B87-4ED8-BA02-15E04EC7781E}"/>
    <cellStyle name="AggGreen 4 7 3" xfId="9702" xr:uid="{C1F0697A-6639-4697-8DFC-36E499D2F369}"/>
    <cellStyle name="AggGreen 4 7 4" xfId="12624" xr:uid="{40F3C6A5-A53D-4F56-A7C7-206C2A1B0B83}"/>
    <cellStyle name="AggGreen 4 8" xfId="4912" xr:uid="{1BD2D4F6-C720-427A-9B3A-3D5FE2129CD2}"/>
    <cellStyle name="AggGreen 4 9" xfId="8277" xr:uid="{281F9412-8097-4005-BD46-2B7DAE55F12A}"/>
    <cellStyle name="AggGreen 5" xfId="112" xr:uid="{F11B0F9C-0615-47E1-8437-7766F1FF0418}"/>
    <cellStyle name="AggGreen 5 2" xfId="2363" xr:uid="{BA172471-1B08-45A7-8786-CF6ED36FF713}"/>
    <cellStyle name="AggGreen 5 2 2" xfId="6052" xr:uid="{81419566-F3C2-4439-BFAD-ABF3D5F36B45}"/>
    <cellStyle name="AggGreen 5 2 3" xfId="10221" xr:uid="{26D0EE65-C994-4150-BD16-5490668AECEF}"/>
    <cellStyle name="AggGreen 5 2 4" xfId="13139" xr:uid="{24C8A79A-60E6-4D32-82BF-F091C7DBFC49}"/>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2 2 2" xfId="7821" xr:uid="{D1C3212C-E40A-49A1-B14D-60E77CF156BC}"/>
    <cellStyle name="AggGreen12 2 2 2 2 2 2 3" xfId="10877" xr:uid="{A93B3663-1771-4F9F-B55E-3DDA1F2A9810}"/>
    <cellStyle name="AggGreen12 2 2 2 2 2 2 4" xfId="13759" xr:uid="{0DF3C250-6091-4A46-861F-FE1DB2FCEE6B}"/>
    <cellStyle name="AggGreen12 2 2 2 2 2 3" xfId="4184" xr:uid="{15F32630-B1A8-4A03-9DC9-567200EFB8B2}"/>
    <cellStyle name="AggGreen12 2 2 2 2 2 4" xfId="9421" xr:uid="{FD39A6DF-3011-4DC1-9AAE-D28537D9E784}"/>
    <cellStyle name="AggGreen12 2 2 2 2 2 5" xfId="12343" xr:uid="{7FBDD1A2-3240-46F6-9C11-E7D0A9D8908B}"/>
    <cellStyle name="AggGreen12 2 2 2 2 3" xfId="1015" xr:uid="{5DCB1AC4-83DC-4822-8A80-7373C7F4CA9B}"/>
    <cellStyle name="AggGreen12 2 2 2 2 3 2" xfId="2587" xr:uid="{71E25BC5-B6A6-4AA0-89E8-63975E2AC35E}"/>
    <cellStyle name="AggGreen12 2 2 2 2 3 2 2" xfId="5530" xr:uid="{241B76C2-556A-47B4-BAD6-AC932A09621F}"/>
    <cellStyle name="AggGreen12 2 2 2 2 3 2 3" xfId="10337" xr:uid="{F71BBADB-0ED1-4517-8966-59B0B3C85FCF}"/>
    <cellStyle name="AggGreen12 2 2 2 2 3 2 4" xfId="13219" xr:uid="{85DB0B71-34A8-4335-8F58-1AA9415B9E16}"/>
    <cellStyle name="AggGreen12 2 2 2 2 3 3" xfId="3645" xr:uid="{816C1163-B5F4-4347-9401-2299B1D151D5}"/>
    <cellStyle name="AggGreen12 2 2 2 2 3 4" xfId="8874" xr:uid="{C79B8181-3C8E-4304-BEF2-630DEC5E4797}"/>
    <cellStyle name="AggGreen12 2 2 2 2 3 5" xfId="11796" xr:uid="{4C6A53A7-EF34-4236-B5CA-AA4270BAC2D3}"/>
    <cellStyle name="AggGreen12 2 2 2 2 4" xfId="2212" xr:uid="{F7BE7028-4B80-47F2-9D4A-4B9A79E86588}"/>
    <cellStyle name="AggGreen12 2 2 2 2 4 2" xfId="4211" xr:uid="{228B01AE-76F3-434E-B5C2-06D47FE5B253}"/>
    <cellStyle name="AggGreen12 2 2 2 2 4 3" xfId="10071" xr:uid="{7336176D-79C9-4E30-859C-FF2016649A87}"/>
    <cellStyle name="AggGreen12 2 2 2 2 4 4" xfId="12993" xr:uid="{237E1B63-07F6-487B-9FB3-16FB52D0B68B}"/>
    <cellStyle name="AggGreen12 2 2 2 2 5" xfId="5376" xr:uid="{BE450714-EA6A-4363-88E8-94DCC8802A2C}"/>
    <cellStyle name="AggGreen12 2 2 2 2 6" xfId="5348" xr:uid="{AE58CEC8-3A79-46B9-AF62-EFA574F6A791}"/>
    <cellStyle name="AggGreen12 2 2 2 2 7" xfId="4490" xr:uid="{F1A22668-4040-49FB-99F0-B7ACD9E698A2}"/>
    <cellStyle name="AggGreen12 2 2 2 3" xfId="1354" xr:uid="{87E5F22A-B8F8-43F9-AF0B-5A05F72332A5}"/>
    <cellStyle name="AggGreen12 2 2 2 3 2" xfId="2919" xr:uid="{D7B61C75-7730-42AB-AAB4-C13A84CE682F}"/>
    <cellStyle name="AggGreen12 2 2 2 3 2 2" xfId="7613" xr:uid="{AA6715C6-A07A-4096-8449-A1309FEC932B}"/>
    <cellStyle name="AggGreen12 2 2 2 3 2 3" xfId="10669" xr:uid="{48294FA0-057F-44EE-B10B-7AED9B7B49EF}"/>
    <cellStyle name="AggGreen12 2 2 2 3 2 4" xfId="13551" xr:uid="{1B386C01-3FE7-479B-9D57-980D634FEAFF}"/>
    <cellStyle name="AggGreen12 2 2 2 3 3" xfId="4537" xr:uid="{C7267413-DCED-47FE-B6AB-D3165C2B4083}"/>
    <cellStyle name="AggGreen12 2 2 2 3 4" xfId="9213" xr:uid="{BF1913AF-3D74-4AF6-B54C-3918E9B8C002}"/>
    <cellStyle name="AggGreen12 2 2 2 3 5" xfId="12135" xr:uid="{FBA89496-EE73-4266-B743-E8EC90E41B9C}"/>
    <cellStyle name="AggGreen12 2 2 2 4" xfId="1709" xr:uid="{A4A0DDC5-B633-499D-B979-548786C3D16B}"/>
    <cellStyle name="AggGreen12 2 2 2 4 2" xfId="3270" xr:uid="{6498E8E6-C5A4-484C-B741-F2099BB3CD81}"/>
    <cellStyle name="AggGreen12 2 2 2 4 2 2" xfId="7964" xr:uid="{6FC1C2FB-9706-4096-8B77-89EDE5F88BF7}"/>
    <cellStyle name="AggGreen12 2 2 2 4 2 3" xfId="11020" xr:uid="{F3592FA0-77A5-463D-A115-00527F490DFD}"/>
    <cellStyle name="AggGreen12 2 2 2 4 2 4" xfId="13902" xr:uid="{3FBFA914-B0A0-4962-9507-9A53C53E34F0}"/>
    <cellStyle name="AggGreen12 2 2 2 4 3" xfId="6620" xr:uid="{7DEEDFEF-3B41-4D33-846C-09CA23D6C113}"/>
    <cellStyle name="AggGreen12 2 2 2 4 4" xfId="9568" xr:uid="{EDDDA9BC-8173-40D8-8454-E8D1F6F60A27}"/>
    <cellStyle name="AggGreen12 2 2 2 4 5" xfId="12490" xr:uid="{10E8D923-4E66-4F5E-AE88-9959FD4F04F4}"/>
    <cellStyle name="AggGreen12 2 2 2 5" xfId="2006" xr:uid="{C105D39D-060C-41F6-93B5-A7A39C92F8B4}"/>
    <cellStyle name="AggGreen12 2 2 2 5 2" xfId="4028" xr:uid="{75F68CBB-BE87-4544-B983-4C34F1CDFB98}"/>
    <cellStyle name="AggGreen12 2 2 2 5 3" xfId="9865" xr:uid="{4FDF0E2D-076F-4F27-9FEC-DFD3D7461338}"/>
    <cellStyle name="AggGreen12 2 2 2 5 4" xfId="12787" xr:uid="{A7166FA4-368A-468F-AE7C-FD45C8ADE76F}"/>
    <cellStyle name="AggGreen12 2 2 2 6" xfId="6770" xr:uid="{45BFCBB3-DCE2-494D-A5A3-1A7EBD67FB61}"/>
    <cellStyle name="AggGreen12 2 2 2 7" xfId="4886" xr:uid="{980D192B-44D6-41FE-B193-1BD41409260D}"/>
    <cellStyle name="AggGreen12 2 2 2 8" xfId="8227" xr:uid="{69AABF29-73C3-42E5-96D6-1F49D66EA132}"/>
    <cellStyle name="AggGreen12 2 2 3" xfId="748" xr:uid="{65D0D2D2-FDF4-41B2-B783-AEAB776DB28C}"/>
    <cellStyle name="AggGreen12 2 2 3 2" xfId="1461" xr:uid="{03FECFC3-4FDF-41D5-95C3-7C01AF3114EF}"/>
    <cellStyle name="AggGreen12 2 2 3 2 2" xfId="3026" xr:uid="{2F3A8506-4C89-4AFE-BB47-97643786684D}"/>
    <cellStyle name="AggGreen12 2 2 3 2 2 2" xfId="7720" xr:uid="{F0A28CE9-66F0-4A98-AA1C-3CF5061F8632}"/>
    <cellStyle name="AggGreen12 2 2 3 2 2 3" xfId="10776" xr:uid="{E19BFA06-78D4-4667-821E-229B54A04363}"/>
    <cellStyle name="AggGreen12 2 2 3 2 2 4" xfId="13658" xr:uid="{8B912BF7-EA1A-4E2A-AA24-229AA8D7E45A}"/>
    <cellStyle name="AggGreen12 2 2 3 2 3" xfId="6273" xr:uid="{B8DC776C-B94C-42E8-89DE-18B032DB3E31}"/>
    <cellStyle name="AggGreen12 2 2 3 2 4" xfId="9320" xr:uid="{52C26378-1368-4CFB-A5F1-575A361260E3}"/>
    <cellStyle name="AggGreen12 2 2 3 2 5" xfId="12242" xr:uid="{A0DD0D9A-0C1F-408A-AE36-298ABC48FF60}"/>
    <cellStyle name="AggGreen12 2 2 3 3" xfId="1075" xr:uid="{95C54E3F-9583-4876-A466-0932DAF99696}"/>
    <cellStyle name="AggGreen12 2 2 3 3 2" xfId="2644" xr:uid="{45730C21-11EB-4F3F-A562-8E7914CE9A1A}"/>
    <cellStyle name="AggGreen12 2 2 3 3 2 2" xfId="3609" xr:uid="{001489AC-02F2-4928-BC3F-E3AE0F290CCE}"/>
    <cellStyle name="AggGreen12 2 2 3 3 2 3" xfId="10394" xr:uid="{D88CE8A4-8335-468E-8414-4E22E7634327}"/>
    <cellStyle name="AggGreen12 2 2 3 3 2 4" xfId="13276" xr:uid="{B8063499-6A9D-4506-AE50-9C49BAB2DD64}"/>
    <cellStyle name="AggGreen12 2 2 3 3 3" xfId="5211" xr:uid="{CFE1EC72-891A-4D6C-A938-F9BA695CDD27}"/>
    <cellStyle name="AggGreen12 2 2 3 3 4" xfId="8934" xr:uid="{A3D021A5-FFED-4663-AE61-ADDB0E1029E9}"/>
    <cellStyle name="AggGreen12 2 2 3 3 5" xfId="11856" xr:uid="{C19BB73A-D561-43B8-B11E-5A28F52E6D4F}"/>
    <cellStyle name="AggGreen12 2 2 3 4" xfId="2111" xr:uid="{69C25DFD-C434-4DE3-81AC-D6977DA4E242}"/>
    <cellStyle name="AggGreen12 2 2 3 4 2" xfId="4404" xr:uid="{4900C7BA-58BA-4FA7-88C2-E80FB0DBFA25}"/>
    <cellStyle name="AggGreen12 2 2 3 4 3" xfId="9970" xr:uid="{E97496D7-B1C6-4FC1-9886-9385F2B05471}"/>
    <cellStyle name="AggGreen12 2 2 3 4 4" xfId="12892" xr:uid="{8F0F002D-9FDC-452A-BA59-5ED1CF46F9F8}"/>
    <cellStyle name="AggGreen12 2 2 3 5" xfId="3500" xr:uid="{FE92FB47-C6FB-41E2-9EC7-3E8EFC0F023C}"/>
    <cellStyle name="AggGreen12 2 2 3 6" xfId="4282" xr:uid="{266B5B1F-67A3-4D08-94A9-02408E6E3615}"/>
    <cellStyle name="AggGreen12 2 2 3 7" xfId="8491" xr:uid="{69ECD5FC-BDCD-40BD-A8FB-39AE1AFA7763}"/>
    <cellStyle name="AggGreen12 2 3" xfId="299" xr:uid="{BB871724-C59C-4C4B-BD51-DFE0D7A5A08E}"/>
    <cellStyle name="AggGreen12 2 3 10" xfId="6215" xr:uid="{2B208DBC-9D26-46D5-9221-B88539542C02}"/>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2 2 2" xfId="7825" xr:uid="{CB7FE653-1411-4953-BC20-80295C0927E9}"/>
    <cellStyle name="AggGreen12 2 3 2 2 2 2 3" xfId="10881" xr:uid="{160E3AEA-E335-4046-B3F0-D8FF534DC02D}"/>
    <cellStyle name="AggGreen12 2 3 2 2 2 2 4" xfId="13763" xr:uid="{CEDB21AA-2DC9-42DC-A6A1-2A96A496727E}"/>
    <cellStyle name="AggGreen12 2 3 2 2 2 3" xfId="6381" xr:uid="{DF860470-C0A7-4CCC-B877-4CC6CE6F163A}"/>
    <cellStyle name="AggGreen12 2 3 2 2 2 4" xfId="9425" xr:uid="{FA8F6F14-4FCE-43FA-B87D-02E5B6DC415E}"/>
    <cellStyle name="AggGreen12 2 3 2 2 2 5" xfId="12347" xr:uid="{34245A86-F35C-4D41-A68D-48918E2CA700}"/>
    <cellStyle name="AggGreen12 2 3 2 2 3" xfId="1239" xr:uid="{7DF2BD0E-EF84-4398-A894-68C7C0E68547}"/>
    <cellStyle name="AggGreen12 2 3 2 2 3 2" xfId="2806" xr:uid="{2D7B0501-9AA8-4DE0-8AA3-34272FD7D494}"/>
    <cellStyle name="AggGreen12 2 3 2 2 3 2 2" xfId="3591" xr:uid="{D4092404-6F9C-4570-8DCA-6EB97C1C774E}"/>
    <cellStyle name="AggGreen12 2 3 2 2 3 2 3" xfId="10556" xr:uid="{A100BF6C-234A-4A33-9470-D3FB279C1316}"/>
    <cellStyle name="AggGreen12 2 3 2 2 3 2 4" xfId="13438" xr:uid="{0C8E6656-D7EC-4A6F-B2F6-CF6D000307F0}"/>
    <cellStyle name="AggGreen12 2 3 2 2 3 3" xfId="6342" xr:uid="{27283C37-86BE-4900-A892-F08AAF5D21E7}"/>
    <cellStyle name="AggGreen12 2 3 2 2 3 4" xfId="9098" xr:uid="{9F7CA440-57CE-42BD-B3A4-9C67D141EBC2}"/>
    <cellStyle name="AggGreen12 2 3 2 2 3 5" xfId="12020" xr:uid="{066DAC75-A542-4F6D-843F-0E896970B08E}"/>
    <cellStyle name="AggGreen12 2 3 2 2 4" xfId="2216" xr:uid="{D9BEC650-BE85-4339-ACA2-ADC899A579D5}"/>
    <cellStyle name="AggGreen12 2 3 2 2 4 2" xfId="6371" xr:uid="{C581A441-343A-4F60-9DB3-BE0460FAD4CD}"/>
    <cellStyle name="AggGreen12 2 3 2 2 4 3" xfId="10075" xr:uid="{20BA5BB1-53E3-4BDF-AAB6-1FB8BBC12D4F}"/>
    <cellStyle name="AggGreen12 2 3 2 2 4 4" xfId="12997" xr:uid="{113735EB-A6FE-40C1-9AEE-96D315130F81}"/>
    <cellStyle name="AggGreen12 2 3 2 2 5" xfId="4743" xr:uid="{D8D141D0-DC91-4A2B-945D-46E8C490BDDF}"/>
    <cellStyle name="AggGreen12 2 3 2 2 6" xfId="6125" xr:uid="{E88B2326-0AC9-4616-9756-D50EF3C891BD}"/>
    <cellStyle name="AggGreen12 2 3 2 2 7" xfId="6753" xr:uid="{4F985C6A-5759-4732-84BD-306364311278}"/>
    <cellStyle name="AggGreen12 2 3 2 3" xfId="1358" xr:uid="{DDC4F145-F714-4C18-9FFD-0392C9F9D3D9}"/>
    <cellStyle name="AggGreen12 2 3 2 3 2" xfId="2923" xr:uid="{CA348DA3-9B22-453C-BAD3-8DB2713D18C9}"/>
    <cellStyle name="AggGreen12 2 3 2 3 2 2" xfId="7617" xr:uid="{489A5991-BA62-4CB7-B4B6-C6B84C906806}"/>
    <cellStyle name="AggGreen12 2 3 2 3 2 3" xfId="10673" xr:uid="{2520B5AD-E025-4862-B69C-EF6929F55653}"/>
    <cellStyle name="AggGreen12 2 3 2 3 2 4" xfId="13555" xr:uid="{62C7165F-899D-473C-B340-2F60C3D8E565}"/>
    <cellStyle name="AggGreen12 2 3 2 3 3" xfId="6024" xr:uid="{864702F0-8F77-457B-9DEF-C99C76D0A91A}"/>
    <cellStyle name="AggGreen12 2 3 2 3 4" xfId="9217" xr:uid="{BFAF8A2C-AAA3-4BC9-A9E0-061F37446D35}"/>
    <cellStyle name="AggGreen12 2 3 2 3 5" xfId="12139" xr:uid="{67B764E6-36A2-45AF-B09B-366879BC2B8A}"/>
    <cellStyle name="AggGreen12 2 3 2 4" xfId="1748" xr:uid="{78B63A49-DE70-48E1-B6B4-BCC25881FF67}"/>
    <cellStyle name="AggGreen12 2 3 2 4 2" xfId="3307" xr:uid="{D6AF9671-646D-44D4-8E0E-98394BA379C4}"/>
    <cellStyle name="AggGreen12 2 3 2 4 2 2" xfId="8001" xr:uid="{ACBD5374-51CF-4178-B6D1-6A1A6BBC2C1F}"/>
    <cellStyle name="AggGreen12 2 3 2 4 2 3" xfId="11057" xr:uid="{B0628AD4-6D2E-4B2B-A5C1-F241B97FEC9F}"/>
    <cellStyle name="AggGreen12 2 3 2 4 2 4" xfId="13939" xr:uid="{D4992108-497E-43CC-8EED-BE6E857D8CBF}"/>
    <cellStyle name="AggGreen12 2 3 2 4 3" xfId="6424" xr:uid="{B1692D93-86B3-4507-9280-8144D61DEAD2}"/>
    <cellStyle name="AggGreen12 2 3 2 4 4" xfId="9607" xr:uid="{088D0DCC-CB3B-4ECB-8C5A-31BEBE507C08}"/>
    <cellStyle name="AggGreen12 2 3 2 4 5" xfId="12529" xr:uid="{EA11E7B9-DEB9-48CC-B437-08346B9067A6}"/>
    <cellStyle name="AggGreen12 2 3 2 5" xfId="2010" xr:uid="{DC01FFE7-1A6C-4E68-AA14-6EB686B4D5BB}"/>
    <cellStyle name="AggGreen12 2 3 2 5 2" xfId="3586" xr:uid="{99099A70-2D60-40F8-9FA4-075E8765D950}"/>
    <cellStyle name="AggGreen12 2 3 2 5 3" xfId="9869" xr:uid="{72D6C8DB-33E2-4A3A-87E2-91131CF1B827}"/>
    <cellStyle name="AggGreen12 2 3 2 5 4" xfId="12791" xr:uid="{A64E3E38-E508-4EA0-A0C0-EAA81D983E98}"/>
    <cellStyle name="AggGreen12 2 3 2 6" xfId="4346" xr:uid="{22AA3D22-700A-4DD3-8062-475F42CBDD0C}"/>
    <cellStyle name="AggGreen12 2 3 2 7" xfId="8250" xr:uid="{E21283B8-0A22-4D73-9EF9-146AE248BBD9}"/>
    <cellStyle name="AggGreen12 2 3 2 8" xfId="11273" xr:uid="{42600DCC-3FAE-433F-82BF-DEE70411AA03}"/>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2 2 2" xfId="7774" xr:uid="{D246B2F5-255A-4C24-A579-4C82D917EDE5}"/>
    <cellStyle name="AggGreen12 2 3 3 2 2 2 3" xfId="10830" xr:uid="{D2C8E575-B94B-4799-9CB6-82E8A0E0D112}"/>
    <cellStyle name="AggGreen12 2 3 3 2 2 2 4" xfId="13712" xr:uid="{039250DD-EC95-4B50-9661-6187BCA6C034}"/>
    <cellStyle name="AggGreen12 2 3 3 2 2 3" xfId="6383" xr:uid="{7FDB1842-4DDE-46B3-BD37-34A3EB8A424A}"/>
    <cellStyle name="AggGreen12 2 3 3 2 2 4" xfId="9374" xr:uid="{DA2449EB-F982-4EBD-84BB-0473962CCACD}"/>
    <cellStyle name="AggGreen12 2 3 3 2 2 5" xfId="12296" xr:uid="{E734CD65-1CE3-411E-BBAA-B5FDF772FB41}"/>
    <cellStyle name="AggGreen12 2 3 3 2 3" xfId="64" xr:uid="{AE9A4EA9-39C5-4627-9062-B7864692C0CC}"/>
    <cellStyle name="AggGreen12 2 3 3 2 3 2" xfId="2321" xr:uid="{E566362B-3139-4BC3-9509-F356F93E6B3B}"/>
    <cellStyle name="AggGreen12 2 3 3 2 3 2 2" xfId="5436" xr:uid="{FFC61EC9-7C66-4573-99F1-5529FA6CF646}"/>
    <cellStyle name="AggGreen12 2 3 3 2 3 2 3" xfId="10179" xr:uid="{352FDF22-5A80-4D43-9255-1BDBDC3719E1}"/>
    <cellStyle name="AggGreen12 2 3 3 2 3 2 4" xfId="13097" xr:uid="{668D0ED6-042A-4125-A0FB-70BF4BBDFA57}"/>
    <cellStyle name="AggGreen12 2 3 3 2 3 3" xfId="4093" xr:uid="{7C12CDBE-98E7-4EF1-9A19-18CA0455BC10}"/>
    <cellStyle name="AggGreen12 2 3 3 2 3 4" xfId="4726" xr:uid="{0D034CDB-57BB-4C9C-B203-B211C0CE6FBD}"/>
    <cellStyle name="AggGreen12 2 3 3 2 3 5" xfId="8285" xr:uid="{B0A60C5D-A36D-439A-8C4B-FCBE7D0D5DFC}"/>
    <cellStyle name="AggGreen12 2 3 3 2 4" xfId="2165" xr:uid="{FD5AD58D-3ACE-4501-AEE5-283E784BDCD5}"/>
    <cellStyle name="AggGreen12 2 3 3 2 4 2" xfId="5277" xr:uid="{5D3715CA-D754-4155-A9DD-7590EBD6D638}"/>
    <cellStyle name="AggGreen12 2 3 3 2 4 3" xfId="10024" xr:uid="{11435ECB-A189-42D9-BD80-A553433E93A4}"/>
    <cellStyle name="AggGreen12 2 3 3 2 4 4" xfId="12946" xr:uid="{B41BCB51-41B1-4892-A17B-3E117980657D}"/>
    <cellStyle name="AggGreen12 2 3 3 2 5" xfId="4641" xr:uid="{DBF21596-A01B-4BC4-9FEC-6FF2077AE9C7}"/>
    <cellStyle name="AggGreen12 2 3 3 2 6" xfId="4567" xr:uid="{F4D1A7A1-FB25-4471-9635-923FB99A5754}"/>
    <cellStyle name="AggGreen12 2 3 3 2 7" xfId="8224" xr:uid="{01FB4E7A-FB26-4DE8-BFED-1338CABB3285}"/>
    <cellStyle name="AggGreen12 2 3 3 3" xfId="1307" xr:uid="{3C476B87-AB88-4210-A147-BBAEB3CE0C8C}"/>
    <cellStyle name="AggGreen12 2 3 3 3 2" xfId="2872" xr:uid="{D9FD6FC1-D52F-4FE3-81D0-EE72A0CFFE6B}"/>
    <cellStyle name="AggGreen12 2 3 3 3 2 2" xfId="7566" xr:uid="{54206111-C8D6-45DB-9699-B33F396D0FC9}"/>
    <cellStyle name="AggGreen12 2 3 3 3 2 3" xfId="10622" xr:uid="{4611070A-F57B-4DE5-BFDC-BE2ED5065784}"/>
    <cellStyle name="AggGreen12 2 3 3 3 2 4" xfId="13504" xr:uid="{DC7485EE-686E-409D-A528-8C26D817EC58}"/>
    <cellStyle name="AggGreen12 2 3 3 3 3" xfId="6146" xr:uid="{277E53DA-582D-4787-B628-49CB44488164}"/>
    <cellStyle name="AggGreen12 2 3 3 3 4" xfId="9166" xr:uid="{D3DAE5AE-602D-46FA-84FE-DF9E58462B81}"/>
    <cellStyle name="AggGreen12 2 3 3 3 5" xfId="12088" xr:uid="{38FE27DB-5E12-412E-BF87-BBC37066442C}"/>
    <cellStyle name="AggGreen12 2 3 3 4" xfId="1246" xr:uid="{3A80495D-DE88-4295-912B-D6690152C909}"/>
    <cellStyle name="AggGreen12 2 3 3 4 2" xfId="2813" xr:uid="{0DC0D8B6-5CBB-4F5F-AA5B-1F3956BC53FB}"/>
    <cellStyle name="AggGreen12 2 3 3 4 2 2" xfId="3751" xr:uid="{F8E59894-D3E3-45EB-A1A7-B8A991C83931}"/>
    <cellStyle name="AggGreen12 2 3 3 4 2 3" xfId="10563" xr:uid="{F14C8DEB-BA4F-48C6-9B5C-9BB64C97F442}"/>
    <cellStyle name="AggGreen12 2 3 3 4 2 4" xfId="13445" xr:uid="{DF1CD8FF-D6F0-4EAA-B1A4-E2AA55C93089}"/>
    <cellStyle name="AggGreen12 2 3 3 4 3" xfId="4323" xr:uid="{D70E4296-383D-4709-849E-EC1233AF9841}"/>
    <cellStyle name="AggGreen12 2 3 3 4 4" xfId="9105" xr:uid="{1576BE92-2B7F-4A59-85EE-592A1C5483FC}"/>
    <cellStyle name="AggGreen12 2 3 3 4 5" xfId="12027" xr:uid="{FA3E871E-F25E-4BD6-A16B-EE5CB3E7F41A}"/>
    <cellStyle name="AggGreen12 2 3 3 5" xfId="1959" xr:uid="{6A8579D0-E759-4B5B-9B7F-4F3E860FCDA4}"/>
    <cellStyle name="AggGreen12 2 3 3 5 2" xfId="6038" xr:uid="{AD6FA11A-D851-443D-AF23-CA9181025909}"/>
    <cellStyle name="AggGreen12 2 3 3 5 3" xfId="9818" xr:uid="{BDFC50C4-A291-444C-BC23-D000230BA520}"/>
    <cellStyle name="AggGreen12 2 3 3 5 4" xfId="12740" xr:uid="{1A07D060-16A7-46E6-831E-EE58548C4ADC}"/>
    <cellStyle name="AggGreen12 2 3 3 6" xfId="5221" xr:uid="{FF4BAAA1-82AA-467E-A4EB-6F745EAE2F14}"/>
    <cellStyle name="AggGreen12 2 3 3 7" xfId="4630" xr:uid="{735023E2-28E2-4AE4-872A-A76C5381DED7}"/>
    <cellStyle name="AggGreen12 2 3 3 8" xfId="5051" xr:uid="{3820D6CC-D8A4-4082-B175-96097BD63990}"/>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2 2 2" xfId="7854" xr:uid="{7C9CBC33-8E5E-4AF9-8B27-FA591C1C0A77}"/>
    <cellStyle name="AggGreen12 2 3 4 2 2 2 3" xfId="10910" xr:uid="{4A265761-85B1-4226-ADCE-4C96FAFF7C1D}"/>
    <cellStyle name="AggGreen12 2 3 4 2 2 2 4" xfId="13792" xr:uid="{FC6373BD-CB0D-4B6D-BF4B-C47298C66E4D}"/>
    <cellStyle name="AggGreen12 2 3 4 2 2 3" xfId="6513" xr:uid="{8CACE976-A1CA-4410-B422-85556D7C59FB}"/>
    <cellStyle name="AggGreen12 2 3 4 2 2 4" xfId="9454" xr:uid="{E71F73F6-E960-4C16-9931-E499B5265FBB}"/>
    <cellStyle name="AggGreen12 2 3 4 2 2 5" xfId="12376" xr:uid="{D60C919D-3D6B-4A42-A662-59D4CCE85CD8}"/>
    <cellStyle name="AggGreen12 2 3 4 2 3" xfId="1832" xr:uid="{F2317132-24BF-4C3F-A131-E37C35683ED1}"/>
    <cellStyle name="AggGreen12 2 3 4 2 3 2" xfId="3382" xr:uid="{FF0EE2E1-7213-43F4-A2EF-495643502882}"/>
    <cellStyle name="AggGreen12 2 3 4 2 3 2 2" xfId="8076" xr:uid="{363C03CF-1FB9-42DF-8836-07970AD4085B}"/>
    <cellStyle name="AggGreen12 2 3 4 2 3 2 3" xfId="11132" xr:uid="{9A7A04AC-898A-4216-B60F-5C22594FF9C9}"/>
    <cellStyle name="AggGreen12 2 3 4 2 3 2 4" xfId="14014" xr:uid="{4B35D377-D0F9-44A6-91CD-55EC341ACEF3}"/>
    <cellStyle name="AggGreen12 2 3 4 2 3 3" xfId="6266" xr:uid="{34F65BCC-8EA4-4DAD-B958-D4EA7A6D335D}"/>
    <cellStyle name="AggGreen12 2 3 4 2 3 4" xfId="9691" xr:uid="{EBE123BF-B2E9-4101-B853-78178BACCE7F}"/>
    <cellStyle name="AggGreen12 2 3 4 2 3 5" xfId="12613" xr:uid="{AFA5B174-A03D-43DA-8ADD-7665111326D2}"/>
    <cellStyle name="AggGreen12 2 3 4 2 4" xfId="2245" xr:uid="{5F7FC0B2-CD9C-413A-A74C-141320F465E5}"/>
    <cellStyle name="AggGreen12 2 3 4 2 4 2" xfId="4969" xr:uid="{B8726676-CE6E-4FC0-979A-8CF6A9E8641A}"/>
    <cellStyle name="AggGreen12 2 3 4 2 4 3" xfId="10104" xr:uid="{37843506-AB82-4446-910C-E3CE58089611}"/>
    <cellStyle name="AggGreen12 2 3 4 2 4 4" xfId="13026" xr:uid="{CBA4A533-2C61-4ECB-AFCD-A264F2B669F7}"/>
    <cellStyle name="AggGreen12 2 3 4 2 5" xfId="4636" xr:uid="{4A1305CB-0616-436D-82D6-6E1040473F9E}"/>
    <cellStyle name="AggGreen12 2 3 4 2 6" xfId="5397" xr:uid="{DA9E825A-746D-4447-86C0-C8F98FA5EF42}"/>
    <cellStyle name="AggGreen12 2 3 4 2 7" xfId="8208" xr:uid="{A774680F-9475-447A-B411-3E0EF2D9A27D}"/>
    <cellStyle name="AggGreen12 2 3 4 3" xfId="1387" xr:uid="{7BA695ED-1371-4E04-8518-443DD31CBE7F}"/>
    <cellStyle name="AggGreen12 2 3 4 3 2" xfId="2952" xr:uid="{D317C827-6738-4DE2-B252-26B4F605F588}"/>
    <cellStyle name="AggGreen12 2 3 4 3 2 2" xfId="7646" xr:uid="{69B1FFA7-D83D-44E3-BAE4-07A33B681597}"/>
    <cellStyle name="AggGreen12 2 3 4 3 2 3" xfId="10702" xr:uid="{992A2C57-8272-4A42-87A5-8E8CFC5E699F}"/>
    <cellStyle name="AggGreen12 2 3 4 3 2 4" xfId="13584" xr:uid="{E9E777C6-A5DA-4E63-BF61-6DDCEF190F70}"/>
    <cellStyle name="AggGreen12 2 3 4 3 3" xfId="4115" xr:uid="{C20CFF09-9013-4325-BCDC-24D3507396DD}"/>
    <cellStyle name="AggGreen12 2 3 4 3 4" xfId="9246" xr:uid="{A8750047-3142-49FE-AA2D-B87A42E9D12A}"/>
    <cellStyle name="AggGreen12 2 3 4 3 5" xfId="12168" xr:uid="{64963C40-CD56-426A-BE32-1D6465F2481E}"/>
    <cellStyle name="AggGreen12 2 3 4 4" xfId="1788" xr:uid="{0881A207-10A4-453C-B1F4-712CE2398912}"/>
    <cellStyle name="AggGreen12 2 3 4 4 2" xfId="3342" xr:uid="{0705E346-B5F8-452E-A98C-F7DB08CF362F}"/>
    <cellStyle name="AggGreen12 2 3 4 4 2 2" xfId="8036" xr:uid="{BB484634-0B59-4E4C-84B8-D67CE4283158}"/>
    <cellStyle name="AggGreen12 2 3 4 4 2 3" xfId="11092" xr:uid="{48C78545-0C70-4847-8101-C770F12E1962}"/>
    <cellStyle name="AggGreen12 2 3 4 4 2 4" xfId="13974" xr:uid="{A65EAFEF-5AEB-4587-AE3A-9C4BEF5ABBE6}"/>
    <cellStyle name="AggGreen12 2 3 4 4 3" xfId="3866" xr:uid="{2962B916-0DE8-413B-BCC5-C32436A0F949}"/>
    <cellStyle name="AggGreen12 2 3 4 4 4" xfId="9647" xr:uid="{0E0FB2A8-E760-42FB-8BB4-A5C17A0AF49E}"/>
    <cellStyle name="AggGreen12 2 3 4 4 5" xfId="12569" xr:uid="{47DC2B59-4D9C-4654-95AF-BD0B86BFEBAF}"/>
    <cellStyle name="AggGreen12 2 3 4 5" xfId="2039" xr:uid="{6A66A989-8955-46D3-BD2A-2930FE5F3791}"/>
    <cellStyle name="AggGreen12 2 3 4 5 2" xfId="4258" xr:uid="{7672B49C-7B83-4395-9EA5-9638CA7EB619}"/>
    <cellStyle name="AggGreen12 2 3 4 5 3" xfId="9898" xr:uid="{5156C378-07E8-4C73-98FA-C9E49BF5BF42}"/>
    <cellStyle name="AggGreen12 2 3 4 5 4" xfId="12820" xr:uid="{24DA4CF7-AD5D-4E19-B564-023D877F260C}"/>
    <cellStyle name="AggGreen12 2 3 4 6" xfId="5123" xr:uid="{58AEA9A8-8C98-4C2E-A9DB-6F7BFBFDAB29}"/>
    <cellStyle name="AggGreen12 2 3 4 7" xfId="4622" xr:uid="{96D3AD43-0A94-4707-A561-3BF7D9105D88}"/>
    <cellStyle name="AggGreen12 2 3 4 8" xfId="5654" xr:uid="{4EC9968C-C056-4131-B74A-F92090C33EF0}"/>
    <cellStyle name="AggGreen12 2 3 5" xfId="1096" xr:uid="{626127D5-3FD8-4A7F-A6E9-A1E278147F2B}"/>
    <cellStyle name="AggGreen12 2 3 5 2" xfId="2665" xr:uid="{D35C863C-86D3-43AE-A244-B71C4D801803}"/>
    <cellStyle name="AggGreen12 2 3 5 2 2" xfId="5938" xr:uid="{33DC2F3D-CF45-4322-9967-6FCF0C251D3D}"/>
    <cellStyle name="AggGreen12 2 3 5 2 3" xfId="10415" xr:uid="{5E5009BB-A6BA-48CA-B910-977579248963}"/>
    <cellStyle name="AggGreen12 2 3 5 2 4" xfId="13297" xr:uid="{17F7A35E-307C-4FE7-B81D-6523003A0342}"/>
    <cellStyle name="AggGreen12 2 3 5 3" xfId="4040" xr:uid="{399C4EDD-4EBE-4620-B46E-E14FF02A0060}"/>
    <cellStyle name="AggGreen12 2 3 5 4" xfId="8955" xr:uid="{C751442F-0190-494A-B7B3-28F9488FB41B}"/>
    <cellStyle name="AggGreen12 2 3 5 5" xfId="11877" xr:uid="{307E4046-AF5A-45A5-9C5F-1BDF991FDE66}"/>
    <cellStyle name="AggGreen12 2 3 6" xfId="1148" xr:uid="{1B2DADB5-B6E7-4723-9261-2C05191F49B8}"/>
    <cellStyle name="AggGreen12 2 3 6 2" xfId="2717" xr:uid="{7E095442-ED1B-4B35-8054-AB8C1257B1C2}"/>
    <cellStyle name="AggGreen12 2 3 6 2 2" xfId="3600" xr:uid="{F08A1009-7992-4282-91F9-3768E221284C}"/>
    <cellStyle name="AggGreen12 2 3 6 2 3" xfId="10467" xr:uid="{43909C41-2E58-474F-BBCD-6B17A16A21AF}"/>
    <cellStyle name="AggGreen12 2 3 6 2 4" xfId="13349" xr:uid="{C378B859-583E-4A73-AFB0-F0BCC54EC510}"/>
    <cellStyle name="AggGreen12 2 3 6 3" xfId="6375" xr:uid="{0BC2C233-AE46-4802-9E71-951E50B922F4}"/>
    <cellStyle name="AggGreen12 2 3 6 4" xfId="9007" xr:uid="{24349AC5-8E37-4B95-9F9E-C67965440E14}"/>
    <cellStyle name="AggGreen12 2 3 6 5" xfId="11929" xr:uid="{A977F001-7F1A-4FAE-BDF3-A1F3C445771F}"/>
    <cellStyle name="AggGreen12 2 3 7" xfId="1061" xr:uid="{12926C46-3FD1-45DE-9CC3-994FBB5A75EF}"/>
    <cellStyle name="AggGreen12 2 3 7 2" xfId="4056" xr:uid="{E3CD956A-52E1-4225-9EA4-AFE2DB2AC9B0}"/>
    <cellStyle name="AggGreen12 2 3 7 3" xfId="8920" xr:uid="{B1494103-7107-40A2-8D1D-FED5000CD2D3}"/>
    <cellStyle name="AggGreen12 2 3 7 4" xfId="11842" xr:uid="{2607CB75-16E4-4104-895D-C1C8C8C4C34A}"/>
    <cellStyle name="AggGreen12 2 3 8" xfId="6819" xr:uid="{3FF301F5-11BA-462B-9F70-023B23C0BB30}"/>
    <cellStyle name="AggGreen12 2 3 9" xfId="5923" xr:uid="{5983BCF6-65FD-482B-934B-2871236DD3C6}"/>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2 2 2" xfId="7751" xr:uid="{9C2FDC3F-98CC-4806-88A6-438729F48F45}"/>
    <cellStyle name="AggGreen12 3 2 2 2 2 3" xfId="10807" xr:uid="{81961E43-AF26-416E-B392-65FB90AB3E3E}"/>
    <cellStyle name="AggGreen12 3 2 2 2 2 4" xfId="13689" xr:uid="{1B6D3DE3-6BCC-4413-BD7E-431F4E248991}"/>
    <cellStyle name="AggGreen12 3 2 2 2 3" xfId="4872" xr:uid="{023DEF97-7B4B-49D6-93C0-9FD89BA3BC8C}"/>
    <cellStyle name="AggGreen12 3 2 2 2 4" xfId="9351" xr:uid="{E2459854-80C0-4D77-87DE-C08DF5CB341F}"/>
    <cellStyle name="AggGreen12 3 2 2 2 5" xfId="12273" xr:uid="{B3026045-408B-4F0F-8FB0-797C321D319C}"/>
    <cellStyle name="AggGreen12 3 2 2 3" xfId="1706" xr:uid="{11FE432E-7355-432B-B040-D14212C8A362}"/>
    <cellStyle name="AggGreen12 3 2 2 3 2" xfId="3267" xr:uid="{D28A4676-2C8C-4893-8AB6-8D165B39F38E}"/>
    <cellStyle name="AggGreen12 3 2 2 3 2 2" xfId="7961" xr:uid="{D1B49C91-E5FF-461C-87D7-FE7632786C66}"/>
    <cellStyle name="AggGreen12 3 2 2 3 2 3" xfId="11017" xr:uid="{4899F150-FD2B-4E01-9C16-1E1BA7C16F38}"/>
    <cellStyle name="AggGreen12 3 2 2 3 2 4" xfId="13899" xr:uid="{23402297-B648-4C51-9E8B-AEA755E63F02}"/>
    <cellStyle name="AggGreen12 3 2 2 3 3" xfId="6287" xr:uid="{E09EF148-A932-413D-99DC-F9978F0F354B}"/>
    <cellStyle name="AggGreen12 3 2 2 3 4" xfId="9565" xr:uid="{70766093-E912-4206-B9DF-B946015DB5CD}"/>
    <cellStyle name="AggGreen12 3 2 2 3 5" xfId="12487" xr:uid="{FFC4A1BB-E76C-4083-ADAF-2CE414666FAC}"/>
    <cellStyle name="AggGreen12 3 2 2 4" xfId="2142" xr:uid="{D57B5DDA-C01D-4E5D-8F82-A8EDF0120225}"/>
    <cellStyle name="AggGreen12 3 2 2 4 2" xfId="5006" xr:uid="{695F58EA-5F22-4AA6-B4AD-7D8366631CB8}"/>
    <cellStyle name="AggGreen12 3 2 2 4 3" xfId="10001" xr:uid="{16A485D5-6485-44A4-99E5-0C24D49C3305}"/>
    <cellStyle name="AggGreen12 3 2 2 4 4" xfId="12923" xr:uid="{CA5E264B-A304-4D6F-867E-A2BBD153B242}"/>
    <cellStyle name="AggGreen12 3 2 2 5" xfId="6244" xr:uid="{76BA3107-F770-45A5-875A-EE3472E19C8A}"/>
    <cellStyle name="AggGreen12 3 2 2 6" xfId="3691" xr:uid="{921C0A74-2C27-4572-9A06-45E6318E997E}"/>
    <cellStyle name="AggGreen12 3 2 2 7" xfId="3788" xr:uid="{943A0F9D-AE37-4AB5-8EF8-4C915908E81D}"/>
    <cellStyle name="AggGreen12 3 2 3" xfId="1284" xr:uid="{CCDA0512-008E-47E5-9C08-2231AAD5A6B5}"/>
    <cellStyle name="AggGreen12 3 2 3 2" xfId="2849" xr:uid="{49CEA785-422C-4CB8-84DF-D8CEFD1F3978}"/>
    <cellStyle name="AggGreen12 3 2 3 2 2" xfId="7543" xr:uid="{8FD1512C-4856-46DE-9B14-248061939ABC}"/>
    <cellStyle name="AggGreen12 3 2 3 2 3" xfId="10599" xr:uid="{456DC880-AA5C-4409-BE02-19313CBF4320}"/>
    <cellStyle name="AggGreen12 3 2 3 2 4" xfId="13481" xr:uid="{6D2BF93E-FF61-49A2-A44B-D521D7E79C52}"/>
    <cellStyle name="AggGreen12 3 2 3 3" xfId="5485" xr:uid="{21C1975E-BD03-4280-8F83-DABE4AAD0B36}"/>
    <cellStyle name="AggGreen12 3 2 3 4" xfId="9143" xr:uid="{58041F65-B541-43A9-B136-6CF9364C22D6}"/>
    <cellStyle name="AggGreen12 3 2 3 5" xfId="12065" xr:uid="{C0DD5869-3B14-452E-B66B-5A2A0C110C60}"/>
    <cellStyle name="AggGreen12 3 2 4" xfId="1880" xr:uid="{9AAC1FBD-FA37-4180-AF19-F66CE8D2D0A7}"/>
    <cellStyle name="AggGreen12 3 2 4 2" xfId="3423" xr:uid="{B93CAAE2-92BB-47E8-B569-46CD0DA59778}"/>
    <cellStyle name="AggGreen12 3 2 4 2 2" xfId="8117" xr:uid="{1570A9C5-C0BC-43BF-935E-66523FA91E93}"/>
    <cellStyle name="AggGreen12 3 2 4 2 3" xfId="11173" xr:uid="{88F2E1A1-C230-44EC-A447-AE745381BBB3}"/>
    <cellStyle name="AggGreen12 3 2 4 2 4" xfId="14055" xr:uid="{B4FF4D4E-5ADF-48F8-89FE-19A64895E9B4}"/>
    <cellStyle name="AggGreen12 3 2 4 3" xfId="5952" xr:uid="{6B665041-6CA7-4D65-9C4E-3F3CF9F46295}"/>
    <cellStyle name="AggGreen12 3 2 4 4" xfId="9739" xr:uid="{C903A965-E3E5-409C-9E3E-CDE74AED81F0}"/>
    <cellStyle name="AggGreen12 3 2 4 5" xfId="12661" xr:uid="{8B9D1AEE-A4A0-4E12-9B45-06D9930F384C}"/>
    <cellStyle name="AggGreen12 3 2 5" xfId="1936" xr:uid="{86C7AC83-58E4-4C1B-9C4D-03F78AE5AE49}"/>
    <cellStyle name="AggGreen12 3 2 5 2" xfId="4111" xr:uid="{FAB36019-8BE9-4A87-AB0D-E80852C11200}"/>
    <cellStyle name="AggGreen12 3 2 5 3" xfId="9795" xr:uid="{17FAE0C3-03A1-4621-B28E-9AA1F1686A53}"/>
    <cellStyle name="AggGreen12 3 2 5 4" xfId="12717" xr:uid="{F6AD08F4-8E3C-4F2C-9375-E01FD3430A83}"/>
    <cellStyle name="AggGreen12 3 2 6" xfId="4248" xr:uid="{2295A0C2-6CB3-4FB4-A487-4DE6161BAEE2}"/>
    <cellStyle name="AggGreen12 3 2 7" xfId="6674" xr:uid="{D9597FDC-5478-4C24-AA1D-0CD88DE4E153}"/>
    <cellStyle name="AggGreen12 3 2 8" xfId="6161" xr:uid="{DB847940-EC06-4897-AFAD-F7A1A18E59D0}"/>
    <cellStyle name="AggGreen12 3 3" xfId="747" xr:uid="{062232AB-1A51-453B-8CCD-B70C436D8FB7}"/>
    <cellStyle name="AggGreen12 3 3 2" xfId="1460" xr:uid="{E1C72C3D-92A1-4B4D-88B3-4E90FE89048F}"/>
    <cellStyle name="AggGreen12 3 3 2 2" xfId="3025" xr:uid="{2C8E8B0A-B118-40D3-8751-5E26F3200DD9}"/>
    <cellStyle name="AggGreen12 3 3 2 2 2" xfId="7719" xr:uid="{5683AB2A-B078-4CAD-A6D6-E539393DF786}"/>
    <cellStyle name="AggGreen12 3 3 2 2 3" xfId="10775" xr:uid="{202EFFC5-62B0-4B86-AEBE-7839223745EA}"/>
    <cellStyle name="AggGreen12 3 3 2 2 4" xfId="13657" xr:uid="{94C2917C-A0A7-4478-82AD-E2DD541FEF70}"/>
    <cellStyle name="AggGreen12 3 3 2 3" xfId="4466" xr:uid="{80B19B2B-6880-4A5D-9BF7-A8229C729381}"/>
    <cellStyle name="AggGreen12 3 3 2 4" xfId="9319" xr:uid="{0D90C7CE-ADCA-4E3D-9AA6-2B31EB13EBB3}"/>
    <cellStyle name="AggGreen12 3 3 2 5" xfId="12241" xr:uid="{A940D63D-E46D-4361-9EA2-3EE0AED2262A}"/>
    <cellStyle name="AggGreen12 3 3 3" xfId="1717" xr:uid="{A57DC4CF-A968-414C-A40A-993AB441CC23}"/>
    <cellStyle name="AggGreen12 3 3 3 2" xfId="3278" xr:uid="{6EA1ED9F-1029-4B4B-8FC0-FB536065AAE2}"/>
    <cellStyle name="AggGreen12 3 3 3 2 2" xfId="7972" xr:uid="{349B7DCC-EEED-49FF-A6CB-F12D81719ABC}"/>
    <cellStyle name="AggGreen12 3 3 3 2 3" xfId="11028" xr:uid="{EC31B2E2-F226-49FC-A2BB-158D7F111B18}"/>
    <cellStyle name="AggGreen12 3 3 3 2 4" xfId="13910" xr:uid="{84780336-5B0F-48F4-950D-6CA849E559AB}"/>
    <cellStyle name="AggGreen12 3 3 3 3" xfId="4395" xr:uid="{34F147D8-32A7-4336-8474-A30787FB7A1D}"/>
    <cellStyle name="AggGreen12 3 3 3 4" xfId="9576" xr:uid="{63EDA520-FEB1-4AC7-A6AA-6785E91892E3}"/>
    <cellStyle name="AggGreen12 3 3 3 5" xfId="12498" xr:uid="{22CE8EAC-8638-49DD-8E68-39B3D1DC995E}"/>
    <cellStyle name="AggGreen12 3 3 4" xfId="2110" xr:uid="{348C5994-A39A-432A-B10D-65D7DA7CFB30}"/>
    <cellStyle name="AggGreen12 3 3 4 2" xfId="5940" xr:uid="{590CA0FB-F4FC-42D9-A643-ED7E2FAE5682}"/>
    <cellStyle name="AggGreen12 3 3 4 3" xfId="9969" xr:uid="{81D16F4A-79C0-45F8-9051-E2102C5A1089}"/>
    <cellStyle name="AggGreen12 3 3 4 4" xfId="12891" xr:uid="{56F13D61-7446-40B9-A23B-E775AA8D0A1E}"/>
    <cellStyle name="AggGreen12 3 3 5" xfId="3495" xr:uid="{FF832649-0913-4A70-B395-65057ADC5194}"/>
    <cellStyle name="AggGreen12 3 3 6" xfId="3932" xr:uid="{E3663B81-F49D-4759-8AA5-4DDC4605D491}"/>
    <cellStyle name="AggGreen12 3 3 7" xfId="3539" xr:uid="{8F676285-F7AD-458C-BC31-557D43E45A8B}"/>
    <cellStyle name="AggGreen12 4" xfId="298" xr:uid="{437667ED-AB08-448B-9445-6C081B98D8AB}"/>
    <cellStyle name="AggGreen12 4 10" xfId="10251" xr:uid="{FC1BD97B-5716-4525-B3D8-75EEBA6B5F5F}"/>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2 2 2" xfId="7824" xr:uid="{AA3F91E8-7699-429C-8E18-09A2FBC9C796}"/>
    <cellStyle name="AggGreen12 4 2 2 2 2 3" xfId="10880" xr:uid="{3ABFEA93-671A-4C91-9DA0-A1628B0DA8B0}"/>
    <cellStyle name="AggGreen12 4 2 2 2 2 4" xfId="13762" xr:uid="{49DA7561-018F-4AFC-86B9-1CF645E4E660}"/>
    <cellStyle name="AggGreen12 4 2 2 2 3" xfId="5193" xr:uid="{CC363DFE-E58C-4BC7-B20A-3461B003F5CF}"/>
    <cellStyle name="AggGreen12 4 2 2 2 4" xfId="9424" xr:uid="{9EF2C9C9-BA0E-4CE5-9C95-873CDF706D57}"/>
    <cellStyle name="AggGreen12 4 2 2 2 5" xfId="12346" xr:uid="{624E16E5-E8EF-4AA6-B407-1C189CB99A2E}"/>
    <cellStyle name="AggGreen12 4 2 2 3" xfId="71" xr:uid="{B54DEFBD-2FED-4C97-B5F1-678D915F3874}"/>
    <cellStyle name="AggGreen12 4 2 2 3 2" xfId="2325" xr:uid="{17A651A7-542C-4455-846B-49193A1C89DB}"/>
    <cellStyle name="AggGreen12 4 2 2 3 2 2" xfId="4802" xr:uid="{76F8D41D-DBC8-4E66-ACBF-E7ED8370FDFF}"/>
    <cellStyle name="AggGreen12 4 2 2 3 2 3" xfId="10183" xr:uid="{08B18CB6-1609-4809-B23D-EC473FCE8FD5}"/>
    <cellStyle name="AggGreen12 4 2 2 3 2 4" xfId="13101" xr:uid="{45203BC9-D702-4110-82AD-394A2336A30F}"/>
    <cellStyle name="AggGreen12 4 2 2 3 3" xfId="5515" xr:uid="{DA0885E5-387D-46BE-BB57-6A0886F64B13}"/>
    <cellStyle name="AggGreen12 4 2 2 3 4" xfId="4795" xr:uid="{0A4B6F11-2885-4532-8475-1424A8B6A832}"/>
    <cellStyle name="AggGreen12 4 2 2 3 5" xfId="6119" xr:uid="{4FDE5458-7095-49F1-996F-196461F214BA}"/>
    <cellStyle name="AggGreen12 4 2 2 4" xfId="2215" xr:uid="{BBB163EE-4E3B-49AA-A6BA-C1278DA32BBD}"/>
    <cellStyle name="AggGreen12 4 2 2 4 2" xfId="5171" xr:uid="{310E3FEC-57CA-4461-A185-3F3964BF2E50}"/>
    <cellStyle name="AggGreen12 4 2 2 4 3" xfId="10074" xr:uid="{A3BCE9FC-E948-4343-849C-3722FE99B4E1}"/>
    <cellStyle name="AggGreen12 4 2 2 4 4" xfId="12996" xr:uid="{B1F96448-B8CD-4BD2-83FB-8308437D4AE5}"/>
    <cellStyle name="AggGreen12 4 2 2 5" xfId="6268" xr:uid="{0B167471-42D9-434F-8E47-F6EEEB2F4ED2}"/>
    <cellStyle name="AggGreen12 4 2 2 6" xfId="5021" xr:uid="{7E6FD226-B884-403A-93E7-6EB80E9F2F75}"/>
    <cellStyle name="AggGreen12 4 2 2 7" xfId="8279" xr:uid="{E11EE225-D3B4-4885-907B-6AF8A2A2BA36}"/>
    <cellStyle name="AggGreen12 4 2 3" xfId="1357" xr:uid="{08008CA4-53B9-4658-BC48-160B9B767A74}"/>
    <cellStyle name="AggGreen12 4 2 3 2" xfId="2922" xr:uid="{B69697FF-E8EB-4C99-B148-63FDA34EA3C2}"/>
    <cellStyle name="AggGreen12 4 2 3 2 2" xfId="7616" xr:uid="{60E8C122-3A84-46CE-9BFD-D15169DFD2BD}"/>
    <cellStyle name="AggGreen12 4 2 3 2 3" xfId="10672" xr:uid="{04000527-65AC-44EE-8B79-EDD01E1F8F09}"/>
    <cellStyle name="AggGreen12 4 2 3 2 4" xfId="13554" xr:uid="{A58B1FE0-D9A4-4A51-9CFA-6E199CED5767}"/>
    <cellStyle name="AggGreen12 4 2 3 3" xfId="5594" xr:uid="{063A7CFD-9BCF-4364-AD2A-6195FF2B5323}"/>
    <cellStyle name="AggGreen12 4 2 3 4" xfId="9216" xr:uid="{4F661494-02B4-47E2-B9C1-8007EEE961FD}"/>
    <cellStyle name="AggGreen12 4 2 3 5" xfId="12138" xr:uid="{6976BB89-DFF6-464B-87AF-8E2812160A86}"/>
    <cellStyle name="AggGreen12 4 2 4" xfId="1855" xr:uid="{885C3EBF-9E56-4023-BFAD-38515656A501}"/>
    <cellStyle name="AggGreen12 4 2 4 2" xfId="3401" xr:uid="{48094CB8-B804-4751-BE55-DF3B7A39A6CD}"/>
    <cellStyle name="AggGreen12 4 2 4 2 2" xfId="8095" xr:uid="{A4DA57D9-2656-4B3D-B266-D1EECB39A1A2}"/>
    <cellStyle name="AggGreen12 4 2 4 2 3" xfId="11151" xr:uid="{D231383C-3D6E-4CA8-9439-DFE943BFEB93}"/>
    <cellStyle name="AggGreen12 4 2 4 2 4" xfId="14033" xr:uid="{B772C580-576F-4452-AD28-9BB24676D052}"/>
    <cellStyle name="AggGreen12 4 2 4 3" xfId="4642" xr:uid="{C19A1742-9E80-4E8A-B062-C7006069E9B1}"/>
    <cellStyle name="AggGreen12 4 2 4 4" xfId="9714" xr:uid="{37B9DCE3-B70B-47A1-B631-5055D975CAC9}"/>
    <cellStyle name="AggGreen12 4 2 4 5" xfId="12636" xr:uid="{B4A3DCEA-2632-40FD-BCB8-2AD6849E6653}"/>
    <cellStyle name="AggGreen12 4 2 5" xfId="2009" xr:uid="{001EC33C-4A04-40D7-B7CA-B599E2718588}"/>
    <cellStyle name="AggGreen12 4 2 5 2" xfId="3514" xr:uid="{1DADBCA7-0E08-4527-A48C-ED4F4F21861A}"/>
    <cellStyle name="AggGreen12 4 2 5 3" xfId="9868" xr:uid="{F825EE0D-B6B6-459D-A693-92B67C1BB824}"/>
    <cellStyle name="AggGreen12 4 2 5 4" xfId="12790" xr:uid="{539C7550-FFAA-4E7E-A75E-0409D3E5AC56}"/>
    <cellStyle name="AggGreen12 4 2 6" xfId="5038" xr:uid="{2C40F2D9-5AEB-49D9-B88B-D01D35343FFD}"/>
    <cellStyle name="AggGreen12 4 2 7" xfId="4828" xr:uid="{53E06F2A-72C9-4A60-8B7A-E6EBD0EC39D0}"/>
    <cellStyle name="AggGreen12 4 2 8" xfId="10236" xr:uid="{E18985AA-85D2-4A20-9E30-D9C6739B216F}"/>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2 2 2" xfId="7876" xr:uid="{40AE2CBE-F7A2-49BF-BCBC-FDF269FD71F0}"/>
    <cellStyle name="AggGreen12 4 3 2 2 2 3" xfId="10932" xr:uid="{6652AB9B-6607-4C42-B232-FEAD2073B491}"/>
    <cellStyle name="AggGreen12 4 3 2 2 2 4" xfId="13814" xr:uid="{3EF73452-1DB5-433B-A017-8C7D2CC2FB12}"/>
    <cellStyle name="AggGreen12 4 3 2 2 3" xfId="6008" xr:uid="{ACB26851-C253-45CD-A1B1-E6979FC082AE}"/>
    <cellStyle name="AggGreen12 4 3 2 2 4" xfId="9476" xr:uid="{2AE75E3D-DCAD-4F3B-B34A-033FA8D9C983}"/>
    <cellStyle name="AggGreen12 4 3 2 2 5" xfId="12398" xr:uid="{63703E76-8082-4938-B359-29DA890E731B}"/>
    <cellStyle name="AggGreen12 4 3 2 3" xfId="1254" xr:uid="{6E515307-1874-43CF-98AB-EC94E1FAD8AF}"/>
    <cellStyle name="AggGreen12 4 3 2 3 2" xfId="2820" xr:uid="{9ED41111-AF26-4D8B-96DE-D538269BB5EB}"/>
    <cellStyle name="AggGreen12 4 3 2 3 2 2" xfId="3878" xr:uid="{9CFB66FC-404F-48E2-95B7-178FD253381C}"/>
    <cellStyle name="AggGreen12 4 3 2 3 2 3" xfId="10570" xr:uid="{968281E1-4211-49B7-8B43-4E3870F95E04}"/>
    <cellStyle name="AggGreen12 4 3 2 3 2 4" xfId="13452" xr:uid="{C25B1EDC-783D-475C-8A16-A3EE53EA2910}"/>
    <cellStyle name="AggGreen12 4 3 2 3 3" xfId="5537" xr:uid="{FF6E4593-660F-4F60-95FF-E433C21996EF}"/>
    <cellStyle name="AggGreen12 4 3 2 3 4" xfId="9113" xr:uid="{42F63607-90CD-4304-9A3B-96EF2432DA07}"/>
    <cellStyle name="AggGreen12 4 3 2 3 5" xfId="12035" xr:uid="{A50EE089-56C2-44F5-A590-DCDA155E3AAE}"/>
    <cellStyle name="AggGreen12 4 3 2 4" xfId="2267" xr:uid="{8BE75226-642D-44B5-B845-8E6CFAB236B7}"/>
    <cellStyle name="AggGreen12 4 3 2 4 2" xfId="5082" xr:uid="{38239FC4-F127-4F03-861B-F54F28B1619B}"/>
    <cellStyle name="AggGreen12 4 3 2 4 3" xfId="10126" xr:uid="{D9E42412-EC41-4BBC-9265-B46E03B0775C}"/>
    <cellStyle name="AggGreen12 4 3 2 4 4" xfId="13048" xr:uid="{A783843A-3289-4271-A752-4DA6F66D29B2}"/>
    <cellStyle name="AggGreen12 4 3 2 5" xfId="6054" xr:uid="{C603A44B-FA46-4CF3-B08B-575EFDADCE60}"/>
    <cellStyle name="AggGreen12 4 3 2 6" xfId="8763" xr:uid="{7618760B-CDD9-4C0A-9A6E-19705919A8FA}"/>
    <cellStyle name="AggGreen12 4 3 2 7" xfId="11686" xr:uid="{D8A4E98C-2431-4F76-B69F-8E42D65CFF14}"/>
    <cellStyle name="AggGreen12 4 3 3" xfId="1409" xr:uid="{9BE9315E-9F7E-4477-804E-603CAECA0338}"/>
    <cellStyle name="AggGreen12 4 3 3 2" xfId="2974" xr:uid="{00BDCB12-EAF1-4FC2-983A-679B9AC3AB21}"/>
    <cellStyle name="AggGreen12 4 3 3 2 2" xfId="7668" xr:uid="{704EE0C3-25E2-4BAE-8E23-ACF7C8A82C5D}"/>
    <cellStyle name="AggGreen12 4 3 3 2 3" xfId="10724" xr:uid="{914571FE-3801-427D-A907-633AE6A0D231}"/>
    <cellStyle name="AggGreen12 4 3 3 2 4" xfId="13606" xr:uid="{4491E6BC-255F-4399-91D3-9C50C452AE15}"/>
    <cellStyle name="AggGreen12 4 3 3 3" xfId="4925" xr:uid="{8F152B0D-0A2A-47FF-8EFC-BCB421F8CBBF}"/>
    <cellStyle name="AggGreen12 4 3 3 4" xfId="9268" xr:uid="{D39616C3-BA81-4958-9707-3E6DD29F620F}"/>
    <cellStyle name="AggGreen12 4 3 3 5" xfId="12190" xr:uid="{5322A4DE-11DB-4CD6-9F69-18337473FFC7}"/>
    <cellStyle name="AggGreen12 4 3 4" xfId="1063" xr:uid="{881ACBE1-5B4F-4024-A7CC-7D92E3BB1F69}"/>
    <cellStyle name="AggGreen12 4 3 4 2" xfId="2633" xr:uid="{94CE45DF-33BB-4C31-AA84-9C2A29BF4C4C}"/>
    <cellStyle name="AggGreen12 4 3 4 2 2" xfId="3854" xr:uid="{ABB4C0E7-A7F2-4295-9042-30614A268B50}"/>
    <cellStyle name="AggGreen12 4 3 4 2 3" xfId="10383" xr:uid="{7C209236-2F2D-4B58-AA4B-79D3E5E8B234}"/>
    <cellStyle name="AggGreen12 4 3 4 2 4" xfId="13265" xr:uid="{0D17225B-33EF-4D49-ACDF-AD89610E568A}"/>
    <cellStyle name="AggGreen12 4 3 4 3" xfId="6155" xr:uid="{B5B1BF50-5079-4F01-92FC-D406C6C2E729}"/>
    <cellStyle name="AggGreen12 4 3 4 4" xfId="8922" xr:uid="{4C48FF64-D28D-4F21-9319-581E103C7C8A}"/>
    <cellStyle name="AggGreen12 4 3 4 5" xfId="11844" xr:uid="{9A5E7581-62DC-47B0-8B7B-0A374A670786}"/>
    <cellStyle name="AggGreen12 4 3 5" xfId="2061" xr:uid="{92AF1D0E-5862-4A08-825B-FB964C69FF4F}"/>
    <cellStyle name="AggGreen12 4 3 5 2" xfId="5408" xr:uid="{B63B56D1-94BB-462E-BC6A-87EC30026B2E}"/>
    <cellStyle name="AggGreen12 4 3 5 3" xfId="9920" xr:uid="{BE22261D-5C5C-4013-B05E-2BA15D2DE184}"/>
    <cellStyle name="AggGreen12 4 3 5 4" xfId="12842" xr:uid="{4C2D4EB3-8B02-4803-85FC-83AD71D9A451}"/>
    <cellStyle name="AggGreen12 4 3 6" xfId="4448" xr:uid="{9E8080C9-D0DE-471B-94E2-E39D44D734BA}"/>
    <cellStyle name="AggGreen12 4 3 7" xfId="5269" xr:uid="{886BCABF-CC07-4A1C-A71F-1DF27C0624B0}"/>
    <cellStyle name="AggGreen12 4 3 8" xfId="8557" xr:uid="{3F92DA21-BC17-457B-818C-6BB8E955FB2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2 2 2" xfId="7887" xr:uid="{33405FE4-DD4B-4F83-A037-E983D44C7EE8}"/>
    <cellStyle name="AggGreen12 4 4 2 2 2 3" xfId="10943" xr:uid="{9EC1B760-2766-42C9-835B-32709A407C81}"/>
    <cellStyle name="AggGreen12 4 4 2 2 2 4" xfId="13825" xr:uid="{0366C749-216F-4007-BF3E-F73EB9826040}"/>
    <cellStyle name="AggGreen12 4 4 2 2 3" xfId="5659" xr:uid="{9B19D415-96F4-4044-BFF6-F1360A1D8BFA}"/>
    <cellStyle name="AggGreen12 4 4 2 2 4" xfId="9487" xr:uid="{D32F67E0-F15E-4EBD-9B8C-8F43AD84056A}"/>
    <cellStyle name="AggGreen12 4 4 2 2 5" xfId="12409" xr:uid="{A9D30FB0-1AEA-4CF7-84DC-41E84C18591B}"/>
    <cellStyle name="AggGreen12 4 4 2 3" xfId="1900" xr:uid="{7F4C2BA3-1260-4F89-8527-E47FEEFE1230}"/>
    <cellStyle name="AggGreen12 4 4 2 3 2" xfId="3443" xr:uid="{AEFBDF5F-85F6-4A71-A508-B1050896A4D2}"/>
    <cellStyle name="AggGreen12 4 4 2 3 2 2" xfId="8137" xr:uid="{32CC023D-66BF-4964-9D45-30B88A539CB6}"/>
    <cellStyle name="AggGreen12 4 4 2 3 2 3" xfId="11193" xr:uid="{2FB4F183-96F4-4447-A3FC-071421A7CCC2}"/>
    <cellStyle name="AggGreen12 4 4 2 3 2 4" xfId="14075" xr:uid="{D53CE03F-83DE-4C84-8B76-02ED3A9DF587}"/>
    <cellStyle name="AggGreen12 4 4 2 3 3" xfId="4191" xr:uid="{70543A13-1E05-4EEC-9EC2-3F9BA7F9D0DC}"/>
    <cellStyle name="AggGreen12 4 4 2 3 4" xfId="9759" xr:uid="{8D5D7DC6-EF82-4679-985F-DCDBBE882D71}"/>
    <cellStyle name="AggGreen12 4 4 2 3 5" xfId="12681" xr:uid="{561321FF-0869-45C6-ABF5-7E992B2CB3EC}"/>
    <cellStyle name="AggGreen12 4 4 2 4" xfId="2278" xr:uid="{A13E20BB-414C-4BA4-8DF0-9CF8DBB53B1E}"/>
    <cellStyle name="AggGreen12 4 4 2 4 2" xfId="4208" xr:uid="{DD1E21F2-99FB-4217-9DCC-2571861BC90E}"/>
    <cellStyle name="AggGreen12 4 4 2 4 3" xfId="10137" xr:uid="{0A20252A-5770-466D-BEB3-EBDDF8560673}"/>
    <cellStyle name="AggGreen12 4 4 2 4 4" xfId="13059" xr:uid="{ECFFAC34-79FB-4C38-8589-2FF4C1E8B6AA}"/>
    <cellStyle name="AggGreen12 4 4 2 5" xfId="6259" xr:uid="{C5AEED6D-AF4F-4FA9-B82F-DCDEFBCA3EF7}"/>
    <cellStyle name="AggGreen12 4 4 2 6" xfId="8774" xr:uid="{9021DC4A-A9B2-44A9-91AE-1E5D2386C269}"/>
    <cellStyle name="AggGreen12 4 4 2 7" xfId="11697" xr:uid="{64DE706D-BB3B-42E2-82CA-909C819FCBC3}"/>
    <cellStyle name="AggGreen12 4 4 3" xfId="1420" xr:uid="{BA65BC79-5EE8-4C41-A82E-E74A7368123E}"/>
    <cellStyle name="AggGreen12 4 4 3 2" xfId="2985" xr:uid="{2B25C36F-61C6-4224-AB20-2D6CDFE43F72}"/>
    <cellStyle name="AggGreen12 4 4 3 2 2" xfId="7679" xr:uid="{E6C05396-BD38-4D25-9470-4A14A42526CE}"/>
    <cellStyle name="AggGreen12 4 4 3 2 3" xfId="10735" xr:uid="{4C487481-9E5E-4A32-B14D-94C37AA89319}"/>
    <cellStyle name="AggGreen12 4 4 3 2 4" xfId="13617" xr:uid="{44111D47-2E28-4CEE-8025-F213500AFD5B}"/>
    <cellStyle name="AggGreen12 4 4 3 3" xfId="6583" xr:uid="{89032605-D994-4DE5-8B59-A2861DAEDC9D}"/>
    <cellStyle name="AggGreen12 4 4 3 4" xfId="9279" xr:uid="{86ADEACE-8D7F-4E69-B0BD-930EF3ABFB8E}"/>
    <cellStyle name="AggGreen12 4 4 3 5" xfId="12201" xr:uid="{0CA0FEBF-9267-4E8A-984D-3FD71208F655}"/>
    <cellStyle name="AggGreen12 4 4 4" xfId="1071" xr:uid="{1717CB86-0AEC-40FE-85C3-B9C02CCBEF55}"/>
    <cellStyle name="AggGreen12 4 4 4 2" xfId="2641" xr:uid="{30122308-C602-43D9-A8F1-BDF55A132F24}"/>
    <cellStyle name="AggGreen12 4 4 4 2 2" xfId="3720" xr:uid="{0D2C0540-26D1-4E44-8D5C-03063F3FB34F}"/>
    <cellStyle name="AggGreen12 4 4 4 2 3" xfId="10391" xr:uid="{3580E425-C011-4619-9434-C34173AFB50A}"/>
    <cellStyle name="AggGreen12 4 4 4 2 4" xfId="13273" xr:uid="{3C08B3F7-A287-4650-AE71-A47B7ED0B4EB}"/>
    <cellStyle name="AggGreen12 4 4 4 3" xfId="4892" xr:uid="{28840A6B-85EB-47DA-B8C4-D1000EFA19EA}"/>
    <cellStyle name="AggGreen12 4 4 4 4" xfId="8930" xr:uid="{DD24A7C1-2870-4707-8090-6FF5E12E8E4F}"/>
    <cellStyle name="AggGreen12 4 4 4 5" xfId="11852" xr:uid="{31B31C53-263B-43B1-9AB1-097A9F44A6DF}"/>
    <cellStyle name="AggGreen12 4 4 5" xfId="2072" xr:uid="{073D9846-811B-49A6-A19B-59DA522546AC}"/>
    <cellStyle name="AggGreen12 4 4 5 2" xfId="4077" xr:uid="{7DB858EE-C8A8-4622-A4EB-64287253BF4E}"/>
    <cellStyle name="AggGreen12 4 4 5 3" xfId="9931" xr:uid="{76BC5BC7-2C95-4D9A-A658-1E13BCDD9C01}"/>
    <cellStyle name="AggGreen12 4 4 5 4" xfId="12853" xr:uid="{3050938E-A4F2-4FC5-889E-FEE41D2DD34A}"/>
    <cellStyle name="AggGreen12 4 4 6" xfId="6627" xr:uid="{EC16044B-D877-4AB3-84B8-F53595F4F6B3}"/>
    <cellStyle name="AggGreen12 4 4 7" xfId="6315" xr:uid="{4FC3C64B-710B-4FA2-A68D-34314CC8EF54}"/>
    <cellStyle name="AggGreen12 4 4 8" xfId="8786" xr:uid="{D04C812C-CF56-4E91-9CDB-9D723ABFC228}"/>
    <cellStyle name="AggGreen12 4 5" xfId="1095" xr:uid="{752B5672-4B27-452C-88FE-3081BEF9479E}"/>
    <cellStyle name="AggGreen12 4 5 2" xfId="2664" xr:uid="{4CE247C2-EC55-45CB-9483-D2DE61AC87DD}"/>
    <cellStyle name="AggGreen12 4 5 2 2" xfId="4437" xr:uid="{05EA125E-6AA2-424C-9C99-34E907113439}"/>
    <cellStyle name="AggGreen12 4 5 2 3" xfId="10414" xr:uid="{CC5EF0C8-EEEE-42E5-94D8-1341A637EF8D}"/>
    <cellStyle name="AggGreen12 4 5 2 4" xfId="13296" xr:uid="{FF1116D0-E845-4F97-883E-3274A6CA70C4}"/>
    <cellStyle name="AggGreen12 4 5 3" xfId="4246" xr:uid="{AB5C20B8-E79E-4AF3-9B89-FE2FB6BABEDB}"/>
    <cellStyle name="AggGreen12 4 5 4" xfId="8954" xr:uid="{86177ED0-7695-4B33-9DD8-3D0404878199}"/>
    <cellStyle name="AggGreen12 4 5 5" xfId="11876" xr:uid="{0EFCAE69-0358-4499-A076-3ADA1D0C3C78}"/>
    <cellStyle name="AggGreen12 4 6" xfId="1144" xr:uid="{80186868-CD9B-476D-846B-912250735832}"/>
    <cellStyle name="AggGreen12 4 6 2" xfId="2713" xr:uid="{50D294CF-E5E5-4C57-BDC3-4931A89D4A70}"/>
    <cellStyle name="AggGreen12 4 6 2 2" xfId="3602" xr:uid="{0283ACF7-3E1C-43AA-841B-F2BA4D497651}"/>
    <cellStyle name="AggGreen12 4 6 2 3" xfId="10463" xr:uid="{724AFD69-6B16-4A58-A25F-B675EF01BD72}"/>
    <cellStyle name="AggGreen12 4 6 2 4" xfId="13345" xr:uid="{465D3FAA-626F-4FCB-BB95-7EC33EE1B345}"/>
    <cellStyle name="AggGreen12 4 6 3" xfId="4084" xr:uid="{E548B041-9238-47D9-A2A9-80AE1B327FF6}"/>
    <cellStyle name="AggGreen12 4 6 4" xfId="9003" xr:uid="{1D9106FB-8759-4D08-A0DE-796D10383C2D}"/>
    <cellStyle name="AggGreen12 4 6 5" xfId="11925" xr:uid="{B8B7F35B-B43B-4AF9-A350-1DCEC6B40131}"/>
    <cellStyle name="AggGreen12 4 7" xfId="1877" xr:uid="{015B4B86-B481-414E-B232-8AB4A1BF2356}"/>
    <cellStyle name="AggGreen12 4 7 2" xfId="6373" xr:uid="{399EC4AE-E37F-44B8-979C-B252ADA83DC3}"/>
    <cellStyle name="AggGreen12 4 7 3" xfId="9736" xr:uid="{7BC270B1-F952-452C-B7AD-6BF6722BCB34}"/>
    <cellStyle name="AggGreen12 4 7 4" xfId="12658" xr:uid="{748C1938-5D7D-4D84-85CE-13E4DBE006F4}"/>
    <cellStyle name="AggGreen12 4 8" xfId="5411" xr:uid="{D4356A94-7229-4BAA-91B7-D567A3AD033A}"/>
    <cellStyle name="AggGreen12 4 9" xfId="3624" xr:uid="{17D56562-25D8-44E6-9347-595C727C7E48}"/>
    <cellStyle name="AggGreen12 5" xfId="110" xr:uid="{CB86DE8A-8871-4E3F-BAF1-F2D54064941D}"/>
    <cellStyle name="AggGreen12 5 2" xfId="2361" xr:uid="{BB0898F3-67CE-4417-9CAE-DA4332797682}"/>
    <cellStyle name="AggGreen12 5 2 2" xfId="4546" xr:uid="{D8DB94C5-ED1F-4141-93F1-8585C561FB38}"/>
    <cellStyle name="AggGreen12 5 2 3" xfId="10219" xr:uid="{EBC71275-2BEA-489D-92D3-A6E9C3DF9FC3}"/>
    <cellStyle name="AggGreen12 5 2 4" xfId="13137" xr:uid="{E38E0EAB-EB7A-4071-9ACE-53C88C1A2DE3}"/>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2 2 2" xfId="7750" xr:uid="{6CEB39C3-8BCF-4C41-89B9-861FBCB2BD0C}"/>
    <cellStyle name="AggOrange 2 2 2 2 2 2 3" xfId="10806" xr:uid="{36C93CC1-8450-4A67-9787-8951EC9E8A51}"/>
    <cellStyle name="AggOrange 2 2 2 2 2 2 4" xfId="13688" xr:uid="{B7952BB3-2375-452D-B07B-4DAEDEDFF771}"/>
    <cellStyle name="AggOrange 2 2 2 2 2 3" xfId="6402" xr:uid="{6257BE48-668F-43A5-B7DB-9DF9A351893D}"/>
    <cellStyle name="AggOrange 2 2 2 2 2 4" xfId="9350" xr:uid="{F5A00F07-3899-4F78-B485-B7641E5CE8F5}"/>
    <cellStyle name="AggOrange 2 2 2 2 2 5" xfId="12272" xr:uid="{547CA3AE-9A96-4725-B22D-B45288068F77}"/>
    <cellStyle name="AggOrange 2 2 2 2 3" xfId="1215" xr:uid="{B27E5544-00A2-410E-B2F0-E228192F271D}"/>
    <cellStyle name="AggOrange 2 2 2 2 3 2" xfId="2783" xr:uid="{C0AC1C19-BCAD-4490-AEA8-B15D7946D9C9}"/>
    <cellStyle name="AggOrange 2 2 2 2 3 2 2" xfId="4204" xr:uid="{12633522-8606-4CAC-925E-B6B80D5F720B}"/>
    <cellStyle name="AggOrange 2 2 2 2 3 2 3" xfId="10533" xr:uid="{A6E6DA52-D9A8-4992-BC63-616478713861}"/>
    <cellStyle name="AggOrange 2 2 2 2 3 2 4" xfId="13415" xr:uid="{BDEFA304-8616-4840-8C3D-204F07E1B37D}"/>
    <cellStyle name="AggOrange 2 2 2 2 3 3" xfId="6247" xr:uid="{9A9F1129-649A-4E07-82D1-2AD488C14447}"/>
    <cellStyle name="AggOrange 2 2 2 2 3 4" xfId="9074" xr:uid="{E3927B1A-723D-43ED-98BD-18B948907BE0}"/>
    <cellStyle name="AggOrange 2 2 2 2 3 5" xfId="11996" xr:uid="{6E9651B5-2920-45CA-B32E-E06E48EDF11C}"/>
    <cellStyle name="AggOrange 2 2 2 2 4" xfId="2141" xr:uid="{A24AE636-CBC3-43F4-8D01-542FBD102BE7}"/>
    <cellStyle name="AggOrange 2 2 2 2 4 2" xfId="6532" xr:uid="{94263977-763C-4FE4-859B-3DFE897A07FE}"/>
    <cellStyle name="AggOrange 2 2 2 2 4 3" xfId="10000" xr:uid="{5488E0BC-5C65-4864-8227-30F9594753A4}"/>
    <cellStyle name="AggOrange 2 2 2 2 4 4" xfId="12922" xr:uid="{F7A3A7BA-EC26-400F-B444-551F8B2FB8A4}"/>
    <cellStyle name="AggOrange 2 2 2 2 5" xfId="5088" xr:uid="{05939A32-4144-470E-A048-1DFEDD2D68CA}"/>
    <cellStyle name="AggOrange 2 2 2 2 6" xfId="6200" xr:uid="{FD95C36F-C7AF-41BE-9F74-2F8799F49703}"/>
    <cellStyle name="AggOrange 2 2 2 2 7" xfId="5463" xr:uid="{751C392C-F556-4320-B0F7-5A864F1FB78C}"/>
    <cellStyle name="AggOrange 2 2 2 3" xfId="1283" xr:uid="{C57B3DFD-00A4-4B81-82EE-26AC770AF1C8}"/>
    <cellStyle name="AggOrange 2 2 2 3 2" xfId="2848" xr:uid="{5EF0E37B-FBB1-4422-B61D-EEAB3496FBB8}"/>
    <cellStyle name="AggOrange 2 2 2 3 2 2" xfId="7542" xr:uid="{C86A199F-00D2-4AAF-A8A3-CBEFEBBD5BA0}"/>
    <cellStyle name="AggOrange 2 2 2 3 2 3" xfId="10598" xr:uid="{0E1FBDED-F6F9-4C28-90E2-0B7A8BFEAEC8}"/>
    <cellStyle name="AggOrange 2 2 2 3 2 4" xfId="13480" xr:uid="{C1FE05BE-4688-4BA9-9BB9-E1AD5C1A7059}"/>
    <cellStyle name="AggOrange 2 2 2 3 3" xfId="4141" xr:uid="{E2520292-D737-4AFF-8985-208F50A9C239}"/>
    <cellStyle name="AggOrange 2 2 2 3 4" xfId="9142" xr:uid="{B13C8015-804D-497E-95E4-484F1D03C741}"/>
    <cellStyle name="AggOrange 2 2 2 3 5" xfId="12064" xr:uid="{8E8CA088-4731-4950-AC5E-303450C7ED64}"/>
    <cellStyle name="AggOrange 2 2 2 4" xfId="1210" xr:uid="{2DBBEEA4-7632-447E-9FC6-592EAAF51B28}"/>
    <cellStyle name="AggOrange 2 2 2 4 2" xfId="2778" xr:uid="{1743E3BF-6676-4E75-A1F8-211E8CB8FE55}"/>
    <cellStyle name="AggOrange 2 2 2 4 2 2" xfId="5528" xr:uid="{EDCC2D24-70FD-4274-B573-A1CD2B4886C7}"/>
    <cellStyle name="AggOrange 2 2 2 4 2 3" xfId="10528" xr:uid="{F8D991D0-A560-4481-B86D-779EDDCB2097}"/>
    <cellStyle name="AggOrange 2 2 2 4 2 4" xfId="13410" xr:uid="{5FCAD52C-4A00-4B0C-BC7D-2B8B8B2E85F4}"/>
    <cellStyle name="AggOrange 2 2 2 4 3" xfId="4890" xr:uid="{140A8808-55AA-486D-84C6-5E0E3AF6649C}"/>
    <cellStyle name="AggOrange 2 2 2 4 4" xfId="9069" xr:uid="{D4B5092E-E13C-48E6-AE57-33096A0BB3FA}"/>
    <cellStyle name="AggOrange 2 2 2 4 5" xfId="11991" xr:uid="{F91F3137-8051-4D0A-94FE-5543889088AE}"/>
    <cellStyle name="AggOrange 2 2 2 5" xfId="1935" xr:uid="{D0EA2998-8583-4310-B747-B560FBCF6232}"/>
    <cellStyle name="AggOrange 2 2 2 5 2" xfId="4317" xr:uid="{BB18796A-6669-42FD-8F38-8D86B5855A09}"/>
    <cellStyle name="AggOrange 2 2 2 5 3" xfId="9794" xr:uid="{F81AEC51-481B-4007-9FF0-4BADB7DD1E3C}"/>
    <cellStyle name="AggOrange 2 2 2 5 4" xfId="12716" xr:uid="{A76C9F2F-15B9-4A0C-850F-8C299E111C22}"/>
    <cellStyle name="AggOrange 2 2 2 6" xfId="4943" xr:uid="{837C3164-750E-4697-9B46-12315A39F06B}"/>
    <cellStyle name="AggOrange 2 2 2 7" xfId="5356" xr:uid="{A3BD7851-5F22-4DE7-B651-6300E0E13991}"/>
    <cellStyle name="AggOrange 2 2 2 8" xfId="4399" xr:uid="{DE1CAB47-0FDA-45AD-A55F-03F7DC1EFF4B}"/>
    <cellStyle name="AggOrange 2 2 3" xfId="750" xr:uid="{1A09DC41-510A-4402-87FE-B2E7B270F7CC}"/>
    <cellStyle name="AggOrange 2 2 3 2" xfId="1463" xr:uid="{01D65B2C-817E-42A3-99AC-D60FDC7CCA41}"/>
    <cellStyle name="AggOrange 2 2 3 2 2" xfId="3028" xr:uid="{FF29FFFA-4CAD-41EE-B60E-FB7C3CE8C4C3}"/>
    <cellStyle name="AggOrange 2 2 3 2 2 2" xfId="7722" xr:uid="{DDEDF4DB-DA33-4AAA-80DE-9CD0C1D9A50A}"/>
    <cellStyle name="AggOrange 2 2 3 2 2 3" xfId="10778" xr:uid="{4C8F0495-1610-44DD-BB14-68E868BEF1F6}"/>
    <cellStyle name="AggOrange 2 2 3 2 2 4" xfId="13660" xr:uid="{051C716F-6D42-4B41-AFA6-619E8A48D225}"/>
    <cellStyle name="AggOrange 2 2 3 2 3" xfId="5579" xr:uid="{E22B55DA-9AA6-49C8-A548-EC200280EB9A}"/>
    <cellStyle name="AggOrange 2 2 3 2 4" xfId="9322" xr:uid="{EDD0C341-39EC-44CF-B506-75F3E558CB83}"/>
    <cellStyle name="AggOrange 2 2 3 2 5" xfId="12244" xr:uid="{53BE7597-C21D-4D5C-AB33-6ECA0D0C15AF}"/>
    <cellStyle name="AggOrange 2 2 3 3" xfId="1644" xr:uid="{FE084408-8490-4D02-8C45-C14E055824C9}"/>
    <cellStyle name="AggOrange 2 2 3 3 2" xfId="3209" xr:uid="{A4DE5EBB-79D4-4DFC-960D-C57C0C592B02}"/>
    <cellStyle name="AggOrange 2 2 3 3 2 2" xfId="7903" xr:uid="{375B57CF-2B48-468C-BE1A-1E2BF8B6C49A}"/>
    <cellStyle name="AggOrange 2 2 3 3 2 3" xfId="10959" xr:uid="{2DF5DDC3-B286-49F2-93EE-9EAE003FD305}"/>
    <cellStyle name="AggOrange 2 2 3 3 2 4" xfId="13841" xr:uid="{387B8856-0419-43C0-BF6F-AD7B66A80136}"/>
    <cellStyle name="AggOrange 2 2 3 3 3" xfId="4950" xr:uid="{8112E2D0-E4A2-4AC8-8EFE-69113B8D72ED}"/>
    <cellStyle name="AggOrange 2 2 3 3 4" xfId="9503" xr:uid="{19C31FDA-2702-4E17-8450-D82A2638580D}"/>
    <cellStyle name="AggOrange 2 2 3 3 5" xfId="12425" xr:uid="{974A33FB-5779-4444-B834-64976E25F057}"/>
    <cellStyle name="AggOrange 2 2 3 4" xfId="2113" xr:uid="{8B2A2B3A-5498-46FE-9CBA-A1F432251741}"/>
    <cellStyle name="AggOrange 2 2 3 4 2" xfId="4796" xr:uid="{63BE49D2-6783-4652-BBC6-F7F54101EB3C}"/>
    <cellStyle name="AggOrange 2 2 3 4 3" xfId="9972" xr:uid="{D68AC5C8-A7E1-43FA-9B6B-3F1E73B47C32}"/>
    <cellStyle name="AggOrange 2 2 3 4 4" xfId="12894" xr:uid="{BF0A1884-A220-4FE5-8BED-2F85BE428B94}"/>
    <cellStyle name="AggOrange 2 2 3 5" xfId="5778" xr:uid="{8486ADAB-0F60-428C-932C-F0D7E298E110}"/>
    <cellStyle name="AggOrange 2 2 3 6" xfId="4263" xr:uid="{C49E1A1F-8FB2-435C-8B9A-AE10F02D0D3B}"/>
    <cellStyle name="AggOrange 2 2 3 7" xfId="4298" xr:uid="{5543EABE-3D60-4382-B316-F7D26DCD9DBF}"/>
    <cellStyle name="AggOrange 2 3" xfId="301" xr:uid="{BCC7511B-B036-49B1-BE89-8F7919160247}"/>
    <cellStyle name="AggOrange 2 3 10" xfId="11489" xr:uid="{5A0AFF97-D98F-4F91-9979-A0B517F8A58C}"/>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2 2 2" xfId="7827" xr:uid="{E9DCA131-2E7C-4F09-B17E-874A39BD3BC3}"/>
    <cellStyle name="AggOrange 2 3 2 2 2 2 3" xfId="10883" xr:uid="{29EC3638-05EC-44E9-8949-B5BC354CF7AD}"/>
    <cellStyle name="AggOrange 2 3 2 2 2 2 4" xfId="13765" xr:uid="{803386E1-B4D3-4F01-AF53-D928659F85F0}"/>
    <cellStyle name="AggOrange 2 3 2 2 2 3" xfId="5683" xr:uid="{EC9E3993-0DF8-4530-8E45-D0F23065AB58}"/>
    <cellStyle name="AggOrange 2 3 2 2 2 4" xfId="9427" xr:uid="{3F5AADFA-A3F4-4072-B937-BA397127268A}"/>
    <cellStyle name="AggOrange 2 3 2 2 2 5" xfId="12349" xr:uid="{C711E27B-4567-4E57-B36C-FE44F1B17E2D}"/>
    <cellStyle name="AggOrange 2 3 2 2 3" xfId="1073" xr:uid="{39C24397-2EF9-439D-8EC8-1DBE90704B13}"/>
    <cellStyle name="AggOrange 2 3 2 2 3 2" xfId="2642" xr:uid="{5DABFE36-4EF2-4A0A-BD15-F528E249BA38}"/>
    <cellStyle name="AggOrange 2 3 2 2 3 2 2" xfId="3610" xr:uid="{AFB48253-03AF-4336-91CA-109DE2DBBAB8}"/>
    <cellStyle name="AggOrange 2 3 2 2 3 2 3" xfId="10392" xr:uid="{9E3FB6AA-B47A-49D7-A499-53204F0C7037}"/>
    <cellStyle name="AggOrange 2 3 2 2 3 2 4" xfId="13274" xr:uid="{0781D53A-EF30-4A61-AF7C-B7F6BB4D6B6C}"/>
    <cellStyle name="AggOrange 2 3 2 2 3 3" xfId="5398" xr:uid="{F723986E-B4FB-41A3-8ACC-2320A3C242CC}"/>
    <cellStyle name="AggOrange 2 3 2 2 3 4" xfId="8932" xr:uid="{9D3C80F2-4A81-40FC-A993-5AE4FD0A013D}"/>
    <cellStyle name="AggOrange 2 3 2 2 3 5" xfId="11854" xr:uid="{434A2551-C513-4065-BDC5-DC30EBBDCEA2}"/>
    <cellStyle name="AggOrange 2 3 2 2 4" xfId="2218" xr:uid="{D0E27FDD-412E-49CB-8CE1-BE174A5B0842}"/>
    <cellStyle name="AggOrange 2 3 2 2 4 2" xfId="5674" xr:uid="{3108E5D8-B7EE-41D2-8206-848CF7868B80}"/>
    <cellStyle name="AggOrange 2 3 2 2 4 3" xfId="10077" xr:uid="{04C86A27-C0B2-4D40-B0B4-0EE9773D4F28}"/>
    <cellStyle name="AggOrange 2 3 2 2 4 4" xfId="12999" xr:uid="{AFE91B82-8A8A-4DF3-B74B-6697299B5806}"/>
    <cellStyle name="AggOrange 2 3 2 2 5" xfId="6616" xr:uid="{EE49EEC0-ECD7-4DAC-9F49-CE4CC7DF1B16}"/>
    <cellStyle name="AggOrange 2 3 2 2 6" xfId="5596" xr:uid="{7CA8ACB3-FC1E-448A-A1E1-4B9FABCCAE00}"/>
    <cellStyle name="AggOrange 2 3 2 2 7" xfId="4526" xr:uid="{4E123F33-E59D-4649-BB34-3F4F5BC079FB}"/>
    <cellStyle name="AggOrange 2 3 2 3" xfId="1360" xr:uid="{119DABC5-7120-4FD5-A956-5DD52A0B95E0}"/>
    <cellStyle name="AggOrange 2 3 2 3 2" xfId="2925" xr:uid="{3117DC0D-53F8-4FFA-AB6C-73B7DF6D4936}"/>
    <cellStyle name="AggOrange 2 3 2 3 2 2" xfId="7619" xr:uid="{8ED95B87-63C1-4A2F-B1DE-A5BCABAE921E}"/>
    <cellStyle name="AggOrange 2 3 2 3 2 3" xfId="10675" xr:uid="{77FB6068-1757-4108-AC42-50A589408128}"/>
    <cellStyle name="AggOrange 2 3 2 3 2 4" xfId="13557" xr:uid="{561B8C04-9406-4AAD-859C-5731EA5D9A5C}"/>
    <cellStyle name="AggOrange 2 3 2 3 3" xfId="6489" xr:uid="{BB98BFCF-ABF7-45D4-9429-7A7FF93CFA3E}"/>
    <cellStyle name="AggOrange 2 3 2 3 4" xfId="9219" xr:uid="{E9EECA54-5739-4C3E-9E2A-C16D57615D53}"/>
    <cellStyle name="AggOrange 2 3 2 3 5" xfId="12141" xr:uid="{CEEF20F5-6B1B-4E23-86A0-EE926986EAE2}"/>
    <cellStyle name="AggOrange 2 3 2 4" xfId="1217" xr:uid="{05D012C8-0964-4FFA-8E05-8B360F5C4BE9}"/>
    <cellStyle name="AggOrange 2 3 2 4 2" xfId="2785" xr:uid="{4C4312F8-0180-4875-8206-FB79C266DBE0}"/>
    <cellStyle name="AggOrange 2 3 2 4 2 2" xfId="6221" xr:uid="{B07D7FE5-6919-44CF-AE4A-76B31A7714F7}"/>
    <cellStyle name="AggOrange 2 3 2 4 2 3" xfId="10535" xr:uid="{FF578654-A506-45DD-BE04-7D51F040214D}"/>
    <cellStyle name="AggOrange 2 3 2 4 2 4" xfId="13417" xr:uid="{9D7FC909-4E55-447B-887C-141B951DF1FE}"/>
    <cellStyle name="AggOrange 2 3 2 4 3" xfId="5553" xr:uid="{E37B466E-D155-4E8F-9527-A470F59048C0}"/>
    <cellStyle name="AggOrange 2 3 2 4 4" xfId="9076" xr:uid="{5FA81A2C-49DF-432E-8F9D-6044436ACAAF}"/>
    <cellStyle name="AggOrange 2 3 2 4 5" xfId="11998" xr:uid="{A5EE1E41-BF91-4386-B103-FDA1B3F6DFDC}"/>
    <cellStyle name="AggOrange 2 3 2 5" xfId="2012" xr:uid="{A0ED2819-F3CB-4428-AA86-BCE51D953F15}"/>
    <cellStyle name="AggOrange 2 3 2 5 2" xfId="6690" xr:uid="{853693CB-C266-484A-9C19-2F4917571D7E}"/>
    <cellStyle name="AggOrange 2 3 2 5 3" xfId="9871" xr:uid="{359AFE34-F074-44C6-AAF7-CA65C50D6449}"/>
    <cellStyle name="AggOrange 2 3 2 5 4" xfId="12793" xr:uid="{49B61A94-1507-48F1-9A5E-98059555F46E}"/>
    <cellStyle name="AggOrange 2 3 2 6" xfId="3864" xr:uid="{FEF10150-06D6-4D2D-9C6F-2DE36423C77A}"/>
    <cellStyle name="AggOrange 2 3 2 7" xfId="5585" xr:uid="{A348EEC3-0069-40F6-9C0E-78A402AB78D3}"/>
    <cellStyle name="AggOrange 2 3 2 8" xfId="10240" xr:uid="{3FBC8DC3-00B7-4429-B496-5CA38CA2B953}"/>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2 2 2" xfId="7734" xr:uid="{863539FE-848A-4D06-B743-88D85767C782}"/>
    <cellStyle name="AggOrange 2 3 3 2 2 2 3" xfId="10790" xr:uid="{656274E2-8397-4927-BD25-4A775F0571E1}"/>
    <cellStyle name="AggOrange 2 3 3 2 2 2 4" xfId="13672" xr:uid="{92CD5DA1-927B-44DB-9EA6-0A387CFCFDEB}"/>
    <cellStyle name="AggOrange 2 3 3 2 2 3" xfId="5641" xr:uid="{70F8677C-084A-4E34-972E-6E24829CD0EE}"/>
    <cellStyle name="AggOrange 2 3 3 2 2 4" xfId="9334" xr:uid="{974F5A68-A150-4072-99B3-04104BF077B5}"/>
    <cellStyle name="AggOrange 2 3 3 2 2 5" xfId="12256" xr:uid="{AFA7140C-ED17-4FC7-82F5-CED419D159AE}"/>
    <cellStyle name="AggOrange 2 3 3 2 3" xfId="1801" xr:uid="{B8A54D2B-2BB6-41D0-91D6-E78E408466B3}"/>
    <cellStyle name="AggOrange 2 3 3 2 3 2" xfId="3354" xr:uid="{BD9BE9D3-E56E-4A13-BF42-069C1D7019A8}"/>
    <cellStyle name="AggOrange 2 3 3 2 3 2 2" xfId="8048" xr:uid="{F32BA468-CB74-4A8E-8E1A-CB33C310C132}"/>
    <cellStyle name="AggOrange 2 3 3 2 3 2 3" xfId="11104" xr:uid="{16120F9C-9BD7-4B50-8CDB-C8DCB4A36B00}"/>
    <cellStyle name="AggOrange 2 3 3 2 3 2 4" xfId="13986" xr:uid="{0CC36B24-99BE-43EF-B70B-6707459215A2}"/>
    <cellStyle name="AggOrange 2 3 3 2 3 3" xfId="4858" xr:uid="{61BC03AC-146E-42D5-93A2-52284A5E44ED}"/>
    <cellStyle name="AggOrange 2 3 3 2 3 4" xfId="9660" xr:uid="{813BAA3A-99AB-49B3-9240-E656D88E9D63}"/>
    <cellStyle name="AggOrange 2 3 3 2 3 5" xfId="12582" xr:uid="{A1628E8A-7749-4134-AE8E-6725CEDE780E}"/>
    <cellStyle name="AggOrange 2 3 3 2 4" xfId="2125" xr:uid="{B336751C-E529-4447-8AAF-53F0691C73E5}"/>
    <cellStyle name="AggOrange 2 3 3 2 4 2" xfId="4753" xr:uid="{A6CC9409-8A0C-4935-9E2A-724AD2D2CD18}"/>
    <cellStyle name="AggOrange 2 3 3 2 4 3" xfId="9984" xr:uid="{97C97F68-741E-4FE7-A505-E84B1BE54F4C}"/>
    <cellStyle name="AggOrange 2 3 3 2 4 4" xfId="12906" xr:uid="{D6A2AEBD-8AC4-4029-936C-AA363BE36531}"/>
    <cellStyle name="AggOrange 2 3 3 2 5" xfId="3739" xr:uid="{C12306BA-0F6B-4EFC-AD1A-37BCDDADB5FE}"/>
    <cellStyle name="AggOrange 2 3 3 2 6" xfId="4613" xr:uid="{DF876614-2671-4736-8FDB-5A9FE53867A0}"/>
    <cellStyle name="AggOrange 2 3 3 2 7" xfId="4819" xr:uid="{C9FB6BB2-1163-4567-93F6-739905678DAD}"/>
    <cellStyle name="AggOrange 2 3 3 3" xfId="1267" xr:uid="{570DF207-4DE5-4F29-8752-3C675FFF6463}"/>
    <cellStyle name="AggOrange 2 3 3 3 2" xfId="2832" xr:uid="{43C88D5F-56AB-405F-A7DF-2EDDAFCDF0CB}"/>
    <cellStyle name="AggOrange 2 3 3 3 2 2" xfId="7526" xr:uid="{47AEE730-A7F3-4123-840D-60F8BC4EE455}"/>
    <cellStyle name="AggOrange 2 3 3 3 2 3" xfId="10582" xr:uid="{7A7B6AA4-4353-42B7-AF24-2E153757B44E}"/>
    <cellStyle name="AggOrange 2 3 3 3 2 4" xfId="13464" xr:uid="{937141E4-41D8-4632-9A12-731A90F6E869}"/>
    <cellStyle name="AggOrange 2 3 3 3 3" xfId="4454" xr:uid="{FBB19C44-DA9D-4B39-B92D-5F26B2A89CF9}"/>
    <cellStyle name="AggOrange 2 3 3 3 4" xfId="9126" xr:uid="{1731CA41-DA4F-4EF7-8E38-C3EC73D5187C}"/>
    <cellStyle name="AggOrange 2 3 3 3 5" xfId="12048" xr:uid="{82BC1A8D-21FD-41AA-A405-71956958C880}"/>
    <cellStyle name="AggOrange 2 3 3 4" xfId="1212" xr:uid="{1063852F-52F4-4434-9AB1-4C9E70943A6C}"/>
    <cellStyle name="AggOrange 2 3 3 4 2" xfId="2780" xr:uid="{826017B8-385D-4CAD-AE20-3E543F9A0A38}"/>
    <cellStyle name="AggOrange 2 3 3 4 2 2" xfId="3574" xr:uid="{E75EF9AC-CB96-43ED-8493-4CB1E94D37A8}"/>
    <cellStyle name="AggOrange 2 3 3 4 2 3" xfId="10530" xr:uid="{82663B8F-2BD6-429D-B41F-170D3ACD295B}"/>
    <cellStyle name="AggOrange 2 3 3 4 2 4" xfId="13412" xr:uid="{BFB46C97-DBEC-44B7-BB1B-5C2422F5A449}"/>
    <cellStyle name="AggOrange 2 3 3 4 3" xfId="5354" xr:uid="{BDFA15F2-7E2F-4CA0-A998-3518F04012A0}"/>
    <cellStyle name="AggOrange 2 3 3 4 4" xfId="9071" xr:uid="{528C0955-65FD-41CE-B215-1631F047AA86}"/>
    <cellStyle name="AggOrange 2 3 3 4 5" xfId="11993" xr:uid="{5692BD10-5522-45B7-8354-5EE543E834D8}"/>
    <cellStyle name="AggOrange 2 3 3 5" xfId="1919" xr:uid="{085E67A1-A144-4B93-B136-4CEED6A27BAB}"/>
    <cellStyle name="AggOrange 2 3 3 5 2" xfId="6612" xr:uid="{9E1062FC-AA3C-49A2-88C8-441B2BCED408}"/>
    <cellStyle name="AggOrange 2 3 3 5 3" xfId="9778" xr:uid="{2286D83D-B963-491F-A5D4-B5964E221460}"/>
    <cellStyle name="AggOrange 2 3 3 5 4" xfId="12700" xr:uid="{28F9760D-9CBD-4B08-9A2E-345F74C0D148}"/>
    <cellStyle name="AggOrange 2 3 3 6" xfId="5655" xr:uid="{3874DF58-E386-458C-AA93-B83F33BFA763}"/>
    <cellStyle name="AggOrange 2 3 3 7" xfId="6329" xr:uid="{3AD96E10-C2E6-4A38-B6E1-ED690D0F0065}"/>
    <cellStyle name="AggOrange 2 3 3 8" xfId="10248" xr:uid="{8831320F-A3B8-4202-A5CA-5E9D30583FC0}"/>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2 2 2" xfId="7749" xr:uid="{D368F651-F6D3-404C-B919-5800575DFCFB}"/>
    <cellStyle name="AggOrange 2 3 4 2 2 2 3" xfId="10805" xr:uid="{5E696802-D0FF-4E5C-81CD-93E1AAA53856}"/>
    <cellStyle name="AggOrange 2 3 4 2 2 2 4" xfId="13687" xr:uid="{04530C02-1D08-461A-98B8-F942B8ECAADA}"/>
    <cellStyle name="AggOrange 2 3 4 2 2 3" xfId="5200" xr:uid="{B3D4A526-C92F-4EB8-9F04-3759E6D32AC2}"/>
    <cellStyle name="AggOrange 2 3 4 2 2 4" xfId="9349" xr:uid="{2FCAA3CD-758C-41AB-8C90-BD1565B961AA}"/>
    <cellStyle name="AggOrange 2 3 4 2 2 5" xfId="12271" xr:uid="{37AEC1DB-485B-4C51-8020-05DB9F1CD2A5}"/>
    <cellStyle name="AggOrange 2 3 4 2 3" xfId="1674" xr:uid="{A2D04DED-1988-42C5-9DD3-644C9B531655}"/>
    <cellStyle name="AggOrange 2 3 4 2 3 2" xfId="3237" xr:uid="{75C962CA-BB91-49E7-A359-BE01F526CC4A}"/>
    <cellStyle name="AggOrange 2 3 4 2 3 2 2" xfId="7931" xr:uid="{A2B74010-C290-45A9-8778-0EB0F25720DE}"/>
    <cellStyle name="AggOrange 2 3 4 2 3 2 3" xfId="10987" xr:uid="{90CF226B-6096-44DE-8C05-99DF37D7DF46}"/>
    <cellStyle name="AggOrange 2 3 4 2 3 2 4" xfId="13869" xr:uid="{0D818C5E-7B52-452D-8A64-933447F77B9B}"/>
    <cellStyle name="AggOrange 2 3 4 2 3 3" xfId="6834" xr:uid="{DEA77DDD-8A4F-4B80-9687-F586CCEC78AC}"/>
    <cellStyle name="AggOrange 2 3 4 2 3 4" xfId="9533" xr:uid="{736E19E0-E8BD-4859-A81E-563D7D1AA74F}"/>
    <cellStyle name="AggOrange 2 3 4 2 3 5" xfId="12455" xr:uid="{9D15DFF9-6C54-4BF0-AF8C-E248FCDD51FE}"/>
    <cellStyle name="AggOrange 2 3 4 2 4" xfId="2140" xr:uid="{4BEDC18A-11E0-4409-9056-1A9210F15949}"/>
    <cellStyle name="AggOrange 2 3 4 2 4 2" xfId="5081" xr:uid="{1E7CE1AB-B09B-4A5A-A949-F5386DF5AF94}"/>
    <cellStyle name="AggOrange 2 3 4 2 4 3" xfId="9999" xr:uid="{0DC4B2D3-187F-4C6A-8295-2B4506F8CDF2}"/>
    <cellStyle name="AggOrange 2 3 4 2 4 4" xfId="12921" xr:uid="{310B0D0B-038F-48AB-8446-98B113A0B681}"/>
    <cellStyle name="AggOrange 2 3 4 2 5" xfId="6615" xr:uid="{A86AFE78-8F31-4BD3-9FF6-899187FC8548}"/>
    <cellStyle name="AggOrange 2 3 4 2 6" xfId="5358" xr:uid="{72EF7836-D941-403B-A985-51011A3A722A}"/>
    <cellStyle name="AggOrange 2 3 4 2 7" xfId="6318" xr:uid="{07A61B7B-99DB-4F56-A9A1-AF41765DA3EC}"/>
    <cellStyle name="AggOrange 2 3 4 3" xfId="1282" xr:uid="{F694A762-AE5F-4C1E-94AB-A2B97AA44C40}"/>
    <cellStyle name="AggOrange 2 3 4 3 2" xfId="2847" xr:uid="{509F0E6A-A0A7-485D-8BB8-BFB49B0649BF}"/>
    <cellStyle name="AggOrange 2 3 4 3 2 2" xfId="7541" xr:uid="{65E9C214-F38E-461E-B13B-361493D9201F}"/>
    <cellStyle name="AggOrange 2 3 4 3 2 3" xfId="10597" xr:uid="{4F91C756-0FCC-45BD-9210-F295DC734FAD}"/>
    <cellStyle name="AggOrange 2 3 4 3 2 4" xfId="13479" xr:uid="{CD38F39C-1056-4D80-871A-E85990E2F79E}"/>
    <cellStyle name="AggOrange 2 3 4 3 3" xfId="4350" xr:uid="{E4E63CE5-4C79-4915-8F1A-781384113614}"/>
    <cellStyle name="AggOrange 2 3 4 3 4" xfId="9141" xr:uid="{84727D28-1CEE-49D9-B8E8-B65C299601B8}"/>
    <cellStyle name="AggOrange 2 3 4 3 5" xfId="12063" xr:uid="{20063F01-0C4B-4661-900F-DD3011B8A644}"/>
    <cellStyle name="AggOrange 2 3 4 4" xfId="1889" xr:uid="{73B8784F-AB33-4480-B1A1-C8FEAB8F777E}"/>
    <cellStyle name="AggOrange 2 3 4 4 2" xfId="3432" xr:uid="{51C9C32E-0E06-45E3-8BB5-C608808B66A0}"/>
    <cellStyle name="AggOrange 2 3 4 4 2 2" xfId="8126" xr:uid="{AC46063E-69CE-4679-A43B-E217A21B53EB}"/>
    <cellStyle name="AggOrange 2 3 4 4 2 3" xfId="11182" xr:uid="{088BCF02-DF1E-402F-BD64-A457A922CF0B}"/>
    <cellStyle name="AggOrange 2 3 4 4 2 4" xfId="14064" xr:uid="{7C3B238C-66AF-4D28-ABD0-E34A6BDFC784}"/>
    <cellStyle name="AggOrange 2 3 4 4 3" xfId="3632" xr:uid="{72453101-E3F7-4E07-8661-F2AFE888C70A}"/>
    <cellStyle name="AggOrange 2 3 4 4 4" xfId="9748" xr:uid="{B49B2C2F-DC5F-41CA-91EC-4AE298B39E3D}"/>
    <cellStyle name="AggOrange 2 3 4 4 5" xfId="12670" xr:uid="{6368E566-6088-49A1-B69E-20C86E449A46}"/>
    <cellStyle name="AggOrange 2 3 4 5" xfId="1934" xr:uid="{7B5236FE-B396-406F-B860-4A5DE6CFE031}"/>
    <cellStyle name="AggOrange 2 3 4 5 2" xfId="5010" xr:uid="{1B3F0C10-F3B3-4130-9D8A-025BA0747970}"/>
    <cellStyle name="AggOrange 2 3 4 5 3" xfId="9793" xr:uid="{47954061-7F2F-407C-B397-32F02A338816}"/>
    <cellStyle name="AggOrange 2 3 4 5 4" xfId="12715" xr:uid="{60200DD1-49C5-4DDC-B79B-C1A48953CB07}"/>
    <cellStyle name="AggOrange 2 3 4 6" xfId="6468" xr:uid="{8300563F-A87A-4844-AD77-43935FE322EC}"/>
    <cellStyle name="AggOrange 2 3 4 7" xfId="5178" xr:uid="{61FF7B22-5BF3-4834-AB50-013007A8176A}"/>
    <cellStyle name="AggOrange 2 3 4 8" xfId="10247" xr:uid="{2AFB0F0C-6334-47EA-B389-E5DC171D09C8}"/>
    <cellStyle name="AggOrange 2 3 5" xfId="1098" xr:uid="{ED874F1C-9A51-42B4-BFBF-2BC6A3D09242}"/>
    <cellStyle name="AggOrange 2 3 5 2" xfId="2667" xr:uid="{39CB8A4A-B6E9-4198-9B69-9BAB379E6D38}"/>
    <cellStyle name="AggOrange 2 3 5 2 2" xfId="6144" xr:uid="{3622D07E-5AEB-4825-96B8-FB16BBC87724}"/>
    <cellStyle name="AggOrange 2 3 5 2 3" xfId="10417" xr:uid="{4CC95764-D959-490F-BE33-18CB9F919936}"/>
    <cellStyle name="AggOrange 2 3 5 2 4" xfId="13299" xr:uid="{9D77EC69-7186-4EF7-8585-37EEC16763FE}"/>
    <cellStyle name="AggOrange 2 3 5 3" xfId="6807" xr:uid="{9F682EF0-91E5-46CA-A8AB-239C95851463}"/>
    <cellStyle name="AggOrange 2 3 5 4" xfId="8957" xr:uid="{B8C787E6-7929-45F0-BFBB-02BA20CA711F}"/>
    <cellStyle name="AggOrange 2 3 5 5" xfId="11879" xr:uid="{9BC6A649-1AB0-462D-A4C6-FC52692CB020}"/>
    <cellStyle name="AggOrange 2 3 6" xfId="1008" xr:uid="{EF5FF691-947C-4DA8-A39C-E29ACA372177}"/>
    <cellStyle name="AggOrange 2 3 6 2" xfId="2580" xr:uid="{704B411B-2A39-4F2F-9844-A03CF80E2A7F}"/>
    <cellStyle name="AggOrange 2 3 6 2 2" xfId="6675" xr:uid="{84A3B313-23F6-4178-8976-6F07AE240BD9}"/>
    <cellStyle name="AggOrange 2 3 6 2 3" xfId="10330" xr:uid="{21CF65B8-E38B-47F5-8348-9C1B1543A4EF}"/>
    <cellStyle name="AggOrange 2 3 6 2 4" xfId="13212" xr:uid="{5DB8D94B-74A1-4C63-AD46-EDB44E4BC1E7}"/>
    <cellStyle name="AggOrange 2 3 6 3" xfId="3867" xr:uid="{0ED6B442-03A8-4FCE-96A0-25A58DE2DD6A}"/>
    <cellStyle name="AggOrange 2 3 6 4" xfId="8867" xr:uid="{E8602330-CF90-4AD8-8600-997C4FE7992A}"/>
    <cellStyle name="AggOrange 2 3 6 5" xfId="11789" xr:uid="{E8C895EC-1844-4013-9AB2-801B4DCD194B}"/>
    <cellStyle name="AggOrange 2 3 7" xfId="1002" xr:uid="{B0106321-38D4-4288-833E-335499772A60}"/>
    <cellStyle name="AggOrange 2 3 7 2" xfId="3869" xr:uid="{E9564C3C-E916-42AD-B44C-AD3515C9C35E}"/>
    <cellStyle name="AggOrange 2 3 7 3" xfId="8861" xr:uid="{53877A36-7BD6-4357-B4C0-D5BD5AAA01CB}"/>
    <cellStyle name="AggOrange 2 3 7 4" xfId="11783" xr:uid="{C0E5E563-E809-4E7C-BCC2-D10C36A16FC7}"/>
    <cellStyle name="AggOrange 2 3 8" xfId="6305" xr:uid="{725CC84A-63D8-4934-8011-185EB9935A5B}"/>
    <cellStyle name="AggOrange 2 3 9" xfId="8520" xr:uid="{7D80D449-67A9-4272-A096-775B1E7911A9}"/>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2 2 2" xfId="7869" xr:uid="{234974A3-DED4-4B75-AAC1-AAAE2D1985FB}"/>
    <cellStyle name="AggOrange 3 2 2 2 2 3" xfId="10925" xr:uid="{FC04C5E0-E7E2-436F-9C6A-64618A1D3C45}"/>
    <cellStyle name="AggOrange 3 2 2 2 2 4" xfId="13807" xr:uid="{4D9D494E-F005-49BF-B32E-68D64CF91ABF}"/>
    <cellStyle name="AggOrange 3 2 2 2 3" xfId="4176" xr:uid="{3DB5CA1A-7C23-4E91-BE98-DD8ABCA2DBB5}"/>
    <cellStyle name="AggOrange 3 2 2 2 4" xfId="9469" xr:uid="{D877AB1C-B38B-4D11-A238-02149ED570CD}"/>
    <cellStyle name="AggOrange 3 2 2 2 5" xfId="12391" xr:uid="{0CEB4813-84EE-4FE4-BEA0-97EBC60B5BB7}"/>
    <cellStyle name="AggOrange 3 2 2 3" xfId="44" xr:uid="{1792563D-5686-4CB9-86B4-53CCB02F459D}"/>
    <cellStyle name="AggOrange 3 2 2 3 2" xfId="2319" xr:uid="{1CB28699-F0E6-4929-85EF-5ECBDCEABC6B}"/>
    <cellStyle name="AggOrange 3 2 2 3 2 2" xfId="4221" xr:uid="{8247971F-E8E4-46AE-A0B1-7CB83612A965}"/>
    <cellStyle name="AggOrange 3 2 2 3 2 3" xfId="10177" xr:uid="{D708FCE7-DE2B-47DA-9141-D7116E079926}"/>
    <cellStyle name="AggOrange 3 2 2 3 2 4" xfId="13096" xr:uid="{45915D21-92BC-49FB-8BEC-ED59632ABB91}"/>
    <cellStyle name="AggOrange 3 2 2 3 3" xfId="6282" xr:uid="{7152D7E9-BBAA-43DE-90EC-4D164B33B3D8}"/>
    <cellStyle name="AggOrange 3 2 2 3 4" xfId="3742" xr:uid="{A40CAB50-31E9-4D99-B02A-DB851E7A62AA}"/>
    <cellStyle name="AggOrange 3 2 2 3 5" xfId="6708" xr:uid="{89B5B57D-FE9E-4E4E-AA27-736979330235}"/>
    <cellStyle name="AggOrange 3 2 2 4" xfId="2260" xr:uid="{97E3EC51-DF42-452D-9AF5-ECD3217E0110}"/>
    <cellStyle name="AggOrange 3 2 2 4 2" xfId="5435" xr:uid="{4C64DE83-6925-4612-8108-4DDB65CE4884}"/>
    <cellStyle name="AggOrange 3 2 2 4 3" xfId="10119" xr:uid="{EB9FDE68-E384-410D-A55B-A8266921032A}"/>
    <cellStyle name="AggOrange 3 2 2 4 4" xfId="13041" xr:uid="{587B9563-A227-440A-A3FD-7A749C9B1E11}"/>
    <cellStyle name="AggOrange 3 2 2 5" xfId="3699" xr:uid="{93655C58-A448-42E7-B2BD-117C62CA4ED3}"/>
    <cellStyle name="AggOrange 3 2 2 6" xfId="8756" xr:uid="{6008932C-5DD8-447F-A0AD-46E0E3E6688D}"/>
    <cellStyle name="AggOrange 3 2 2 7" xfId="11679" xr:uid="{01121750-3EE7-47EE-8CBE-1B421BB2DD79}"/>
    <cellStyle name="AggOrange 3 2 3" xfId="1402" xr:uid="{13D3CF3E-4D51-436F-AB17-E0A957B95559}"/>
    <cellStyle name="AggOrange 3 2 3 2" xfId="2967" xr:uid="{D601E735-B62D-4213-B5E0-FBE2986B0057}"/>
    <cellStyle name="AggOrange 3 2 3 2 2" xfId="7661" xr:uid="{5968B2B4-412B-4C00-97DE-F0BB2E68CBCC}"/>
    <cellStyle name="AggOrange 3 2 3 2 3" xfId="10717" xr:uid="{9DC52549-61B0-49AE-8B8C-04DAA1F9FB38}"/>
    <cellStyle name="AggOrange 3 2 3 2 4" xfId="13599" xr:uid="{206AA1C5-C933-4268-AEC6-3306791DD41D}"/>
    <cellStyle name="AggOrange 3 2 3 3" xfId="4475" xr:uid="{E312DB17-5F3B-40A5-BF1F-73075F81F4F3}"/>
    <cellStyle name="AggOrange 3 2 3 4" xfId="9261" xr:uid="{AFF3CBFA-B91C-4107-8730-722E59C23D88}"/>
    <cellStyle name="AggOrange 3 2 3 5" xfId="12183" xr:uid="{5C7390C4-A5D6-4D94-B41C-0C80DAACC469}"/>
    <cellStyle name="AggOrange 3 2 4" xfId="1813" xr:uid="{EF4608FA-4C5B-45D7-8D77-CAB466D28973}"/>
    <cellStyle name="AggOrange 3 2 4 2" xfId="3364" xr:uid="{94BA29E4-F74D-4234-B69A-88D80DD0140E}"/>
    <cellStyle name="AggOrange 3 2 4 2 2" xfId="8058" xr:uid="{966FF1D2-AD6A-44A4-82A6-2F8D653F2B16}"/>
    <cellStyle name="AggOrange 3 2 4 2 3" xfId="11114" xr:uid="{C337D2E8-9884-4E30-A274-5572B272EC85}"/>
    <cellStyle name="AggOrange 3 2 4 2 4" xfId="13996" xr:uid="{6281841C-D31E-47B0-B83B-AE27B30D81EE}"/>
    <cellStyle name="AggOrange 3 2 4 3" xfId="4746" xr:uid="{7A6943A0-98C5-4129-ACBC-AB42B482DCBF}"/>
    <cellStyle name="AggOrange 3 2 4 4" xfId="9672" xr:uid="{B9F7FACF-EFE4-4CC2-B69B-4933EBAF3DCB}"/>
    <cellStyle name="AggOrange 3 2 4 5" xfId="12594" xr:uid="{F78CAF0E-CC16-41D0-98BE-8071BB8FC552}"/>
    <cellStyle name="AggOrange 3 2 5" xfId="2054" xr:uid="{392C522F-5748-4827-90EE-BE8E3481429E}"/>
    <cellStyle name="AggOrange 3 2 5 2" xfId="3913" xr:uid="{3741957F-86F6-412D-907D-06111AAFDE5C}"/>
    <cellStyle name="AggOrange 3 2 5 3" xfId="9913" xr:uid="{315E62DD-BE4F-41AF-9372-8233995ED7B2}"/>
    <cellStyle name="AggOrange 3 2 5 4" xfId="12835" xr:uid="{BCAAC049-01F0-4D4F-A183-DEF28340CB6B}"/>
    <cellStyle name="AggOrange 3 2 6" xfId="5371" xr:uid="{8DA1B6F3-B0D6-4E4A-B504-655F8D91D24E}"/>
    <cellStyle name="AggOrange 3 2 7" xfId="6560" xr:uid="{C9244C8A-C830-4518-B4A2-69866D5F0D04}"/>
    <cellStyle name="AggOrange 3 2 8" xfId="8502" xr:uid="{54E4C076-5D92-4388-958B-29D4A747B929}"/>
    <cellStyle name="AggOrange 3 3" xfId="749" xr:uid="{0DB6C02F-5026-48AA-BBE2-AB0CD20F791E}"/>
    <cellStyle name="AggOrange 3 3 2" xfId="1462" xr:uid="{F8AC79E2-016B-4326-A4C1-DE33C390405A}"/>
    <cellStyle name="AggOrange 3 3 2 2" xfId="3027" xr:uid="{42D9BAEC-12D6-4123-AAC5-944ED8749A98}"/>
    <cellStyle name="AggOrange 3 3 2 2 2" xfId="7721" xr:uid="{7F1774A5-D786-419D-94B4-06F5DB18C4D5}"/>
    <cellStyle name="AggOrange 3 3 2 2 3" xfId="10777" xr:uid="{04715CE4-5A40-4791-8657-26987F3FB1C3}"/>
    <cellStyle name="AggOrange 3 3 2 2 4" xfId="13659" xr:uid="{923DED7B-37A4-4B30-B5F4-239E175C812F}"/>
    <cellStyle name="AggOrange 3 3 2 3" xfId="4748" xr:uid="{A8AF5E68-6856-401F-B381-0EFEDDBA29CD}"/>
    <cellStyle name="AggOrange 3 3 2 4" xfId="9321" xr:uid="{A2E52603-B593-47DF-A840-5C795F2E86C8}"/>
    <cellStyle name="AggOrange 3 3 2 5" xfId="12243" xr:uid="{DD9BDC10-0A69-466E-B557-B52C459F546F}"/>
    <cellStyle name="AggOrange 3 3 3" xfId="1132" xr:uid="{E8992DF0-1155-48DA-ADB0-D27B040DD921}"/>
    <cellStyle name="AggOrange 3 3 3 2" xfId="2701" xr:uid="{DC78B419-999B-4925-B4E2-98E09B2F8748}"/>
    <cellStyle name="AggOrange 3 3 3 2 2" xfId="4442" xr:uid="{F0D94EDC-D039-4FD2-9E29-ADFA83BDBCCE}"/>
    <cellStyle name="AggOrange 3 3 3 2 3" xfId="10451" xr:uid="{E9A32E22-4AE3-412A-BCE7-B0CDB3C0B734}"/>
    <cellStyle name="AggOrange 3 3 3 2 4" xfId="13333" xr:uid="{9B8AF4DB-FD3B-4CDC-8B21-62E9CE297942}"/>
    <cellStyle name="AggOrange 3 3 3 3" xfId="4075" xr:uid="{B7F688B7-670E-4549-8569-921305765845}"/>
    <cellStyle name="AggOrange 3 3 3 4" xfId="8991" xr:uid="{A8DD869F-97D7-4550-959C-1719BBC4C3CD}"/>
    <cellStyle name="AggOrange 3 3 3 5" xfId="11913" xr:uid="{D22C0B90-C0E0-403B-8F12-2A9B04985B2A}"/>
    <cellStyle name="AggOrange 3 3 4" xfId="2112" xr:uid="{BE59ABA3-17D4-4B81-B66A-54C489F90B98}"/>
    <cellStyle name="AggOrange 3 3 4 2" xfId="6323" xr:uid="{30069A99-FE75-4DCA-B9F5-5D36A0E4677A}"/>
    <cellStyle name="AggOrange 3 3 4 3" xfId="9971" xr:uid="{DB53B530-FB23-4CC3-B002-7C8765C106C7}"/>
    <cellStyle name="AggOrange 3 3 4 4" xfId="12893" xr:uid="{774689F0-ACC5-44DC-9126-D77B1CE2FB64}"/>
    <cellStyle name="AggOrange 3 3 5" xfId="3535" xr:uid="{3759F50E-35E5-49CC-8AE2-CBBB8FBBEBEA}"/>
    <cellStyle name="AggOrange 3 3 6" xfId="5453" xr:uid="{5880E476-97CA-48B3-B6E6-BD8E25D033BC}"/>
    <cellStyle name="AggOrange 3 3 7" xfId="4066" xr:uid="{9F0B56F9-4F6D-42D7-A854-DD5E61F7CD2F}"/>
    <cellStyle name="AggOrange 4" xfId="300" xr:uid="{BC604628-E71F-4C7A-B52B-9B07D94B5339}"/>
    <cellStyle name="AggOrange 4 10" xfId="11266" xr:uid="{F8C81E7E-1E77-457E-B341-92EE1376B0FB}"/>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2 2 2" xfId="7826" xr:uid="{24E7A7F9-9E4D-4B6F-ACB1-9E4901C8B819}"/>
    <cellStyle name="AggOrange 4 2 2 2 2 3" xfId="10882" xr:uid="{4BA92934-8EC6-4DDC-ADD7-0AB815A2764A}"/>
    <cellStyle name="AggOrange 4 2 2 2 2 4" xfId="13764" xr:uid="{26E1E3D8-CD42-4E67-BCA9-06BD322BF6CB}"/>
    <cellStyle name="AggOrange 4 2 2 2 3" xfId="4852" xr:uid="{AC535762-0ABF-498A-8453-A1EC8573300F}"/>
    <cellStyle name="AggOrange 4 2 2 2 4" xfId="9426" xr:uid="{D8E2C785-652A-48E1-A27B-81F4ED411A75}"/>
    <cellStyle name="AggOrange 4 2 2 2 5" xfId="12348" xr:uid="{8521F8B7-01F7-4EA8-9138-723D3F10A0DD}"/>
    <cellStyle name="AggOrange 4 2 2 3" xfId="1648" xr:uid="{11E56B75-FD1A-4450-A004-35AACC85468D}"/>
    <cellStyle name="AggOrange 4 2 2 3 2" xfId="3213" xr:uid="{E1D093BF-D38A-4ACD-BEEA-003BBA0A44C3}"/>
    <cellStyle name="AggOrange 4 2 2 3 2 2" xfId="7907" xr:uid="{EDB0898E-8F12-4ABA-AA05-2E656A770624}"/>
    <cellStyle name="AggOrange 4 2 2 3 2 3" xfId="10963" xr:uid="{6140ECF0-0FF1-4618-9268-98DDA76324B1}"/>
    <cellStyle name="AggOrange 4 2 2 3 2 4" xfId="13845" xr:uid="{97EC63DE-C845-4866-861D-894579C70A8B}"/>
    <cellStyle name="AggOrange 4 2 2 3 3" xfId="3636" xr:uid="{32A1F6FA-3086-4570-990E-A1630825962B}"/>
    <cellStyle name="AggOrange 4 2 2 3 4" xfId="9507" xr:uid="{79CF0448-7CA8-4016-A506-956888E60B9B}"/>
    <cellStyle name="AggOrange 4 2 2 3 5" xfId="12429" xr:uid="{F9D54CF9-E93D-4BE4-9E07-83A1B35F0BCD}"/>
    <cellStyle name="AggOrange 4 2 2 4" xfId="2217" xr:uid="{69C4DDCB-8ECF-4833-ABEE-31A2CE0CC525}"/>
    <cellStyle name="AggOrange 4 2 2 4 2" xfId="4842" xr:uid="{60AAEC11-0D6B-47F7-AD1F-B542E0A777B8}"/>
    <cellStyle name="AggOrange 4 2 2 4 3" xfId="10076" xr:uid="{8AC53103-0D29-489A-8B17-F17EBBCD835D}"/>
    <cellStyle name="AggOrange 4 2 2 4 4" xfId="12998" xr:uid="{D88CCCB5-7746-4691-B123-F27EC2508EF6}"/>
    <cellStyle name="AggOrange 4 2 2 5" xfId="5574" xr:uid="{3D1BFFF7-3154-4EFC-BC28-4D1417DDB940}"/>
    <cellStyle name="AggOrange 4 2 2 6" xfId="6547" xr:uid="{7C6C832C-B37B-43E5-9C00-F14DFE4F846D}"/>
    <cellStyle name="AggOrange 4 2 2 7" xfId="4932" xr:uid="{23EE0468-417F-4ABA-8806-A954774C5997}"/>
    <cellStyle name="AggOrange 4 2 3" xfId="1359" xr:uid="{85E91C74-60FE-48DC-B885-38E0B2D52107}"/>
    <cellStyle name="AggOrange 4 2 3 2" xfId="2924" xr:uid="{480FBAB3-3B4D-48BE-93E1-D3A5E0967B37}"/>
    <cellStyle name="AggOrange 4 2 3 2 2" xfId="7618" xr:uid="{6154111C-CA56-4920-8274-53D12F47AE69}"/>
    <cellStyle name="AggOrange 4 2 3 2 3" xfId="10674" xr:uid="{D22774CD-BD6E-4860-A5FE-677BD6DCEBBE}"/>
    <cellStyle name="AggOrange 4 2 3 2 4" xfId="13556" xr:uid="{7D5717B4-01D3-4221-96C4-CCCF06FF26ED}"/>
    <cellStyle name="AggOrange 4 2 3 3" xfId="4494" xr:uid="{B3ED56F8-0D08-4CE4-98BD-ABBAD1181F71}"/>
    <cellStyle name="AggOrange 4 2 3 4" xfId="9218" xr:uid="{FA3F6C8A-0F62-45DD-9B27-DFFC6788989B}"/>
    <cellStyle name="AggOrange 4 2 3 5" xfId="12140" xr:uid="{88AA05EB-1DF7-40CA-BC4B-F12830B868C3}"/>
    <cellStyle name="AggOrange 4 2 4" xfId="1189" xr:uid="{588A8C79-CFC4-4ECA-BA15-C32B49C57E82}"/>
    <cellStyle name="AggOrange 4 2 4 2" xfId="2758" xr:uid="{8B678FE8-7C08-42EB-B4D0-B431B302EDD1}"/>
    <cellStyle name="AggOrange 4 2 4 2 2" xfId="5666" xr:uid="{48922E8F-B043-479D-88B3-E1FD9285C43F}"/>
    <cellStyle name="AggOrange 4 2 4 2 3" xfId="10508" xr:uid="{12CF0A46-1393-40EF-89EC-03DEB5C6CC8E}"/>
    <cellStyle name="AggOrange 4 2 4 2 4" xfId="13390" xr:uid="{D679E0FA-0EA5-4BE7-AFF0-629FCDF0853E}"/>
    <cellStyle name="AggOrange 4 2 4 3" xfId="5388" xr:uid="{6A34BD4E-A12E-4DAA-8BEB-1B221011C4B6}"/>
    <cellStyle name="AggOrange 4 2 4 4" xfId="9048" xr:uid="{84F94DE2-51A9-4579-9BD6-4FD7043623DC}"/>
    <cellStyle name="AggOrange 4 2 4 5" xfId="11970" xr:uid="{B397BDAE-9E2F-496C-8FC5-425703553B8B}"/>
    <cellStyle name="AggOrange 4 2 5" xfId="2011" xr:uid="{0013B1F2-A1B2-4219-8C06-EC8C5318043A}"/>
    <cellStyle name="AggOrange 4 2 5 2" xfId="5267" xr:uid="{891DE862-A649-4B8B-ADBF-072F721BBF10}"/>
    <cellStyle name="AggOrange 4 2 5 3" xfId="9870" xr:uid="{660AFA6A-46DA-4C8E-BE49-55D09A74B2A2}"/>
    <cellStyle name="AggOrange 4 2 5 4" xfId="12792" xr:uid="{7CBE2AAF-4405-4A6E-AC04-A2EDB60A3E08}"/>
    <cellStyle name="AggOrange 4 2 6" xfId="4138" xr:uid="{A2B41029-764A-42B9-8182-B75A4EEC8338}"/>
    <cellStyle name="AggOrange 4 2 7" xfId="8538" xr:uid="{95B2FF55-3CB0-47E4-9BD9-8793FF4EA2FD}"/>
    <cellStyle name="AggOrange 4 2 8" xfId="11496" xr:uid="{397E2D74-28D1-4CE3-975A-71BA6F6F19C9}"/>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2 2 2" xfId="7815" xr:uid="{F648EFB0-9673-47FE-AE60-CB61F80F1806}"/>
    <cellStyle name="AggOrange 4 3 2 2 2 3" xfId="10871" xr:uid="{D34E4434-1ED6-455A-8351-AFCFBC8149CF}"/>
    <cellStyle name="AggOrange 4 3 2 2 2 4" xfId="13753" xr:uid="{AF5C56E2-455C-413A-B04C-C5C48085E5EB}"/>
    <cellStyle name="AggOrange 4 3 2 2 3" xfId="4521" xr:uid="{A28E56EA-9917-462B-9478-3F4B7F5D2B6A}"/>
    <cellStyle name="AggOrange 4 3 2 2 4" xfId="9415" xr:uid="{F3B990ED-5C5A-472B-A4CA-0A72689B5682}"/>
    <cellStyle name="AggOrange 4 3 2 2 5" xfId="12337" xr:uid="{DD21E6C8-E44D-42F4-A63E-E54C43290546}"/>
    <cellStyle name="AggOrange 4 3 2 3" xfId="1680" xr:uid="{632B9C7C-0A7A-4D66-B475-DAD519FA6EA5}"/>
    <cellStyle name="AggOrange 4 3 2 3 2" xfId="3243" xr:uid="{2CF658E7-B758-47C7-A0EE-29C5520D1A68}"/>
    <cellStyle name="AggOrange 4 3 2 3 2 2" xfId="7937" xr:uid="{872BB304-3AB2-4252-A59D-5C78D403481C}"/>
    <cellStyle name="AggOrange 4 3 2 3 2 3" xfId="10993" xr:uid="{92BCCDE1-DC68-4EA1-8C72-255A92A3C482}"/>
    <cellStyle name="AggOrange 4 3 2 3 2 4" xfId="13875" xr:uid="{DD252405-6D91-47D5-8F5A-C00EE6AE46E9}"/>
    <cellStyle name="AggOrange 4 3 2 3 3" xfId="5380" xr:uid="{3FFA779F-5247-4FF1-A75C-57790BD1FD54}"/>
    <cellStyle name="AggOrange 4 3 2 3 4" xfId="9539" xr:uid="{11C038A8-9AF7-4F62-8D88-DC35A5948243}"/>
    <cellStyle name="AggOrange 4 3 2 3 5" xfId="12461" xr:uid="{1E2DAC11-0B37-48DE-84B1-9BFBEA037031}"/>
    <cellStyle name="AggOrange 4 3 2 4" xfId="2206" xr:uid="{6478D3EA-AAE2-4948-BE46-E65385A5E4B1}"/>
    <cellStyle name="AggOrange 4 3 2 4 2" xfId="3770" xr:uid="{0034DA85-CD5D-4283-B9E3-5E46364D038A}"/>
    <cellStyle name="AggOrange 4 3 2 4 3" xfId="10065" xr:uid="{137C2BD4-B8E9-4691-8407-2867826EBBCD}"/>
    <cellStyle name="AggOrange 4 3 2 4 4" xfId="12987" xr:uid="{8600FC0B-F7D3-4789-9CAD-2D30B4FC44D5}"/>
    <cellStyle name="AggOrange 4 3 2 5" xfId="6829" xr:uid="{56C0C182-21FC-4999-809A-31A18C0DE692}"/>
    <cellStyle name="AggOrange 4 3 2 6" xfId="6241" xr:uid="{DC6187E2-4C4C-4CC2-91E7-61322C8B00BC}"/>
    <cellStyle name="AggOrange 4 3 2 7" xfId="4850" xr:uid="{262CE9A0-A720-4B94-809A-27D42D9C056C}"/>
    <cellStyle name="AggOrange 4 3 3" xfId="1348" xr:uid="{923704E0-7BD3-4320-8C83-0F976CE971BF}"/>
    <cellStyle name="AggOrange 4 3 3 2" xfId="2913" xr:uid="{C15A1AAB-4796-40C9-95D8-5BE6BF24BA22}"/>
    <cellStyle name="AggOrange 4 3 3 2 2" xfId="7607" xr:uid="{F5F99442-DFD4-4F3D-91DA-EB5A3DB72F94}"/>
    <cellStyle name="AggOrange 4 3 3 2 3" xfId="10663" xr:uid="{F1036B58-D1E3-4541-9414-52A8DD6110D8}"/>
    <cellStyle name="AggOrange 4 3 3 2 4" xfId="13545" xr:uid="{C5654AD3-B807-4D3E-B5AE-AE6EB8320830}"/>
    <cellStyle name="AggOrange 4 3 3 3" xfId="5199" xr:uid="{756C5707-A6AA-4249-959E-90975187AF60}"/>
    <cellStyle name="AggOrange 4 3 3 4" xfId="9207" xr:uid="{923E1D5E-34D3-4C0A-92A6-24D6ADB67F36}"/>
    <cellStyle name="AggOrange 4 3 3 5" xfId="12129" xr:uid="{11DB54DD-B3AC-4C80-B897-A0F9EB68216B}"/>
    <cellStyle name="AggOrange 4 3 4" xfId="1054" xr:uid="{9596794A-2F18-43A2-A273-79E66A718EAF}"/>
    <cellStyle name="AggOrange 4 3 4 2" xfId="2625" xr:uid="{566D2C7F-3151-4F81-97E8-61E6B35814A9}"/>
    <cellStyle name="AggOrange 4 3 4 2 2" xfId="3726" xr:uid="{00804558-55E3-46C0-B647-333DF79AC4AC}"/>
    <cellStyle name="AggOrange 4 3 4 2 3" xfId="10375" xr:uid="{923D832A-5397-4F05-A9D7-EAA8F5DC39AB}"/>
    <cellStyle name="AggOrange 4 3 4 2 4" xfId="13257" xr:uid="{D43DA45B-635A-47B3-9895-D590FC06D39D}"/>
    <cellStyle name="AggOrange 4 3 4 3" xfId="4756" xr:uid="{3F28D137-763F-4E82-9C2E-316BB2F42309}"/>
    <cellStyle name="AggOrange 4 3 4 4" xfId="8913" xr:uid="{651E7719-E2CC-43FA-A5EF-6E8CE700C9CF}"/>
    <cellStyle name="AggOrange 4 3 4 5" xfId="11835" xr:uid="{B561618C-3DD3-4823-AB90-80F8E4FF078D}"/>
    <cellStyle name="AggOrange 4 3 5" xfId="2000" xr:uid="{6168D13E-6028-40C0-B5B4-2DF5EB197D8A}"/>
    <cellStyle name="AggOrange 4 3 5 2" xfId="5559" xr:uid="{AE9426E7-22A7-401B-B68F-C418419577FE}"/>
    <cellStyle name="AggOrange 4 3 5 3" xfId="9859" xr:uid="{8B2D811C-B69C-4432-AEF2-D6DE14E35387}"/>
    <cellStyle name="AggOrange 4 3 5 4" xfId="12781" xr:uid="{61BE6120-192D-4C7B-9240-1DDC9A43C60F}"/>
    <cellStyle name="AggOrange 4 3 6" xfId="5471" xr:uid="{34BEF77F-E348-499A-A3B8-AF36AC8AF1D5}"/>
    <cellStyle name="AggOrange 4 3 7" xfId="8534" xr:uid="{115CABD1-DE15-4433-B84E-700779492F94}"/>
    <cellStyle name="AggOrange 4 3 8" xfId="11494" xr:uid="{AE4E08B1-074B-4291-9035-89B81AF35974}"/>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2 2 2" xfId="7789" xr:uid="{820E2A3E-0963-41AF-A089-B0B3D1FE1DE4}"/>
    <cellStyle name="AggOrange 4 4 2 2 2 3" xfId="10845" xr:uid="{6D776617-1C82-41A8-9748-EBC5F087B5A7}"/>
    <cellStyle name="AggOrange 4 4 2 2 2 4" xfId="13727" xr:uid="{2E4513A8-11AD-454F-9B79-724902F8D73A}"/>
    <cellStyle name="AggOrange 4 4 2 2 3" xfId="6846" xr:uid="{E8A7B95A-4DD2-4D23-AAB3-2C35BEB5D04E}"/>
    <cellStyle name="AggOrange 4 4 2 2 4" xfId="9389" xr:uid="{C55AF601-0D1F-4DF6-BACF-09A27755B070}"/>
    <cellStyle name="AggOrange 4 4 2 2 5" xfId="12311" xr:uid="{D3B823BA-1B5A-4AA6-85B3-2B6B090C4FF0}"/>
    <cellStyle name="AggOrange 4 4 2 3" xfId="995" xr:uid="{8581C4BF-735A-4556-A96F-FB2581245DDD}"/>
    <cellStyle name="AggOrange 4 4 2 3 2" xfId="2568" xr:uid="{F42826C2-6E0F-453E-93B2-4812A64C4A2A}"/>
    <cellStyle name="AggOrange 4 4 2 3 2 2" xfId="6842" xr:uid="{1E34B521-9F71-4337-9DD2-C2F5CDD65907}"/>
    <cellStyle name="AggOrange 4 4 2 3 2 3" xfId="10318" xr:uid="{BA647805-1539-4832-8B38-4A29AE0CD3CF}"/>
    <cellStyle name="AggOrange 4 4 2 3 2 4" xfId="13200" xr:uid="{DCA23194-91E8-4170-9BE3-B873980709EC}"/>
    <cellStyle name="AggOrange 4 4 2 3 3" xfId="4059" xr:uid="{E2788361-7AF9-4CC8-955C-C6ACD84104F5}"/>
    <cellStyle name="AggOrange 4 4 2 3 4" xfId="8854" xr:uid="{0EC62E42-ECD8-41E7-8D52-7B0292DCCBE7}"/>
    <cellStyle name="AggOrange 4 4 2 3 5" xfId="11776" xr:uid="{55289C1F-1C6D-4937-91ED-1299D4BD10C1}"/>
    <cellStyle name="AggOrange 4 4 2 4" xfId="2180" xr:uid="{18C9D033-D6F4-42DF-894F-4E0A15B0D3B3}"/>
    <cellStyle name="AggOrange 4 4 2 4 2" xfId="4373" xr:uid="{BBF2B119-F3FA-464B-85C2-A35D86928BFD}"/>
    <cellStyle name="AggOrange 4 4 2 4 3" xfId="10039" xr:uid="{09F22269-6F93-41A3-A3AD-EB9E566BD57F}"/>
    <cellStyle name="AggOrange 4 4 2 4 4" xfId="12961" xr:uid="{C66C126F-C2D5-46E0-BBA0-CD36D2AA048E}"/>
    <cellStyle name="AggOrange 4 4 2 5" xfId="4907" xr:uid="{2F911DF3-7ED0-401E-919D-6D49D37F786B}"/>
    <cellStyle name="AggOrange 4 4 2 6" xfId="5852" xr:uid="{0F12AA52-5119-49CE-B7EB-16106797C761}"/>
    <cellStyle name="AggOrange 4 4 2 7" xfId="8529" xr:uid="{B1FDC653-ED9E-414B-A710-98BE78CA26F9}"/>
    <cellStyle name="AggOrange 4 4 3" xfId="1322" xr:uid="{4134912D-22D8-4CA8-8E2C-B1A5A5009048}"/>
    <cellStyle name="AggOrange 4 4 3 2" xfId="2887" xr:uid="{B90733C7-C419-4BE4-89B9-74B39A599B60}"/>
    <cellStyle name="AggOrange 4 4 3 2 2" xfId="7581" xr:uid="{BF70BF52-211A-47EA-9A67-A55AF9136264}"/>
    <cellStyle name="AggOrange 4 4 3 2 3" xfId="10637" xr:uid="{2A579F54-B5E8-450A-99F9-20D4F9F6858C}"/>
    <cellStyle name="AggOrange 4 4 3 2 4" xfId="13519" xr:uid="{11375A1E-F3E9-4E2A-82C5-098811800A87}"/>
    <cellStyle name="AggOrange 4 4 3 3" xfId="4785" xr:uid="{EC0C0E81-87E6-421E-83DD-F160F233B08F}"/>
    <cellStyle name="AggOrange 4 4 3 4" xfId="9181" xr:uid="{8448DAF7-270A-4CAF-B1B9-AAC841C59B94}"/>
    <cellStyle name="AggOrange 4 4 3 5" xfId="12103" xr:uid="{C3503A8B-FCBB-471A-A5B8-54E4E4004E92}"/>
    <cellStyle name="AggOrange 4 4 4" xfId="27" xr:uid="{00A49E9A-7DD8-42E6-949F-8E110701D980}"/>
    <cellStyle name="AggOrange 4 4 4 2" xfId="2312" xr:uid="{CF713B6F-E74E-4AF0-BCA3-E2713CA6B2B5}"/>
    <cellStyle name="AggOrange 4 4 4 2 2" xfId="6240" xr:uid="{9893324D-2C61-4CE7-A020-B705D8A8817F}"/>
    <cellStyle name="AggOrange 4 4 4 2 3" xfId="10170" xr:uid="{90D12646-39D0-47CD-BDCA-E7F123F2A4A4}"/>
    <cellStyle name="AggOrange 4 4 4 2 4" xfId="13089" xr:uid="{89D4D1B7-DC59-43F9-8B48-D36F329F155C}"/>
    <cellStyle name="AggOrange 4 4 4 3" xfId="4888" xr:uid="{4F65BD20-C1AC-4B76-AFAE-3481F21DFCE6}"/>
    <cellStyle name="AggOrange 4 4 4 4" xfId="8244" xr:uid="{9F4691FA-6AE6-4811-80A4-ECDE6354EFA5}"/>
    <cellStyle name="AggOrange 4 4 4 5" xfId="11270" xr:uid="{B6E39CC6-5913-4501-8D26-D31F3ABFDF58}"/>
    <cellStyle name="AggOrange 4 4 5" xfId="1974" xr:uid="{18D8D643-F65E-4EAA-B260-BC01235F9622}"/>
    <cellStyle name="AggOrange 4 4 5 2" xfId="4787" xr:uid="{7308BEAF-96DD-47E7-849C-FCE7CC1DB8FD}"/>
    <cellStyle name="AggOrange 4 4 5 3" xfId="9833" xr:uid="{B3C2BC35-B4B8-4C15-B2BE-67B18091207E}"/>
    <cellStyle name="AggOrange 4 4 5 4" xfId="12755" xr:uid="{BD13C460-54F8-472D-8056-E822D1CE1841}"/>
    <cellStyle name="AggOrange 4 4 6" xfId="6152" xr:uid="{11091104-3E4B-45F9-BADD-71FBEED08A85}"/>
    <cellStyle name="AggOrange 4 4 7" xfId="4959" xr:uid="{E06FB259-A986-4BF7-ADB8-5164487E88FD}"/>
    <cellStyle name="AggOrange 4 4 8" xfId="5532" xr:uid="{988BE2A6-B27F-4376-B16F-9C9BB6BEB5D8}"/>
    <cellStyle name="AggOrange 4 5" xfId="1097" xr:uid="{ED366082-C08B-4BCE-AF4B-5ABC3FBD10DD}"/>
    <cellStyle name="AggOrange 4 5 2" xfId="2666" xr:uid="{31741A62-6CC1-4600-8B3C-BFF4A5F53C72}"/>
    <cellStyle name="AggOrange 4 5 2 2" xfId="4402" xr:uid="{5491E890-17D1-4247-B04E-28F1ECCD33EA}"/>
    <cellStyle name="AggOrange 4 5 2 3" xfId="10416" xr:uid="{90764F42-62BC-4474-8169-27F185AF20ED}"/>
    <cellStyle name="AggOrange 4 5 2 4" xfId="13298" xr:uid="{D65FC0A4-7BCD-4442-9021-0C983943B708}"/>
    <cellStyle name="AggOrange 4 5 3" xfId="5455" xr:uid="{62123B9E-9437-49E4-9400-A6B4620B0561}"/>
    <cellStyle name="AggOrange 4 5 4" xfId="8956" xr:uid="{033A5CFE-9980-4636-9352-D481FA860E7F}"/>
    <cellStyle name="AggOrange 4 5 5" xfId="11878" xr:uid="{76C029E2-93C8-489C-BD23-3FDB00618A33}"/>
    <cellStyle name="AggOrange 4 6" xfId="1716" xr:uid="{78E00EF4-8A67-4DD0-857B-AAA0EDB7802F}"/>
    <cellStyle name="AggOrange 4 6 2" xfId="3277" xr:uid="{56233BE8-9634-4135-B479-AECF0D9789F9}"/>
    <cellStyle name="AggOrange 4 6 2 2" xfId="7971" xr:uid="{7B96BB79-A876-4862-BB3F-12D6D5CF12E7}"/>
    <cellStyle name="AggOrange 4 6 2 3" xfId="11027" xr:uid="{E529B734-AF6A-4EEB-8188-8A85C9EB5933}"/>
    <cellStyle name="AggOrange 4 6 2 4" xfId="13909" xr:uid="{E29E24D0-160E-4B87-99D7-46CA7B3A7327}"/>
    <cellStyle name="AggOrange 4 6 3" xfId="5933" xr:uid="{69AC29E3-33F9-42CB-A664-7CC3AB0A8B77}"/>
    <cellStyle name="AggOrange 4 6 4" xfId="9575" xr:uid="{D694FD27-D490-47B5-8DAE-C065B304A346}"/>
    <cellStyle name="AggOrange 4 6 5" xfId="12497" xr:uid="{F4B4AB76-C8C5-43EE-AE7E-158345741E5D}"/>
    <cellStyle name="AggOrange 4 7" xfId="972" xr:uid="{14199417-14B9-4468-A2B6-46534700F656}"/>
    <cellStyle name="AggOrange 4 7 2" xfId="5491" xr:uid="{329BE2EE-7245-405A-A00C-142CE876A1B9}"/>
    <cellStyle name="AggOrange 4 7 3" xfId="8831" xr:uid="{24260968-0CD6-4DA8-9757-B50D2F728F33}"/>
    <cellStyle name="AggOrange 4 7 4" xfId="11753" xr:uid="{588D5329-42F1-4572-ADD0-64EF1A1859A8}"/>
    <cellStyle name="AggOrange 4 8" xfId="5310" xr:uid="{4366D387-414B-426E-B7B1-9AC285E5C1DE}"/>
    <cellStyle name="AggOrange 4 9" xfId="8232" xr:uid="{8C666A1E-369A-45F6-91FB-B20FED36CB55}"/>
    <cellStyle name="AggOrange 5" xfId="106" xr:uid="{7AB804F5-4C00-4921-A154-A124B44CD2E7}"/>
    <cellStyle name="AggOrange 5 2" xfId="2359" xr:uid="{11CDEBB5-2618-4426-8BE5-B753A11D2E21}"/>
    <cellStyle name="AggOrange 5 2 2" xfId="4595" xr:uid="{EAF6E5C2-FE33-471E-8824-030C2D7884BD}"/>
    <cellStyle name="AggOrange 5 2 3" xfId="10217" xr:uid="{BB53B567-E32E-4D95-8B29-EF627E47DA32}"/>
    <cellStyle name="AggOrange 5 2 4" xfId="13135" xr:uid="{DDD4DCA5-9876-40EE-A700-AE7205D573F5}"/>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2 2 2" xfId="7868" xr:uid="{DB3520D3-DB43-44E2-A268-9A386C175DF3}"/>
    <cellStyle name="AggOrange9 2 2 2 2 2 2 3" xfId="10924" xr:uid="{D210369F-5EE8-451A-90CE-AB334CAA4827}"/>
    <cellStyle name="AggOrange9 2 2 2 2 2 2 4" xfId="13806" xr:uid="{97B8FD00-7FEA-4FDF-A49B-FA4D4F693089}"/>
    <cellStyle name="AggOrange9 2 2 2 2 2 3" xfId="4876" xr:uid="{A9C3E085-C32F-4E1F-9308-F4A608008234}"/>
    <cellStyle name="AggOrange9 2 2 2 2 2 4" xfId="9468" xr:uid="{024698E4-FC50-4425-8CA7-D1F9F9B9B302}"/>
    <cellStyle name="AggOrange9 2 2 2 2 2 5" xfId="12390" xr:uid="{F5D948CA-C3F6-4969-B91E-B4DA8BD3FE47}"/>
    <cellStyle name="AggOrange9 2 2 2 2 3" xfId="991" xr:uid="{1119EAFB-572B-4E54-ADB7-6AC646326B23}"/>
    <cellStyle name="AggOrange9 2 2 2 2 3 2" xfId="2564" xr:uid="{7D2E6830-E228-4CEB-B185-BDA442687020}"/>
    <cellStyle name="AggOrange9 2 2 2 2 3 2 2" xfId="5219" xr:uid="{60198A1D-60A0-42A5-A69F-23B35C249648}"/>
    <cellStyle name="AggOrange9 2 2 2 2 3 2 3" xfId="10314" xr:uid="{C022803C-3245-414A-85B6-86328B5468A8}"/>
    <cellStyle name="AggOrange9 2 2 2 2 3 2 4" xfId="13196" xr:uid="{432A5EB8-47D8-4086-A0B7-AF6C6F2EDF4D}"/>
    <cellStyle name="AggOrange9 2 2 2 2 3 3" xfId="4497" xr:uid="{ABD71C63-5187-4297-9CB1-20A3444AC0D1}"/>
    <cellStyle name="AggOrange9 2 2 2 2 3 4" xfId="8850" xr:uid="{0E3432A5-B42B-4832-AF73-0409C7C12203}"/>
    <cellStyle name="AggOrange9 2 2 2 2 3 5" xfId="11772" xr:uid="{65DCF45A-25E9-4B50-AAAC-1D710E043995}"/>
    <cellStyle name="AggOrange9 2 2 2 2 4" xfId="2259" xr:uid="{6BA10206-4793-4EC0-87EC-4513CFCA5FF4}"/>
    <cellStyle name="AggOrange9 2 2 2 2 4 2" xfId="4094" xr:uid="{1BE40CA1-943B-4D47-B724-1A21C045E2AC}"/>
    <cellStyle name="AggOrange9 2 2 2 2 4 3" xfId="10118" xr:uid="{2E94DD4C-CA8F-4039-A330-6618DBF3629D}"/>
    <cellStyle name="AggOrange9 2 2 2 2 4 4" xfId="13040" xr:uid="{FFFBE584-79C3-4D1F-8A4C-D977BDD6150B}"/>
    <cellStyle name="AggOrange9 2 2 2 2 5" xfId="3849" xr:uid="{58421F8A-0E47-4B8B-9732-9386AADD4A43}"/>
    <cellStyle name="AggOrange9 2 2 2 2 6" xfId="8755" xr:uid="{D1225376-5A1F-4E17-8373-31E72692A244}"/>
    <cellStyle name="AggOrange9 2 2 2 2 7" xfId="11678" xr:uid="{BE5A23EE-0D86-472C-900E-ABF71A3A4831}"/>
    <cellStyle name="AggOrange9 2 2 2 3" xfId="1401" xr:uid="{9B44C414-0B05-4BEF-B923-27E9F4EB8086}"/>
    <cellStyle name="AggOrange9 2 2 2 3 2" xfId="2966" xr:uid="{D5F448AA-B49C-45D2-84EE-94B3CBD62821}"/>
    <cellStyle name="AggOrange9 2 2 2 3 2 2" xfId="7660" xr:uid="{991231A0-734A-44C6-BD19-B8AD7B2860C0}"/>
    <cellStyle name="AggOrange9 2 2 2 3 2 3" xfId="10716" xr:uid="{F00CD4A2-0BC2-45DE-AF45-1F157B651703}"/>
    <cellStyle name="AggOrange9 2 2 2 3 2 4" xfId="13598" xr:uid="{544191E9-252F-44B5-B83F-CC1FAAA1A7B0}"/>
    <cellStyle name="AggOrange9 2 2 2 3 3" xfId="6004" xr:uid="{4BAE6A38-37DF-413A-BBAB-DFB96B01C25B}"/>
    <cellStyle name="AggOrange9 2 2 2 3 4" xfId="9260" xr:uid="{8374AB0F-084F-4C13-9674-D25EE7A5BFD6}"/>
    <cellStyle name="AggOrange9 2 2 2 3 5" xfId="12182" xr:uid="{44AB5A5A-540F-44C9-8A49-C7A2CC9945FA}"/>
    <cellStyle name="AggOrange9 2 2 2 4" xfId="1741" xr:uid="{2C8B395E-89D7-424E-9B8F-22505E63F5E4}"/>
    <cellStyle name="AggOrange9 2 2 2 4 2" xfId="3300" xr:uid="{4F70C6E2-319B-4B35-9B7B-E48757D4F551}"/>
    <cellStyle name="AggOrange9 2 2 2 4 2 2" xfId="7994" xr:uid="{B3266384-A07A-46F3-9C9D-7FCBBD9DB25A}"/>
    <cellStyle name="AggOrange9 2 2 2 4 2 3" xfId="11050" xr:uid="{2449E71F-5760-4528-9973-3995DC49CE29}"/>
    <cellStyle name="AggOrange9 2 2 2 4 2 4" xfId="13932" xr:uid="{5587DF93-F1DB-4C4F-B32B-5DFDE03885CF}"/>
    <cellStyle name="AggOrange9 2 2 2 4 3" xfId="6178" xr:uid="{495AD139-8A90-4B1C-8C5B-7B86D39620D5}"/>
    <cellStyle name="AggOrange9 2 2 2 4 4" xfId="9600" xr:uid="{7E254B9E-89D6-49EC-876B-9263D454AE28}"/>
    <cellStyle name="AggOrange9 2 2 2 4 5" xfId="12522" xr:uid="{4167A657-5705-42E6-A9A6-7ED9D7C63D64}"/>
    <cellStyle name="AggOrange9 2 2 2 5" xfId="2053" xr:uid="{C3A53CFF-2362-4D0D-8DC5-C762B326AF1D}"/>
    <cellStyle name="AggOrange9 2 2 2 5 2" xfId="3771" xr:uid="{EDDE752D-C066-447A-A6AE-1FD6E7CCE4C5}"/>
    <cellStyle name="AggOrange9 2 2 2 5 3" xfId="9912" xr:uid="{684ECFE9-1AF7-4560-8C6B-A8796E560708}"/>
    <cellStyle name="AggOrange9 2 2 2 5 4" xfId="12834" xr:uid="{B8EB1CA6-F602-4E05-BA86-FA6CF8B827A5}"/>
    <cellStyle name="AggOrange9 2 2 2 6" xfId="4164" xr:uid="{50A88145-6A30-45A5-8D98-104749F039F5}"/>
    <cellStyle name="AggOrange9 2 2 2 7" xfId="6320" xr:uid="{879036A3-EB0F-46E3-B4ED-55FFC2CCC0A4}"/>
    <cellStyle name="AggOrange9 2 2 2 8" xfId="8270" xr:uid="{A0446C84-9D3E-4AB5-B5E4-B95C6CFEF31B}"/>
    <cellStyle name="AggOrange9 2 2 3" xfId="752" xr:uid="{BE465248-FEFA-4D38-BF2A-6936F04F7A0D}"/>
    <cellStyle name="AggOrange9 2 2 3 2" xfId="1465" xr:uid="{2D4674CA-F2FE-418D-A5BE-C57C77EAAC4C}"/>
    <cellStyle name="AggOrange9 2 2 3 2 2" xfId="3030" xr:uid="{0B3D8F44-9F4E-4F54-A28D-3853904D4B61}"/>
    <cellStyle name="AggOrange9 2 2 3 2 2 2" xfId="7724" xr:uid="{B119C571-8EFC-4CB4-BF6E-6631B0F3C9CF}"/>
    <cellStyle name="AggOrange9 2 2 3 2 2 3" xfId="10780" xr:uid="{D79537CF-3EFF-45DF-9CFD-E3EE8B00F2B5}"/>
    <cellStyle name="AggOrange9 2 2 3 2 2 4" xfId="13662" xr:uid="{3519BB21-FC8A-46A2-B7CE-F75EA73DD613}"/>
    <cellStyle name="AggOrange9 2 2 3 2 3" xfId="4507" xr:uid="{ABE966EB-FE35-4613-947F-A8B13EFDC42C}"/>
    <cellStyle name="AggOrange9 2 2 3 2 4" xfId="9324" xr:uid="{5E461EED-DA1C-4DEA-95AD-467F469E6302}"/>
    <cellStyle name="AggOrange9 2 2 3 2 5" xfId="12246" xr:uid="{BF15E92C-8D92-4EB2-946B-49DF04710518}"/>
    <cellStyle name="AggOrange9 2 2 3 3" xfId="1137" xr:uid="{2BC866D9-B945-4ECE-8A28-E57F2031E86E}"/>
    <cellStyle name="AggOrange9 2 2 3 3 2" xfId="2706" xr:uid="{0B4D7A34-9DF6-49FB-B56D-8861872696FB}"/>
    <cellStyle name="AggOrange9 2 2 3 3 2 2" xfId="3852" xr:uid="{43B5E0DA-3E60-4217-8E65-A1E361D04F4B}"/>
    <cellStyle name="AggOrange9 2 2 3 3 2 3" xfId="10456" xr:uid="{01F6B49B-6C54-48F6-B627-5C7526DECC4E}"/>
    <cellStyle name="AggOrange9 2 2 3 3 2 4" xfId="13338" xr:uid="{525152FF-32C3-4FFB-9A5B-167B9B35F422}"/>
    <cellStyle name="AggOrange9 2 2 3 3 3" xfId="4782" xr:uid="{AEB0ABC5-174B-465C-915A-CE649F9CDA8B}"/>
    <cellStyle name="AggOrange9 2 2 3 3 4" xfId="8996" xr:uid="{71EF365C-D85A-492F-A7AC-712D75382521}"/>
    <cellStyle name="AggOrange9 2 2 3 3 5" xfId="11918" xr:uid="{747C9F43-B94A-44BF-A8BB-7994E807BF6F}"/>
    <cellStyle name="AggOrange9 2 2 3 4" xfId="2115" xr:uid="{8B3CC37E-1691-41B3-A4D4-EA0BD25186D6}"/>
    <cellStyle name="AggOrange9 2 2 3 4 2" xfId="6723" xr:uid="{4EEF6B5D-D36F-47AB-939A-BD79AA9245E0}"/>
    <cellStyle name="AggOrange9 2 2 3 4 3" xfId="9974" xr:uid="{16DDADAC-BF13-409D-95FF-EF55C50D0CB5}"/>
    <cellStyle name="AggOrange9 2 2 3 4 4" xfId="12896" xr:uid="{FD531E9A-40D0-43F6-A58D-E11AA367C53B}"/>
    <cellStyle name="AggOrange9 2 2 3 5" xfId="3924" xr:uid="{F2C7E011-FC35-4B3B-BD5A-46D0397A4B92}"/>
    <cellStyle name="AggOrange9 2 2 3 6" xfId="4768" xr:uid="{6B2A3529-0149-4983-9379-AC2799EAB6F6}"/>
    <cellStyle name="AggOrange9 2 2 3 7" xfId="8587" xr:uid="{E7469CF7-DD09-4BF5-A650-4AF98BD1FCF6}"/>
    <cellStyle name="AggOrange9 2 3" xfId="303" xr:uid="{4689AAE8-59DD-4EE9-ABD1-46A3D9476BB8}"/>
    <cellStyle name="AggOrange9 2 3 10" xfId="11286" xr:uid="{0806A87D-23CD-4249-BAC1-B6AD40CE0D1F}"/>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2 2 2" xfId="7829" xr:uid="{2C292D8E-7018-43F4-A5EA-535A22C30791}"/>
    <cellStyle name="AggOrange9 2 3 2 2 2 2 3" xfId="10885" xr:uid="{984DE0C9-F77A-4AC7-BB13-D1FFDC6D2023}"/>
    <cellStyle name="AggOrange9 2 3 2 2 2 2 4" xfId="13767" xr:uid="{AC2EEE1C-429D-4C3F-8704-C2E33DD1AC0D}"/>
    <cellStyle name="AggOrange9 2 3 2 2 2 3" xfId="5319" xr:uid="{D351504B-CA09-47EC-9CB1-C1A0ECC2C545}"/>
    <cellStyle name="AggOrange9 2 3 2 2 2 4" xfId="9429" xr:uid="{6CD5DF0D-4B6C-4602-A035-B9DC41B485FA}"/>
    <cellStyle name="AggOrange9 2 3 2 2 2 5" xfId="12351" xr:uid="{E18DD974-D2BC-411E-8117-6B68B9E9334E}"/>
    <cellStyle name="AggOrange9 2 3 2 2 3" xfId="992" xr:uid="{78CCF6F7-B57D-4E2A-9981-553C50E28B6F}"/>
    <cellStyle name="AggOrange9 2 3 2 2 3 2" xfId="2565" xr:uid="{068A2759-76CD-4609-8932-E45ECE293F75}"/>
    <cellStyle name="AggOrange9 2 3 2 2 3 2 2" xfId="6395" xr:uid="{D42BBAC3-4B18-4F1B-999E-65157CE69F83}"/>
    <cellStyle name="AggOrange9 2 3 2 2 3 2 3" xfId="10315" xr:uid="{8963AE98-85F4-437E-BE40-D45250447D10}"/>
    <cellStyle name="AggOrange9 2 3 2 2 3 2 4" xfId="13197" xr:uid="{31BEC740-8622-49E8-81FE-D9A4C8A85ADF}"/>
    <cellStyle name="AggOrange9 2 3 2 2 3 3" xfId="6485" xr:uid="{D6BB155A-FB41-4121-B9B1-1D3024A23220}"/>
    <cellStyle name="AggOrange9 2 3 2 2 3 4" xfId="8851" xr:uid="{E7071570-1A9D-4E20-B6D0-728CD4659241}"/>
    <cellStyle name="AggOrange9 2 3 2 2 3 5" xfId="11773" xr:uid="{586F34B0-9B01-4B15-8F57-D8E213EA31E2}"/>
    <cellStyle name="AggOrange9 2 3 2 2 4" xfId="2220" xr:uid="{ADDC0D46-836E-4DCB-9041-A7FC2A3FBFA2}"/>
    <cellStyle name="AggOrange9 2 3 2 2 4 2" xfId="4446" xr:uid="{F6E81291-6386-495A-94A2-A2DA839B4CF0}"/>
    <cellStyle name="AggOrange9 2 3 2 2 4 3" xfId="10079" xr:uid="{24B7BB2B-61F4-4814-BF28-0CFA6CEE9DC8}"/>
    <cellStyle name="AggOrange9 2 3 2 2 4 4" xfId="13001" xr:uid="{9CBCBC63-A7B2-4792-A12A-CA6A3F25D3BE}"/>
    <cellStyle name="AggOrange9 2 3 2 2 5" xfId="6469" xr:uid="{AB5848EF-8605-4156-871C-329011A87357}"/>
    <cellStyle name="AggOrange9 2 3 2 2 6" xfId="4764" xr:uid="{0FA1F9A9-CF21-4CCA-AA1C-02D85FD159A7}"/>
    <cellStyle name="AggOrange9 2 3 2 2 7" xfId="8553" xr:uid="{8B49D625-F301-42A2-A645-0D0287D1064B}"/>
    <cellStyle name="AggOrange9 2 3 2 3" xfId="1362" xr:uid="{E7EDB4E0-A672-4E10-8C13-A24A06E7240E}"/>
    <cellStyle name="AggOrange9 2 3 2 3 2" xfId="2927" xr:uid="{B5566C53-FEC4-4C10-8A4A-8E33C2BD534B}"/>
    <cellStyle name="AggOrange9 2 3 2 3 2 2" xfId="7621" xr:uid="{08D61891-E5FB-4FA2-A1A1-82B214DE4879}"/>
    <cellStyle name="AggOrange9 2 3 2 3 2 3" xfId="10677" xr:uid="{51BCB2AF-5912-4EED-9AD5-83A54A77C998}"/>
    <cellStyle name="AggOrange9 2 3 2 3 2 4" xfId="13559" xr:uid="{068BD99F-1562-4A55-B7D1-E629286A3B51}"/>
    <cellStyle name="AggOrange9 2 3 2 3 3" xfId="4269" xr:uid="{8A29D41C-2090-4771-B0F2-E3DB86942836}"/>
    <cellStyle name="AggOrange9 2 3 2 3 4" xfId="9221" xr:uid="{61D9258E-DA2F-405C-9E87-15C0B6670898}"/>
    <cellStyle name="AggOrange9 2 3 2 3 5" xfId="12143" xr:uid="{CB4A1E90-B90D-42C9-B119-D78C5F27B5D7}"/>
    <cellStyle name="AggOrange9 2 3 2 4" xfId="1019" xr:uid="{90127F11-EE27-40FC-B68F-98CF2066BE71}"/>
    <cellStyle name="AggOrange9 2 3 2 4 2" xfId="2591" xr:uid="{2258D8AC-4800-4F31-8AC4-80A5A77C34A1}"/>
    <cellStyle name="AggOrange9 2 3 2 4 2 2" xfId="4899" xr:uid="{1C00EDF1-928C-444D-8DC3-8F8B5F8D16B7}"/>
    <cellStyle name="AggOrange9 2 3 2 4 2 3" xfId="10341" xr:uid="{DF98AE00-63D2-4B12-82C1-80B3A7129330}"/>
    <cellStyle name="AggOrange9 2 3 2 4 2 4" xfId="13223" xr:uid="{DA5B3C1C-ADAB-4B44-A3E9-2C0B52928AE4}"/>
    <cellStyle name="AggOrange9 2 3 2 4 3" xfId="3897" xr:uid="{0832D1F8-86EB-46E7-8DBE-CC72B7A96FD4}"/>
    <cellStyle name="AggOrange9 2 3 2 4 4" xfId="8878" xr:uid="{BB9B4F88-9501-461B-91B0-8F6CC85F6C02}"/>
    <cellStyle name="AggOrange9 2 3 2 4 5" xfId="11800" xr:uid="{A6632124-C73C-4C6D-9864-5E34E32FF679}"/>
    <cellStyle name="AggOrange9 2 3 2 5" xfId="2014" xr:uid="{22525BA9-B825-4C8C-B499-DBD957719466}"/>
    <cellStyle name="AggOrange9 2 3 2 5 2" xfId="6081" xr:uid="{4FE0917B-B319-47FF-8BEB-DB7395E3E5B1}"/>
    <cellStyle name="AggOrange9 2 3 2 5 3" xfId="9873" xr:uid="{855D0BE7-27C8-4330-9BCE-8886C47AC00F}"/>
    <cellStyle name="AggOrange9 2 3 2 5 4" xfId="12795" xr:uid="{385B62CA-78BA-4C17-89DF-13D7FF64C510}"/>
    <cellStyle name="AggOrange9 2 3 2 6" xfId="6825" xr:uid="{8EE39AA5-D6B1-4568-BC38-C2A9C6A282CC}"/>
    <cellStyle name="AggOrange9 2 3 2 7" xfId="6783" xr:uid="{2313D268-0200-4FFD-A6FF-BC31CB62A484}"/>
    <cellStyle name="AggOrange9 2 3 2 8" xfId="8269" xr:uid="{DE1346C2-8643-4112-8DA1-33D92BC1E481}"/>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2 2 2" xfId="7875" xr:uid="{30F9A40A-4079-4354-83CE-A54E47D7E076}"/>
    <cellStyle name="AggOrange9 2 3 3 2 2 2 3" xfId="10931" xr:uid="{7E70CE51-47AD-42B8-B00E-737BEBE4039B}"/>
    <cellStyle name="AggOrange9 2 3 3 2 2 2 4" xfId="13813" xr:uid="{40606936-6755-4496-8879-A3BE5C92AA7A}"/>
    <cellStyle name="AggOrange9 2 3 3 2 2 3" xfId="5570" xr:uid="{223B4A74-7F84-4BF0-910D-E945CE445E05}"/>
    <cellStyle name="AggOrange9 2 3 3 2 2 4" xfId="9475" xr:uid="{C348DB17-936A-447C-AE02-917B2B3CFE3A}"/>
    <cellStyle name="AggOrange9 2 3 3 2 2 5" xfId="12397" xr:uid="{CA3CB0D8-5275-4F98-9E4A-D6CCD240DF55}"/>
    <cellStyle name="AggOrange9 2 3 3 2 3" xfId="1799" xr:uid="{F87352DA-5160-491C-8B40-E11BDE1B9E08}"/>
    <cellStyle name="AggOrange9 2 3 3 2 3 2" xfId="3352" xr:uid="{EA85B458-29DF-4590-9ECC-72F28572C257}"/>
    <cellStyle name="AggOrange9 2 3 3 2 3 2 2" xfId="8046" xr:uid="{8B690BE3-BC0B-4476-A9D2-8B2E7C757B47}"/>
    <cellStyle name="AggOrange9 2 3 3 2 3 2 3" xfId="11102" xr:uid="{738285FA-A1A7-44F6-9ECC-AD96884330F8}"/>
    <cellStyle name="AggOrange9 2 3 3 2 3 2 4" xfId="13984" xr:uid="{35F2AEDD-A17F-4064-B098-118ED136BFF0}"/>
    <cellStyle name="AggOrange9 2 3 3 2 3 3" xfId="5074" xr:uid="{3A8F16F8-5D08-4526-A060-66EBE762D5DA}"/>
    <cellStyle name="AggOrange9 2 3 3 2 3 4" xfId="9658" xr:uid="{32617403-7D7B-4943-9BC8-92BEC7B47F2D}"/>
    <cellStyle name="AggOrange9 2 3 3 2 3 5" xfId="12580" xr:uid="{0B769D53-C59B-4D0C-BCD3-47D8E8379C8B}"/>
    <cellStyle name="AggOrange9 2 3 3 2 4" xfId="2266" xr:uid="{22B50807-B44C-42F5-9378-50D5F29B4224}"/>
    <cellStyle name="AggOrange9 2 3 3 2 4 2" xfId="6609" xr:uid="{99D9C4CE-DFCD-4DB1-9977-3652BCAA4348}"/>
    <cellStyle name="AggOrange9 2 3 3 2 4 3" xfId="10125" xr:uid="{30E70A82-A353-40B4-A959-D73BF0E6C317}"/>
    <cellStyle name="AggOrange9 2 3 3 2 4 4" xfId="13047" xr:uid="{0B38F51F-EA56-49B1-9CC7-81D7F37BF6D7}"/>
    <cellStyle name="AggOrange9 2 3 3 2 5" xfId="4866" xr:uid="{9F40C626-7403-489A-AE56-768E97E6A9E8}"/>
    <cellStyle name="AggOrange9 2 3 3 2 6" xfId="8762" xr:uid="{1256D7F5-ECA6-4EC6-832E-CAF715642635}"/>
    <cellStyle name="AggOrange9 2 3 3 2 7" xfId="11685" xr:uid="{460A9376-6CC5-4BE7-A875-E79D345A3034}"/>
    <cellStyle name="AggOrange9 2 3 3 3" xfId="1408" xr:uid="{345DB3F7-E723-476E-9EFF-375F79422DF2}"/>
    <cellStyle name="AggOrange9 2 3 3 3 2" xfId="2973" xr:uid="{1207AF8E-2565-4878-87FF-221AE7573263}"/>
    <cellStyle name="AggOrange9 2 3 3 3 2 2" xfId="7667" xr:uid="{9C289F34-BEA0-4A63-AF86-9F04F8D65891}"/>
    <cellStyle name="AggOrange9 2 3 3 3 2 3" xfId="10723" xr:uid="{77DF0887-1E41-4A6B-A112-5A934F49CEB6}"/>
    <cellStyle name="AggOrange9 2 3 3 3 2 4" xfId="13605" xr:uid="{335EBEA7-787C-4B00-AF52-6BFC41A51A90}"/>
    <cellStyle name="AggOrange9 2 3 3 3 3" xfId="6451" xr:uid="{C4F9F45B-C01A-43E6-9761-11B1653FC5B7}"/>
    <cellStyle name="AggOrange9 2 3 3 3 4" xfId="9267" xr:uid="{8759F0FE-2E67-43D3-9F58-4AA917B5448C}"/>
    <cellStyle name="AggOrange9 2 3 3 3 5" xfId="12189" xr:uid="{274C82E2-AA4D-43A9-9179-403AA372B8D5}"/>
    <cellStyle name="AggOrange9 2 3 3 4" xfId="1802" xr:uid="{C7184450-BEC2-4B8E-A42A-3E374C9A35C8}"/>
    <cellStyle name="AggOrange9 2 3 3 4 2" xfId="3355" xr:uid="{7DBDA32E-E8F1-4152-82EA-90AEB7C262DB}"/>
    <cellStyle name="AggOrange9 2 3 3 4 2 2" xfId="8049" xr:uid="{8C1A462C-F019-4DBB-BFF6-1B66A1A0F094}"/>
    <cellStyle name="AggOrange9 2 3 3 4 2 3" xfId="11105" xr:uid="{517BA22B-91FF-452D-AAE0-97A2347DD2AD}"/>
    <cellStyle name="AggOrange9 2 3 3 4 2 4" xfId="13987" xr:uid="{5CAA4964-AC08-4029-92D1-1DFE4151A172}"/>
    <cellStyle name="AggOrange9 2 3 3 4 3" xfId="5690" xr:uid="{9A049D2D-6BDF-4F39-A315-55D337C9B52D}"/>
    <cellStyle name="AggOrange9 2 3 3 4 4" xfId="9661" xr:uid="{DE69D97D-9420-4792-88DB-5C4E5ED8DBEA}"/>
    <cellStyle name="AggOrange9 2 3 3 4 5" xfId="12583" xr:uid="{6828004B-DC50-4F6D-A6BD-55983C5A02AC}"/>
    <cellStyle name="AggOrange9 2 3 3 5" xfId="2060" xr:uid="{0B881069-2144-458C-A86D-6E531C2927C2}"/>
    <cellStyle name="AggOrange9 2 3 3 5 2" xfId="4190" xr:uid="{10F3D45A-7A85-439C-B95F-15E0836A2F47}"/>
    <cellStyle name="AggOrange9 2 3 3 5 3" xfId="9919" xr:uid="{5D593634-4FB8-4393-A09D-D846AEACC5FC}"/>
    <cellStyle name="AggOrange9 2 3 3 5 4" xfId="12841" xr:uid="{30B3A8CC-57DA-438C-A197-C81A7CEB16D5}"/>
    <cellStyle name="AggOrange9 2 3 3 6" xfId="5978" xr:uid="{F0FD00EE-FC0D-4159-9424-27A90D4E901F}"/>
    <cellStyle name="AggOrange9 2 3 3 7" xfId="3687" xr:uid="{AF3F78EC-B3BB-4E33-A436-F0E221D98093}"/>
    <cellStyle name="AggOrange9 2 3 3 8" xfId="5244" xr:uid="{B92ADD69-A8CE-44E9-9F27-134C4F0C9B3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2 2 2" xfId="7889" xr:uid="{0FD48421-9809-4F21-885F-A8591BDFE766}"/>
    <cellStyle name="AggOrange9 2 3 4 2 2 2 3" xfId="10945" xr:uid="{99D8CC43-9874-420F-B91D-FBD35ECED357}"/>
    <cellStyle name="AggOrange9 2 3 4 2 2 2 4" xfId="13827" xr:uid="{D5F2A1F1-60BB-413D-B44A-C259E465C8B4}"/>
    <cellStyle name="AggOrange9 2 3 4 2 2 3" xfId="5098" xr:uid="{D72207F5-B9C6-4B8D-B6A2-A8388625277E}"/>
    <cellStyle name="AggOrange9 2 3 4 2 2 4" xfId="9489" xr:uid="{7C267938-D9EC-4BF7-AF76-CA33021DD36E}"/>
    <cellStyle name="AggOrange9 2 3 4 2 2 5" xfId="12411" xr:uid="{22717881-0C6A-427B-8D50-911C8D993239}"/>
    <cellStyle name="AggOrange9 2 3 4 2 3" xfId="1902" xr:uid="{FF6D7CAF-3B12-4F0E-9128-A68B994DEFD2}"/>
    <cellStyle name="AggOrange9 2 3 4 2 3 2" xfId="3445" xr:uid="{34E273FC-272D-447F-8601-40634BFBDC70}"/>
    <cellStyle name="AggOrange9 2 3 4 2 3 2 2" xfId="8139" xr:uid="{876D1D26-FE18-4A4D-AD7A-ED0A5326D567}"/>
    <cellStyle name="AggOrange9 2 3 4 2 3 2 3" xfId="11195" xr:uid="{A0C14845-2057-4648-BD33-14246C495929}"/>
    <cellStyle name="AggOrange9 2 3 4 2 3 2 4" xfId="14077" xr:uid="{8641D7D1-A116-4243-AE0A-F1C895BEF936}"/>
    <cellStyle name="AggOrange9 2 3 4 2 3 3" xfId="6682" xr:uid="{592A32C5-826D-4F3B-A8FC-DA1C33FCCD1F}"/>
    <cellStyle name="AggOrange9 2 3 4 2 3 4" xfId="9761" xr:uid="{AD4E092F-1D16-40F3-8CA7-4781ADAABBAF}"/>
    <cellStyle name="AggOrange9 2 3 4 2 3 5" xfId="12683" xr:uid="{8C7A1244-F4B5-4D99-885A-E5EA6201B535}"/>
    <cellStyle name="AggOrange9 2 3 4 2 4" xfId="2280" xr:uid="{F7D59422-37A3-4867-B2B0-A2A83A124EAF}"/>
    <cellStyle name="AggOrange9 2 3 4 2 4 2" xfId="6758" xr:uid="{BF4A6953-C3C2-48EF-9E5D-66A039D4A0E7}"/>
    <cellStyle name="AggOrange9 2 3 4 2 4 3" xfId="10139" xr:uid="{49252B53-8648-40BC-A8B3-80C13D1BDBA0}"/>
    <cellStyle name="AggOrange9 2 3 4 2 4 4" xfId="13061" xr:uid="{3C358CA8-9E54-4497-AD82-CB351DE3BF38}"/>
    <cellStyle name="AggOrange9 2 3 4 2 5" xfId="5565" xr:uid="{281030D0-3312-4DF0-AE72-B9C4E02E0EC8}"/>
    <cellStyle name="AggOrange9 2 3 4 2 6" xfId="8776" xr:uid="{10177F86-F5F4-452C-85C2-994BCBB8DBA8}"/>
    <cellStyle name="AggOrange9 2 3 4 2 7" xfId="11699" xr:uid="{E1A7DEF0-7971-4AD0-8263-942E90D0F71B}"/>
    <cellStyle name="AggOrange9 2 3 4 3" xfId="1422" xr:uid="{DECB4C3E-1D1C-4690-8C1C-D0819CEEB5C8}"/>
    <cellStyle name="AggOrange9 2 3 4 3 2" xfId="2987" xr:uid="{57EF98AC-A16A-4147-AAF8-5679EAAE6FE8}"/>
    <cellStyle name="AggOrange9 2 3 4 3 2 2" xfId="7681" xr:uid="{5A5ABA0A-EEEB-427E-BC74-94F7ED248064}"/>
    <cellStyle name="AggOrange9 2 3 4 3 2 3" xfId="10737" xr:uid="{3C53A946-582E-4658-8DEB-757582BD30D7}"/>
    <cellStyle name="AggOrange9 2 3 4 3 2 4" xfId="13619" xr:uid="{7983C94D-0F9F-48AA-9120-3B70FC9340DA}"/>
    <cellStyle name="AggOrange9 2 3 4 3 3" xfId="4365" xr:uid="{1405A8DB-40E2-4357-B6F2-3EA990F54958}"/>
    <cellStyle name="AggOrange9 2 3 4 3 4" xfId="9281" xr:uid="{3FD95667-AF8E-4E9A-902F-2DA8B194B349}"/>
    <cellStyle name="AggOrange9 2 3 4 3 5" xfId="12203" xr:uid="{DFCF7241-DAAB-4F04-8162-93418CC67541}"/>
    <cellStyle name="AggOrange9 2 3 4 4" xfId="1811" xr:uid="{47806421-6EAC-47BF-86E8-25CEBD34990C}"/>
    <cellStyle name="AggOrange9 2 3 4 4 2" xfId="3362" xr:uid="{EE6BA09D-C646-4D9F-98EA-DFC267C7592A}"/>
    <cellStyle name="AggOrange9 2 3 4 4 2 2" xfId="8056" xr:uid="{4DEFE99C-4800-45C4-90D8-A7D3D034FA64}"/>
    <cellStyle name="AggOrange9 2 3 4 4 2 3" xfId="11112" xr:uid="{809762AD-2291-4F92-8CC7-4D60A946FC8F}"/>
    <cellStyle name="AggOrange9 2 3 4 4 2 4" xfId="13994" xr:uid="{B854B4B7-DF9D-4F6A-B2DA-99415086C41E}"/>
    <cellStyle name="AggOrange9 2 3 4 4 3" xfId="5144" xr:uid="{8ED57C19-D4B2-4475-AD6C-4496114F6210}"/>
    <cellStyle name="AggOrange9 2 3 4 4 4" xfId="9670" xr:uid="{56F4EE4D-190B-42B0-9189-34E7724D3F08}"/>
    <cellStyle name="AggOrange9 2 3 4 4 5" xfId="12592" xr:uid="{0ECDCC1A-A0C5-48CB-98D3-2E8937E22E1B}"/>
    <cellStyle name="AggOrange9 2 3 4 5" xfId="2074" xr:uid="{B3D16786-59EF-41AB-8304-AAC9A31E7CCF}"/>
    <cellStyle name="AggOrange9 2 3 4 5 2" xfId="6782" xr:uid="{152F18F5-8C04-4123-AAAD-867331FFF45A}"/>
    <cellStyle name="AggOrange9 2 3 4 5 3" xfId="9933" xr:uid="{39B71CCF-75E0-4D4F-B292-41F24F9A1F34}"/>
    <cellStyle name="AggOrange9 2 3 4 5 4" xfId="12855" xr:uid="{F477D03B-2A0D-4193-993E-75848C8683D4}"/>
    <cellStyle name="AggOrange9 2 3 4 6" xfId="6565" xr:uid="{841CB244-218C-4028-9703-C6AE33DEF6E8}"/>
    <cellStyle name="AggOrange9 2 3 4 7" xfId="6283" xr:uid="{E0EECAD8-2BD2-4440-8540-6667DFB85580}"/>
    <cellStyle name="AggOrange9 2 3 4 8" xfId="4230" xr:uid="{EAF3F53F-7791-4965-B880-0CF193BFAD4C}"/>
    <cellStyle name="AggOrange9 2 3 5" xfId="1100" xr:uid="{B3EF9F79-185B-4DC0-8A34-1CFD771BA5CF}"/>
    <cellStyle name="AggOrange9 2 3 5 2" xfId="2669" xr:uid="{E93A762A-4FD0-4C3D-8297-BC6A3181AE45}"/>
    <cellStyle name="AggOrange9 2 3 5 2 2" xfId="4200" xr:uid="{7B462D34-AE02-4C11-8F8F-886C75184B97}"/>
    <cellStyle name="AggOrange9 2 3 5 2 3" xfId="10419" xr:uid="{1F3901AE-2D28-4865-AA2E-277196200F2D}"/>
    <cellStyle name="AggOrange9 2 3 5 2 4" xfId="13301" xr:uid="{6A2B01A2-EA24-467F-9655-3B0872E8D604}"/>
    <cellStyle name="AggOrange9 2 3 5 3" xfId="6350" xr:uid="{FE87B465-88BE-4F6B-8406-1E7C6DA652BB}"/>
    <cellStyle name="AggOrange9 2 3 5 4" xfId="8959" xr:uid="{D2BFB97C-A53C-412B-BF67-29B7D057290D}"/>
    <cellStyle name="AggOrange9 2 3 5 5" xfId="11881" xr:uid="{28369367-7C09-4FFC-B46F-7DE3928269A5}"/>
    <cellStyle name="AggOrange9 2 3 6" xfId="1849" xr:uid="{22D8F865-23A2-429C-B3A5-C45C8A337D26}"/>
    <cellStyle name="AggOrange9 2 3 6 2" xfId="3395" xr:uid="{35DFB90D-4BA6-480D-81A8-1EB13F2832D8}"/>
    <cellStyle name="AggOrange9 2 3 6 2 2" xfId="8089" xr:uid="{F413C117-7E30-4A91-9CD8-60C598DACE47}"/>
    <cellStyle name="AggOrange9 2 3 6 2 3" xfId="11145" xr:uid="{E64EA486-336D-4347-97FE-8AFD735AB8E1}"/>
    <cellStyle name="AggOrange9 2 3 6 2 4" xfId="14027" xr:uid="{9EA149C9-036A-44A6-BC78-7266125C0E10}"/>
    <cellStyle name="AggOrange9 2 3 6 3" xfId="6546" xr:uid="{E12876ED-1AB8-4D37-9473-65A12764E57E}"/>
    <cellStyle name="AggOrange9 2 3 6 4" xfId="9708" xr:uid="{5A08AEE1-3069-42CD-9551-EEFC944CC5D4}"/>
    <cellStyle name="AggOrange9 2 3 6 5" xfId="12630" xr:uid="{971E5A1B-B219-4D3F-BD13-6FAA43D574BC}"/>
    <cellStyle name="AggOrange9 2 3 7" xfId="1848" xr:uid="{9F8AFF62-3178-44CF-AB7D-33A687E6D213}"/>
    <cellStyle name="AggOrange9 2 3 7 2" xfId="5154" xr:uid="{F133383F-E2E4-4772-B25C-047CCA648752}"/>
    <cellStyle name="AggOrange9 2 3 7 3" xfId="9707" xr:uid="{76CBBC58-C1D5-41F0-AF50-534C23754B18}"/>
    <cellStyle name="AggOrange9 2 3 7 4" xfId="12629" xr:uid="{98A57C08-71D3-48D1-B702-0A66E994D3A8}"/>
    <cellStyle name="AggOrange9 2 3 8" xfId="5610" xr:uid="{C528AB86-91A9-4081-B3E1-449D505383E2}"/>
    <cellStyle name="AggOrange9 2 3 9" xfId="8278" xr:uid="{17D16EFC-A8A4-41BB-9582-7290298F4940}"/>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2 2 2" xfId="7820" xr:uid="{FD31F74F-FB19-4A23-B545-37E8070E32FD}"/>
    <cellStyle name="AggOrange9 3 2 2 2 2 3" xfId="10876" xr:uid="{225F54F6-4087-4E37-BE10-B3E6C3A15CB0}"/>
    <cellStyle name="AggOrange9 3 2 2 2 2 4" xfId="13758" xr:uid="{2067C9C1-02B3-4942-AE61-105A495D9BAA}"/>
    <cellStyle name="AggOrange9 3 2 2 2 3" xfId="4884" xr:uid="{A7DD5B9C-C85E-4469-B18E-9DDFA892390B}"/>
    <cellStyle name="AggOrange9 3 2 2 2 4" xfId="9420" xr:uid="{834C94FE-8DBB-42C1-8E68-E78EAEF76E00}"/>
    <cellStyle name="AggOrange9 3 2 2 2 5" xfId="12342" xr:uid="{BD8AB6B1-0557-4AF3-9EA4-1F9211DA2CD5}"/>
    <cellStyle name="AggOrange9 3 2 2 3" xfId="1663" xr:uid="{F3DB7194-2E28-42A5-87C1-EDAF6B358C9F}"/>
    <cellStyle name="AggOrange9 3 2 2 3 2" xfId="3228" xr:uid="{518B293D-C023-4C1C-A58F-A38CE797D184}"/>
    <cellStyle name="AggOrange9 3 2 2 3 2 2" xfId="7922" xr:uid="{0FEA5FDF-E6FF-47F7-A0BC-108FAB4FB3D9}"/>
    <cellStyle name="AggOrange9 3 2 2 3 2 3" xfId="10978" xr:uid="{6F497BBB-51C8-4594-9C38-F605FBD7AE51}"/>
    <cellStyle name="AggOrange9 3 2 2 3 2 4" xfId="13860" xr:uid="{35B18800-0E0B-4AAA-96AF-20D489459176}"/>
    <cellStyle name="AggOrange9 3 2 2 3 3" xfId="5336" xr:uid="{F31B1400-4E2C-4378-A9F9-4A78F406ADB0}"/>
    <cellStyle name="AggOrange9 3 2 2 3 4" xfId="9522" xr:uid="{513C4F10-0A64-4664-883E-A52B8FDCF288}"/>
    <cellStyle name="AggOrange9 3 2 2 3 5" xfId="12444" xr:uid="{D298ECDF-AFD4-41FB-8DD3-73AF2DE985D1}"/>
    <cellStyle name="AggOrange9 3 2 2 4" xfId="2211" xr:uid="{77C8E6C8-1CF0-4BFD-9D17-2E469A75BA4C}"/>
    <cellStyle name="AggOrange9 3 2 2 4 2" xfId="4905" xr:uid="{F208C64B-3392-4B0A-9CAC-D1B6F8D8C402}"/>
    <cellStyle name="AggOrange9 3 2 2 4 3" xfId="10070" xr:uid="{00FA31D6-1DE9-4307-B0E3-B182181FA0AA}"/>
    <cellStyle name="AggOrange9 3 2 2 4 4" xfId="12992" xr:uid="{A15C38A6-D4E5-4FBD-B077-9FD28ACE9E8D}"/>
    <cellStyle name="AggOrange9 3 2 2 5" xfId="4154" xr:uid="{255304E7-21DD-4784-95C9-BB6019E6517B}"/>
    <cellStyle name="AggOrange9 3 2 2 6" xfId="3940" xr:uid="{3BB5BE5E-0A3B-4C82-BF29-796B2A368473}"/>
    <cellStyle name="AggOrange9 3 2 2 7" xfId="8284" xr:uid="{9864EF52-FD2A-42E7-AA38-B8BC1CB65B92}"/>
    <cellStyle name="AggOrange9 3 2 3" xfId="1353" xr:uid="{9083DEEA-825B-49F7-8DE7-373F6A85B71D}"/>
    <cellStyle name="AggOrange9 3 2 3 2" xfId="2918" xr:uid="{0D82C7EF-A6B6-44DA-AC4A-88DEE985FA6B}"/>
    <cellStyle name="AggOrange9 3 2 3 2 2" xfId="7612" xr:uid="{DDEAC882-5B30-4D74-A59A-5BBD13B853B0}"/>
    <cellStyle name="AggOrange9 3 2 3 2 3" xfId="10668" xr:uid="{3D18A791-908A-4A78-A980-EAC871096E5A}"/>
    <cellStyle name="AggOrange9 3 2 3 2 4" xfId="13550" xr:uid="{EB2F9E3C-05F9-48D9-BF85-D0B11173E899}"/>
    <cellStyle name="AggOrange9 3 2 3 3" xfId="6066" xr:uid="{78B81410-3D28-4DAB-A9FC-2F83F079C1E5}"/>
    <cellStyle name="AggOrange9 3 2 3 4" xfId="9212" xr:uid="{1DE5344E-41F0-4BDD-87DF-301BBB755ACB}"/>
    <cellStyle name="AggOrange9 3 2 3 5" xfId="12134" xr:uid="{90F54DF0-2217-4756-9E0B-2DE17B9F2764}"/>
    <cellStyle name="AggOrange9 3 2 4" xfId="1772" xr:uid="{8A39F5FD-B734-4D63-B3C3-D44F8F5772D9}"/>
    <cellStyle name="AggOrange9 3 2 4 2" xfId="3328" xr:uid="{DDB1D1B2-A5C4-474B-A647-B6B410BEF430}"/>
    <cellStyle name="AggOrange9 3 2 4 2 2" xfId="8022" xr:uid="{36C8D818-5642-4F48-AF22-2AE7E645F046}"/>
    <cellStyle name="AggOrange9 3 2 4 2 3" xfId="11078" xr:uid="{8731FFE4-BADE-4D02-9A49-7B54F68BE1B2}"/>
    <cellStyle name="AggOrange9 3 2 4 2 4" xfId="13960" xr:uid="{C12EBBA7-C7B1-4752-9EF4-D32A2ABA3C16}"/>
    <cellStyle name="AggOrange9 3 2 4 3" xfId="4917" xr:uid="{82EB0B2C-9D19-45DF-9591-AD059D59325B}"/>
    <cellStyle name="AggOrange9 3 2 4 4" xfId="9631" xr:uid="{EF824A5B-BF0B-4900-A04A-8D993F4AAF9B}"/>
    <cellStyle name="AggOrange9 3 2 4 5" xfId="12553" xr:uid="{18BD2DB6-A74D-47F6-968F-E9F8D50097FB}"/>
    <cellStyle name="AggOrange9 3 2 5" xfId="2005" xr:uid="{8873416F-9972-4159-A38B-5FE3A66617D1}"/>
    <cellStyle name="AggOrange9 3 2 5 2" xfId="4235" xr:uid="{B056AAC3-58D4-42EC-9A8C-69CA01904296}"/>
    <cellStyle name="AggOrange9 3 2 5 3" xfId="9864" xr:uid="{856F19FD-BF8C-437D-B3BD-BD6D1E6AEC52}"/>
    <cellStyle name="AggOrange9 3 2 5 4" xfId="12786" xr:uid="{E60A161F-5C6B-46CC-997A-4A4BFCE008EE}"/>
    <cellStyle name="AggOrange9 3 2 6" xfId="5668" xr:uid="{8C29D3DD-FBD6-425C-A71D-42A7F33811F2}"/>
    <cellStyle name="AggOrange9 3 2 7" xfId="6018" xr:uid="{B0F5DD10-5BAC-4D1C-97B2-D264E1A75249}"/>
    <cellStyle name="AggOrange9 3 2 8" xfId="4924" xr:uid="{319CAB12-573E-425C-9BCE-6121B95AD338}"/>
    <cellStyle name="AggOrange9 3 3" xfId="751" xr:uid="{999081D0-D608-4AE2-B01C-E34BAE4B4F19}"/>
    <cellStyle name="AggOrange9 3 3 2" xfId="1464" xr:uid="{0FA151EA-6589-457F-9EDE-015925FC5680}"/>
    <cellStyle name="AggOrange9 3 3 2 2" xfId="3029" xr:uid="{219F80C9-C739-47A7-B595-7C4A588F166E}"/>
    <cellStyle name="AggOrange9 3 3 2 2 2" xfId="7723" xr:uid="{F30CEA59-0DCB-40A1-811D-65D71540F172}"/>
    <cellStyle name="AggOrange9 3 3 2 2 3" xfId="10779" xr:uid="{A649C81B-779E-42C5-87EE-31D635BCF0F7}"/>
    <cellStyle name="AggOrange9 3 3 2 2 4" xfId="13661" xr:uid="{60165D11-B65E-46DA-A9C9-99FFC34E5D68}"/>
    <cellStyle name="AggOrange9 3 3 2 3" xfId="6037" xr:uid="{AC7BC15B-CBFC-46C2-92CB-5FBFF29FC55E}"/>
    <cellStyle name="AggOrange9 3 3 2 4" xfId="9323" xr:uid="{3FB76182-DEC5-416E-8C25-44F80C8B3681}"/>
    <cellStyle name="AggOrange9 3 3 2 5" xfId="12245" xr:uid="{B977718B-9909-4BBF-A2E0-1C39768DC6C2}"/>
    <cellStyle name="AggOrange9 3 3 3" xfId="1749" xr:uid="{6C522107-886B-4D14-8BF6-F91BF37C995F}"/>
    <cellStyle name="AggOrange9 3 3 3 2" xfId="3308" xr:uid="{6A782B0B-F5B8-4465-86EF-135D4CEB8ACA}"/>
    <cellStyle name="AggOrange9 3 3 3 2 2" xfId="8002" xr:uid="{A91D8427-7B8D-43A9-A411-EBB2C6CA7F7B}"/>
    <cellStyle name="AggOrange9 3 3 3 2 3" xfId="11058" xr:uid="{75289631-D518-4C0A-A4D9-1D60DCF61CB2}"/>
    <cellStyle name="AggOrange9 3 3 3 2 4" xfId="13940" xr:uid="{4D1089E1-BDB5-4A0E-93ED-475EBE442D43}"/>
    <cellStyle name="AggOrange9 3 3 3 3" xfId="4895" xr:uid="{5786F9FB-3108-4F71-BD83-92AB2F6C9B22}"/>
    <cellStyle name="AggOrange9 3 3 3 4" xfId="9608" xr:uid="{1FDCF305-1F84-471A-B1F8-B5FCA0A5E5C1}"/>
    <cellStyle name="AggOrange9 3 3 3 5" xfId="12530" xr:uid="{3DEC3E16-4291-41D7-ADF0-83261FF00AEF}"/>
    <cellStyle name="AggOrange9 3 3 4" xfId="2114" xr:uid="{8A3B453E-D7DB-4AC1-B731-9319F07DB221}"/>
    <cellStyle name="AggOrange9 3 3 4 2" xfId="5628" xr:uid="{EB0642C8-200C-42AD-9095-574B08EA5FAC}"/>
    <cellStyle name="AggOrange9 3 3 4 3" xfId="9973" xr:uid="{F8740C22-6E59-45DC-B089-7BA59F9550F7}"/>
    <cellStyle name="AggOrange9 3 3 4 4" xfId="12895" xr:uid="{05A91F6D-804D-4D3B-99FF-023D08C319C5}"/>
    <cellStyle name="AggOrange9 3 3 5" xfId="5846" xr:uid="{1FF18A83-A9E0-4CDF-9CA1-1F5B4BA4EE90}"/>
    <cellStyle name="AggOrange9 3 3 6" xfId="6483" xr:uid="{C68C5699-135D-45F5-9BCD-95E6789A5966}"/>
    <cellStyle name="AggOrange9 3 3 7" xfId="5328" xr:uid="{8C8467A5-D083-487E-90B7-6FD4843033CC}"/>
    <cellStyle name="AggOrange9 4" xfId="302" xr:uid="{FAE379E3-EF7D-42D1-8B65-0455725D9A35}"/>
    <cellStyle name="AggOrange9 4 10" xfId="10233" xr:uid="{C0A75B2A-DAFF-4EB4-8216-B68785DFD002}"/>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2 2 2" xfId="7828" xr:uid="{F622A61F-60DE-4BB2-8032-E3DE4A4AAE7C}"/>
    <cellStyle name="AggOrange9 4 2 2 2 2 3" xfId="10884" xr:uid="{3CF9FC0A-FED2-4F6B-99B0-C294C29993FF}"/>
    <cellStyle name="AggOrange9 4 2 2 2 2 4" xfId="13766" xr:uid="{843DFBD5-3810-4858-B38E-5E4077223F08}"/>
    <cellStyle name="AggOrange9 4 2 2 2 3" xfId="6828" xr:uid="{8037AA69-A8F3-4455-A259-048A880E95F4}"/>
    <cellStyle name="AggOrange9 4 2 2 2 4" xfId="9428" xr:uid="{BFCCB317-C328-4B12-8915-486F257195A7}"/>
    <cellStyle name="AggOrange9 4 2 2 2 5" xfId="12350" xr:uid="{C3659515-AF44-4E60-B6C4-8E9FDBFA5E91}"/>
    <cellStyle name="AggOrange9 4 2 2 3" xfId="1647" xr:uid="{A924CEB2-E5D0-4BA4-83CF-12545AF5F9F4}"/>
    <cellStyle name="AggOrange9 4 2 2 3 2" xfId="3212" xr:uid="{DF6F2C1E-7F44-4026-A6EA-E7CEBF5BF7EA}"/>
    <cellStyle name="AggOrange9 4 2 2 3 2 2" xfId="7906" xr:uid="{B21130C3-ABA1-41A4-9755-9301B4767D8B}"/>
    <cellStyle name="AggOrange9 4 2 2 3 2 3" xfId="10962" xr:uid="{A9A76771-5CE4-46C1-9AD6-105357BF3FE9}"/>
    <cellStyle name="AggOrange9 4 2 2 3 2 4" xfId="13844" xr:uid="{C558B438-9CDE-4A32-B598-3DA765798814}"/>
    <cellStyle name="AggOrange9 4 2 2 3 3" xfId="3637" xr:uid="{56DF1D4C-D15B-4605-BB72-F772B3B29199}"/>
    <cellStyle name="AggOrange9 4 2 2 3 4" xfId="9506" xr:uid="{B31D20FE-102E-46A2-B5EA-0DA66E321287}"/>
    <cellStyle name="AggOrange9 4 2 2 3 5" xfId="12428" xr:uid="{71EB17B7-2E73-4C4D-82D9-8890CB73C679}"/>
    <cellStyle name="AggOrange9 4 2 2 4" xfId="2219" xr:uid="{F2B73A50-EF3E-4ADC-884C-B98D8D7762C2}"/>
    <cellStyle name="AggOrange9 4 2 2 4 2" xfId="5976" xr:uid="{9D6B9B6A-C3BF-4877-9AA4-48FBF56F3BCB}"/>
    <cellStyle name="AggOrange9 4 2 2 4 3" xfId="10078" xr:uid="{4E4C7B9C-E849-486E-BD59-C744CFECBFA1}"/>
    <cellStyle name="AggOrange9 4 2 2 4 4" xfId="13000" xr:uid="{7DD33961-5185-4050-A2F5-72845D698314}"/>
    <cellStyle name="AggOrange9 4 2 2 5" xfId="5089" xr:uid="{973E45C1-63DE-417E-8994-7ABF88F1349E}"/>
    <cellStyle name="AggOrange9 4 2 2 6" xfId="5287" xr:uid="{98F39529-1C74-4F5C-999D-B18F75970480}"/>
    <cellStyle name="AggOrange9 4 2 2 7" xfId="8519" xr:uid="{D8BD9EAE-9904-4BF1-B1BC-358227357CA1}"/>
    <cellStyle name="AggOrange9 4 2 3" xfId="1361" xr:uid="{33CA3C78-30C8-4235-A67F-7FD15CA9600F}"/>
    <cellStyle name="AggOrange9 4 2 3 2" xfId="2926" xr:uid="{79474EC0-9B6A-4EF0-8374-17525E181C8D}"/>
    <cellStyle name="AggOrange9 4 2 3 2 2" xfId="7620" xr:uid="{0F8F1281-81ED-47B2-965E-44D59324157F}"/>
    <cellStyle name="AggOrange9 4 2 3 2 3" xfId="10676" xr:uid="{0E08C091-F572-4480-B292-D0F3F4372EBA}"/>
    <cellStyle name="AggOrange9 4 2 3 2 4" xfId="13558" xr:uid="{58324F62-E6B5-4744-B65F-2A96055F63F0}"/>
    <cellStyle name="AggOrange9 4 2 3 3" xfId="4964" xr:uid="{A68AC294-E9E6-4340-9685-ED40533E780B}"/>
    <cellStyle name="AggOrange9 4 2 3 4" xfId="9220" xr:uid="{3EF29970-C2AC-4F96-82C4-2C9041FBE5F4}"/>
    <cellStyle name="AggOrange9 4 2 3 5" xfId="12142" xr:uid="{8870FBDA-6D58-4E22-9344-2781C247B15D}"/>
    <cellStyle name="AggOrange9 4 2 4" xfId="1214" xr:uid="{48DE10E5-FF91-4632-A832-F87E66DED1F0}"/>
    <cellStyle name="AggOrange9 4 2 4 2" xfId="2782" xr:uid="{1963E384-A04C-4A22-B35C-25AD0D664D0C}"/>
    <cellStyle name="AggOrange9 4 2 4 2 2" xfId="4897" xr:uid="{5171699B-07D8-4492-A541-3C2697C0A485}"/>
    <cellStyle name="AggOrange9 4 2 4 2 3" xfId="10532" xr:uid="{308FCAD8-636F-44D5-96AD-FCBAAE8D1EBE}"/>
    <cellStyle name="AggOrange9 4 2 4 2 4" xfId="13414" xr:uid="{C72D8108-EED5-4DAC-B710-766FE8D22C01}"/>
    <cellStyle name="AggOrange9 4 2 4 3" xfId="5125" xr:uid="{D1A852EF-6128-4061-B83D-A1D06A6D1D2B}"/>
    <cellStyle name="AggOrange9 4 2 4 4" xfId="9073" xr:uid="{D313FE18-DB89-419E-87DE-BA519A78E125}"/>
    <cellStyle name="AggOrange9 4 2 4 5" xfId="11995" xr:uid="{33EAF916-2C09-4C04-AB52-2BCED2991C7D}"/>
    <cellStyle name="AggOrange9 4 2 5" xfId="2013" xr:uid="{626E3B05-32B9-4C4C-96A5-283A6ECF029A}"/>
    <cellStyle name="AggOrange9 4 2 5 2" xfId="5167" xr:uid="{239EBDCD-AF2F-457B-A532-311599608953}"/>
    <cellStyle name="AggOrange9 4 2 5 3" xfId="9872" xr:uid="{65EF2B37-C4FE-4249-AF37-4E158B256FEC}"/>
    <cellStyle name="AggOrange9 4 2 5 4" xfId="12794" xr:uid="{C8399543-E9C4-49F6-9C74-7249FAE46C9C}"/>
    <cellStyle name="AggOrange9 4 2 6" xfId="5541" xr:uid="{018AF6A9-DEA3-42D6-9083-B099D742F3C7}"/>
    <cellStyle name="AggOrange9 4 2 7" xfId="4601" xr:uid="{B0F47635-8F24-4AFF-88E5-D2E6D827FEE0}"/>
    <cellStyle name="AggOrange9 4 2 8" xfId="4104" xr:uid="{6B039639-AF35-447D-9051-D4061C888ED5}"/>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2 2 2" xfId="7773" xr:uid="{C1347B50-202F-42FD-BA9A-88AF8E2CE6ED}"/>
    <cellStyle name="AggOrange9 4 3 2 2 2 3" xfId="10829" xr:uid="{537F5078-0327-483D-BB5D-E5C7A42A90D3}"/>
    <cellStyle name="AggOrange9 4 3 2 2 2 4" xfId="13711" xr:uid="{412D3356-77A9-4462-BA78-343877FD96F6}"/>
    <cellStyle name="AggOrange9 4 3 2 2 3" xfId="5189" xr:uid="{595D87CD-5400-453E-9F66-D967F7ED41C7}"/>
    <cellStyle name="AggOrange9 4 3 2 2 4" xfId="9373" xr:uid="{EB184D19-42F7-4FF9-9F63-81B5A11A31B5}"/>
    <cellStyle name="AggOrange9 4 3 2 2 5" xfId="12295" xr:uid="{F7C0427B-057B-4802-9BB4-2395F7F5630B}"/>
    <cellStyle name="AggOrange9 4 3 2 3" xfId="941" xr:uid="{D371CE5A-3AB7-422F-BD3B-620DBDB7FC70}"/>
    <cellStyle name="AggOrange9 4 3 2 3 2" xfId="2521" xr:uid="{322ABCC7-D5E1-40B8-9212-3FF6562F8BB8}"/>
    <cellStyle name="AggOrange9 4 3 2 3 2 2" xfId="6527" xr:uid="{04E60ECD-415B-40DB-BEBC-B8D5BF47481C}"/>
    <cellStyle name="AggOrange9 4 3 2 3 2 3" xfId="10271" xr:uid="{4B068C7F-E4B5-4F1B-80F8-B545F2C77980}"/>
    <cellStyle name="AggOrange9 4 3 2 3 2 4" xfId="13153" xr:uid="{B3A27323-0DF1-46CA-88D9-4C02BC16400C}"/>
    <cellStyle name="AggOrange9 4 3 2 3 3" xfId="5621" xr:uid="{1365BB68-A43B-48E0-AF1A-EF726D1F7350}"/>
    <cellStyle name="AggOrange9 4 3 2 3 4" xfId="8800" xr:uid="{0C2E03F5-227D-4228-BFEE-6452213D1F02}"/>
    <cellStyle name="AggOrange9 4 3 2 3 5" xfId="11722" xr:uid="{EA51CADB-75B3-4A28-8699-6B8735DD1F70}"/>
    <cellStyle name="AggOrange9 4 3 2 4" xfId="2164" xr:uid="{F0BF41E3-9D79-45BC-BBBC-48A8BBD54182}"/>
    <cellStyle name="AggOrange9 4 3 2 4 2" xfId="3911" xr:uid="{D1433E02-E68F-425C-B8CF-C8E5D668ACD2}"/>
    <cellStyle name="AggOrange9 4 3 2 4 3" xfId="10023" xr:uid="{E742C6B3-500B-4CC5-B6B5-8926B0DB0D7D}"/>
    <cellStyle name="AggOrange9 4 3 2 4 4" xfId="12945" xr:uid="{F1E982B2-9237-4E21-87C7-E0913D870D35}"/>
    <cellStyle name="AggOrange9 4 3 2 5" xfId="6170" xr:uid="{A10280BA-1FAB-45E6-A936-2AB9A58BFD45}"/>
    <cellStyle name="AggOrange9 4 3 2 6" xfId="4881" xr:uid="{378F88BD-06C4-4F69-8391-736ADE30A0CB}"/>
    <cellStyle name="AggOrange9 4 3 2 7" xfId="6552" xr:uid="{D3020CD4-D1E5-4BE2-953A-A10AB5226779}"/>
    <cellStyle name="AggOrange9 4 3 3" xfId="1306" xr:uid="{923B689D-1FD2-4C74-93D0-03054AE99EBB}"/>
    <cellStyle name="AggOrange9 4 3 3 2" xfId="2871" xr:uid="{702BC98A-B7CA-4A7B-8813-1779D94A5B6A}"/>
    <cellStyle name="AggOrange9 4 3 3 2 2" xfId="7565" xr:uid="{AAB29AE9-8053-4A22-BCC4-7E0234717D08}"/>
    <cellStyle name="AggOrange9 4 3 3 2 3" xfId="10621" xr:uid="{C8743D0E-A9E6-45B5-91F2-A0F070795649}"/>
    <cellStyle name="AggOrange9 4 3 3 2 4" xfId="13503" xr:uid="{FDDEC122-7D4B-4A75-A69B-988FC7E4548A}"/>
    <cellStyle name="AggOrange9 4 3 3 3" xfId="5353" xr:uid="{9601E1EC-27E5-478D-B37D-700D897CDFC8}"/>
    <cellStyle name="AggOrange9 4 3 3 4" xfId="9165" xr:uid="{1EB71A5C-7C73-4E7F-8DD6-880A6B16E2A2}"/>
    <cellStyle name="AggOrange9 4 3 3 5" xfId="12087" xr:uid="{FFF23DF4-7008-4AB4-A85D-18F01FDD2718}"/>
    <cellStyle name="AggOrange9 4 3 4" xfId="942" xr:uid="{0F3DCB90-29FE-47AC-9560-792FFCFDCAC4}"/>
    <cellStyle name="AggOrange9 4 3 4 2" xfId="2522" xr:uid="{75534539-7FA2-4E20-AFFB-67CE3C3018DC}"/>
    <cellStyle name="AggOrange9 4 3 4 2 2" xfId="5001" xr:uid="{0AED3ECF-F12C-425D-90E0-B4B9CF4A616A}"/>
    <cellStyle name="AggOrange9 4 3 4 2 3" xfId="10272" xr:uid="{A0B85595-881E-4AFA-BBEE-9EC1CD97A896}"/>
    <cellStyle name="AggOrange9 4 3 4 2 4" xfId="13154" xr:uid="{FC0CB534-C88F-43FC-9A9B-6AE335055E5A}"/>
    <cellStyle name="AggOrange9 4 3 4 3" xfId="5736" xr:uid="{15B27123-3AC7-43DE-A211-3ABD4CFD38AA}"/>
    <cellStyle name="AggOrange9 4 3 4 4" xfId="8801" xr:uid="{3D5EE730-F5B3-4CC5-A51C-5BE50D6C61AC}"/>
    <cellStyle name="AggOrange9 4 3 4 5" xfId="11723" xr:uid="{C67BB13F-952B-4999-B3ED-962103D65E3F}"/>
    <cellStyle name="AggOrange9 4 3 5" xfId="1958" xr:uid="{FEFEBA99-1E07-4E76-85CB-9FC4375A7001}"/>
    <cellStyle name="AggOrange9 4 3 5 2" xfId="5402" xr:uid="{E9B3B670-668B-4163-B797-FE072D40BD26}"/>
    <cellStyle name="AggOrange9 4 3 5 3" xfId="9817" xr:uid="{4D009D4F-A1B1-4679-AE99-4DE55867C566}"/>
    <cellStyle name="AggOrange9 4 3 5 4" xfId="12739" xr:uid="{990433C0-4C9B-4C6C-9822-7DB23C5EEB61}"/>
    <cellStyle name="AggOrange9 4 3 6" xfId="6738" xr:uid="{2EF6B18D-C244-4A84-B1EB-7D057B9CF3EB}"/>
    <cellStyle name="AggOrange9 4 3 7" xfId="4260" xr:uid="{3B3B6F78-0B86-49F6-92DE-6C080AC2FA89}"/>
    <cellStyle name="AggOrange9 4 3 8" xfId="10243" xr:uid="{3D67F410-14DD-42B6-A68B-361B3D5A1CC2}"/>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2 2 2" xfId="7819" xr:uid="{FEBDC601-1FA7-4E72-B012-B1D596832B78}"/>
    <cellStyle name="AggOrange9 4 4 2 2 2 3" xfId="10875" xr:uid="{E4BC5E6F-8F82-486E-B232-68FD984A786D}"/>
    <cellStyle name="AggOrange9 4 4 2 2 2 4" xfId="13757" xr:uid="{FA4B6FA0-94A6-462C-BBDC-2AF4FFE9B639}"/>
    <cellStyle name="AggOrange9 4 4 2 2 3" xfId="6413" xr:uid="{12047910-02D6-4471-B418-646151E3DFB1}"/>
    <cellStyle name="AggOrange9 4 4 2 2 4" xfId="9419" xr:uid="{5ED47612-B8A1-4DC8-B80D-3761068BF44E}"/>
    <cellStyle name="AggOrange9 4 4 2 2 5" xfId="12341" xr:uid="{E08EC2DE-FDB6-4671-B86C-7714B59524D7}"/>
    <cellStyle name="AggOrange9 4 4 2 3" xfId="1773" xr:uid="{8BFDD4A5-039A-450F-BBF2-043618C7336D}"/>
    <cellStyle name="AggOrange9 4 4 2 3 2" xfId="3329" xr:uid="{8B15B841-B2D6-43C3-8C97-272F72CC014B}"/>
    <cellStyle name="AggOrange9 4 4 2 3 2 2" xfId="8023" xr:uid="{C3C85786-FEE2-480C-9B40-F8F4B763FB89}"/>
    <cellStyle name="AggOrange9 4 4 2 3 2 3" xfId="11079" xr:uid="{F2EBEFB8-AA0F-4008-B46F-4994BDE4B7B4}"/>
    <cellStyle name="AggOrange9 4 4 2 3 2 4" xfId="13961" xr:uid="{6FA59953-38D2-484B-97AE-F440275EE51A}"/>
    <cellStyle name="AggOrange9 4 4 2 3 3" xfId="4223" xr:uid="{7714FDB0-9A1C-442D-ADFA-648EE84D925D}"/>
    <cellStyle name="AggOrange9 4 4 2 3 4" xfId="9632" xr:uid="{81A5743F-6C36-4CC3-9F4C-D0B5A7D1DE30}"/>
    <cellStyle name="AggOrange9 4 4 2 3 5" xfId="12554" xr:uid="{D4E129EE-F2F1-4026-974A-8E33BCD61064}"/>
    <cellStyle name="AggOrange9 4 4 2 4" xfId="2210" xr:uid="{84FF8B49-D2A9-4190-B7DB-3E84AFF5C3D2}"/>
    <cellStyle name="AggOrange9 4 4 2 4 2" xfId="6432" xr:uid="{B2FD65A7-B9D7-410C-9378-6D4C193255C0}"/>
    <cellStyle name="AggOrange9 4 4 2 4 3" xfId="10069" xr:uid="{E28A9469-7D1B-4A06-9152-1CDDA3D70400}"/>
    <cellStyle name="AggOrange9 4 4 2 4 4" xfId="12991" xr:uid="{52BB36E1-B0DC-4F04-8656-7B944B6FFF94}"/>
    <cellStyle name="AggOrange9 4 4 2 5" xfId="4363" xr:uid="{3C1BB93B-7A19-45D1-939D-8044CB18E3DF}"/>
    <cellStyle name="AggOrange9 4 4 2 6" xfId="6220" xr:uid="{E8AB588C-8072-43FE-A0DB-8C0720DFE5CC}"/>
    <cellStyle name="AggOrange9 4 4 2 7" xfId="8206" xr:uid="{AAF46943-C4A0-413C-8B0B-22BBEB1531F1}"/>
    <cellStyle name="AggOrange9 4 4 3" xfId="1352" xr:uid="{9E151381-13F4-41C3-8522-BD76BFDA93DF}"/>
    <cellStyle name="AggOrange9 4 4 3 2" xfId="2917" xr:uid="{A6314BA6-7A10-4EFB-8CA3-43FE32F73A62}"/>
    <cellStyle name="AggOrange9 4 4 3 2 2" xfId="7611" xr:uid="{3A84DB6F-AE63-4EBF-ADFE-6F74D72E6B52}"/>
    <cellStyle name="AggOrange9 4 4 3 2 3" xfId="10667" xr:uid="{ADE13271-821B-4C6B-A67B-61CDDB75F075}"/>
    <cellStyle name="AggOrange9 4 4 3 2 4" xfId="13549" xr:uid="{E30AC077-DC23-4E23-A7E8-A82B163B6678}"/>
    <cellStyle name="AggOrange9 4 4 3 3" xfId="5396" xr:uid="{16B6F9AF-8F61-49D3-9581-2F6CC228FEDF}"/>
    <cellStyle name="AggOrange9 4 4 3 4" xfId="9211" xr:uid="{0373857B-07C7-455D-839B-05EE24F854E6}"/>
    <cellStyle name="AggOrange9 4 4 3 5" xfId="12133" xr:uid="{DA76C022-0A9C-41AB-BDF0-A21241E44918}"/>
    <cellStyle name="AggOrange9 4 4 4" xfId="949" xr:uid="{43DD6F8D-30A7-4A96-9053-80B8E19FC4D6}"/>
    <cellStyle name="AggOrange9 4 4 4 2" xfId="2528" xr:uid="{9AB6C20C-319B-4506-9F6C-CE1FCCC70F87}"/>
    <cellStyle name="AggOrange9 4 4 4 2 2" xfId="5271" xr:uid="{8D790D4B-0617-40F2-88FA-C8A83279A4E8}"/>
    <cellStyle name="AggOrange9 4 4 4 2 3" xfId="10278" xr:uid="{2DDF21EE-4453-42DE-8C79-C93C68F9E77D}"/>
    <cellStyle name="AggOrange9 4 4 4 2 4" xfId="13160" xr:uid="{547A7852-E74A-476A-BBEF-3F49F7CBCD13}"/>
    <cellStyle name="AggOrange9 4 4 4 3" xfId="4696" xr:uid="{E54C5101-DDAB-49D1-BA5E-F11C3C9F0AD0}"/>
    <cellStyle name="AggOrange9 4 4 4 4" xfId="8808" xr:uid="{02E7FAEA-DE67-482A-8041-26128913BF39}"/>
    <cellStyle name="AggOrange9 4 4 4 5" xfId="11730" xr:uid="{E1C88D89-7BD4-40E9-AF3E-944EC74E7434}"/>
    <cellStyle name="AggOrange9 4 4 5" xfId="2004" xr:uid="{BAF9643C-7317-456D-9967-F3F0F2D008B4}"/>
    <cellStyle name="AggOrange9 4 4 5 2" xfId="4929" xr:uid="{D6BD204A-5516-4E68-BA18-542D7A4621FA}"/>
    <cellStyle name="AggOrange9 4 4 5 3" xfId="9863" xr:uid="{03F42276-6753-4154-8192-568445D558C8}"/>
    <cellStyle name="AggOrange9 4 4 5 4" xfId="12785" xr:uid="{08CFB9EC-E863-47F9-BD20-7CB2C9FA1A04}"/>
    <cellStyle name="AggOrange9 4 4 6" xfId="4836" xr:uid="{748578B2-4D24-4105-88DD-7D354D0B2FAC}"/>
    <cellStyle name="AggOrange9 4 4 7" xfId="5734" xr:uid="{FA1D1927-698B-4A6C-8E36-72B2092AA7A3}"/>
    <cellStyle name="AggOrange9 4 4 8" xfId="10241" xr:uid="{1AA092A5-69A9-4AE0-A631-95803C132426}"/>
    <cellStyle name="AggOrange9 4 5" xfId="1099" xr:uid="{60E98770-1559-4A6A-9586-038D81CEA5B6}"/>
    <cellStyle name="AggOrange9 4 5 2" xfId="2668" xr:uid="{223FA9E7-ED36-4E81-9B46-53F7D5ED8893}"/>
    <cellStyle name="AggOrange9 4 5 2 2" xfId="4616" xr:uid="{31ACAC0E-A91A-40F0-943C-C5310921E497}"/>
    <cellStyle name="AggOrange9 4 5 2 3" xfId="10418" xr:uid="{D20508B8-2014-4479-B5D7-4975F04E2C82}"/>
    <cellStyle name="AggOrange9 4 5 2 4" xfId="13300" xr:uid="{390666C9-D980-4F8F-A202-3559C6AF8DB9}"/>
    <cellStyle name="AggOrange9 4 5 3" xfId="5296" xr:uid="{581688A5-3A1F-4018-A6CA-DFD6C8F8EAF2}"/>
    <cellStyle name="AggOrange9 4 5 4" xfId="8958" xr:uid="{01A7B45D-E375-4332-B3DA-AB44CDA60E6F}"/>
    <cellStyle name="AggOrange9 4 5 5" xfId="11880" xr:uid="{073A8B18-3BC6-47E4-A058-CD862D18EDD5}"/>
    <cellStyle name="AggOrange9 4 6" xfId="1064" xr:uid="{C1F34B0A-0BEF-46C9-8D0E-1E1E947E4A11}"/>
    <cellStyle name="AggOrange9 4 6 2" xfId="2634" xr:uid="{B61004A5-94CA-4DB9-B7E1-6F0EF20E1BBA}"/>
    <cellStyle name="AggOrange9 4 6 2 2" xfId="3723" xr:uid="{13527AD0-9A3D-49E9-97FC-EF2EAF652BD1}"/>
    <cellStyle name="AggOrange9 4 6 2 3" xfId="10384" xr:uid="{5A98D5F5-2416-4DF5-961A-5782B8A1F847}"/>
    <cellStyle name="AggOrange9 4 6 2 4" xfId="13266" xr:uid="{4DDFAB9B-C426-47F3-80B1-807C6EE4AD6B}"/>
    <cellStyle name="AggOrange9 4 6 3" xfId="4627" xr:uid="{6567516F-6339-462D-8695-5EEF8E2E3D48}"/>
    <cellStyle name="AggOrange9 4 6 4" xfId="8923" xr:uid="{F04038F1-01A0-417D-8D22-4DB8ABFCDB64}"/>
    <cellStyle name="AggOrange9 4 6 5" xfId="11845" xr:uid="{3AB84D11-EB3D-4ADD-AF10-91F96C8AF7EA}"/>
    <cellStyle name="AggOrange9 4 7" xfId="1790" xr:uid="{41D0B062-74ED-460A-B3C1-0AF3BEDD2638}"/>
    <cellStyle name="AggOrange9 4 7 2" xfId="3635" xr:uid="{3A68953C-FBDF-48E7-97B4-0E5E9FBE9D41}"/>
    <cellStyle name="AggOrange9 4 7 3" xfId="9649" xr:uid="{E8F7B902-689E-4B04-87A1-A2B0AB28706D}"/>
    <cellStyle name="AggOrange9 4 7 4" xfId="12571" xr:uid="{97246E7F-096A-44EC-82BE-BED0DBEED841}"/>
    <cellStyle name="AggOrange9 4 8" xfId="4778" xr:uid="{3C89F81A-9D7E-4293-8667-8A0717F7F380}"/>
    <cellStyle name="AggOrange9 4 9" xfId="4237" xr:uid="{1D08369C-946F-4397-ACE3-AAD74FAF216B}"/>
    <cellStyle name="AggOrange9 5" xfId="105" xr:uid="{ECF81999-9171-4651-B7A0-43172B1BCB26}"/>
    <cellStyle name="AggOrange9 5 2" xfId="2358" xr:uid="{EB679ADA-9892-4ACC-B637-0C05AB9FA757}"/>
    <cellStyle name="AggOrange9 5 2 2" xfId="6124" xr:uid="{F11053C7-E8E3-4239-8F63-FFE612E05F7E}"/>
    <cellStyle name="AggOrange9 5 2 3" xfId="10216" xr:uid="{A8EC31C6-4D27-4196-86CC-ECC5C67077B7}"/>
    <cellStyle name="AggOrange9 5 2 4" xfId="13134" xr:uid="{34CC2BA5-9306-4000-BF48-3EFB69702FFD}"/>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10" xfId="3517" xr:uid="{3192B9C4-38D8-4F4A-9E51-B12077B3E868}"/>
    <cellStyle name="AggOrangeLBorder 2 3 11" xfId="10252" xr:uid="{8AABEC90-BB72-4FFE-8572-DB60754F9732}"/>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2 2 2" xfId="7831" xr:uid="{53A6AE4C-B6E2-4F5E-A490-3E8DB255D51E}"/>
    <cellStyle name="AggOrangeLBorder 2 3 2 2 2 2 3" xfId="10887" xr:uid="{EF8F819E-046A-4264-B32F-C99004708282}"/>
    <cellStyle name="AggOrangeLBorder 2 3 2 2 2 2 4" xfId="13769" xr:uid="{2541B6A0-D72C-42DD-A059-35006D15C5B1}"/>
    <cellStyle name="AggOrangeLBorder 2 3 2 2 2 3" xfId="5053" xr:uid="{639B3066-AC2C-49E3-9796-C5500D6F4474}"/>
    <cellStyle name="AggOrangeLBorder 2 3 2 2 2 4" xfId="9431" xr:uid="{A81D1BEB-7B32-45D6-A465-3A23E18EE3AC}"/>
    <cellStyle name="AggOrangeLBorder 2 3 2 2 2 5" xfId="12353" xr:uid="{29235B59-347D-4D29-8F15-56C2F48BFD87}"/>
    <cellStyle name="AggOrangeLBorder 2 3 2 2 3" xfId="1240" xr:uid="{F24CA7B3-3537-45E8-A965-F50996B57232}"/>
    <cellStyle name="AggOrangeLBorder 2 3 2 2 3 2" xfId="2807" xr:uid="{53753F83-09B0-42AC-8B3B-F3A109F9C705}"/>
    <cellStyle name="AggOrangeLBorder 2 3 2 2 3 2 2" xfId="3706" xr:uid="{32AF344C-B026-4EA7-8317-F421CD9229C4}"/>
    <cellStyle name="AggOrangeLBorder 2 3 2 2 3 2 3" xfId="10557" xr:uid="{6A0C7D67-2FF8-4B52-8BE8-6141CEFEF7A1}"/>
    <cellStyle name="AggOrangeLBorder 2 3 2 2 3 2 4" xfId="13439" xr:uid="{DD433087-38A4-48CE-AA55-DA34F87E01F5}"/>
    <cellStyle name="AggOrangeLBorder 2 3 2 2 3 3" xfId="4813" xr:uid="{8F5B57FA-6D3E-4D1E-AD22-B5CB656DDE59}"/>
    <cellStyle name="AggOrangeLBorder 2 3 2 2 3 4" xfId="9099" xr:uid="{DE331286-974A-454C-9758-0CE1EC852EC9}"/>
    <cellStyle name="AggOrangeLBorder 2 3 2 2 3 5" xfId="12021" xr:uid="{D0B250C7-BD67-463C-B032-29C8C80F6EE1}"/>
    <cellStyle name="AggOrangeLBorder 2 3 2 2 4" xfId="2222" xr:uid="{827ACD91-717A-47D0-9D31-4032FDB8376E}"/>
    <cellStyle name="AggOrangeLBorder 2 3 2 2 4 2" xfId="5043" xr:uid="{1F20DFA2-D84D-4914-BD0C-1301EAD80E65}"/>
    <cellStyle name="AggOrangeLBorder 2 3 2 2 4 3" xfId="10081" xr:uid="{96A5C429-30DA-41CC-A09F-74B4328B7E5E}"/>
    <cellStyle name="AggOrangeLBorder 2 3 2 2 4 4" xfId="13003" xr:uid="{AA8470CC-494A-4FAE-AC4E-A7FD1DDCA742}"/>
    <cellStyle name="AggOrangeLBorder 2 3 2 2 5" xfId="4249" xr:uid="{0EC9A109-B2A0-4F1B-AE0B-E002F08899A2}"/>
    <cellStyle name="AggOrangeLBorder 2 3 2 2 6" xfId="6290" xr:uid="{C8F3E6F8-C028-4841-B834-20898449E389}"/>
    <cellStyle name="AggOrangeLBorder 2 3 2 2 7" xfId="8265" xr:uid="{4FBBC41D-2CD0-4E79-8CD3-BE77CED71BE5}"/>
    <cellStyle name="AggOrangeLBorder 2 3 2 3" xfId="1364" xr:uid="{5AFE6286-8509-452C-9BC6-C6D0A5A05649}"/>
    <cellStyle name="AggOrangeLBorder 2 3 2 3 2" xfId="2929" xr:uid="{F11167A7-94F5-41CD-80D1-F4E32A42CFB7}"/>
    <cellStyle name="AggOrangeLBorder 2 3 2 3 2 2" xfId="7623" xr:uid="{5A601040-E7EF-4326-8FE0-39DBE1E050C1}"/>
    <cellStyle name="AggOrangeLBorder 2 3 2 3 2 3" xfId="10679" xr:uid="{F6F2CD63-00C4-4DCE-ADD8-05E97A0692A2}"/>
    <cellStyle name="AggOrangeLBorder 2 3 2 3 2 4" xfId="13561" xr:uid="{CC44809F-FCBA-42BE-AFC5-032C5A29D738}"/>
    <cellStyle name="AggOrangeLBorder 2 3 2 3 3" xfId="5472" xr:uid="{3D088F15-8C83-45DC-BC93-38C8A25FD2FD}"/>
    <cellStyle name="AggOrangeLBorder 2 3 2 3 4" xfId="9223" xr:uid="{423A62D1-C627-40C2-8CC1-8BA5660D3EBE}"/>
    <cellStyle name="AggOrangeLBorder 2 3 2 3 5" xfId="12145" xr:uid="{47C381D7-E274-492F-A5DA-639D99C543AA}"/>
    <cellStyle name="AggOrangeLBorder 2 3 2 4" xfId="1847" xr:uid="{5A7B76A0-D371-434F-AE26-A4844CC8F018}"/>
    <cellStyle name="AggOrangeLBorder 2 3 2 4 2" xfId="3394" xr:uid="{EC94CDAB-09FE-46D8-ADBA-A946BA16C01E}"/>
    <cellStyle name="AggOrangeLBorder 2 3 2 4 2 2" xfId="8088" xr:uid="{5E0AE755-4DB1-499F-B12D-9CCAE30F2C36}"/>
    <cellStyle name="AggOrangeLBorder 2 3 2 4 2 3" xfId="11144" xr:uid="{49D7B629-2E1A-46A1-9E9A-FBEA974AC40B}"/>
    <cellStyle name="AggOrangeLBorder 2 3 2 4 2 4" xfId="14026" xr:uid="{5C7BAB78-3816-4E0A-9711-B9AD6613EAE2}"/>
    <cellStyle name="AggOrangeLBorder 2 3 2 4 3" xfId="6679" xr:uid="{3D3D00E1-1216-44EA-9F82-659FBEA68C8B}"/>
    <cellStyle name="AggOrangeLBorder 2 3 2 4 4" xfId="9706" xr:uid="{DD267747-1A70-434E-A326-C1C3492047E4}"/>
    <cellStyle name="AggOrangeLBorder 2 3 2 4 5" xfId="12628" xr:uid="{127CC4CD-2055-4899-9CF6-7E8AA0258AD0}"/>
    <cellStyle name="AggOrangeLBorder 2 3 2 5" xfId="2016" xr:uid="{5F37FB45-0E38-4CF8-A818-3588869302A4}"/>
    <cellStyle name="AggOrangeLBorder 2 3 2 5 2" xfId="4189" xr:uid="{528D4A35-D302-42D7-8E47-14446F791AC7}"/>
    <cellStyle name="AggOrangeLBorder 2 3 2 5 3" xfId="9875" xr:uid="{351E0FC7-F7BA-4A71-A3F8-B0E6E70C68D8}"/>
    <cellStyle name="AggOrangeLBorder 2 3 2 5 4" xfId="12797" xr:uid="{E1DB9917-FF68-4FDE-84AF-6496E74D84C9}"/>
    <cellStyle name="AggOrangeLBorder 2 3 2 6" xfId="6437" xr:uid="{7498C1B0-FCBE-4A22-A193-8B9F01F47F4E}"/>
    <cellStyle name="AggOrangeLBorder 2 3 2 7" xfId="5399" xr:uid="{77B918FE-ED8C-4665-989D-4888FE40006B}"/>
    <cellStyle name="AggOrangeLBorder 2 3 2 8" xfId="3702" xr:uid="{E294808F-9FD8-45A3-8D54-D4C4A6E09B0B}"/>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2 2 2" xfId="7771" xr:uid="{9DE857D6-371E-4D39-9E04-32EFDF55A9DA}"/>
    <cellStyle name="AggOrangeLBorder 2 3 3 2 2 2 3" xfId="10827" xr:uid="{B2D5A3FB-A534-4EE9-B218-D8DCB2D2D661}"/>
    <cellStyle name="AggOrangeLBorder 2 3 3 2 2 2 4" xfId="13709" xr:uid="{34287C3B-D7E3-424F-A8EC-7EB310183449}"/>
    <cellStyle name="AggOrangeLBorder 2 3 3 2 2 3" xfId="5488" xr:uid="{B82E5B4B-8445-449D-A1B4-00F797DC97CF}"/>
    <cellStyle name="AggOrangeLBorder 2 3 3 2 2 4" xfId="9371" xr:uid="{A0B401D8-0174-4B25-B04E-A9C04C9F50C6}"/>
    <cellStyle name="AggOrangeLBorder 2 3 3 2 2 5" xfId="12293" xr:uid="{02BB676E-2DE0-4286-9811-4DCA775D53FE}"/>
    <cellStyle name="AggOrangeLBorder 2 3 3 2 3" xfId="1171" xr:uid="{F9E8E80B-5A9E-4742-B112-B22C3141B647}"/>
    <cellStyle name="AggOrangeLBorder 2 3 3 2 3 2" xfId="2740" xr:uid="{B1EA4286-FF33-460C-A37A-03895825E62B}"/>
    <cellStyle name="AggOrangeLBorder 2 3 3 2 3 2 2" xfId="4615" xr:uid="{BD3D1BFB-F989-4150-8933-2AD1A21C3F53}"/>
    <cellStyle name="AggOrangeLBorder 2 3 3 2 3 2 3" xfId="10490" xr:uid="{FA2BCF6C-57EA-4F21-8260-A129BD240E41}"/>
    <cellStyle name="AggOrangeLBorder 2 3 3 2 3 2 4" xfId="13372" xr:uid="{F1FA9904-51E0-4AC3-AC0A-5F4E6975E612}"/>
    <cellStyle name="AggOrangeLBorder 2 3 3 2 3 3" xfId="6844" xr:uid="{70A14CD7-A260-4ED9-89BB-37FC16294893}"/>
    <cellStyle name="AggOrangeLBorder 2 3 3 2 3 4" xfId="9030" xr:uid="{0BDC4642-F02A-4AD3-A56A-8ED6BFBF5784}"/>
    <cellStyle name="AggOrangeLBorder 2 3 3 2 3 5" xfId="11952" xr:uid="{6671BAA4-ADE7-4536-A04A-F38890647CFC}"/>
    <cellStyle name="AggOrangeLBorder 2 3 3 2 4" xfId="2162" xr:uid="{ABAE1515-BB4B-4F72-ABCB-E3D83402AE41}"/>
    <cellStyle name="AggOrangeLBorder 2 3 3 2 4 2" xfId="4306" xr:uid="{59FA91A2-B4B9-419D-B68B-B5A432092AF6}"/>
    <cellStyle name="AggOrangeLBorder 2 3 3 2 4 3" xfId="10021" xr:uid="{B1BEE05A-1EFC-445E-AFC1-47B68C1BE67B}"/>
    <cellStyle name="AggOrangeLBorder 2 3 3 2 4 4" xfId="12943" xr:uid="{82429FB2-C3FE-4BD8-9CF3-C4EE90E3CF4E}"/>
    <cellStyle name="AggOrangeLBorder 2 3 3 2 5" xfId="4044" xr:uid="{6E46E751-9455-4ABC-99D3-43E4D98BE861}"/>
    <cellStyle name="AggOrangeLBorder 2 3 3 2 6" xfId="5465" xr:uid="{7F0B1F88-AF89-4E46-B318-7F9F7CC60D4C}"/>
    <cellStyle name="AggOrangeLBorder 2 3 3 2 7" xfId="8513" xr:uid="{AC32C24F-36EB-448C-B433-24EA19B8B1BE}"/>
    <cellStyle name="AggOrangeLBorder 2 3 3 3" xfId="1304" xr:uid="{8FCB1DF5-158A-479F-A1CC-8491156E3088}"/>
    <cellStyle name="AggOrangeLBorder 2 3 3 3 2" xfId="2869" xr:uid="{16EEF5B7-D12F-4189-9343-160E46275473}"/>
    <cellStyle name="AggOrangeLBorder 2 3 3 3 2 2" xfId="7563" xr:uid="{8D4EDC78-E87D-4037-9124-C9959F029AB4}"/>
    <cellStyle name="AggOrangeLBorder 2 3 3 3 2 3" xfId="10619" xr:uid="{655084FF-9863-4C24-BD68-A32852B09AC6}"/>
    <cellStyle name="AggOrangeLBorder 2 3 3 3 2 4" xfId="13501" xr:uid="{C447F09A-826C-4AEF-8F09-6E94F6686600}"/>
    <cellStyle name="AggOrangeLBorder 2 3 3 3 3" xfId="4559" xr:uid="{F3429B3D-9347-475E-9F4A-51637042E0B3}"/>
    <cellStyle name="AggOrangeLBorder 2 3 3 3 4" xfId="9163" xr:uid="{99EF13DE-41F7-4490-92C1-31E34C75C971}"/>
    <cellStyle name="AggOrangeLBorder 2 3 3 3 5" xfId="12085" xr:uid="{4F7AF3CE-CA17-450E-9C22-31E099ED4A60}"/>
    <cellStyle name="AggOrangeLBorder 2 3 3 4" xfId="1839" xr:uid="{EBF40992-B590-4F54-A7E3-36E425BFE4AD}"/>
    <cellStyle name="AggOrangeLBorder 2 3 3 4 2" xfId="3388" xr:uid="{9DF268BD-FC08-44B3-B0F6-D49F54EBDB92}"/>
    <cellStyle name="AggOrangeLBorder 2 3 3 4 2 2" xfId="8082" xr:uid="{ED2AF456-6906-4400-8E61-EDB09BE0351A}"/>
    <cellStyle name="AggOrangeLBorder 2 3 3 4 2 3" xfId="11138" xr:uid="{FEB506AE-36EE-41A1-AD30-95F08822A482}"/>
    <cellStyle name="AggOrangeLBorder 2 3 3 4 2 4" xfId="14020" xr:uid="{2FAEC461-C5AA-43A5-8A15-A08CD7E32E76}"/>
    <cellStyle name="AggOrangeLBorder 2 3 3 4 3" xfId="4247" xr:uid="{0EA8C1A5-EBC2-4B7A-9E45-7F7516FAE51B}"/>
    <cellStyle name="AggOrangeLBorder 2 3 3 4 4" xfId="9698" xr:uid="{4F752134-C8E7-45E4-A6A6-EA32236F49D8}"/>
    <cellStyle name="AggOrangeLBorder 2 3 3 4 5" xfId="12620" xr:uid="{A90D7B35-0039-4E2D-84DF-3C1DAEF736FB}"/>
    <cellStyle name="AggOrangeLBorder 2 3 3 5" xfId="1956" xr:uid="{2AB653E4-208E-47C3-A3F1-11AD21A878B3}"/>
    <cellStyle name="AggOrangeLBorder 2 3 3 5 2" xfId="4555" xr:uid="{1CE36D00-07BC-4660-BB24-5A10C021B98D}"/>
    <cellStyle name="AggOrangeLBorder 2 3 3 5 3" xfId="9815" xr:uid="{5D9C1725-66A0-4257-BD9E-9D61960DA614}"/>
    <cellStyle name="AggOrangeLBorder 2 3 3 5 4" xfId="12737" xr:uid="{6BDEC9C3-8D4F-4480-98CF-4D948490FFE1}"/>
    <cellStyle name="AggOrangeLBorder 2 3 3 6" xfId="4217" xr:uid="{81754F61-ED56-4BEE-9A08-849122B6C671}"/>
    <cellStyle name="AggOrangeLBorder 2 3 3 7" xfId="8254" xr:uid="{C7662F70-E6BD-475B-85D3-72D2D530D7D0}"/>
    <cellStyle name="AggOrangeLBorder 2 3 3 8" xfId="11276" xr:uid="{DB3EEA32-014D-4762-9C6E-DE94EAAFAE54}"/>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2 2 2" xfId="7797" xr:uid="{5AC6307B-1BEB-4916-852E-6E9F1A71BD92}"/>
    <cellStyle name="AggOrangeLBorder 2 3 4 2 2 2 3" xfId="10853" xr:uid="{2FB21B5C-FD16-46E5-BA84-AB7F3F66B0A6}"/>
    <cellStyle name="AggOrangeLBorder 2 3 4 2 2 2 4" xfId="13735" xr:uid="{3454DC3A-F4F7-4A40-9C67-45D77DC4C1CC}"/>
    <cellStyle name="AggOrangeLBorder 2 3 4 2 2 3" xfId="3918" xr:uid="{EF9D12D4-ACB7-4E47-B04F-34E2C0160DB4}"/>
    <cellStyle name="AggOrangeLBorder 2 3 4 2 2 4" xfId="9397" xr:uid="{BBE6DE24-C4CA-4958-9D38-425D4F697806}"/>
    <cellStyle name="AggOrangeLBorder 2 3 4 2 2 5" xfId="12319" xr:uid="{2E18F96E-9A92-41AF-889D-BC4C2E8EBBC1}"/>
    <cellStyle name="AggOrangeLBorder 2 3 4 2 3" xfId="1066" xr:uid="{7F862D67-BD6D-4F7F-BED9-476C248B17DE}"/>
    <cellStyle name="AggOrangeLBorder 2 3 4 2 3 2" xfId="2636" xr:uid="{7E0C787E-CD9C-463C-9713-D429D841FEE1}"/>
    <cellStyle name="AggOrangeLBorder 2 3 4 2 3 2 2" xfId="3853" xr:uid="{AC7ECD6E-613A-4715-96F9-4BDB6935AF99}"/>
    <cellStyle name="AggOrangeLBorder 2 3 4 2 3 2 3" xfId="10386" xr:uid="{15DEDBD4-9D58-4571-AD7F-B28A2917B00A}"/>
    <cellStyle name="AggOrangeLBorder 2 3 4 2 3 2 4" xfId="13268" xr:uid="{CD488970-BA24-48E3-8CC1-26045C033042}"/>
    <cellStyle name="AggOrangeLBorder 2 3 4 2 3 3" xfId="4570" xr:uid="{1EE1C259-4EE1-472A-9443-29BB1D226B5D}"/>
    <cellStyle name="AggOrangeLBorder 2 3 4 2 3 4" xfId="8925" xr:uid="{32F47BC3-6DE7-4C4B-9637-6AE939AE81C9}"/>
    <cellStyle name="AggOrangeLBorder 2 3 4 2 3 5" xfId="11847" xr:uid="{1C3E814B-F8C5-4821-BCF1-EBC1AE0EBEC4}"/>
    <cellStyle name="AggOrangeLBorder 2 3 4 2 4" xfId="2188" xr:uid="{670CFA89-B7C8-4BCC-88AE-C1055C279D02}"/>
    <cellStyle name="AggOrangeLBorder 2 3 4 2 4 2" xfId="6746" xr:uid="{A6AEFEF7-98F7-4BA5-8C12-79FA4E058677}"/>
    <cellStyle name="AggOrangeLBorder 2 3 4 2 4 3" xfId="10047" xr:uid="{A00471AE-B935-4C26-95D5-A3347C3093DB}"/>
    <cellStyle name="AggOrangeLBorder 2 3 4 2 4 4" xfId="12969" xr:uid="{B1417EC7-36D2-4624-9FA1-C3F8E98791A0}"/>
    <cellStyle name="AggOrangeLBorder 2 3 4 2 5" xfId="6210" xr:uid="{082BE35E-FEF7-44CB-8B57-309D3DEC609A}"/>
    <cellStyle name="AggOrangeLBorder 2 3 4 2 6" xfId="5543" xr:uid="{D1123118-D8CE-4D23-A464-1D8250367406}"/>
    <cellStyle name="AggOrangeLBorder 2 3 4 2 7" xfId="4695" xr:uid="{E7932732-347D-4C7B-9E84-0ECA6A4F3E78}"/>
    <cellStyle name="AggOrangeLBorder 2 3 4 3" xfId="1330" xr:uid="{F91AC317-734C-4738-B5A1-E5AE818C8B1C}"/>
    <cellStyle name="AggOrangeLBorder 2 3 4 3 2" xfId="2895" xr:uid="{96934639-6376-4557-99FD-C46C50B641EF}"/>
    <cellStyle name="AggOrangeLBorder 2 3 4 3 2 2" xfId="7589" xr:uid="{93A6E0DE-CB47-4A77-BDA9-C0CEE103B31E}"/>
    <cellStyle name="AggOrangeLBorder 2 3 4 3 2 3" xfId="10645" xr:uid="{C8E6C6C4-F3A1-4073-A4C9-0571113845B1}"/>
    <cellStyle name="AggOrangeLBorder 2 3 4 3 2 4" xfId="13527" xr:uid="{A1624DF7-3665-41E8-A409-04CF772F3884}"/>
    <cellStyle name="AggOrangeLBorder 2 3 4 3 3" xfId="5446" xr:uid="{6AAAC400-1F52-4DF5-A130-CDC10DD153B1}"/>
    <cellStyle name="AggOrangeLBorder 2 3 4 3 4" xfId="9189" xr:uid="{ACA436E9-FAB5-4853-97EC-0F89CCCAD0C6}"/>
    <cellStyle name="AggOrangeLBorder 2 3 4 3 5" xfId="12111" xr:uid="{C33A21E5-14BC-4E42-9ED1-08771F4FBE71}"/>
    <cellStyle name="AggOrangeLBorder 2 3 4 4" xfId="1746" xr:uid="{E0479174-88BA-40D8-8FAD-07A2236B686F}"/>
    <cellStyle name="AggOrangeLBorder 2 3 4 4 2" xfId="3305" xr:uid="{CBE6AE7D-33C1-4454-9C88-B98CEA49581C}"/>
    <cellStyle name="AggOrangeLBorder 2 3 4 4 2 2" xfId="7999" xr:uid="{F2427DDD-0E4A-4E3E-8F94-C69555645D04}"/>
    <cellStyle name="AggOrangeLBorder 2 3 4 4 2 3" xfId="11055" xr:uid="{74953ED0-225F-41E6-B7A5-8C29CC92194C}"/>
    <cellStyle name="AggOrangeLBorder 2 3 4 4 2 4" xfId="13937" xr:uid="{EA6083DC-9FD6-463E-BFFE-E98ADCA2C174}"/>
    <cellStyle name="AggOrangeLBorder 2 3 4 4 3" xfId="6009" xr:uid="{6F90863A-6F24-490F-B267-CD96D64576DA}"/>
    <cellStyle name="AggOrangeLBorder 2 3 4 4 4" xfId="9605" xr:uid="{9E67F6A0-C984-4C05-83E5-05CDD9755C2F}"/>
    <cellStyle name="AggOrangeLBorder 2 3 4 4 5" xfId="12527" xr:uid="{CC4ACBD8-3979-4B04-94BF-F28BC71286A7}"/>
    <cellStyle name="AggOrangeLBorder 2 3 4 5" xfId="1982" xr:uid="{1A187FA6-803E-4E1A-B62E-9D4CCFC84FA2}"/>
    <cellStyle name="AggOrangeLBorder 2 3 4 5 2" xfId="5442" xr:uid="{6F257830-2A46-4C56-8705-FEBAE94E81FB}"/>
    <cellStyle name="AggOrangeLBorder 2 3 4 5 3" xfId="9841" xr:uid="{65AD59FF-A91C-496A-9549-6349142BC4D2}"/>
    <cellStyle name="AggOrangeLBorder 2 3 4 5 4" xfId="12763" xr:uid="{B99089BB-3F8B-4CF3-9A2C-B9293A127181}"/>
    <cellStyle name="AggOrangeLBorder 2 3 4 6" xfId="6621" xr:uid="{B40748CC-CC38-4BFD-ACB4-A21CFDB73506}"/>
    <cellStyle name="AggOrangeLBorder 2 3 4 7" xfId="4766" xr:uid="{B1CC3649-4947-425B-9FA9-DFCCFDE94AFD}"/>
    <cellStyle name="AggOrangeLBorder 2 3 4 8" xfId="8289" xr:uid="{6C6DED87-94A5-4D3B-AA71-11D076690B71}"/>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6 2 2" xfId="6021" xr:uid="{C2C7F69B-5F9C-4B23-B49F-BB25CCBEAED5}"/>
    <cellStyle name="AggOrangeLBorder 2 3 6 2 3" xfId="10421" xr:uid="{084918EE-70D5-4F3E-A677-AAF02D8B7ADF}"/>
    <cellStyle name="AggOrangeLBorder 2 3 6 2 4" xfId="13303" xr:uid="{2FB6A04B-BDAA-430D-90E7-F2AAEFB5F4C6}"/>
    <cellStyle name="AggOrangeLBorder 2 3 6 3" xfId="5652" xr:uid="{05AAC01E-6F6C-425E-9F15-08FB7C121482}"/>
    <cellStyle name="AggOrangeLBorder 2 3 6 4" xfId="8961" xr:uid="{DA48DE29-BE39-49AD-BDFC-3ACCE69A30BB}"/>
    <cellStyle name="AggOrangeLBorder 2 3 6 5" xfId="11883" xr:uid="{D3C3279B-DA63-4BDE-80EE-97FEFF9E4491}"/>
    <cellStyle name="AggOrangeLBorder 2 3 7" xfId="1016" xr:uid="{84D32DF9-DF16-4289-8462-3CD7508D097F}"/>
    <cellStyle name="AggOrangeLBorder 2 3 7 2" xfId="2588" xr:uid="{C46338C1-7686-49F6-9F9E-C7DC5B096402}"/>
    <cellStyle name="AggOrangeLBorder 2 3 7 2 2" xfId="6041" xr:uid="{FE3066F3-4A39-47AC-9E36-C28CDDF04045}"/>
    <cellStyle name="AggOrangeLBorder 2 3 7 2 3" xfId="10338" xr:uid="{6D67471D-FEF7-4E01-A025-82D3BF99C5CF}"/>
    <cellStyle name="AggOrangeLBorder 2 3 7 2 4" xfId="13220" xr:uid="{BBFBBC92-7E65-43DE-897B-5CD5F596FD59}"/>
    <cellStyle name="AggOrangeLBorder 2 3 7 3" xfId="3731" xr:uid="{6A647484-EB70-41A9-A63B-67A8F014ADBB}"/>
    <cellStyle name="AggOrangeLBorder 2 3 7 4" xfId="8875" xr:uid="{FEDD0601-3AB3-4E44-9063-0579C5F31685}"/>
    <cellStyle name="AggOrangeLBorder 2 3 7 5" xfId="11797" xr:uid="{7DAC7FAB-42D9-4D4E-BC70-5EAFE622E58E}"/>
    <cellStyle name="AggOrangeLBorder 2 3 8" xfId="1235" xr:uid="{6D138B0B-9839-4B97-A51D-15604CCCD0D7}"/>
    <cellStyle name="AggOrangeLBorder 2 3 8 2" xfId="4045" xr:uid="{057834FA-C553-4CC1-BDD4-115CB3283A6D}"/>
    <cellStyle name="AggOrangeLBorder 2 3 8 3" xfId="9094" xr:uid="{5C12083A-7E77-4374-8686-966A833C1CA0}"/>
    <cellStyle name="AggOrangeLBorder 2 3 8 4" xfId="12016" xr:uid="{10883426-DA39-4043-B69D-54A51F88D8F4}"/>
    <cellStyle name="AggOrangeLBorder 2 3 9" xfId="5314" xr:uid="{919B1130-50BC-4967-9462-1EDC3F313D5A}"/>
    <cellStyle name="AggOrangeLBorder 3" xfId="446" xr:uid="{7DC6752A-1AA8-4395-B308-EA24A7A21AB3}"/>
    <cellStyle name="AggOrangeLBorder 4" xfId="304" xr:uid="{1C2E3C5D-0EF0-4BED-B4BD-29A828FEA6B6}"/>
    <cellStyle name="AggOrangeLBorder 4 10" xfId="8567" xr:uid="{EBE977F7-204F-4D44-91E8-E7BA2473370B}"/>
    <cellStyle name="AggOrangeLBorder 4 11" xfId="11509" xr:uid="{ACDD8633-AF98-4E61-A673-C08388B31C12}"/>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2 2 2" xfId="7830" xr:uid="{E40AB3AB-2D1E-4B2C-83AC-F34B26177DD5}"/>
    <cellStyle name="AggOrangeLBorder 4 2 2 2 2 3" xfId="10886" xr:uid="{239F765C-34EE-4C16-B0A5-46266E315E11}"/>
    <cellStyle name="AggOrangeLBorder 4 2 2 2 2 4" xfId="13768" xr:uid="{E1BC8A00-2C55-45BB-8C87-9B72B8E3F32D}"/>
    <cellStyle name="AggOrangeLBorder 4 2 2 2 3" xfId="6580" xr:uid="{0455EAD8-01EC-401B-9304-1465A38E6158}"/>
    <cellStyle name="AggOrangeLBorder 4 2 2 2 4" xfId="9430" xr:uid="{A2DD0534-EF0C-47CD-B54F-5B43621D3EAC}"/>
    <cellStyle name="AggOrangeLBorder 4 2 2 2 5" xfId="12352" xr:uid="{F738EF90-DE1F-447F-9CFF-874D48737C54}"/>
    <cellStyle name="AggOrangeLBorder 4 2 2 3" xfId="1207" xr:uid="{FBAC266C-358B-4009-AC9C-E726880A853A}"/>
    <cellStyle name="AggOrangeLBorder 4 2 2 3 2" xfId="2776" xr:uid="{49A1728B-4520-4A5B-A412-CC40FBF6A804}"/>
    <cellStyle name="AggOrangeLBorder 4 2 2 3 2 2" xfId="4134" xr:uid="{5F3420BA-7143-41FB-A577-599E34B45909}"/>
    <cellStyle name="AggOrangeLBorder 4 2 2 3 2 3" xfId="10526" xr:uid="{0AEF1CB6-5825-4794-89CA-DBD4D9DA7018}"/>
    <cellStyle name="AggOrangeLBorder 4 2 2 3 2 4" xfId="13408" xr:uid="{E6087BEB-6E24-480B-8B7B-F6CFDD907041}"/>
    <cellStyle name="AggOrangeLBorder 4 2 2 3 3" xfId="6065" xr:uid="{1C6EABC2-2139-4AE3-B1B0-484A014F3068}"/>
    <cellStyle name="AggOrangeLBorder 4 2 2 3 4" xfId="9066" xr:uid="{BD219744-FC7D-4EC1-B499-7FD5214F80A6}"/>
    <cellStyle name="AggOrangeLBorder 4 2 2 3 5" xfId="11988" xr:uid="{82F11795-8D7D-40D9-AA0E-075E9C96E7CB}"/>
    <cellStyle name="AggOrangeLBorder 4 2 2 4" xfId="2221" xr:uid="{CDC53022-5836-41CE-AAA7-31B282A70C62}"/>
    <cellStyle name="AggOrangeLBorder 4 2 2 4 2" xfId="6571" xr:uid="{DB55CDE7-D919-48DE-90B8-1003AD27D37F}"/>
    <cellStyle name="AggOrangeLBorder 4 2 2 4 3" xfId="10080" xr:uid="{F28EAB95-8CD1-4B7B-8AFB-FFEC7A7F980A}"/>
    <cellStyle name="AggOrangeLBorder 4 2 2 4 4" xfId="13002" xr:uid="{C5AFDC0B-285B-4462-85F7-062F2FD3B679}"/>
    <cellStyle name="AggOrangeLBorder 4 2 2 5" xfId="4944" xr:uid="{3FFE3966-DD5A-46BE-AD37-0BBE8B22D245}"/>
    <cellStyle name="AggOrangeLBorder 4 2 2 6" xfId="6799" xr:uid="{BBC286C1-56C8-4166-BF5A-2480606CB5F2}"/>
    <cellStyle name="AggOrangeLBorder 4 2 2 7" xfId="8231" xr:uid="{7EEF565F-8DBA-4320-ABE3-E35E981397D4}"/>
    <cellStyle name="AggOrangeLBorder 4 2 3" xfId="1363" xr:uid="{46F3DDFF-CFA4-4196-BD90-BD9DF0321648}"/>
    <cellStyle name="AggOrangeLBorder 4 2 3 2" xfId="2928" xr:uid="{FB04819C-E0EA-4A59-B24E-75F8CE6C2DF7}"/>
    <cellStyle name="AggOrangeLBorder 4 2 3 2 2" xfId="7622" xr:uid="{EFA50413-863C-4136-B165-46C41AE64787}"/>
    <cellStyle name="AggOrangeLBorder 4 2 3 2 3" xfId="10678" xr:uid="{F200964C-EED7-4D54-98E5-4A3C52ED959C}"/>
    <cellStyle name="AggOrangeLBorder 4 2 3 2 4" xfId="13560" xr:uid="{6F609243-8877-4F73-8815-E37DA3DEDFD9}"/>
    <cellStyle name="AggOrangeLBorder 4 2 3 3" xfId="4063" xr:uid="{4090B985-E4F5-4BF3-8BC3-32C867792AA5}"/>
    <cellStyle name="AggOrangeLBorder 4 2 3 4" xfId="9222" xr:uid="{8F953224-003C-4B08-8067-674D97D31544}"/>
    <cellStyle name="AggOrangeLBorder 4 2 3 5" xfId="12144" xr:uid="{C66F8176-A6BB-4B14-893F-17B4D2DA5330}"/>
    <cellStyle name="AggOrangeLBorder 4 2 4" xfId="23" xr:uid="{4D71EC3B-96B2-43D7-B54D-FD23E6ADE8DF}"/>
    <cellStyle name="AggOrangeLBorder 4 2 4 2" xfId="2311" xr:uid="{7C693E72-D5A3-447E-9B6F-A74585AFF7D5}"/>
    <cellStyle name="AggOrangeLBorder 4 2 4 2 2" xfId="4661" xr:uid="{A4162880-5F5A-432A-8AEE-ABA20535CB4B}"/>
    <cellStyle name="AggOrangeLBorder 4 2 4 2 3" xfId="10169" xr:uid="{4D4589D2-5C1F-4212-8880-8AD75DE74FFD}"/>
    <cellStyle name="AggOrangeLBorder 4 2 4 2 4" xfId="13088" xr:uid="{83DB1E0F-D26A-4930-AD63-D4CAC1C6193D}"/>
    <cellStyle name="AggOrangeLBorder 4 2 4 3" xfId="5520" xr:uid="{F79FEC5B-A3B1-4E5A-8988-197BF943A774}"/>
    <cellStyle name="AggOrangeLBorder 4 2 4 4" xfId="8300" xr:uid="{E1BB6F60-E9E9-4617-9AFB-5E110F88EF3F}"/>
    <cellStyle name="AggOrangeLBorder 4 2 4 5" xfId="11290" xr:uid="{11720D4A-F17D-4A4E-AA54-B0E56C53D751}"/>
    <cellStyle name="AggOrangeLBorder 4 2 5" xfId="2015" xr:uid="{3ED7B682-FA42-4684-9E3B-A52BDFFBF2E7}"/>
    <cellStyle name="AggOrangeLBorder 4 2 5 2" xfId="4552" xr:uid="{EC3D179F-7C2E-4A72-8E66-9D657BD9CF96}"/>
    <cellStyle name="AggOrangeLBorder 4 2 5 3" xfId="9874" xr:uid="{0F15C884-21C2-47A5-B4DD-AA379A70A5E5}"/>
    <cellStyle name="AggOrangeLBorder 4 2 5 4" xfId="12796" xr:uid="{52E9D3EA-A110-44CB-9362-CB91E03E77DE}"/>
    <cellStyle name="AggOrangeLBorder 4 2 6" xfId="5316" xr:uid="{E90E1393-E2A4-487A-A826-C91AFC2E3EFC}"/>
    <cellStyle name="AggOrangeLBorder 4 2 7" xfId="3492" xr:uid="{69A1736A-EA31-4D25-97C0-4407D3CB09C4}"/>
    <cellStyle name="AggOrangeLBorder 4 2 8" xfId="3689" xr:uid="{5C2E61B5-6B0D-42B7-BE4B-3D31BB465E8C}"/>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2 2 2" xfId="7772" xr:uid="{A98F7ADA-3A8E-453D-9C15-E685C1765BD8}"/>
    <cellStyle name="AggOrangeLBorder 4 3 2 2 2 3" xfId="10828" xr:uid="{9ACF1632-3106-4EC2-A5AB-BB117A57DCF6}"/>
    <cellStyle name="AggOrangeLBorder 4 3 2 2 2 4" xfId="13710" xr:uid="{4DEAC9A1-3771-4E02-9E91-33777A5DE0A0}"/>
    <cellStyle name="AggOrangeLBorder 4 3 2 2 3" xfId="6711" xr:uid="{0FF26040-A454-43B2-B6E5-D130C00872DD}"/>
    <cellStyle name="AggOrangeLBorder 4 3 2 2 4" xfId="9372" xr:uid="{0EE52315-DBDD-4BC8-A757-2AE0E3BCD705}"/>
    <cellStyle name="AggOrangeLBorder 4 3 2 2 5" xfId="12294" xr:uid="{33B8BD0F-E1D4-4588-8D69-A9E96097785A}"/>
    <cellStyle name="AggOrangeLBorder 4 3 2 3" xfId="1653" xr:uid="{278527A4-5B68-4FC1-8B44-0DA3DB5D1EDB}"/>
    <cellStyle name="AggOrangeLBorder 4 3 2 3 2" xfId="3218" xr:uid="{E991B878-8B49-42CE-A518-7D7CF8C51D01}"/>
    <cellStyle name="AggOrangeLBorder 4 3 2 3 2 2" xfId="7912" xr:uid="{EFEBB2B4-6732-4E07-8BED-D9ACDBA6CC02}"/>
    <cellStyle name="AggOrangeLBorder 4 3 2 3 2 3" xfId="10968" xr:uid="{8C68A114-01F6-45DF-8717-BD3814B17881}"/>
    <cellStyle name="AggOrangeLBorder 4 3 2 3 2 4" xfId="13850" xr:uid="{F8FA8BEB-8E41-4C0B-BF6B-F33E192443D2}"/>
    <cellStyle name="AggOrangeLBorder 4 3 2 3 3" xfId="6405" xr:uid="{914CC3CC-467A-4503-ACE9-50A9EE81508D}"/>
    <cellStyle name="AggOrangeLBorder 4 3 2 3 4" xfId="9512" xr:uid="{67DDEFC3-FBA3-404A-A4F2-47C2199A2E16}"/>
    <cellStyle name="AggOrangeLBorder 4 3 2 3 5" xfId="12434" xr:uid="{756D29B2-F685-450C-89B2-C25FF926D2AA}"/>
    <cellStyle name="AggOrangeLBorder 4 3 2 4" xfId="2163" xr:uid="{F8189368-07E6-4C69-95B6-2184943426B7}"/>
    <cellStyle name="AggOrangeLBorder 4 3 2 4 2" xfId="4099" xr:uid="{FCF0806D-2C75-495F-8DA4-83D94C745694}"/>
    <cellStyle name="AggOrangeLBorder 4 3 2 4 3" xfId="10022" xr:uid="{36DC9E17-4EDA-4216-9CC3-DB0371039B32}"/>
    <cellStyle name="AggOrangeLBorder 4 3 2 4 4" xfId="12944" xr:uid="{095E0930-9E6B-40EC-9FA9-B24FC65D8A73}"/>
    <cellStyle name="AggOrangeLBorder 4 3 2 5" xfId="5448" xr:uid="{85E037BF-F0A9-420E-8FA7-FBE3F41E57AB}"/>
    <cellStyle name="AggOrangeLBorder 4 3 2 6" xfId="5679" xr:uid="{DAC94D16-8B10-4464-8808-849152EC3955}"/>
    <cellStyle name="AggOrangeLBorder 4 3 2 7" xfId="8508" xr:uid="{0FFFF21F-0474-4496-A385-DFE25AC2D830}"/>
    <cellStyle name="AggOrangeLBorder 4 3 3" xfId="1305" xr:uid="{82C2F101-F7AB-49ED-8F7D-010211193F37}"/>
    <cellStyle name="AggOrangeLBorder 4 3 3 2" xfId="2870" xr:uid="{51FEBD8E-4F83-44B6-A403-519033122D32}"/>
    <cellStyle name="AggOrangeLBorder 4 3 3 2 2" xfId="7564" xr:uid="{83CE0D35-4DB6-45CE-8D10-7E4A70E246F8}"/>
    <cellStyle name="AggOrangeLBorder 4 3 3 2 3" xfId="10620" xr:uid="{846D948A-9715-4EEF-A7DF-9F8EE0608504}"/>
    <cellStyle name="AggOrangeLBorder 4 3 3 2 4" xfId="13502" xr:uid="{73ADCB66-DC81-4FF9-B45A-2EB2C4B6AFF7}"/>
    <cellStyle name="AggOrangeLBorder 4 3 3 3" xfId="4196" xr:uid="{850252AC-2080-4F49-BE15-2CBD7D9C9638}"/>
    <cellStyle name="AggOrangeLBorder 4 3 3 4" xfId="9164" xr:uid="{90CB8B2B-A5EF-4754-9881-DFE9B9578512}"/>
    <cellStyle name="AggOrangeLBorder 4 3 3 5" xfId="12086" xr:uid="{F88F4E04-EEAE-42D5-B974-2C615EE8E49E}"/>
    <cellStyle name="AggOrangeLBorder 4 3 4" xfId="30" xr:uid="{4F9F11EC-865E-4343-85EF-34675007BB3A}"/>
    <cellStyle name="AggOrangeLBorder 4 3 4 2" xfId="2314" xr:uid="{8269D673-4972-4401-A455-39ABB4729786}"/>
    <cellStyle name="AggOrangeLBorder 4 3 4 2 2" xfId="5546" xr:uid="{DA7BDA41-39C0-4466-A506-8AD674F430CC}"/>
    <cellStyle name="AggOrangeLBorder 4 3 4 2 3" xfId="10172" xr:uid="{9CB4C4E7-7C1D-44A2-BF69-71A6222D93C2}"/>
    <cellStyle name="AggOrangeLBorder 4 3 4 2 4" xfId="13091" xr:uid="{25348908-E033-4154-90AA-FF324C07149D}"/>
    <cellStyle name="AggOrangeLBorder 4 3 4 3" xfId="5987" xr:uid="{88A1A53C-57E9-4B23-8365-5943EDAFCCF2}"/>
    <cellStyle name="AggOrangeLBorder 4 3 4 4" xfId="8301" xr:uid="{E3E0174C-EB98-4B40-9773-6E44E0271BA3}"/>
    <cellStyle name="AggOrangeLBorder 4 3 4 5" xfId="11291" xr:uid="{971B4208-C7C8-4035-A788-E3CD0AF07881}"/>
    <cellStyle name="AggOrangeLBorder 4 3 5" xfId="1957" xr:uid="{CE016E5A-28FF-409C-B03C-54CD2ECF9219}"/>
    <cellStyle name="AggOrangeLBorder 4 3 5 2" xfId="4192" xr:uid="{8BF8DC86-6C88-4CEF-916F-52221EEA6BA3}"/>
    <cellStyle name="AggOrangeLBorder 4 3 5 3" xfId="9816" xr:uid="{8E0535FD-2731-4833-9796-1DC6A6FA0F50}"/>
    <cellStyle name="AggOrangeLBorder 4 3 5 4" xfId="12738" xr:uid="{F5E00F9E-95B2-4B55-961D-21A6BAB6F703}"/>
    <cellStyle name="AggOrangeLBorder 4 3 6" xfId="5412" xr:uid="{25A3B897-BDEE-43D5-AA9D-CCE07A79A6AA}"/>
    <cellStyle name="AggOrangeLBorder 4 3 7" xfId="8542" xr:uid="{2280838C-E77D-4CA9-A2B7-70C3DF6A6C00}"/>
    <cellStyle name="AggOrangeLBorder 4 3 8" xfId="11499" xr:uid="{22085D25-1822-4816-9889-09DA59801642}"/>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2 2 2" xfId="7793" xr:uid="{CE2D08D4-179D-4D0D-98B4-0E508199F222}"/>
    <cellStyle name="AggOrangeLBorder 4 4 2 2 2 3" xfId="10849" xr:uid="{0352E4B8-84FA-4A0D-B010-1BED161F137F}"/>
    <cellStyle name="AggOrangeLBorder 4 4 2 2 2 4" xfId="13731" xr:uid="{E4B204A5-2773-4FF5-9709-9847E5C897C3}"/>
    <cellStyle name="AggOrangeLBorder 4 4 2 2 3" xfId="4380" xr:uid="{3B1E7C1D-5AC5-4896-910A-1C75440EF0C0}"/>
    <cellStyle name="AggOrangeLBorder 4 4 2 2 4" xfId="9393" xr:uid="{3C8D30D7-AB10-4CAC-9EA3-53DC0C7221C9}"/>
    <cellStyle name="AggOrangeLBorder 4 4 2 2 5" xfId="12315" xr:uid="{83D469F5-31F4-49C3-A49C-C43C5F247197}"/>
    <cellStyle name="AggOrangeLBorder 4 4 2 3" xfId="1123" xr:uid="{11A09B5D-BC07-4FD6-8165-ED5CB059BD69}"/>
    <cellStyle name="AggOrangeLBorder 4 4 2 3 2" xfId="2692" xr:uid="{F818BD6D-7EC1-4F48-A01A-F8BBABE60F6E}"/>
    <cellStyle name="AggOrangeLBorder 4 4 2 3 2 2" xfId="4292" xr:uid="{E30D966F-7934-40AB-A693-C06394D72208}"/>
    <cellStyle name="AggOrangeLBorder 4 4 2 3 2 3" xfId="10442" xr:uid="{7580B2A4-F2A7-4822-AE9C-374E8C9408C5}"/>
    <cellStyle name="AggOrangeLBorder 4 4 2 3 2 4" xfId="13324" xr:uid="{00600955-7216-4F31-8D95-6A0F6DCA053F}"/>
    <cellStyle name="AggOrangeLBorder 4 4 2 3 3" xfId="4459" xr:uid="{4695F5C4-5988-46C3-B036-0FF3B748CFB1}"/>
    <cellStyle name="AggOrangeLBorder 4 4 2 3 4" xfId="8982" xr:uid="{7851F246-19DD-4528-BE30-29D013B17E0D}"/>
    <cellStyle name="AggOrangeLBorder 4 4 2 3 5" xfId="11904" xr:uid="{6695A22A-2707-4893-9FDB-334EC9EA94A9}"/>
    <cellStyle name="AggOrangeLBorder 4 4 2 4" xfId="2184" xr:uid="{55F7BF0F-2425-4158-851B-CBC446D5129B}"/>
    <cellStyle name="AggOrangeLBorder 4 4 2 4 2" xfId="5232" xr:uid="{11E34289-BE4A-4A30-A48B-1E64A42B08BF}"/>
    <cellStyle name="AggOrangeLBorder 4 4 2 4 3" xfId="10043" xr:uid="{257BCF21-DFE7-4863-99EF-DA6A4DD6B287}"/>
    <cellStyle name="AggOrangeLBorder 4 4 2 4 4" xfId="12965" xr:uid="{692C049D-A947-497C-A567-0E3520ACDC34}"/>
    <cellStyle name="AggOrangeLBorder 4 4 2 5" xfId="5252" xr:uid="{86E537EF-8C6B-4C05-8AB8-CCC363691D28}"/>
    <cellStyle name="AggOrangeLBorder 4 4 2 6" xfId="4645" xr:uid="{F4DC0EF9-A8A0-497F-AFF9-7AEB87ABDAEC}"/>
    <cellStyle name="AggOrangeLBorder 4 4 2 7" xfId="8504" xr:uid="{0891F1E2-6BF8-492C-8619-27BD6EA6BE9F}"/>
    <cellStyle name="AggOrangeLBorder 4 4 3" xfId="1326" xr:uid="{5D0C3E06-BF62-4381-91DD-8E9CBBA5E211}"/>
    <cellStyle name="AggOrangeLBorder 4 4 3 2" xfId="2891" xr:uid="{01576B21-4F6A-49D0-AA95-1E70C31BD244}"/>
    <cellStyle name="AggOrangeLBorder 4 4 3 2 2" xfId="7585" xr:uid="{23B538D3-3BA5-43F4-807F-F3BFADE8FBA2}"/>
    <cellStyle name="AggOrangeLBorder 4 4 3 2 3" xfId="10641" xr:uid="{761EEA82-4D26-456A-8A1E-2FFB549820F6}"/>
    <cellStyle name="AggOrangeLBorder 4 4 3 2 4" xfId="13523" xr:uid="{5458824B-DF26-4EA4-A00F-3AD532E55C9C}"/>
    <cellStyle name="AggOrangeLBorder 4 4 3 3" xfId="6512" xr:uid="{6D16AA70-1EF8-4D31-A79E-E3C61BF8258D}"/>
    <cellStyle name="AggOrangeLBorder 4 4 3 4" xfId="9185" xr:uid="{E1B251D4-D193-4985-8483-3BE33A0FD4A3}"/>
    <cellStyle name="AggOrangeLBorder 4 4 3 5" xfId="12107" xr:uid="{75520C58-87FC-49B5-B4FA-650C3370BAA8}"/>
    <cellStyle name="AggOrangeLBorder 4 4 4" xfId="1834" xr:uid="{8739FA3D-6379-431C-885F-3F62D24A2AA7}"/>
    <cellStyle name="AggOrangeLBorder 4 4 4 2" xfId="3384" xr:uid="{2C28F6CF-F2DA-4477-84E2-01CD8922BF40}"/>
    <cellStyle name="AggOrangeLBorder 4 4 4 2 2" xfId="8078" xr:uid="{DEBF4206-D898-4384-8BBB-D385F89856A6}"/>
    <cellStyle name="AggOrangeLBorder 4 4 4 2 3" xfId="11134" xr:uid="{1F22249B-9D7E-44BE-AC9B-FF22E43D51B8}"/>
    <cellStyle name="AggOrangeLBorder 4 4 4 2 4" xfId="14016" xr:uid="{AD4DEAFE-84A2-48F2-9D67-99C3DDB71A89}"/>
    <cellStyle name="AggOrangeLBorder 4 4 4 3" xfId="5572" xr:uid="{E15D1ABB-70BB-4500-97A1-632D2A4B3712}"/>
    <cellStyle name="AggOrangeLBorder 4 4 4 4" xfId="9693" xr:uid="{5F24D519-5F51-4B36-BE09-7E5AF5897662}"/>
    <cellStyle name="AggOrangeLBorder 4 4 4 5" xfId="12615" xr:uid="{D0121213-071B-4BCE-8B63-56232FE9ED26}"/>
    <cellStyle name="AggOrangeLBorder 4 4 5" xfId="1978" xr:uid="{03807402-F12D-4312-A1A8-C241B44E8721}"/>
    <cellStyle name="AggOrangeLBorder 4 4 5 2" xfId="6514" xr:uid="{4C25DC5F-1567-4F2D-A89E-4AFCABBA2899}"/>
    <cellStyle name="AggOrangeLBorder 4 4 5 3" xfId="9837" xr:uid="{3F04C662-CAE0-4E39-A4FC-D2B038A2B8CA}"/>
    <cellStyle name="AggOrangeLBorder 4 4 5 4" xfId="12759" xr:uid="{4845D365-AE10-4300-B90F-7CD3FD7B6EDC}"/>
    <cellStyle name="AggOrangeLBorder 4 4 6" xfId="4603" xr:uid="{8F6A09C1-4EBE-4820-9EE2-545E29394668}"/>
    <cellStyle name="AggOrangeLBorder 4 4 7" xfId="5624" xr:uid="{67E80573-CD3F-464D-BB7A-7C107EB7A836}"/>
    <cellStyle name="AggOrangeLBorder 4 4 8" xfId="6279" xr:uid="{4E8F5D47-51C2-49D5-A04A-ADB8D931EAF0}"/>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6 2 2" xfId="5498" xr:uid="{599AE500-0734-4A8C-AED6-A1CDE16757E6}"/>
    <cellStyle name="AggOrangeLBorder 4 6 2 3" xfId="10420" xr:uid="{DEF4E3CF-0070-4AF6-823E-FCDFBC4F812F}"/>
    <cellStyle name="AggOrangeLBorder 4 6 2 4" xfId="13302" xr:uid="{A9EAA453-1E26-419D-8155-4ADFC4F2D1FA}"/>
    <cellStyle name="AggOrangeLBorder 4 6 3" xfId="4820" xr:uid="{F8F81A67-4083-4CE7-A101-CCF3BB6BA332}"/>
    <cellStyle name="AggOrangeLBorder 4 6 4" xfId="8960" xr:uid="{8063EC70-8FFC-4EBC-B051-FAC595AA102B}"/>
    <cellStyle name="AggOrangeLBorder 4 6 5" xfId="11882" xr:uid="{18F79B24-FAC9-4FC6-A59A-8242735FCA83}"/>
    <cellStyle name="AggOrangeLBorder 4 7" xfId="1737" xr:uid="{2A6E9DAC-B3CD-4025-9B48-C5BE8AE1251C}"/>
    <cellStyle name="AggOrangeLBorder 4 7 2" xfId="3296" xr:uid="{0A6EBA50-ED7B-4CC1-BF56-56D2A6C6CE01}"/>
    <cellStyle name="AggOrangeLBorder 4 7 2 2" xfId="7990" xr:uid="{2E2049E1-4AB3-4CDB-93CC-47CB1E7B5FDF}"/>
    <cellStyle name="AggOrangeLBorder 4 7 2 3" xfId="11046" xr:uid="{09130A58-7517-4CD8-BCFA-5DFCDBBF0933}"/>
    <cellStyle name="AggOrangeLBorder 4 7 2 4" xfId="13928" xr:uid="{DB40F644-4510-41DD-9AD4-2F1C53D2E49E}"/>
    <cellStyle name="AggOrangeLBorder 4 7 3" xfId="4319" xr:uid="{AC47CCD6-EB65-4C24-A719-84DB906197F0}"/>
    <cellStyle name="AggOrangeLBorder 4 7 4" xfId="9596" xr:uid="{996E5575-0349-4A1E-A1AC-05D0CAAFD404}"/>
    <cellStyle name="AggOrangeLBorder 4 7 5" xfId="12518" xr:uid="{ECB52752-77A3-45D0-B731-B88877CA27C8}"/>
    <cellStyle name="AggOrangeLBorder 4 8" xfId="1838" xr:uid="{A94B1489-514B-43F1-BBB0-BAA02DB0818A}"/>
    <cellStyle name="AggOrangeLBorder 4 8 2" xfId="4942" xr:uid="{C3C1C91C-DF74-4119-808B-9AD563D4BD5F}"/>
    <cellStyle name="AggOrangeLBorder 4 8 3" xfId="9697" xr:uid="{400C20AE-AAE6-44DE-9DFF-C97D86F42596}"/>
    <cellStyle name="AggOrangeLBorder 4 8 4" xfId="12619" xr:uid="{AD4FBCF6-6840-4026-9308-5F2E47B1CBDF}"/>
    <cellStyle name="AggOrangeLBorder 4 9" xfId="6823" xr:uid="{A18D1390-6AC6-42DE-A79E-69F7C51E5FEC}"/>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2 2 2" xfId="7748" xr:uid="{E366EBE0-B8E9-4F4B-A01E-500F26FA5D6D}"/>
    <cellStyle name="AggOrangeRBorder 2 2 2 2 2 2 3" xfId="10804" xr:uid="{5C2424F5-2F73-462E-8579-BA759ACF8696}"/>
    <cellStyle name="AggOrangeRBorder 2 2 2 2 2 2 4" xfId="13686" xr:uid="{E4F8D56C-DBD4-46AB-B996-8540212E88FD}"/>
    <cellStyle name="AggOrangeRBorder 2 2 2 2 2 3" xfId="6720" xr:uid="{2D482C0F-C134-4FF4-A764-B43C9E59CF35}"/>
    <cellStyle name="AggOrangeRBorder 2 2 2 2 2 4" xfId="9348" xr:uid="{63DF29E0-8939-40C9-AC29-45409B6154E5}"/>
    <cellStyle name="AggOrangeRBorder 2 2 2 2 2 5" xfId="12270" xr:uid="{5B459225-BB7D-4FDC-AC04-845D24D96B22}"/>
    <cellStyle name="AggOrangeRBorder 2 2 2 2 3" xfId="1143" xr:uid="{8E4121C3-9B43-48AA-9624-897D76F02D38}"/>
    <cellStyle name="AggOrangeRBorder 2 2 2 2 3 2" xfId="2712" xr:uid="{7C0C7F41-FDDC-4C48-952E-B867EC2D55D9}"/>
    <cellStyle name="AggOrangeRBorder 2 2 2 2 3 2 2" xfId="3715" xr:uid="{82016CFC-225A-41A6-AB0F-53CC37E9A60C}"/>
    <cellStyle name="AggOrangeRBorder 2 2 2 2 3 2 3" xfId="10462" xr:uid="{62E81003-D095-4570-BA44-901843EC1F9B}"/>
    <cellStyle name="AggOrangeRBorder 2 2 2 2 3 2 4" xfId="13344" xr:uid="{B5B9EBD3-2D4B-4CA9-93F6-1B18604450E6}"/>
    <cellStyle name="AggOrangeRBorder 2 2 2 2 3 3" xfId="4290" xr:uid="{F4650217-567F-4116-B185-D82CC3F9EA62}"/>
    <cellStyle name="AggOrangeRBorder 2 2 2 2 3 4" xfId="9002" xr:uid="{0E5205AB-3A78-4AF1-B359-583F24D358AC}"/>
    <cellStyle name="AggOrangeRBorder 2 2 2 2 3 5" xfId="11924" xr:uid="{3222E06C-DFA0-4FD3-8648-903D0A2DF4B6}"/>
    <cellStyle name="AggOrangeRBorder 2 2 2 2 4" xfId="2139" xr:uid="{FAE8159E-33E4-4EC2-B6A8-0366F30ED249}"/>
    <cellStyle name="AggOrangeRBorder 2 2 2 2 4 2" xfId="6608" xr:uid="{CE9FD48C-B221-4495-B2E8-2364153248B2}"/>
    <cellStyle name="AggOrangeRBorder 2 2 2 2 4 3" xfId="9998" xr:uid="{37D2A9AC-A9A1-48C3-8D5E-09D7165E7B47}"/>
    <cellStyle name="AggOrangeRBorder 2 2 2 2 4 4" xfId="12920" xr:uid="{C22EAC39-F855-4D6E-80F5-9E30E34F85CC}"/>
    <cellStyle name="AggOrangeRBorder 2 2 2 2 5" xfId="5351" xr:uid="{DCFF4079-DFE8-4BA9-AD6F-20BF1C76D935}"/>
    <cellStyle name="AggOrangeRBorder 2 2 2 2 6" xfId="6019" xr:uid="{C229604A-E701-4851-8A8D-2CFF5DEEF6FE}"/>
    <cellStyle name="AggOrangeRBorder 2 2 2 2 7" xfId="8248" xr:uid="{B45726F7-48E5-418C-B788-E2078A59341F}"/>
    <cellStyle name="AggOrangeRBorder 2 2 2 3" xfId="1281" xr:uid="{E0759544-477B-41B2-AA75-F4774F28609E}"/>
    <cellStyle name="AggOrangeRBorder 2 2 2 3 2" xfId="2846" xr:uid="{263D5745-2933-4DB9-B38D-0BCAA6CC3829}"/>
    <cellStyle name="AggOrangeRBorder 2 2 2 3 2 2" xfId="7540" xr:uid="{CC420179-AB3A-4341-B105-3ACFB61C7BEC}"/>
    <cellStyle name="AggOrangeRBorder 2 2 2 3 2 3" xfId="10596" xr:uid="{59D6B792-C7FB-47F6-8E7E-AF78D58A19D8}"/>
    <cellStyle name="AggOrangeRBorder 2 2 2 3 2 4" xfId="13478" xr:uid="{AE229692-BFC1-4F50-938E-4B61BC118A25}"/>
    <cellStyle name="AggOrangeRBorder 2 2 2 3 3" xfId="5041" xr:uid="{C832B653-39E3-48F4-9EA0-8652F5CC06CB}"/>
    <cellStyle name="AggOrangeRBorder 2 2 2 3 4" xfId="9140" xr:uid="{96CCB0AB-3D72-4657-B642-ABCB625E937D}"/>
    <cellStyle name="AggOrangeRBorder 2 2 2 3 5" xfId="12062" xr:uid="{31C0F961-9AC9-40AA-810E-6B3ACCA707A8}"/>
    <cellStyle name="AggOrangeRBorder 2 2 2 4" xfId="32" xr:uid="{38BAC079-AE19-4DD2-BFCA-FA80267A5120}"/>
    <cellStyle name="AggOrangeRBorder 2 2 2 4 2" xfId="2316" xr:uid="{EA375308-894C-47CD-9EF9-8A96586BBA9D}"/>
    <cellStyle name="AggOrangeRBorder 2 2 2 4 2 2" xfId="5231" xr:uid="{804B59E0-5568-4384-8C0D-D1CE96E64A30}"/>
    <cellStyle name="AggOrangeRBorder 2 2 2 4 2 3" xfId="10174" xr:uid="{364FC700-90FA-4983-BE92-A3F602F65050}"/>
    <cellStyle name="AggOrangeRBorder 2 2 2 4 2 4" xfId="13093" xr:uid="{26844BC2-3C18-434A-A252-85D854BD5E6F}"/>
    <cellStyle name="AggOrangeRBorder 2 2 2 4 3" xfId="6322" xr:uid="{6362F428-DE82-4A60-85C3-3B57D4CD2C43}"/>
    <cellStyle name="AggOrangeRBorder 2 2 2 4 4" xfId="6732" xr:uid="{C164F60D-7024-45F6-94E5-056F19A53A0D}"/>
    <cellStyle name="AggOrangeRBorder 2 2 2 4 5" xfId="10257" xr:uid="{AC316747-CE89-4BF1-9A3B-0C4DCAA851DB}"/>
    <cellStyle name="AggOrangeRBorder 2 2 2 5" xfId="1933" xr:uid="{295EE082-2E03-489E-9D8F-091CD1E6CEDF}"/>
    <cellStyle name="AggOrangeRBorder 2 2 2 5 2" xfId="6536" xr:uid="{85DF35EC-3BD9-4B0F-9A73-E467B3BADA5A}"/>
    <cellStyle name="AggOrangeRBorder 2 2 2 5 3" xfId="9792" xr:uid="{2A24E8FD-BDB2-4A2F-A5F6-BBBE157E3460}"/>
    <cellStyle name="AggOrangeRBorder 2 2 2 5 4" xfId="12714" xr:uid="{1810394F-0909-48BA-B59C-E382AD2951EF}"/>
    <cellStyle name="AggOrangeRBorder 2 2 2 6" xfId="4453" xr:uid="{8344D4AF-AD16-46DB-A4E5-DAE51EAEE5F1}"/>
    <cellStyle name="AggOrangeRBorder 2 2 2 7" xfId="8546" xr:uid="{81DAB7C4-CAB7-4992-B627-0800D618E4FB}"/>
    <cellStyle name="AggOrangeRBorder 2 2 2 8" xfId="11503" xr:uid="{95AEE971-8D05-49F7-881D-31CAD0F6F1C0}"/>
    <cellStyle name="AggOrangeRBorder 2 3" xfId="307" xr:uid="{9059FA98-D752-4058-919D-29546A6B6676}"/>
    <cellStyle name="AggOrangeRBorder 2 3 10" xfId="6291" xr:uid="{46023E86-F9EB-446E-A3C8-517E1C1FD4B2}"/>
    <cellStyle name="AggOrangeRBorder 2 3 11" xfId="4469" xr:uid="{B589C81D-6CF7-4486-B978-A1152CB89809}"/>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2 2 2" xfId="7833" xr:uid="{216B29B3-4912-42B8-B79B-D5C96D695DDD}"/>
    <cellStyle name="AggOrangeRBorder 2 3 2 2 2 2 3" xfId="10889" xr:uid="{275BE354-40CE-4A27-A230-6C5EA6194273}"/>
    <cellStyle name="AggOrangeRBorder 2 3 2 2 2 2 4" xfId="13771" xr:uid="{3BF67A82-AE57-4B79-A10A-1165FAA6CF94}"/>
    <cellStyle name="AggOrangeRBorder 2 3 2 2 2 3" xfId="4153" xr:uid="{40A07ECC-2249-4991-85E1-EEAA75A4BD2F}"/>
    <cellStyle name="AggOrangeRBorder 2 3 2 2 2 4" xfId="9433" xr:uid="{DD29D37A-F1F8-4A7D-AD62-D67C12DB91E5}"/>
    <cellStyle name="AggOrangeRBorder 2 3 2 2 2 5" xfId="12355" xr:uid="{6CFC22E8-6D45-472C-A268-21AF1392732D}"/>
    <cellStyle name="AggOrangeRBorder 2 3 2 2 3" xfId="1017" xr:uid="{9FFA9615-788E-49E7-B8B6-79271ECAAF16}"/>
    <cellStyle name="AggOrangeRBorder 2 3 2 2 3 2" xfId="2589" xr:uid="{48FE4B16-A0BD-4CDC-A349-BF6B09B28359}"/>
    <cellStyle name="AggOrangeRBorder 2 3 2 2 3 2 2" xfId="4511" xr:uid="{45E3D0EA-56C7-4FCF-9B21-C5C55A1F3B7C}"/>
    <cellStyle name="AggOrangeRBorder 2 3 2 2 3 2 3" xfId="10339" xr:uid="{FB591C1D-5918-4274-A373-A9D9BF975244}"/>
    <cellStyle name="AggOrangeRBorder 2 3 2 2 3 2 4" xfId="13221" xr:uid="{0FCD3FA5-B3A0-45EF-861D-2377940B7FDA}"/>
    <cellStyle name="AggOrangeRBorder 2 3 2 2 3 3" xfId="3644" xr:uid="{1CD3DCE6-579D-47EA-B320-3BE329513F9F}"/>
    <cellStyle name="AggOrangeRBorder 2 3 2 2 3 4" xfId="8876" xr:uid="{F3BB7F1B-09F5-42D5-828D-D345B1A8FDA9}"/>
    <cellStyle name="AggOrangeRBorder 2 3 2 2 3 5" xfId="11798" xr:uid="{E661AAAD-D1B5-43BC-966B-0FA994D389E0}"/>
    <cellStyle name="AggOrangeRBorder 2 3 2 2 4" xfId="2224" xr:uid="{C35BB5F4-5DC2-4FBB-86F4-0F88C33026B8}"/>
    <cellStyle name="AggOrangeRBorder 2 3 2 2 4 2" xfId="4143" xr:uid="{060A0B29-4522-4477-9064-E24416C83091}"/>
    <cellStyle name="AggOrangeRBorder 2 3 2 2 4 3" xfId="10083" xr:uid="{B333EE31-A85A-479B-B6CE-78941B095C94}"/>
    <cellStyle name="AggOrangeRBorder 2 3 2 2 4 4" xfId="13005" xr:uid="{3E8F42FF-891E-43FF-A825-6298CE9CF627}"/>
    <cellStyle name="AggOrangeRBorder 2 3 2 2 5" xfId="5449" xr:uid="{90054F33-B29A-431E-A76C-6F5F7D74EE86}"/>
    <cellStyle name="AggOrangeRBorder 2 3 2 2 6" xfId="4499" xr:uid="{0EA40B46-04ED-4BC3-AB09-0A66F49065C6}"/>
    <cellStyle name="AggOrangeRBorder 2 3 2 2 7" xfId="6228" xr:uid="{CAF1C929-FD02-400D-B6E4-5F8990A23EC1}"/>
    <cellStyle name="AggOrangeRBorder 2 3 2 3" xfId="1366" xr:uid="{258F9C50-41FF-4D26-8111-3C3DDC00FA4E}"/>
    <cellStyle name="AggOrangeRBorder 2 3 2 3 2" xfId="2931" xr:uid="{1620A2E3-1D77-47BD-A41A-86A4DFEB1F65}"/>
    <cellStyle name="AggOrangeRBorder 2 3 2 3 2 2" xfId="7625" xr:uid="{D7640DCB-B8F8-4896-ACC0-A64C7770EC1B}"/>
    <cellStyle name="AggOrangeRBorder 2 3 2 3 2 3" xfId="10681" xr:uid="{AD45F1B3-3EBA-4523-BF68-868388FBA001}"/>
    <cellStyle name="AggOrangeRBorder 2 3 2 3 2 4" xfId="13563" xr:uid="{0FF1B23D-0E0C-43B9-925E-9D9E771FDE28}"/>
    <cellStyle name="AggOrangeRBorder 2 3 2 3 3" xfId="5126" xr:uid="{60AC5B63-0D64-4DF5-8774-0E8298F63BF6}"/>
    <cellStyle name="AggOrangeRBorder 2 3 2 3 4" xfId="9225" xr:uid="{F28A7CF9-B98C-4EBB-A41E-4F48DC7BA2F5}"/>
    <cellStyle name="AggOrangeRBorder 2 3 2 3 5" xfId="12147" xr:uid="{F2607095-FC42-4BBE-BA9C-3E8B6DE99496}"/>
    <cellStyle name="AggOrangeRBorder 2 3 2 4" xfId="936" xr:uid="{6947EB51-8B2E-4880-A5BA-C9EA755BAD07}"/>
    <cellStyle name="AggOrangeRBorder 2 3 2 4 2" xfId="2516" xr:uid="{6D9D6CD6-DF64-4EFF-B497-399856588650}"/>
    <cellStyle name="AggOrangeRBorder 2 3 2 4 2 2" xfId="6326" xr:uid="{2D725056-B193-40C9-941C-61560334B2B8}"/>
    <cellStyle name="AggOrangeRBorder 2 3 2 4 2 3" xfId="10266" xr:uid="{6BF7D345-8BE9-4B71-88E6-26D67D6B83A0}"/>
    <cellStyle name="AggOrangeRBorder 2 3 2 4 2 4" xfId="13148" xr:uid="{7623A7AB-2998-444C-9233-36001718FBE5}"/>
    <cellStyle name="AggOrangeRBorder 2 3 2 4 3" xfId="5422" xr:uid="{3D135D9C-40E9-444D-B48B-4C3AC2A2CB9E}"/>
    <cellStyle name="AggOrangeRBorder 2 3 2 4 4" xfId="8795" xr:uid="{D895A2C9-AA1A-4534-894E-E6F5060DF5F8}"/>
    <cellStyle name="AggOrangeRBorder 2 3 2 4 5" xfId="11717" xr:uid="{9F70CC58-4BE6-42FB-9430-3CE8B253BC57}"/>
    <cellStyle name="AggOrangeRBorder 2 3 2 5" xfId="2018" xr:uid="{79B65573-0D94-4616-B822-3268B790F2F9}"/>
    <cellStyle name="AggOrangeRBorder 2 3 2 5 2" xfId="6778" xr:uid="{703DC4C2-7B96-4CFF-BC88-DF916BB9C6DB}"/>
    <cellStyle name="AggOrangeRBorder 2 3 2 5 3" xfId="9877" xr:uid="{54E800DB-4E36-4C25-8C8C-8C89ABEB1B63}"/>
    <cellStyle name="AggOrangeRBorder 2 3 2 5 4" xfId="12799" xr:uid="{1C9D9D99-9B18-45AE-9BE1-E4A11A917873}"/>
    <cellStyle name="AggOrangeRBorder 2 3 2 6" xfId="4216" xr:uid="{19A08141-8768-445D-A7FD-4C71C440F1D2}"/>
    <cellStyle name="AggOrangeRBorder 2 3 2 7" xfId="6248" xr:uid="{E0785C9F-77EE-4A0F-B678-A4CBF82022AC}"/>
    <cellStyle name="AggOrangeRBorder 2 3 2 8" xfId="8521" xr:uid="{A05291F0-49E3-4877-88A5-2E37A0921BE5}"/>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2 2 2" xfId="7809" xr:uid="{CD36ABC1-7CF9-4395-85F3-5B4BC7EBB991}"/>
    <cellStyle name="AggOrangeRBorder 2 3 3 2 2 2 3" xfId="10865" xr:uid="{8F1234A2-B3E3-4CF9-8872-290A7FA85292}"/>
    <cellStyle name="AggOrangeRBorder 2 3 3 2 2 2 4" xfId="13747" xr:uid="{3019B179-1F80-4EA0-8DDE-E92F42DFD6CD}"/>
    <cellStyle name="AggOrangeRBorder 2 3 3 2 2 3" xfId="3730" xr:uid="{B59F59DC-82FB-436B-ABE1-1D7EB2892EF2}"/>
    <cellStyle name="AggOrangeRBorder 2 3 3 2 2 4" xfId="9409" xr:uid="{6510BF23-8E37-414A-9E11-70A2DF3FF0AC}"/>
    <cellStyle name="AggOrangeRBorder 2 3 3 2 2 5" xfId="12331" xr:uid="{B6B6D83F-3DB1-47BD-A528-44160AD88728}"/>
    <cellStyle name="AggOrangeRBorder 2 3 3 2 3" xfId="1825" xr:uid="{B8822FA8-F363-4F6F-AB44-021D201B4472}"/>
    <cellStyle name="AggOrangeRBorder 2 3 3 2 3 2" xfId="3375" xr:uid="{98954AEA-8BCE-42FB-B554-0DF9413FB18C}"/>
    <cellStyle name="AggOrangeRBorder 2 3 3 2 3 2 2" xfId="8069" xr:uid="{13862311-FAFE-4B50-8B97-DB3830FF9F49}"/>
    <cellStyle name="AggOrangeRBorder 2 3 3 2 3 2 3" xfId="11125" xr:uid="{531A2F9D-7FA5-4D59-9965-3EE1F091BD23}"/>
    <cellStyle name="AggOrangeRBorder 2 3 3 2 3 2 4" xfId="14007" xr:uid="{9B99ED2A-207A-4876-8E6A-BB37246465E3}"/>
    <cellStyle name="AggOrangeRBorder 2 3 3 2 3 3" xfId="5136" xr:uid="{F292225C-8F49-4994-BB2F-509EB106F0D0}"/>
    <cellStyle name="AggOrangeRBorder 2 3 3 2 3 4" xfId="9684" xr:uid="{C8492D85-DE10-40BF-A486-8F8B6D84AF3F}"/>
    <cellStyle name="AggOrangeRBorder 2 3 3 2 3 5" xfId="12606" xr:uid="{ED6C0B79-B19A-4C11-84E1-2943B126F84E}"/>
    <cellStyle name="AggOrangeRBorder 2 3 3 2 4" xfId="2200" xr:uid="{A4C66FAA-6E54-43FB-9587-C256145114DA}"/>
    <cellStyle name="AggOrangeRBorder 2 3 3 2 4 2" xfId="5977" xr:uid="{CAD906A8-D390-4A6B-AF08-873DACB80458}"/>
    <cellStyle name="AggOrangeRBorder 2 3 3 2 4 3" xfId="10059" xr:uid="{20760945-E9AF-40BB-9A0C-6A6D4F842E06}"/>
    <cellStyle name="AggOrangeRBorder 2 3 3 2 4 4" xfId="12981" xr:uid="{D93C0407-0414-4363-89ED-7EBD9DD63735}"/>
    <cellStyle name="AggOrangeRBorder 2 3 3 2 5" xfId="5487" xr:uid="{B7EF548B-F0F7-481A-A7DD-BE4E68ABF3CE}"/>
    <cellStyle name="AggOrangeRBorder 2 3 3 2 6" xfId="3899" xr:uid="{12204545-5EA7-441A-B142-8287C305593A}"/>
    <cellStyle name="AggOrangeRBorder 2 3 3 2 7" xfId="6809" xr:uid="{4145E9D7-FBBB-4088-8FC6-C659A396BFA6}"/>
    <cellStyle name="AggOrangeRBorder 2 3 3 3" xfId="1342" xr:uid="{CF9513E5-75AA-4AEF-B6F6-3A8F5EA1A108}"/>
    <cellStyle name="AggOrangeRBorder 2 3 3 3 2" xfId="2907" xr:uid="{55CBE0E1-235D-4307-80BA-B6ABB4124F78}"/>
    <cellStyle name="AggOrangeRBorder 2 3 3 3 2 2" xfId="7601" xr:uid="{DC39E3BA-5944-4007-9C8E-DAD32B0751AD}"/>
    <cellStyle name="AggOrangeRBorder 2 3 3 3 2 3" xfId="10657" xr:uid="{3F2EE791-FB26-4CC1-82DD-A99B096DB3BA}"/>
    <cellStyle name="AggOrangeRBorder 2 3 3 3 2 4" xfId="13539" xr:uid="{775B3B0C-2C04-4076-A59C-5103F809EBF2}"/>
    <cellStyle name="AggOrangeRBorder 2 3 3 3 3" xfId="3778" xr:uid="{C28822B2-344C-42EE-AAE4-ED29DDE3F67E}"/>
    <cellStyle name="AggOrangeRBorder 2 3 3 3 4" xfId="9201" xr:uid="{C27C48FD-E4F9-4E4B-8E43-AE55701ECECC}"/>
    <cellStyle name="AggOrangeRBorder 2 3 3 3 5" xfId="12123" xr:uid="{6C661763-BA53-47CB-8FF1-6385AAD2DEB7}"/>
    <cellStyle name="AggOrangeRBorder 2 3 3 4" xfId="1175" xr:uid="{7F49DF88-988F-4FB3-B176-687A077DD428}"/>
    <cellStyle name="AggOrangeRBorder 2 3 3 4 2" xfId="2744" xr:uid="{DB6C8CDE-0CBA-4C7D-BC62-9EB44B91AE8B}"/>
    <cellStyle name="AggOrangeRBorder 2 3 3 4 2 2" xfId="6261" xr:uid="{B65BB94D-E0EC-4A18-8E06-A5BDBD3AD74F}"/>
    <cellStyle name="AggOrangeRBorder 2 3 3 4 2 3" xfId="10494" xr:uid="{70142F40-1BA2-42B2-982A-2DD9EF863A5A}"/>
    <cellStyle name="AggOrangeRBorder 2 3 3 4 2 4" xfId="13376" xr:uid="{4449FFC0-895A-4BFA-8066-BD785EF98485}"/>
    <cellStyle name="AggOrangeRBorder 2 3 3 4 3" xfId="4378" xr:uid="{BFCD6263-4831-4808-8B9A-7B1378C4F9AD}"/>
    <cellStyle name="AggOrangeRBorder 2 3 3 4 4" xfId="9034" xr:uid="{44529198-B7D0-4281-B6CD-48A66F22EEB9}"/>
    <cellStyle name="AggOrangeRBorder 2 3 3 4 5" xfId="11956" xr:uid="{F91CF338-64CB-49C6-9FA6-27EB69835353}"/>
    <cellStyle name="AggOrangeRBorder 2 3 3 5" xfId="1994" xr:uid="{BB23BD2C-0EF9-47B9-979B-311A4AEC6E64}"/>
    <cellStyle name="AggOrangeRBorder 2 3 3 5 2" xfId="3774" xr:uid="{35AD6C1E-43A6-44E4-B7D6-60A19D68EC63}"/>
    <cellStyle name="AggOrangeRBorder 2 3 3 5 3" xfId="9853" xr:uid="{D5056C19-BA62-497B-B933-6B5F413124C0}"/>
    <cellStyle name="AggOrangeRBorder 2 3 3 5 4" xfId="12775" xr:uid="{DB981190-3349-4A8D-87ED-FBB0215A98D4}"/>
    <cellStyle name="AggOrangeRBorder 2 3 3 6" xfId="6718" xr:uid="{04138927-6F7C-4228-9910-2910E2578679}"/>
    <cellStyle name="AggOrangeRBorder 2 3 3 7" xfId="8463" xr:uid="{C8CB5EF0-0665-4197-AB0B-4AB1840B926A}"/>
    <cellStyle name="AggOrangeRBorder 2 3 3 8" xfId="11452" xr:uid="{5798BBC0-9EB2-4E94-8465-60F80CFE289A}"/>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2 2 2" xfId="7791" xr:uid="{5A83EB1A-8B06-4DD8-9062-42A99CAB5FDF}"/>
    <cellStyle name="AggOrangeRBorder 2 3 4 2 2 2 3" xfId="10847" xr:uid="{75C4A9E3-AE89-45B6-8DE8-B0A768654BD4}"/>
    <cellStyle name="AggOrangeRBorder 2 3 4 2 2 2 4" xfId="13729" xr:uid="{98529635-5692-406E-858F-85F8A006E590}"/>
    <cellStyle name="AggOrangeRBorder 2 3 4 2 2 3" xfId="6598" xr:uid="{55A1FD55-CE76-449B-A255-2FB3093F1561}"/>
    <cellStyle name="AggOrangeRBorder 2 3 4 2 2 4" xfId="9391" xr:uid="{1BD0C677-5E01-4FC8-B11D-8D8CE3A1A9A8}"/>
    <cellStyle name="AggOrangeRBorder 2 3 4 2 2 5" xfId="12313" xr:uid="{A63FA9B0-93C8-4505-B958-B1AC684A01BC}"/>
    <cellStyle name="AggOrangeRBorder 2 3 4 2 3" xfId="1130" xr:uid="{62047FEF-0E89-4F92-9E0A-4D99D9C43065}"/>
    <cellStyle name="AggOrangeRBorder 2 3 4 2 3 2" xfId="2699" xr:uid="{620B2670-68B9-4C1A-A099-A7CEB69A0681}"/>
    <cellStyle name="AggOrangeRBorder 2 3 4 2 3 2 2" xfId="5665" xr:uid="{A34255C3-E668-41FE-8CD4-F8BB70A22A74}"/>
    <cellStyle name="AggOrangeRBorder 2 3 4 2 3 2 3" xfId="10449" xr:uid="{F3903623-4DB6-40B3-B5B5-26C614210990}"/>
    <cellStyle name="AggOrangeRBorder 2 3 4 2 3 2 4" xfId="13331" xr:uid="{2AB16C7C-685B-4045-8F7F-33E2734688DC}"/>
    <cellStyle name="AggOrangeRBorder 2 3 4 2 3 3" xfId="4975" xr:uid="{488FC0D2-3D92-47DF-80C1-CD50B5717682}"/>
    <cellStyle name="AggOrangeRBorder 2 3 4 2 3 4" xfId="8989" xr:uid="{5E703B84-ACA7-4DA1-8F35-D1BD06577AD6}"/>
    <cellStyle name="AggOrangeRBorder 2 3 4 2 3 5" xfId="11911" xr:uid="{02C15658-3C1F-4557-B441-7481947B20CB}"/>
    <cellStyle name="AggOrangeRBorder 2 3 4 2 4" xfId="2182" xr:uid="{ACB3E252-6AA6-4DF2-BEBA-0F7949474B4F}"/>
    <cellStyle name="AggOrangeRBorder 2 3 4 2 4 2" xfId="5484" xr:uid="{B16B7626-E20F-4426-B163-F931635E9B40}"/>
    <cellStyle name="AggOrangeRBorder 2 3 4 2 4 3" xfId="10041" xr:uid="{1D930F43-5C75-4777-9DF2-46921848F95D}"/>
    <cellStyle name="AggOrangeRBorder 2 3 4 2 4 4" xfId="12963" xr:uid="{A41D235C-10D4-4921-BE04-24CA04121F3D}"/>
    <cellStyle name="AggOrangeRBorder 2 3 4 2 5" xfId="5360" xr:uid="{F5430742-95A4-463B-955E-3B29DB002E98}"/>
    <cellStyle name="AggOrangeRBorder 2 3 4 2 6" xfId="6439" xr:uid="{4ABAD49A-9329-4966-AAC0-9715E0F59C92}"/>
    <cellStyle name="AggOrangeRBorder 2 3 4 2 7" xfId="5738" xr:uid="{3C63536B-D99D-4A03-959A-C2EE27614A3F}"/>
    <cellStyle name="AggOrangeRBorder 2 3 4 3" xfId="1324" xr:uid="{3AE6C888-787C-4616-98C2-B7C5B4FB02B8}"/>
    <cellStyle name="AggOrangeRBorder 2 3 4 3 2" xfId="2889" xr:uid="{616E21A1-11EF-4388-85A8-77343D4E5C4B}"/>
    <cellStyle name="AggOrangeRBorder 2 3 4 3 2 2" xfId="7583" xr:uid="{CE624A38-700E-4DE9-9E5D-9A8C6B4D1623}"/>
    <cellStyle name="AggOrangeRBorder 2 3 4 3 2 3" xfId="10639" xr:uid="{3362F43C-078D-42A9-8354-0500984D8867}"/>
    <cellStyle name="AggOrangeRBorder 2 3 4 3 2 4" xfId="13521" xr:uid="{8CE5EB0C-84E8-44E4-A636-06CF6A1C2777}"/>
    <cellStyle name="AggOrangeRBorder 2 3 4 3 3" xfId="6763" xr:uid="{44569817-E859-47D1-9C02-0C34D7577C01}"/>
    <cellStyle name="AggOrangeRBorder 2 3 4 3 4" xfId="9183" xr:uid="{838BF820-7D76-42C3-ABE0-CA8A129CB8A8}"/>
    <cellStyle name="AggOrangeRBorder 2 3 4 3 5" xfId="12105" xr:uid="{D3CA5D5D-67F4-4992-9641-673BD195FE74}"/>
    <cellStyle name="AggOrangeRBorder 2 3 4 4" xfId="1056" xr:uid="{04F1CFC5-500B-4F0B-8235-877DA7E350EC}"/>
    <cellStyle name="AggOrangeRBorder 2 3 4 4 2" xfId="2627" xr:uid="{AD537A1B-D22E-423B-A28B-82F8986B1FBD}"/>
    <cellStyle name="AggOrangeRBorder 2 3 4 4 2 2" xfId="3856" xr:uid="{8E9DA3F8-C81E-4A81-AF13-8B962D37742D}"/>
    <cellStyle name="AggOrangeRBorder 2 3 4 4 2 3" xfId="10377" xr:uid="{EE76CED7-8EA7-4192-9F35-6EE127773034}"/>
    <cellStyle name="AggOrangeRBorder 2 3 4 4 2 4" xfId="13259" xr:uid="{72F40B4F-02F1-4870-8CFA-06322871FAD7}"/>
    <cellStyle name="AggOrangeRBorder 2 3 4 4 3" xfId="5926" xr:uid="{7FCA9617-976D-41FA-9805-C77D352A31C3}"/>
    <cellStyle name="AggOrangeRBorder 2 3 4 4 4" xfId="8915" xr:uid="{E81BF6BE-C8BB-478A-AF77-6257274353F1}"/>
    <cellStyle name="AggOrangeRBorder 2 3 4 4 5" xfId="11837" xr:uid="{8AB197F6-92DA-4359-A378-34A7111F28D5}"/>
    <cellStyle name="AggOrangeRBorder 2 3 4 5" xfId="1976" xr:uid="{FF75B5B1-31B0-4A02-A977-F5277EBB8FBC}"/>
    <cellStyle name="AggOrangeRBorder 2 3 4 5 2" xfId="6769" xr:uid="{F5DF5889-01D0-4F38-9420-9AD9C6F35F1E}"/>
    <cellStyle name="AggOrangeRBorder 2 3 4 5 3" xfId="9835" xr:uid="{AE0A96DB-6479-411D-BF1E-613A94D04D14}"/>
    <cellStyle name="AggOrangeRBorder 2 3 4 5 4" xfId="12757" xr:uid="{AC3A3CBC-5CFC-484C-8A17-F6D9DA8E197D}"/>
    <cellStyle name="AggOrangeRBorder 2 3 4 6" xfId="5393" xr:uid="{B288C943-DEBB-453C-AC02-E4BAADF4B62F}"/>
    <cellStyle name="AggOrangeRBorder 2 3 4 7" xfId="6607" xr:uid="{7786E952-E43E-46DE-A2CC-7F427E0FFD6F}"/>
    <cellStyle name="AggOrangeRBorder 2 3 4 8" xfId="5979" xr:uid="{43C969C0-94F2-4A00-9A3D-DADA56027080}"/>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6 2 2" xfId="6393" xr:uid="{8064EF1E-30AC-4D83-9660-DEA16D692A10}"/>
    <cellStyle name="AggOrangeRBorder 2 3 6 2 3" xfId="10423" xr:uid="{DE068F25-E60B-4B4E-831B-E380EB34F904}"/>
    <cellStyle name="AggOrangeRBorder 2 3 6 2 4" xfId="13305" xr:uid="{F39015C9-B935-4154-AC82-F7627F3D8F6B}"/>
    <cellStyle name="AggOrangeRBorder 2 3 6 3" xfId="5175" xr:uid="{E6752A67-9538-47F4-B908-827516FF2EB3}"/>
    <cellStyle name="AggOrangeRBorder 2 3 6 4" xfId="8963" xr:uid="{7E4A4425-C797-4B80-AB73-6A6D29CD2683}"/>
    <cellStyle name="AggOrangeRBorder 2 3 6 5" xfId="11885" xr:uid="{901FAF40-17C4-4721-998A-96FE7D28FB6B}"/>
    <cellStyle name="AggOrangeRBorder 2 3 7" xfId="984" xr:uid="{20AAAD20-7A94-4B8F-93F7-4AE4A6154E59}"/>
    <cellStyle name="AggOrangeRBorder 2 3 7 2" xfId="2559" xr:uid="{1C584334-0690-4EA3-9E41-2E41FE0E6A7C}"/>
    <cellStyle name="AggOrangeRBorder 2 3 7 2 2" xfId="5063" xr:uid="{154B8E1F-5E9D-40B2-B75C-8AB5B37BB1B0}"/>
    <cellStyle name="AggOrangeRBorder 2 3 7 2 3" xfId="10309" xr:uid="{AB73E2E1-6AE6-42B4-B8B2-0F6D439EA51B}"/>
    <cellStyle name="AggOrangeRBorder 2 3 7 2 4" xfId="13191" xr:uid="{E0D17915-E58B-4845-B74B-39A7C432534A}"/>
    <cellStyle name="AggOrangeRBorder 2 3 7 3" xfId="5392" xr:uid="{A783EAC2-3B4A-43F2-A7A4-B90014B7F85C}"/>
    <cellStyle name="AggOrangeRBorder 2 3 7 4" xfId="8843" xr:uid="{D6C335A6-4892-4980-8212-546A35B2709D}"/>
    <cellStyle name="AggOrangeRBorder 2 3 7 5" xfId="11765" xr:uid="{BF17EBB7-2A47-4B00-A6E4-9E820578543D}"/>
    <cellStyle name="AggOrangeRBorder 2 3 8" xfId="1846" xr:uid="{E565FB68-189B-4C29-8D45-9CF8638680B4}"/>
    <cellStyle name="AggOrangeRBorder 2 3 8 2" xfId="5648" xr:uid="{9A95CA5F-71EF-494C-89A1-3E69294B53D6}"/>
    <cellStyle name="AggOrangeRBorder 2 3 8 3" xfId="9705" xr:uid="{1D1907B6-B67C-4AF8-88A8-F7084687A18A}"/>
    <cellStyle name="AggOrangeRBorder 2 3 8 4" xfId="12627" xr:uid="{3C444DB1-F15E-419F-84DD-6865138F809A}"/>
    <cellStyle name="AggOrangeRBorder 2 3 9" xfId="4980" xr:uid="{C2C065C8-EEAE-4714-A5EC-E13879CAD8E2}"/>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2 2 2" xfId="7659" xr:uid="{BCA1B537-064F-4A24-B893-11FA20E02D45}"/>
    <cellStyle name="AggOrangeRBorder 3 2 2 2 2 3" xfId="10715" xr:uid="{64B90BB3-89A4-4AB8-858E-ABFE8508C257}"/>
    <cellStyle name="AggOrangeRBorder 3 2 2 2 2 4" xfId="13597" xr:uid="{F33DEAA0-A6D5-412D-9B96-CA2812AC5811}"/>
    <cellStyle name="AggOrangeRBorder 3 2 2 2 3" xfId="5357" xr:uid="{992B4C37-1098-47CB-AED6-82DB8B7426AF}"/>
    <cellStyle name="AggOrangeRBorder 3 2 2 2 4" xfId="9259" xr:uid="{ADC9DBD3-BB3E-4DC7-A339-70A53544F8CD}"/>
    <cellStyle name="AggOrangeRBorder 3 2 2 2 5" xfId="12181" xr:uid="{799CB417-4458-4DF4-A4E0-2308B7F2328F}"/>
    <cellStyle name="AggOrangeRBorder 3 2 2 3" xfId="1087" xr:uid="{49F5C4C8-AEC8-4C31-BC39-2664C40759F6}"/>
    <cellStyle name="AggOrangeRBorder 3 2 2 3 2" xfId="2656" xr:uid="{6B21530D-6895-4591-BF50-1F78818A8F4E}"/>
    <cellStyle name="AggOrangeRBorder 3 2 2 3 2 2" xfId="3891" xr:uid="{11155F80-0196-4D38-82B3-E911BB9F7272}"/>
    <cellStyle name="AggOrangeRBorder 3 2 2 3 2 3" xfId="10406" xr:uid="{8F92E3CA-9909-4DB2-A6D5-B5B5EE946312}"/>
    <cellStyle name="AggOrangeRBorder 3 2 2 3 2 4" xfId="13288" xr:uid="{79C78D43-8B3A-4740-AA90-E06CFDB29470}"/>
    <cellStyle name="AggOrangeRBorder 3 2 2 3 3" xfId="3544" xr:uid="{D9993E60-DB5D-4EB5-A608-E31C0538639E}"/>
    <cellStyle name="AggOrangeRBorder 3 2 2 3 4" xfId="8946" xr:uid="{FFAE0E17-622A-4374-AB11-6EE5445A9189}"/>
    <cellStyle name="AggOrangeRBorder 3 2 2 3 5" xfId="11868" xr:uid="{4F1C8750-AF45-4334-8F7C-46D90EB7809E}"/>
    <cellStyle name="AggOrangeRBorder 3 2 2 4" xfId="2052" xr:uid="{EF3AB04A-65BA-402F-A14D-4142AA6C10EF}"/>
    <cellStyle name="AggOrangeRBorder 3 2 2 4 2" xfId="4109" xr:uid="{3A471D77-E78A-470E-A7AC-A778A7C8E8BA}"/>
    <cellStyle name="AggOrangeRBorder 3 2 2 4 3" xfId="9911" xr:uid="{D1BFC020-8AD9-49B4-9490-356365517B5E}"/>
    <cellStyle name="AggOrangeRBorder 3 2 2 4 4" xfId="12833" xr:uid="{447A4128-A6B0-4187-93BD-89BE8C1970C0}"/>
    <cellStyle name="AggOrangeRBorder 3 2 2 5" xfId="4375" xr:uid="{0EB8A31B-28F1-4D06-BD03-CE2CDEA2AF89}"/>
    <cellStyle name="AggOrangeRBorder 3 2 2 6" xfId="5609" xr:uid="{456877FC-CF69-475D-890F-691CB7DE74FB}"/>
    <cellStyle name="AggOrangeRBorder 3 2 2 7" xfId="8523" xr:uid="{38C6BF07-7BD3-4C6D-A537-7F3B21129389}"/>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2 2 2" xfId="7867" xr:uid="{CD457404-F058-4C1B-8B52-69383B6F38AB}"/>
    <cellStyle name="AggOrangeRBorder 3 2 3 2 2 3" xfId="10923" xr:uid="{7858E01B-2498-451C-9FEF-B5E8CE135177}"/>
    <cellStyle name="AggOrangeRBorder 3 2 3 2 2 4" xfId="13805" xr:uid="{5E469308-7085-4A5D-A157-D3D1DC646033}"/>
    <cellStyle name="AggOrangeRBorder 3 2 3 2 3" xfId="6406" xr:uid="{B431723A-F5F8-44A2-AC2D-36894E2DFDE3}"/>
    <cellStyle name="AggOrangeRBorder 3 2 3 2 4" xfId="9467" xr:uid="{7DDCBC1B-396D-4C1C-9CF6-1979904736F8}"/>
    <cellStyle name="AggOrangeRBorder 3 2 3 2 5" xfId="12389" xr:uid="{D1A1F564-9EDE-45C7-A282-B84381C065C4}"/>
    <cellStyle name="AggOrangeRBorder 3 2 3 3" xfId="1650" xr:uid="{47574BA9-7452-44C7-828E-D4C8D44C0EC9}"/>
    <cellStyle name="AggOrangeRBorder 3 2 3 3 2" xfId="3215" xr:uid="{BD94103E-B8D1-473D-9E0B-559ABAFF439C}"/>
    <cellStyle name="AggOrangeRBorder 3 2 3 3 2 2" xfId="7909" xr:uid="{D4B7FDAE-3F7B-4F87-9EFD-03D57599DFA5}"/>
    <cellStyle name="AggOrangeRBorder 3 2 3 3 2 3" xfId="10965" xr:uid="{B9A9F837-B439-4367-A1A6-9050633FCFE9}"/>
    <cellStyle name="AggOrangeRBorder 3 2 3 3 2 4" xfId="13847" xr:uid="{49E365B5-7930-4383-B8D8-603FB1D2E831}"/>
    <cellStyle name="AggOrangeRBorder 3 2 3 3 3" xfId="5509" xr:uid="{792D06BB-E33E-467A-A31F-D3BADAAF7414}"/>
    <cellStyle name="AggOrangeRBorder 3 2 3 3 4" xfId="9509" xr:uid="{F22D9E63-95D9-41CB-92C2-DDFB23874176}"/>
    <cellStyle name="AggOrangeRBorder 3 2 3 3 5" xfId="12431" xr:uid="{C2F16223-16E8-48FE-BC52-55646A135117}"/>
    <cellStyle name="AggOrangeRBorder 3 2 3 4" xfId="2258" xr:uid="{87D716CD-52C3-4368-8A2C-509DDDFCA521}"/>
    <cellStyle name="AggOrangeRBorder 3 2 3 4 2" xfId="4301" xr:uid="{C507843B-4090-4A57-AB92-B0388A0C6081}"/>
    <cellStyle name="AggOrangeRBorder 3 2 3 4 3" xfId="10117" xr:uid="{2453ECFA-139F-469B-91DD-C73ECE2BCB8D}"/>
    <cellStyle name="AggOrangeRBorder 3 2 3 4 4" xfId="13039" xr:uid="{B098E39C-0D79-42EF-92C5-2CB4479BD7D3}"/>
    <cellStyle name="AggOrangeRBorder 3 2 3 5" xfId="3653" xr:uid="{9E5739CD-7BD5-481F-BF37-A9E501455E1E}"/>
    <cellStyle name="AggOrangeRBorder 3 2 3 6" xfId="8754" xr:uid="{FF6A88C6-49D3-4363-976A-FF83D9F2E1DB}"/>
    <cellStyle name="AggOrangeRBorder 3 2 3 7" xfId="11677" xr:uid="{8243367E-8037-4ECC-9F3F-7D661053668E}"/>
    <cellStyle name="AggOrangeRBorder 4" xfId="306" xr:uid="{C694437B-5320-4AC3-A1CF-27E195D4A39A}"/>
    <cellStyle name="AggOrangeRBorder 4 10" xfId="4385" xr:uid="{3AFC30A7-3258-416F-AFDE-8EFD047B0D2A}"/>
    <cellStyle name="AggOrangeRBorder 4 11" xfId="4724" xr:uid="{6615186D-5BD6-43CB-8B08-2A8CF9624F14}"/>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2 2 2" xfId="7832" xr:uid="{3B1B0816-CBE2-4AEF-8142-D9352DE3EA71}"/>
    <cellStyle name="AggOrangeRBorder 4 2 2 2 2 3" xfId="10888" xr:uid="{89530A5B-47D4-40FA-8BA2-42B38EB5FBF8}"/>
    <cellStyle name="AggOrangeRBorder 4 2 2 2 2 4" xfId="13770" xr:uid="{EA0EFD8F-146F-4106-A330-E944DA66EF7F}"/>
    <cellStyle name="AggOrangeRBorder 4 2 2 2 3" xfId="4362" xr:uid="{3F3E4BE0-1AE9-49C5-9639-453D875004BD}"/>
    <cellStyle name="AggOrangeRBorder 4 2 2 2 4" xfId="9432" xr:uid="{5AE238ED-FCC1-421E-B563-2113466E8786}"/>
    <cellStyle name="AggOrangeRBorder 4 2 2 2 5" xfId="12354" xr:uid="{31178AE1-7CC8-4C37-87F4-B8C5417F3209}"/>
    <cellStyle name="AggOrangeRBorder 4 2 2 3" xfId="1205" xr:uid="{92613A26-C0DD-454E-AC17-B250EA72A96D}"/>
    <cellStyle name="AggOrangeRBorder 4 2 2 3 2" xfId="2774" xr:uid="{B7B1E2FB-B3F9-4CB9-8F9B-AE1AE6B59B00}"/>
    <cellStyle name="AggOrangeRBorder 4 2 2 3 2 2" xfId="5034" xr:uid="{12CB7F82-B097-4859-BF8A-BA4D502023A5}"/>
    <cellStyle name="AggOrangeRBorder 4 2 2 3 2 3" xfId="10524" xr:uid="{69538420-B210-4DE9-9999-F33EDD667AB8}"/>
    <cellStyle name="AggOrangeRBorder 4 2 2 3 2 4" xfId="13406" xr:uid="{30FA175B-227A-4147-BE38-E353ED4ED225}"/>
    <cellStyle name="AggOrangeRBorder 4 2 2 3 3" xfId="4561" xr:uid="{F990CB65-4476-40BA-B3AC-AB4200C769A9}"/>
    <cellStyle name="AggOrangeRBorder 4 2 2 3 4" xfId="9064" xr:uid="{61B8E9A8-023F-483A-8EBE-A0C0DF913AB8}"/>
    <cellStyle name="AggOrangeRBorder 4 2 2 3 5" xfId="11986" xr:uid="{459E9E50-57F3-42B3-81A8-269060A31E6B}"/>
    <cellStyle name="AggOrangeRBorder 4 2 2 4" xfId="2223" xr:uid="{DD9D133C-F267-4108-8626-792D26B1D55A}"/>
    <cellStyle name="AggOrangeRBorder 4 2 2 4 2" xfId="4352" xr:uid="{A863924D-E391-43EE-B000-1DE9C3B11739}"/>
    <cellStyle name="AggOrangeRBorder 4 2 2 4 3" xfId="10082" xr:uid="{D96654DA-83DB-42D2-884B-A330455AC511}"/>
    <cellStyle name="AggOrangeRBorder 4 2 2 4 4" xfId="13004" xr:uid="{E4BD2DDA-EB20-4DCA-96BA-FD00A9D077C4}"/>
    <cellStyle name="AggOrangeRBorder 4 2 2 5" xfId="4043" xr:uid="{A233D13D-6E2F-4B22-BF6D-FD5918BEBCD4}"/>
    <cellStyle name="AggOrangeRBorder 4 2 2 6" xfId="5649" xr:uid="{692A7F81-BEE4-46C5-9D5D-69FC34902E9B}"/>
    <cellStyle name="AggOrangeRBorder 4 2 2 7" xfId="5595" xr:uid="{B82E998B-276E-4BA5-81C2-15E1DFEB12F5}"/>
    <cellStyle name="AggOrangeRBorder 4 2 3" xfId="1365" xr:uid="{602B1FBE-FA4A-4B1C-B2BD-92484EB47EB1}"/>
    <cellStyle name="AggOrangeRBorder 4 2 3 2" xfId="2930" xr:uid="{24B8073B-4A9F-412C-8C36-46E86CB03A00}"/>
    <cellStyle name="AggOrangeRBorder 4 2 3 2 2" xfId="7624" xr:uid="{71ED69C8-0E07-4A7E-BAD5-B93E6CD3CD84}"/>
    <cellStyle name="AggOrangeRBorder 4 2 3 2 3" xfId="10680" xr:uid="{E1AF1432-AD7A-40C4-99A4-3C02FCC21B8D}"/>
    <cellStyle name="AggOrangeRBorder 4 2 3 2 4" xfId="13562" xr:uid="{44B7D245-AA36-4E80-94E4-29470DAF8AB3}"/>
    <cellStyle name="AggOrangeRBorder 4 2 3 3" xfId="6650" xr:uid="{80148187-A448-420F-8A26-BCD58BB62C89}"/>
    <cellStyle name="AggOrangeRBorder 4 2 3 4" xfId="9224" xr:uid="{F8C5FDBC-51EE-429B-8809-D8A0E43FBA11}"/>
    <cellStyle name="AggOrangeRBorder 4 2 3 5" xfId="12146" xr:uid="{DAF77A25-1E20-4646-9DF1-8BC0FA6AE1C9}"/>
    <cellStyle name="AggOrangeRBorder 4 2 4" xfId="1642" xr:uid="{E8AC3049-F304-474A-A1D1-7DEF1E195777}"/>
    <cellStyle name="AggOrangeRBorder 4 2 4 2" xfId="3207" xr:uid="{F97A9C0B-A2BB-4F45-81EC-7F5E5203D655}"/>
    <cellStyle name="AggOrangeRBorder 4 2 4 2 2" xfId="7901" xr:uid="{691DF26B-FA9B-4F7E-A447-86C81C0519A9}"/>
    <cellStyle name="AggOrangeRBorder 4 2 4 2 3" xfId="10957" xr:uid="{00E5C24F-1B2E-43C2-B212-1C943443516D}"/>
    <cellStyle name="AggOrangeRBorder 4 2 4 2 4" xfId="13839" xr:uid="{977B1290-469A-47AF-A789-4E18AC6FE821}"/>
    <cellStyle name="AggOrangeRBorder 4 2 4 3" xfId="5091" xr:uid="{3629E551-BCCB-4C5E-ADF0-AD50AEC53C32}"/>
    <cellStyle name="AggOrangeRBorder 4 2 4 4" xfId="9501" xr:uid="{1444B654-1D4D-4AC6-86DE-C43A784DE5F9}"/>
    <cellStyle name="AggOrangeRBorder 4 2 4 5" xfId="12423" xr:uid="{EBFA0C14-F77B-4BF4-872C-4A18310FB4AD}"/>
    <cellStyle name="AggOrangeRBorder 4 2 5" xfId="2017" xr:uid="{4CC3CDA2-0C1E-4D00-82C3-EA5DC2CE0EA3}"/>
    <cellStyle name="AggOrangeRBorder 4 2 5 2" xfId="5404" xr:uid="{C0C23339-650E-47E6-AB59-48859CCF5F52}"/>
    <cellStyle name="AggOrangeRBorder 4 2 5 3" xfId="9876" xr:uid="{140DF3EF-1E8A-4C9B-A29A-96D40DA49F32}"/>
    <cellStyle name="AggOrangeRBorder 4 2 5 4" xfId="12798" xr:uid="{370F542A-0ACE-47ED-9742-F62400A155C7}"/>
    <cellStyle name="AggOrangeRBorder 4 2 6" xfId="4910" xr:uid="{FBE58575-DE8D-4E4F-842C-757EC96C7CDF}"/>
    <cellStyle name="AggOrangeRBorder 4 2 7" xfId="4569" xr:uid="{0BFB7220-9AA4-4F2C-BF27-4DB1AF2BEB14}"/>
    <cellStyle name="AggOrangeRBorder 4 2 8" xfId="5661" xr:uid="{24AA9966-6D97-4F6D-950B-BB4D48062742}"/>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2 2 2" xfId="7865" xr:uid="{838CBBB3-10AD-4056-B6C3-B2C4DCF9580F}"/>
    <cellStyle name="AggOrangeRBorder 4 3 2 2 2 3" xfId="10921" xr:uid="{2587C1BC-46FF-464F-9D12-BF202FC90B5A}"/>
    <cellStyle name="AggOrangeRBorder 4 3 2 2 2 4" xfId="13803" xr:uid="{C0E67500-878E-4E9B-81A5-BB4378258887}"/>
    <cellStyle name="AggOrangeRBorder 4 3 2 2 3" xfId="6724" xr:uid="{8717E5E1-87F4-4ACB-8BDC-DA7284AA07EE}"/>
    <cellStyle name="AggOrangeRBorder 4 3 2 2 4" xfId="9465" xr:uid="{205AABD1-7005-45E2-B0DD-F7EBF679D333}"/>
    <cellStyle name="AggOrangeRBorder 4 3 2 2 5" xfId="12387" xr:uid="{BAC1BE65-7E92-4480-A26A-E32F884226EB}"/>
    <cellStyle name="AggOrangeRBorder 4 3 2 3" xfId="1651" xr:uid="{472AEF43-7356-4C7C-8CB3-44CF56D03C41}"/>
    <cellStyle name="AggOrangeRBorder 4 3 2 3 2" xfId="3216" xr:uid="{1DE1EC05-800A-494A-8025-7A79045BADED}"/>
    <cellStyle name="AggOrangeRBorder 4 3 2 3 2 2" xfId="7910" xr:uid="{2F54018C-BF2F-4606-9935-064A6529C387}"/>
    <cellStyle name="AggOrangeRBorder 4 3 2 3 2 3" xfId="10966" xr:uid="{3E1413CD-C03F-4491-9C8D-CDCC6E45C6E2}"/>
    <cellStyle name="AggOrangeRBorder 4 3 2 3 2 4" xfId="13848" xr:uid="{FCF6AEB4-E899-4709-A517-656E23CD2EE1}"/>
    <cellStyle name="AggOrangeRBorder 4 3 2 3 3" xfId="6030" xr:uid="{6C399596-E5BE-4B25-A365-55E069E60C44}"/>
    <cellStyle name="AggOrangeRBorder 4 3 2 3 4" xfId="9510" xr:uid="{FCA52EC9-AA85-4AAE-A3D8-BA98AAD75F7C}"/>
    <cellStyle name="AggOrangeRBorder 4 3 2 3 5" xfId="12432" xr:uid="{D39BF7F1-354E-4F25-BCB0-1BC7E5A97978}"/>
    <cellStyle name="AggOrangeRBorder 4 3 2 4" xfId="2256" xr:uid="{8C8F8806-D1A5-4EBD-9F6F-07ED431A5016}"/>
    <cellStyle name="AggOrangeRBorder 4 3 2 4 2" xfId="6520" xr:uid="{A72CDE40-07DD-46D7-B687-EF33EA3F19EF}"/>
    <cellStyle name="AggOrangeRBorder 4 3 2 4 3" xfId="10115" xr:uid="{24840ADE-CBEF-4121-9E74-D09854ACE07A}"/>
    <cellStyle name="AggOrangeRBorder 4 3 2 4 4" xfId="13037" xr:uid="{AC60FCF3-E49F-4ABB-9F8A-D5B9610E933D}"/>
    <cellStyle name="AggOrangeRBorder 4 3 2 5" xfId="3654" xr:uid="{89723CCA-C431-4FD5-B501-459AD904C985}"/>
    <cellStyle name="AggOrangeRBorder 4 3 2 6" xfId="8752" xr:uid="{1DAB48E5-5BD9-4A13-8FB2-8C34CD15E845}"/>
    <cellStyle name="AggOrangeRBorder 4 3 2 7" xfId="11675" xr:uid="{F85F727A-ECD2-49FF-946E-5715FFAA548E}"/>
    <cellStyle name="AggOrangeRBorder 4 3 3" xfId="1398" xr:uid="{1EDABB46-AC3E-47ED-8C1C-E71122946C69}"/>
    <cellStyle name="AggOrangeRBorder 4 3 3 2" xfId="2963" xr:uid="{80456B23-B30E-4E01-B450-3B9EA4B52B6C}"/>
    <cellStyle name="AggOrangeRBorder 4 3 3 2 2" xfId="7657" xr:uid="{DA79904E-4B87-4B39-B623-A84ACE176520}"/>
    <cellStyle name="AggOrangeRBorder 4 3 3 2 3" xfId="10713" xr:uid="{662A785E-537E-4093-81FE-254A24460F11}"/>
    <cellStyle name="AggOrangeRBorder 4 3 3 2 4" xfId="13595" xr:uid="{6A1B2560-C4E5-45D7-9045-8A2F6E5D829F}"/>
    <cellStyle name="AggOrangeRBorder 4 3 3 3" xfId="4873" xr:uid="{D714E777-52EA-4F54-913C-99C0F4AA21B0}"/>
    <cellStyle name="AggOrangeRBorder 4 3 3 4" xfId="9257" xr:uid="{3CDEA18D-9F6E-44D3-9B38-6431F5B6C760}"/>
    <cellStyle name="AggOrangeRBorder 4 3 3 5" xfId="12179" xr:uid="{4FA39952-45AE-4ABB-BFDF-F078240A78E9}"/>
    <cellStyle name="AggOrangeRBorder 4 3 4" xfId="1809" xr:uid="{9E539613-AF05-4C47-8F54-28ABBEFD115B}"/>
    <cellStyle name="AggOrangeRBorder 4 3 4 2" xfId="3361" xr:uid="{97A6DDFC-B48F-4A5F-BF0A-D9B38D226A6C}"/>
    <cellStyle name="AggOrangeRBorder 4 3 4 2 2" xfId="8055" xr:uid="{D1F61105-9D3B-4C8F-B3A6-8077298140FE}"/>
    <cellStyle name="AggOrangeRBorder 4 3 4 2 3" xfId="11111" xr:uid="{BFADEFD9-80DB-4854-BB7E-C36DBB41CADC}"/>
    <cellStyle name="AggOrangeRBorder 4 3 4 2 4" xfId="13993" xr:uid="{DFDF13CF-1E74-4E0B-ACB5-DFA082C84337}"/>
    <cellStyle name="AggOrangeRBorder 4 3 4 3" xfId="5379" xr:uid="{4624EFFA-5E02-47C3-A3AA-F500656A392D}"/>
    <cellStyle name="AggOrangeRBorder 4 3 4 4" xfId="9668" xr:uid="{FEE29740-2A8F-418A-A947-EBD0B478F310}"/>
    <cellStyle name="AggOrangeRBorder 4 3 4 5" xfId="12590" xr:uid="{C809915B-B668-4035-A837-22800B0BFE1A}"/>
    <cellStyle name="AggOrangeRBorder 4 3 5" xfId="2050" xr:uid="{8C2B94C3-7CA9-4CAA-94E8-67E66CFB3AA0}"/>
    <cellStyle name="AggOrangeRBorder 4 3 5 2" xfId="5008" xr:uid="{36D67430-F7D5-4CDD-B39F-165F31A2C7EC}"/>
    <cellStyle name="AggOrangeRBorder 4 3 5 3" xfId="9909" xr:uid="{2A335026-5786-4FA3-9D4C-AF1E93465D40}"/>
    <cellStyle name="AggOrangeRBorder 4 3 5 4" xfId="12831" xr:uid="{3B0EED15-F417-4C6F-A877-04F3FED6C9A4}"/>
    <cellStyle name="AggOrangeRBorder 4 3 6" xfId="6593" xr:uid="{CA292B30-0934-49CB-88E1-887AEA82F426}"/>
    <cellStyle name="AggOrangeRBorder 4 3 7" xfId="6031" xr:uid="{6F769D8B-7271-46CB-8D06-316A60778431}"/>
    <cellStyle name="AggOrangeRBorder 4 3 8" xfId="4513" xr:uid="{5875AA4E-79BD-4F67-B2F7-B9C20433E15E}"/>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2 2 2" xfId="7886" xr:uid="{4EFB0166-445D-47A5-B848-B4F3AD1F2ADE}"/>
    <cellStyle name="AggOrangeRBorder 4 4 2 2 2 3" xfId="10942" xr:uid="{F90EFADF-4869-490F-ABC2-DE1FB303BBA4}"/>
    <cellStyle name="AggOrangeRBorder 4 4 2 2 2 4" xfId="13824" xr:uid="{95755F87-54D8-4248-9284-CE8762C48F03}"/>
    <cellStyle name="AggOrangeRBorder 4 4 2 2 3" xfId="4827" xr:uid="{380E6A4F-2E2F-4B85-8108-10556EAF6047}"/>
    <cellStyle name="AggOrangeRBorder 4 4 2 2 4" xfId="9486" xr:uid="{73F770A3-176E-4B94-B636-C3CE1EEEB073}"/>
    <cellStyle name="AggOrangeRBorder 4 4 2 2 5" xfId="12408" xr:uid="{8ADE0BCA-8A45-482D-99B4-733E88A732B1}"/>
    <cellStyle name="AggOrangeRBorder 4 4 2 3" xfId="1899" xr:uid="{DD3A5DE9-2DAD-452C-9A84-70A5421513F5}"/>
    <cellStyle name="AggOrangeRBorder 4 4 2 3 2" xfId="3442" xr:uid="{12C1432C-29BA-4C44-8D34-7693626F4C21}"/>
    <cellStyle name="AggOrangeRBorder 4 4 2 3 2 2" xfId="8136" xr:uid="{017FABFC-B893-4049-98CD-734482F632D4}"/>
    <cellStyle name="AggOrangeRBorder 4 4 2 3 2 3" xfId="11192" xr:uid="{D2812D28-3F16-4BEB-BE82-2E662E9D51AA}"/>
    <cellStyle name="AggOrangeRBorder 4 4 2 3 2 4" xfId="14074" xr:uid="{C646583D-2E98-48DE-B253-7D2C98BD3CBA}"/>
    <cellStyle name="AggOrangeRBorder 4 4 2 3 3" xfId="4554" xr:uid="{FC5EDBE2-531F-4E78-8BA0-D3C3CFC12137}"/>
    <cellStyle name="AggOrangeRBorder 4 4 2 3 4" xfId="9758" xr:uid="{0711CCF1-4EC0-4663-A56E-C0F7165BEDBC}"/>
    <cellStyle name="AggOrangeRBorder 4 4 2 3 5" xfId="12680" xr:uid="{5B26A8FE-3A11-4A30-8120-886685A44D52}"/>
    <cellStyle name="AggOrangeRBorder 4 4 2 4" xfId="2277" xr:uid="{E0028E85-36FA-4E3A-8675-827BC9656C75}"/>
    <cellStyle name="AggOrangeRBorder 4 4 2 4 2" xfId="4902" xr:uid="{E22BC5FB-1BB9-43F2-81AE-D8BA94E9E478}"/>
    <cellStyle name="AggOrangeRBorder 4 4 2 4 3" xfId="10136" xr:uid="{8D3B682F-A79E-4480-BD41-032F44DA33AE}"/>
    <cellStyle name="AggOrangeRBorder 4 4 2 4 4" xfId="13058" xr:uid="{45C1A3A0-80D5-4D9D-81B4-3E9A167A5DE9}"/>
    <cellStyle name="AggOrangeRBorder 4 4 2 5" xfId="5109" xr:uid="{D6CC4534-2D33-4A55-B85C-E94650CB6557}"/>
    <cellStyle name="AggOrangeRBorder 4 4 2 6" xfId="8773" xr:uid="{082ACBF8-E4BC-4A05-8C72-DA352ECEE95D}"/>
    <cellStyle name="AggOrangeRBorder 4 4 2 7" xfId="11696" xr:uid="{482A058D-D17D-498D-B768-FDBC2DD813E7}"/>
    <cellStyle name="AggOrangeRBorder 4 4 3" xfId="1419" xr:uid="{D15A459B-D235-4E82-ACF2-9F01B09DFCE2}"/>
    <cellStyle name="AggOrangeRBorder 4 4 3 2" xfId="2984" xr:uid="{E5AE4044-C613-4467-AC64-A5DD0B4A0953}"/>
    <cellStyle name="AggOrangeRBorder 4 4 3 2 2" xfId="7678" xr:uid="{948095B2-0B2F-4F07-94DB-36D1D3887C3B}"/>
    <cellStyle name="AggOrangeRBorder 4 4 3 2 3" xfId="10734" xr:uid="{2FDC9EDF-84ED-482B-AA35-F8B51CD0380B}"/>
    <cellStyle name="AggOrangeRBorder 4 4 3 2 4" xfId="13616" xr:uid="{7725579A-9C6F-4CD8-8442-2CA2ADEE6BC2}"/>
    <cellStyle name="AggOrangeRBorder 4 4 3 3" xfId="5322" xr:uid="{E25A7358-A4FF-4AE7-966D-4971F9CA060B}"/>
    <cellStyle name="AggOrangeRBorder 4 4 3 4" xfId="9278" xr:uid="{C6FEC9E3-31A0-49E4-977E-3FCBBEED4CF2}"/>
    <cellStyle name="AggOrangeRBorder 4 4 3 5" xfId="12200" xr:uid="{FF6B6271-C4F9-4A89-AD16-F25822EBF81D}"/>
    <cellStyle name="AggOrangeRBorder 4 4 4" xfId="1728" xr:uid="{51528890-16CC-4356-BC60-BEDAA17170B9}"/>
    <cellStyle name="AggOrangeRBorder 4 4 4 2" xfId="3288" xr:uid="{D7A04750-D49B-4EB2-87AC-AAC5736C6134}"/>
    <cellStyle name="AggOrangeRBorder 4 4 4 2 2" xfId="7982" xr:uid="{D597F4A5-419F-4DCA-96D5-AB4972EF0ACA}"/>
    <cellStyle name="AggOrangeRBorder 4 4 4 2 3" xfId="11038" xr:uid="{2D9D1706-E2DC-46D9-B2FB-9E65C98A7607}"/>
    <cellStyle name="AggOrangeRBorder 4 4 4 2 4" xfId="13920" xr:uid="{F6B11AA5-170D-488A-B892-027AF708F4F4}"/>
    <cellStyle name="AggOrangeRBorder 4 4 4 3" xfId="6761" xr:uid="{9B3E441E-849E-49D9-ABA2-F5448F753BB6}"/>
    <cellStyle name="AggOrangeRBorder 4 4 4 4" xfId="9587" xr:uid="{A0DB08A9-4C77-4972-B2A9-B267552D69F2}"/>
    <cellStyle name="AggOrangeRBorder 4 4 4 5" xfId="12509" xr:uid="{AACD4554-8E33-4EE4-9B4E-F0E11C957F20}"/>
    <cellStyle name="AggOrangeRBorder 4 4 5" xfId="2071" xr:uid="{D6EE716D-7B57-47F1-B284-699B7F3F6053}"/>
    <cellStyle name="AggOrangeRBorder 4 4 5 2" xfId="4283" xr:uid="{7FD6982F-7715-4965-97BD-A11254B5083D}"/>
    <cellStyle name="AggOrangeRBorder 4 4 5 3" xfId="9930" xr:uid="{2ECB64B5-EE00-40DD-BAA5-FB7C8530783B}"/>
    <cellStyle name="AggOrangeRBorder 4 4 5 4" xfId="12852" xr:uid="{9D29E110-E729-4B28-A93E-DF282C9D1352}"/>
    <cellStyle name="AggOrangeRBorder 4 4 6" xfId="5667" xr:uid="{2B16D9D3-B0DA-4B33-9DCE-DC19A4485248}"/>
    <cellStyle name="AggOrangeRBorder 4 4 7" xfId="5213" xr:uid="{02C1FF41-26ED-4AFB-A19C-9CFF447D39A3}"/>
    <cellStyle name="AggOrangeRBorder 4 4 8" xfId="10258" xr:uid="{448191BB-2A8B-458E-BDA6-50E7EB427C24}"/>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6 2 2" xfId="4491" xr:uid="{DBA19972-8654-4DAC-BD0E-AAF76AE17A77}"/>
    <cellStyle name="AggOrangeRBorder 4 6 2 3" xfId="10422" xr:uid="{00AD8FB5-5A8B-4FE5-97F6-46D9014700EB}"/>
    <cellStyle name="AggOrangeRBorder 4 6 2 4" xfId="13304" xr:uid="{C827DDA3-9999-4390-A840-317B8F4FA0D0}"/>
    <cellStyle name="AggOrangeRBorder 4 6 3" xfId="6698" xr:uid="{8AA785FE-851F-43E7-A655-D925D0AF6F7E}"/>
    <cellStyle name="AggOrangeRBorder 4 6 4" xfId="8962" xr:uid="{717EB286-86B8-4A57-9BF5-4BEE80DECE07}"/>
    <cellStyle name="AggOrangeRBorder 4 6 5" xfId="11884" xr:uid="{A513238F-C53F-4D60-884E-1119C981A353}"/>
    <cellStyle name="AggOrangeRBorder 4 7" xfId="1198" xr:uid="{2BC91A93-706D-48CD-8E6C-FDCBCEBCE6D4}"/>
    <cellStyle name="AggOrangeRBorder 4 7 2" xfId="2767" xr:uid="{61435DA0-4E86-4619-9EFC-C19BEE86E393}"/>
    <cellStyle name="AggOrangeRBorder 4 7 2 2" xfId="5313" xr:uid="{9DD6CF22-F209-4E45-B943-52DDB1A3F280}"/>
    <cellStyle name="AggOrangeRBorder 4 7 2 3" xfId="10517" xr:uid="{F558D6F0-3003-4C36-85F7-8421514AE450}"/>
    <cellStyle name="AggOrangeRBorder 4 7 2 4" xfId="13399" xr:uid="{9578C681-9DC9-45C1-85E9-F19EC2A23CB5}"/>
    <cellStyle name="AggOrangeRBorder 4 7 3" xfId="4956" xr:uid="{4562232A-E0E7-4F94-A92E-DC84D6FEB4E9}"/>
    <cellStyle name="AggOrangeRBorder 4 7 4" xfId="9057" xr:uid="{A722E513-BD53-47D1-9A24-8CE2461BB55D}"/>
    <cellStyle name="AggOrangeRBorder 4 7 5" xfId="11979" xr:uid="{EE33826A-ABD3-42B3-954C-C317F0037147}"/>
    <cellStyle name="AggOrangeRBorder 4 8" xfId="1805" xr:uid="{D4C99375-B8A5-4643-A774-FEB99AD3D3D7}"/>
    <cellStyle name="AggOrangeRBorder 4 8 2" xfId="6587" xr:uid="{F120DADC-2FBF-4563-984A-8C02A0A2C1B3}"/>
    <cellStyle name="AggOrangeRBorder 4 8 3" xfId="9664" xr:uid="{1275E60E-6616-4BA9-BD01-6B475FDDBAD6}"/>
    <cellStyle name="AggOrangeRBorder 4 8 4" xfId="12586" xr:uid="{CF974E93-06E2-4A00-B844-8F8D8EB34890}"/>
    <cellStyle name="AggOrangeRBorder 4 9" xfId="6505" xr:uid="{9620E69B-D665-4CCF-A24D-0F0EC67B027E}"/>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546" hidden="1" xr:uid="{83FD365F-7C0F-40AE-B7E4-20A5A7FE0EF7}"/>
    <cellStyle name="Ausgabe" xfId="4400" hidden="1" xr:uid="{7E1F6C68-5BE8-4454-A8D6-01BEDEA8F809}"/>
    <cellStyle name="Ausgabe" xfId="4485" hidden="1" xr:uid="{A1F3E0F0-108B-4ACE-9CE1-72A0B736A55E}"/>
    <cellStyle name="Ausgabe" xfId="5191" hidden="1" xr:uid="{702030E3-D3F4-40E5-ACB8-CD801773A5FC}"/>
    <cellStyle name="Ausgabe" xfId="4646" hidden="1" xr:uid="{A209275A-2C05-47F0-9AD1-4F2E1BC72709}"/>
    <cellStyle name="Ausgabe" xfId="4434" hidden="1" xr:uid="{7439B224-0B70-43F7-A8F4-A06141533018}"/>
    <cellStyle name="Ausgabe" xfId="4431" hidden="1" xr:uid="{2B89D0F4-86D9-4440-9127-CEBA9F044482}"/>
    <cellStyle name="Ausgabe" xfId="5710" hidden="1" xr:uid="{B644E73C-5EBC-4A38-AC7A-C5E4F3948542}"/>
    <cellStyle name="Ausgabe" xfId="5739" hidden="1" xr:uid="{B4FC5F14-0661-47F5-ACD8-D5C9346E4BFE}"/>
    <cellStyle name="Ausgabe" xfId="5936" hidden="1" xr:uid="{E05F0FBC-0162-48B3-91D6-7BE1A4164377}"/>
    <cellStyle name="Ausgabe" xfId="6014" hidden="1" xr:uid="{0601C9DF-4556-462B-B7E2-4009DB229D38}"/>
    <cellStyle name="Ausgabe" xfId="6713" hidden="1" xr:uid="{8DA873EF-D536-4B0C-9D18-0A66FFF994CA}"/>
    <cellStyle name="Ausgabe" xfId="6175" hidden="1" xr:uid="{E24BFDA9-495F-48BB-AB03-6DCAE89F2DA5}"/>
    <cellStyle name="Ausgabe" xfId="5969" hidden="1" xr:uid="{9959D791-9D96-4E51-AAFE-4D1BF36A85D9}"/>
    <cellStyle name="Ausgabe" xfId="5966" hidden="1" xr:uid="{76AC3800-BEFA-4988-A4AB-A4DE77E8E897}"/>
    <cellStyle name="Ausgabe" xfId="6861" hidden="1" xr:uid="{38BA65AD-C229-4292-9C21-7868376B1687}"/>
    <cellStyle name="Ausgabe" xfId="6876" hidden="1" xr:uid="{BBEC3AD6-B077-42C0-917F-7FC6438F6EE0}"/>
    <cellStyle name="Ausgabe" xfId="7038" hidden="1" xr:uid="{9819F8A2-C8A0-47ED-913A-C21E68ABF3BA}"/>
    <cellStyle name="Ausgabe" xfId="7072" hidden="1" xr:uid="{80260793-7EA3-4F1B-8948-5B29D9ED0AAB}"/>
    <cellStyle name="Ausgabe" xfId="7145" hidden="1" xr:uid="{3D380292-E752-4CD8-B185-BA1BCAB214EB}"/>
    <cellStyle name="Ausgabe" xfId="7097" hidden="1" xr:uid="{CD156DAD-337B-4D83-9B9C-B30D4C5B7748}"/>
    <cellStyle name="Ausgabe" xfId="7063" hidden="1" xr:uid="{2D414815-886A-42AB-8534-4722FAF15209}"/>
    <cellStyle name="Ausgabe" xfId="7061" hidden="1" xr:uid="{C8C294F0-69C7-467F-A542-DE6BA5C09ED8}"/>
    <cellStyle name="Ausgabe" xfId="7185" hidden="1" xr:uid="{AFC8B690-3745-43E6-856D-3DA8D27A4D96}"/>
    <cellStyle name="Ausgabe" xfId="7200" hidden="1" xr:uid="{19386103-BB84-42D5-9935-6ED65341EDAE}"/>
    <cellStyle name="Ausgabe" xfId="7362" hidden="1" xr:uid="{39F84E95-7AF4-4174-A2CA-3010C1A3266B}"/>
    <cellStyle name="Ausgabe" xfId="7396" hidden="1" xr:uid="{F4434146-70FF-47B2-8A15-58B58E24EE68}"/>
    <cellStyle name="Ausgabe" xfId="7469" hidden="1" xr:uid="{22A68B8C-3C4D-444A-AC3E-51942F93C518}"/>
    <cellStyle name="Ausgabe" xfId="7421" hidden="1" xr:uid="{0B749816-A00F-4C87-AA5E-2FB50715DA7D}"/>
    <cellStyle name="Ausgabe" xfId="7387" hidden="1" xr:uid="{9CFE6531-6D87-4479-8A5B-670A59DCEBA7}"/>
    <cellStyle name="Ausgabe" xfId="7385" hidden="1" xr:uid="{B188C39F-0958-4235-AAB0-94767B042FD4}"/>
    <cellStyle name="Ausgabe" xfId="7509" hidden="1" xr:uid="{110A7210-BF88-4A97-8070-750CDE7F6960}"/>
    <cellStyle name="Ausgabe" xfId="6179" hidden="1" xr:uid="{74004048-7A97-48C8-8FF5-045F0D50287D}"/>
    <cellStyle name="Ausgabe" xfId="4991" hidden="1" xr:uid="{FD9943EB-F9E7-4D77-A23B-1954F656E1BF}"/>
    <cellStyle name="Ausgabe" xfId="5663" hidden="1" xr:uid="{35C91C13-2129-4738-812C-EF4E7903F419}"/>
    <cellStyle name="Ausgabe" xfId="4278" hidden="1" xr:uid="{80135965-FBF3-44D2-A631-7AE30CE0F096}"/>
    <cellStyle name="Ausgabe" xfId="6481" hidden="1" xr:uid="{354E7640-F47E-405C-89D7-A0345CAD2572}"/>
    <cellStyle name="Ausgabe" xfId="5324" hidden="1" xr:uid="{3E9A8A57-B14D-4FEC-9AFB-FC192FCBA693}"/>
    <cellStyle name="Ausgabe" xfId="4856" hidden="1" xr:uid="{2E51D36E-9C0F-4246-8B2D-716B3280DBA6}"/>
    <cellStyle name="Ausgabe" xfId="4549" hidden="1" xr:uid="{9037DBED-1E8B-4B74-8ED9-9CAB7AD4F42E}"/>
    <cellStyle name="Ausgabe" xfId="5633" hidden="1" xr:uid="{96F44AD1-CB64-4297-949A-A5B1FDC19DBC}"/>
    <cellStyle name="Ausgabe" xfId="4101" hidden="1" xr:uid="{D31BCE75-351C-4012-AB5C-DA5C2858632F}"/>
    <cellStyle name="Ausgabe" xfId="4289" hidden="1" xr:uid="{ED88865C-01A3-4D47-8E71-67C9C1D5C65F}"/>
    <cellStyle name="Ausgabe" xfId="8013" hidden="1" xr:uid="{BF1DD6C3-5EAC-42F5-8AD3-8EE242444017}"/>
    <cellStyle name="Ausgabe" xfId="6822" hidden="1" xr:uid="{65C1B106-B086-4570-972A-13097839D52D}"/>
    <cellStyle name="Ausgabe" xfId="5329" hidden="1" xr:uid="{F84E326B-81EE-487E-8E93-A76F4BD71C09}"/>
    <cellStyle name="Ausgabe" xfId="4861" hidden="1" xr:uid="{3B4A95CC-D400-4E9B-9689-35F3709A00D5}"/>
    <cellStyle name="Ausgabe" xfId="8161" hidden="1" xr:uid="{D64A601C-B05A-4F6B-BB61-17C2AEC30032}"/>
    <cellStyle name="Ausgabe" xfId="8176" hidden="1" xr:uid="{E70B9B0F-56BA-4B03-852D-E6C92CB7D548}"/>
    <cellStyle name="Ausgabe" xfId="8304" hidden="1" xr:uid="{F01C4174-EE5D-4B96-82AE-B8C88CC8C959}"/>
    <cellStyle name="Ausgabe" xfId="8338" hidden="1" xr:uid="{633E552D-7D79-4D71-B417-70634ED33D91}"/>
    <cellStyle name="Ausgabe" xfId="8411" hidden="1" xr:uid="{35B6D68F-15C8-4327-8507-1001D79004A5}"/>
    <cellStyle name="Ausgabe" xfId="8363" hidden="1" xr:uid="{8FAC79AE-BB77-4969-AB67-1F488B15674C}"/>
    <cellStyle name="Ausgabe" xfId="8329" hidden="1" xr:uid="{ADB3D94E-32B0-47A2-9C1E-E591FAD5412B}"/>
    <cellStyle name="Ausgabe" xfId="8327" hidden="1" xr:uid="{73EF0B31-DAA1-48D8-8381-C1C286B005F1}"/>
    <cellStyle name="Ausgabe" xfId="8451" hidden="1" xr:uid="{DC2AA47B-01B1-4343-9B9B-26D7BD0A5EAF}"/>
    <cellStyle name="Ausgabe" xfId="8466" hidden="1" xr:uid="{10DE5A43-17C9-4E67-AD95-82324B01E466}"/>
    <cellStyle name="Ausgabe" xfId="8593" hidden="1" xr:uid="{6F871E19-EBCC-4B99-A979-FB9B68BA991B}"/>
    <cellStyle name="Ausgabe" xfId="8627" hidden="1" xr:uid="{C02B84F6-F97C-40A3-9C27-D50D752CE437}"/>
    <cellStyle name="Ausgabe" xfId="8700" hidden="1" xr:uid="{567A2DB3-9E48-410C-A1E8-66486BD5A469}"/>
    <cellStyle name="Ausgabe" xfId="8652" hidden="1" xr:uid="{FECFECD7-79C7-4D09-8050-F9E50ABEC68E}"/>
    <cellStyle name="Ausgabe" xfId="8618" hidden="1" xr:uid="{3B6E6A49-0607-4AA1-B595-7BE631EB07F1}"/>
    <cellStyle name="Ausgabe" xfId="8616" hidden="1" xr:uid="{71DD0F3E-05C2-46ED-B3FB-006455E8EF77}"/>
    <cellStyle name="Ausgabe" xfId="8740" hidden="1" xr:uid="{45112E3B-9E52-44BC-B504-CA15D3160F43}"/>
    <cellStyle name="Ausgabe" xfId="6622" hidden="1" xr:uid="{62CBC3E4-0A83-4397-9CEC-4EFA6DA181E7}"/>
    <cellStyle name="Ausgabe" xfId="8804" hidden="1" xr:uid="{AE250A52-6DF4-4129-90D1-48C5A841A761}"/>
    <cellStyle name="Ausgabe" xfId="8890" hidden="1" xr:uid="{88B766CA-498C-4FAF-A56A-63D5D04E2827}"/>
    <cellStyle name="Ausgabe" xfId="9620" hidden="1" xr:uid="{BC051054-90B2-4D99-A75E-C0B52399C81C}"/>
    <cellStyle name="Ausgabe" xfId="9056" hidden="1" xr:uid="{4F741DD8-FA5D-45A9-9368-A9F04AC34DA6}"/>
    <cellStyle name="Ausgabe" xfId="8838" hidden="1" xr:uid="{61A308C9-6529-4931-8EE9-1295DD609606}"/>
    <cellStyle name="Ausgabe" xfId="8835" hidden="1" xr:uid="{388CA417-7E28-480B-9CE9-A7459834F8A3}"/>
    <cellStyle name="Ausgabe" xfId="10155" hidden="1" xr:uid="{F10B23FA-24FD-473C-8280-43949A4F7938}"/>
    <cellStyle name="Ausgabe" xfId="10184" hidden="1" xr:uid="{8722463B-A0EC-4BD7-A07E-A0CE73007D8D}"/>
    <cellStyle name="Ausgabe" xfId="10274" hidden="1" xr:uid="{B92F0A55-30AC-479A-9A58-08794A8453C5}"/>
    <cellStyle name="Ausgabe" xfId="10353" hidden="1" xr:uid="{D7025B66-FF4E-417A-8B22-953E1CF6FE9E}"/>
    <cellStyle name="Ausgabe" xfId="11069" hidden="1" xr:uid="{3DE36E95-A61A-4244-8A5E-5CC09AC91557}"/>
    <cellStyle name="Ausgabe" xfId="10516" hidden="1" xr:uid="{4F2AD7C0-52B5-41C2-AA88-CB4189572855}"/>
    <cellStyle name="Ausgabe" xfId="10307" hidden="1" xr:uid="{67E858FC-F9BF-4277-AAD4-FE2A70B68F2A}"/>
    <cellStyle name="Ausgabe" xfId="10304" hidden="1" xr:uid="{3EE2D9F2-92FC-4E3E-AFC2-023EC644C0EF}"/>
    <cellStyle name="Ausgabe" xfId="11217" hidden="1" xr:uid="{6B5B298A-FB26-4D00-89C1-AA8D6941B858}"/>
    <cellStyle name="Ausgabe" xfId="11230" hidden="1" xr:uid="{5384E910-1BCD-4A36-B3A4-BE33BC8D361F}"/>
    <cellStyle name="Ausgabe" xfId="11294" hidden="1" xr:uid="{C5931B44-475A-4C51-B1EA-AB585A5EE6F1}"/>
    <cellStyle name="Ausgabe" xfId="11328" hidden="1" xr:uid="{63FFD825-8D0D-4DD5-AD4A-062087B08F2F}"/>
    <cellStyle name="Ausgabe" xfId="11401" hidden="1" xr:uid="{664FDCB0-A228-462C-BF00-B6FBE6177453}"/>
    <cellStyle name="Ausgabe" xfId="11353" hidden="1" xr:uid="{825346CF-123C-4F6F-8773-C601FDB8D51D}"/>
    <cellStyle name="Ausgabe" xfId="11319" hidden="1" xr:uid="{F5BF3A36-D681-4EF1-BBD0-E62853DFB800}"/>
    <cellStyle name="Ausgabe" xfId="11317" hidden="1" xr:uid="{904FF916-B04A-4C45-BBA7-811571FA5C4A}"/>
    <cellStyle name="Ausgabe" xfId="11441" hidden="1" xr:uid="{749A0F7F-AE5A-4FA3-8DF7-2EEE80F0D7DB}"/>
    <cellStyle name="Ausgabe" xfId="11454" hidden="1" xr:uid="{5EEB293B-DB8D-43DB-893F-865929EC09A8}"/>
    <cellStyle name="Ausgabe" xfId="11517" hidden="1" xr:uid="{D9B136D8-8631-4B2A-AB28-0CD6FA853BD7}"/>
    <cellStyle name="Ausgabe" xfId="11551" hidden="1" xr:uid="{08AF4EFA-FDA9-42A6-B309-84E1385C4892}"/>
    <cellStyle name="Ausgabe" xfId="11624" hidden="1" xr:uid="{705803B9-D7DC-42C3-A7C5-935CF278350E}"/>
    <cellStyle name="Ausgabe" xfId="11576" hidden="1" xr:uid="{DAB60007-63EB-438C-A260-94526AB8733D}"/>
    <cellStyle name="Ausgabe" xfId="11542" hidden="1" xr:uid="{39E07C6B-ACAD-4F48-85C0-52FF77B6B4A4}"/>
    <cellStyle name="Ausgabe" xfId="11540" hidden="1" xr:uid="{5C21D0AC-FF33-49B2-AEB3-1437F34D652F}"/>
    <cellStyle name="Ausgabe" xfId="11664" hidden="1" xr:uid="{F258855D-FB3C-4791-92E1-4E3CEA0D2E6F}"/>
    <cellStyle name="Ausgabe" xfId="8540" hidden="1" xr:uid="{FD02252D-336C-4054-897D-037A6956FE12}"/>
    <cellStyle name="Ausgabe" xfId="11726" hidden="1" xr:uid="{4EE6B3B3-E15B-4051-ABD1-6FF39500DDDF}"/>
    <cellStyle name="Ausgabe" xfId="11812" hidden="1" xr:uid="{332A1121-9DA6-4660-B818-D044BBDE7D36}"/>
    <cellStyle name="Ausgabe" xfId="12542" hidden="1" xr:uid="{63A94563-2A97-4716-BF71-4CA2571E4F6C}"/>
    <cellStyle name="Ausgabe" xfId="11978" hidden="1" xr:uid="{59747C48-03DF-44EF-A411-B5BF2AF771E6}"/>
    <cellStyle name="Ausgabe" xfId="11760" hidden="1" xr:uid="{FDA80AA7-93FE-4D92-A02D-A6B1453D3F04}"/>
    <cellStyle name="Ausgabe" xfId="11757" hidden="1" xr:uid="{65E36034-4F66-4134-A00B-1235B8496159}"/>
    <cellStyle name="Ausgabe" xfId="13077" hidden="1" xr:uid="{7E0F8AE9-F31A-4B9A-92F9-0BF3B733818C}"/>
    <cellStyle name="Ausgabe" xfId="13102" hidden="1" xr:uid="{101EBD6E-F328-4342-B405-3E1EB8AB3ECE}"/>
    <cellStyle name="Ausgabe" xfId="13156" hidden="1" xr:uid="{519EDA99-4635-40EA-BEA3-5A4A2CFBE3F4}"/>
    <cellStyle name="Ausgabe" xfId="13235" hidden="1" xr:uid="{09505FC8-A37E-45A8-8C9C-AA96116F45C8}"/>
    <cellStyle name="Ausgabe" xfId="13951" hidden="1" xr:uid="{0B7592AD-7B4A-48F8-A9E5-F278A2A1EEF5}"/>
    <cellStyle name="Ausgabe" xfId="13398" hidden="1" xr:uid="{47E70503-D894-4A6E-AE12-E89DD4D85B94}"/>
    <cellStyle name="Ausgabe" xfId="13189" hidden="1" xr:uid="{5C8A45C1-B803-4235-95B7-34830094E201}"/>
    <cellStyle name="Ausgabe" xfId="13186" hidden="1" xr:uid="{30DF1A5E-B829-4627-A0CC-255E851083E2}"/>
    <cellStyle name="Ausgabe" xfId="14099" hidden="1" xr:uid="{566DC651-1528-41C8-B7D8-D9D27400A42D}"/>
    <cellStyle name="Ausgabe" xfId="14110" hidden="1" xr:uid="{2ED70DCD-A930-419A-914B-BA4A8BE3CB9A}"/>
    <cellStyle name="Ausgabe" xfId="14136" hidden="1" xr:uid="{B07554A0-1F5D-4FEA-AE85-20180D722315}"/>
    <cellStyle name="Ausgabe" xfId="14170" hidden="1" xr:uid="{F3FE9C86-3150-4436-9502-35AC9A29D1B0}"/>
    <cellStyle name="Ausgabe" xfId="14243" hidden="1" xr:uid="{C259DC38-9259-422F-8FFF-C8B355BF4666}"/>
    <cellStyle name="Ausgabe" xfId="14195" hidden="1" xr:uid="{0E5C339E-338F-4117-A6B4-C21C32344E94}"/>
    <cellStyle name="Ausgabe" xfId="14161" hidden="1" xr:uid="{0AACFDF6-C8C5-4EC4-AC4E-2C61E918421F}"/>
    <cellStyle name="Ausgabe" xfId="14159" hidden="1" xr:uid="{2AF9B479-A3B9-4065-95B1-D048A1F3C28D}"/>
    <cellStyle name="Ausgabe" xfId="14283" hidden="1" xr:uid="{1C7ED1F1-A174-430C-8BB2-A8F31D3189C3}"/>
    <cellStyle name="Ausgabe" xfId="14294" hidden="1" xr:uid="{EAC81E48-751B-4FBE-BFB9-805B4D0D9A96}"/>
    <cellStyle name="Ausgabe" xfId="14320" hidden="1" xr:uid="{7CC3F22A-234F-44DE-90F5-A879E19A9410}"/>
    <cellStyle name="Ausgabe" xfId="14354" hidden="1" xr:uid="{ADA9702D-AC93-4178-9F13-354BA98DC162}"/>
    <cellStyle name="Ausgabe" xfId="14427" hidden="1" xr:uid="{0C0CD0A7-02A3-4A31-8ED2-191C47975B4A}"/>
    <cellStyle name="Ausgabe" xfId="14379" hidden="1" xr:uid="{97648636-7B81-49A6-97D8-7DB23D6A495A}"/>
    <cellStyle name="Ausgabe" xfId="14345" hidden="1" xr:uid="{5839B4EB-363F-4488-8525-0B5FAD08138D}"/>
    <cellStyle name="Ausgabe" xfId="14343" hidden="1" xr:uid="{11E19530-4CA8-4404-A0B8-B61C5A743DB7}"/>
    <cellStyle name="Ausgabe" xfId="14467" hidden="1" xr:uid="{703437BA-16F2-41EC-9E45-C3547E782528}"/>
    <cellStyle name="Ausgabe" xfId="14482" hidden="1" xr:uid="{28719C52-22AC-41C8-B00E-16162D2EFCF9}"/>
    <cellStyle name="Ausgabe" xfId="14644" hidden="1" xr:uid="{1E1DFF94-D0FD-4DFB-879A-A060471968A1}"/>
    <cellStyle name="Ausgabe" xfId="14678" hidden="1" xr:uid="{0262DA2C-641D-4A14-8840-6A0EBEA67DCE}"/>
    <cellStyle name="Ausgabe" xfId="14751" hidden="1" xr:uid="{BF0A614C-7C68-4A46-85F4-E58ED29F3148}"/>
    <cellStyle name="Ausgabe" xfId="14703" hidden="1" xr:uid="{096806AB-B41E-4118-B716-A2BFFAEF8ABE}"/>
    <cellStyle name="Ausgabe" xfId="14669" hidden="1" xr:uid="{BAFC1753-BE38-47A7-9D62-96A885DCF455}"/>
    <cellStyle name="Ausgabe" xfId="14667" hidden="1" xr:uid="{FD4B6D31-6C56-49BB-89B4-09F72335A8D2}"/>
    <cellStyle name="Ausgabe" xfId="14791" hidden="1" xr:uid="{AC603175-FF13-4918-897A-BB3820F588DA}"/>
    <cellStyle name="Ausgabe" xfId="14806" hidden="1" xr:uid="{3A7092EB-B026-41F6-8756-AC0903B4A15F}"/>
    <cellStyle name="Ausgabe" xfId="14968" hidden="1" xr:uid="{AAAA470C-ED83-43F0-8CC2-FC576191EA74}"/>
    <cellStyle name="Ausgabe" xfId="15002" hidden="1" xr:uid="{1C7BF12A-C601-477B-BBB0-964BEF12540D}"/>
    <cellStyle name="Ausgabe" xfId="15075" hidden="1" xr:uid="{881F8766-5321-4AF1-ADA1-36C98BB1BC40}"/>
    <cellStyle name="Ausgabe" xfId="15027" hidden="1" xr:uid="{C07BB791-4C2E-4793-9CE1-6F2FDE142E76}"/>
    <cellStyle name="Ausgabe" xfId="14993" hidden="1" xr:uid="{093670B2-D661-4516-902E-0103CD431116}"/>
    <cellStyle name="Ausgabe" xfId="14991" hidden="1" xr:uid="{ADCABE4F-A236-4495-9FDF-C5407E5C13D2}"/>
    <cellStyle name="Ausgabe" xfId="15115" hidden="1" xr:uid="{8223F70E-ADDD-4ABA-B851-D84D655F5561}"/>
    <cellStyle name="Ausgabe" xfId="15130" hidden="1" xr:uid="{CF647688-5C97-4119-90B1-FA9319BE80FC}"/>
    <cellStyle name="Ausgabe" xfId="15292" hidden="1" xr:uid="{DD6CAAD5-1A08-4B43-B197-CC6738489EBA}"/>
    <cellStyle name="Ausgabe" xfId="15326" hidden="1" xr:uid="{2841E636-FCB2-4ECA-BA9E-694A2D65E8D1}"/>
    <cellStyle name="Ausgabe" xfId="15399" hidden="1" xr:uid="{E41E62EC-A92A-4954-ADFE-D7DEABDB7CE2}"/>
    <cellStyle name="Ausgabe" xfId="15351" hidden="1" xr:uid="{BBF4CB7D-ECB1-4FDF-B9B7-368CD72EE6E6}"/>
    <cellStyle name="Ausgabe" xfId="15317" hidden="1" xr:uid="{7B947312-A8CC-408A-A4C0-CABA13637C40}"/>
    <cellStyle name="Ausgabe" xfId="15315" hidden="1" xr:uid="{046E8502-0CEF-4B20-AEAE-5CA3E6C1AF19}"/>
    <cellStyle name="Ausgabe" xfId="15439" hidden="1" xr:uid="{2D06FE7D-03D4-4861-B1B5-01ACE5A68973}"/>
    <cellStyle name="Ausgabe" xfId="15454" hidden="1" xr:uid="{6DC0E281-271B-4919-8B16-D077CC8A8B63}"/>
    <cellStyle name="Ausgabe" xfId="15616" hidden="1" xr:uid="{E5B1F228-4DEB-4756-8560-A69262E361C6}"/>
    <cellStyle name="Ausgabe" xfId="15650" hidden="1" xr:uid="{06580A64-10F8-44AA-AA9A-509ADB08942C}"/>
    <cellStyle name="Ausgabe" xfId="15723" hidden="1" xr:uid="{A0D56DAE-1EFE-47AD-A7B6-3CC7C72423EA}"/>
    <cellStyle name="Ausgabe" xfId="15675" hidden="1" xr:uid="{AB3989CC-9BCD-4A87-9F87-95F99566FD68}"/>
    <cellStyle name="Ausgabe" xfId="15641" hidden="1" xr:uid="{42B95003-7DA2-4A7F-A61B-AD65283162FA}"/>
    <cellStyle name="Ausgabe" xfId="15639" hidden="1" xr:uid="{C4A09D3C-1C19-4AED-BA8C-EBAA7EEC37FF}"/>
    <cellStyle name="Ausgabe" xfId="15763" hidden="1" xr:uid="{86EA54DE-CA0D-41EF-9F36-3407B2BAEF4F}"/>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2 2 2" xfId="7870" xr:uid="{AE696F15-7349-48B7-959F-9C159C39F98F}"/>
    <cellStyle name="Ausgabe 2 2 2 2 2 3" xfId="10926" xr:uid="{68088A73-E614-435E-A279-00733249B6AA}"/>
    <cellStyle name="Ausgabe 2 2 2 2 2 4" xfId="13808" xr:uid="{E0371F2A-1AE8-41D1-B1B9-1A8CA3B07CE1}"/>
    <cellStyle name="Ausgabe 2 2 2 2 3" xfId="5372" xr:uid="{57E27EBD-79CD-4B95-A3DF-2C81AA832F72}"/>
    <cellStyle name="Ausgabe 2 2 2 2 4" xfId="9470" xr:uid="{4B083329-59D5-4E82-A7F1-C6E222437ED4}"/>
    <cellStyle name="Ausgabe 2 2 2 2 5" xfId="12392" xr:uid="{DC1E5178-E219-41F9-807B-A3D7B0359992}"/>
    <cellStyle name="Ausgabe 2 2 2 3" xfId="961" xr:uid="{70458FE3-2AC6-4623-A93C-EB2B31F12394}"/>
    <cellStyle name="Ausgabe 2 2 2 3 2" xfId="2540" xr:uid="{AC99368D-0638-4700-99A4-5501DDC242E5}"/>
    <cellStyle name="Ausgabe 2 2 2 3 2 2" xfId="6458" xr:uid="{62EAF625-69A8-455A-9DCB-F2F5C575FC54}"/>
    <cellStyle name="Ausgabe 2 2 2 3 2 3" xfId="10290" xr:uid="{2DAF35D4-1661-4206-87E6-1C1C2D94F6B2}"/>
    <cellStyle name="Ausgabe 2 2 2 3 2 4" xfId="13172" xr:uid="{915324CF-7B32-487D-BDBE-6A7113F5D493}"/>
    <cellStyle name="Ausgabe 2 2 2 3 3" xfId="6169" xr:uid="{685579DD-41A0-4BD3-B5A6-682A704D9E9A}"/>
    <cellStyle name="Ausgabe 2 2 2 3 4" xfId="8820" xr:uid="{09A26985-48FB-4787-84ED-470D5FCEFFCC}"/>
    <cellStyle name="Ausgabe 2 2 2 3 5" xfId="11742" xr:uid="{1F2335D3-58B0-44FE-8CEC-57D52FEE2E66}"/>
    <cellStyle name="Ausgabe 2 2 2 4" xfId="2261" xr:uid="{F5BF272D-9C38-4CAE-918B-ED225D22F118}"/>
    <cellStyle name="Ausgabe 2 2 2 4 2" xfId="6167" xr:uid="{E0C2D47D-78AE-484F-9F4D-2955D5E4C601}"/>
    <cellStyle name="Ausgabe 2 2 2 4 3" xfId="10120" xr:uid="{A19F46A3-7A93-4929-9CA4-FF236316445A}"/>
    <cellStyle name="Ausgabe 2 2 2 4 4" xfId="13042" xr:uid="{3EADB3D0-DD88-4B02-8614-A0261F0301A3}"/>
    <cellStyle name="Ausgabe 2 2 2 5" xfId="3652" xr:uid="{2947C7AC-1D5D-431F-BA10-3C3EA52759B9}"/>
    <cellStyle name="Ausgabe 2 2 2 6" xfId="8757" xr:uid="{B106ED64-3ECA-44E0-8158-00577C1359CA}"/>
    <cellStyle name="Ausgabe 2 2 2 7" xfId="11680" xr:uid="{B121B948-7057-4763-9068-A3EF9BCC8345}"/>
    <cellStyle name="Ausgabe 2 2 3" xfId="1403" xr:uid="{E2611922-C36F-4D26-A40E-46041A4F7E99}"/>
    <cellStyle name="Ausgabe 2 2 3 2" xfId="2968" xr:uid="{7982D391-834F-4FA3-B5C6-81B6114D1693}"/>
    <cellStyle name="Ausgabe 2 2 3 2 2" xfId="7662" xr:uid="{19E6C922-38CE-4445-B77A-4D2D4C361194}"/>
    <cellStyle name="Ausgabe 2 2 3 2 3" xfId="10718" xr:uid="{BED5AFB3-8566-499C-B3F4-1E0FC1346055}"/>
    <cellStyle name="Ausgabe 2 2 3 2 4" xfId="13600" xr:uid="{3F3C3BE1-07A5-4AEB-BD52-40D6B41AA9EC}"/>
    <cellStyle name="Ausgabe 2 2 3 3" xfId="6249" xr:uid="{38093D17-2118-4522-B4EE-C81021E74746}"/>
    <cellStyle name="Ausgabe 2 2 3 4" xfId="9262" xr:uid="{8FD9B21C-DE65-4B0B-B09E-DE4E5F35A885}"/>
    <cellStyle name="Ausgabe 2 2 3 5" xfId="12184" xr:uid="{50FD688D-C8E0-4F8F-8FC6-BB402BDA08A0}"/>
    <cellStyle name="Ausgabe 2 2 4" xfId="1120" xr:uid="{E2B209BB-4792-45F5-ABA5-A5707BFDD96D}"/>
    <cellStyle name="Ausgabe 2 2 4 2" xfId="2689" xr:uid="{6A01E8B6-8852-4416-A7DE-862A53B5B90C}"/>
    <cellStyle name="Ausgabe 2 2 4 2 2" xfId="4634" xr:uid="{46D97047-0461-4EE2-BC9D-0B73B6550B39}"/>
    <cellStyle name="Ausgabe 2 2 4 2 3" xfId="10439" xr:uid="{7C9BA4DC-8073-4501-8F7E-16D79E8EAE53}"/>
    <cellStyle name="Ausgabe 2 2 4 2 4" xfId="13321" xr:uid="{7126FA37-EDA0-4F5F-BC63-ED0129E93AE7}"/>
    <cellStyle name="Ausgabe 2 2 4 3" xfId="4203" xr:uid="{FEC2EE0C-CD30-40FB-B3F1-D4488E518115}"/>
    <cellStyle name="Ausgabe 2 2 4 4" xfId="8979" xr:uid="{A742E896-A30D-4787-A211-65C6226D4434}"/>
    <cellStyle name="Ausgabe 2 2 4 5" xfId="11901" xr:uid="{E7B73DB6-505E-4042-94CC-28A921795A75}"/>
    <cellStyle name="Ausgabe 2 2 5" xfId="2055" xr:uid="{703B3032-1C62-4469-8D6E-32CCB140E25F}"/>
    <cellStyle name="Ausgabe 2 2 5 2" xfId="4684" xr:uid="{05A48277-4D35-4875-810E-172328E5623A}"/>
    <cellStyle name="Ausgabe 2 2 5 3" xfId="9914" xr:uid="{DB533004-08E6-4833-80F4-6E26B5565001}"/>
    <cellStyle name="Ausgabe 2 2 5 4" xfId="12836" xr:uid="{11A3C0D6-DFBC-4E3B-9A18-43DB094A6C00}"/>
    <cellStyle name="Ausgabe 2 2 6" xfId="6107" xr:uid="{3615D28E-5062-4D40-805E-E56C3B43EC3B}"/>
    <cellStyle name="Ausgabe 2 2 7" xfId="4777" xr:uid="{E2F1D2D1-189A-4288-826F-F95030449F41}"/>
    <cellStyle name="Ausgabe 2 2 8" xfId="8235" xr:uid="{63D9F6E3-CA31-4E60-A8C7-AF4768521275}"/>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2 2 2" xfId="7755" xr:uid="{D339B536-CBE3-4FFC-8657-0F8C1CDD97D4}"/>
    <cellStyle name="Ausgabe 2 3 2 2 2 3" xfId="10811" xr:uid="{D7995AF2-145D-440D-941A-DB8FADE9BDB1}"/>
    <cellStyle name="Ausgabe 2 3 2 2 2 4" xfId="13693" xr:uid="{42A61FDB-B5C9-4232-BE67-7CD7B0E47E13}"/>
    <cellStyle name="Ausgabe 2 3 2 2 3" xfId="6600" xr:uid="{A689E8FE-ED14-452C-B464-41BF0D43F4FF}"/>
    <cellStyle name="Ausgabe 2 3 2 2 4" xfId="9355" xr:uid="{902B665B-9EE0-44B2-BD1D-DAEE3D14C8DF}"/>
    <cellStyle name="Ausgabe 2 3 2 2 5" xfId="12277" xr:uid="{2FCB137A-9647-4F09-B0A0-31B9045E08BC}"/>
    <cellStyle name="Ausgabe 2 3 2 3" xfId="1266" xr:uid="{D8D31FD4-BEFB-4455-8C99-D42B8BB2EB17}"/>
    <cellStyle name="Ausgabe 2 3 2 3 2" xfId="2831" xr:uid="{3431A409-853E-4BC6-8EEE-AD1838BFE3D9}"/>
    <cellStyle name="Ausgabe 2 3 2 3 2 2" xfId="7525" xr:uid="{633796CA-D2FA-4B0A-AC3C-7C609D9228B8}"/>
    <cellStyle name="Ausgabe 2 3 2 3 2 3" xfId="10581" xr:uid="{6E57DE7C-D475-43E6-B370-6E2FABCA35E3}"/>
    <cellStyle name="Ausgabe 2 3 2 3 2 4" xfId="13463" xr:uid="{E180B797-6A6D-4A29-84FC-581CEC2E3E99}"/>
    <cellStyle name="Ausgabe 2 3 2 3 3" xfId="5984" xr:uid="{02A9F457-9014-4410-B733-7F4A674463F4}"/>
    <cellStyle name="Ausgabe 2 3 2 3 4" xfId="9125" xr:uid="{FE99841C-EF8B-40E5-8589-D89C2B875E6D}"/>
    <cellStyle name="Ausgabe 2 3 2 3 5" xfId="12047" xr:uid="{9F7BE37A-DE92-402F-B927-1C25FCFF20E9}"/>
    <cellStyle name="Ausgabe 2 3 2 4" xfId="2146" xr:uid="{1F0B344F-DFCD-46CE-AAAA-5E8CF20CDD4B}"/>
    <cellStyle name="Ausgabe 2 3 2 4 2" xfId="5535" xr:uid="{832EE726-9432-404D-9B58-55EF4C2E3F86}"/>
    <cellStyle name="Ausgabe 2 3 2 4 3" xfId="10005" xr:uid="{AA4468CA-3F47-43AE-877D-DD430D52CC44}"/>
    <cellStyle name="Ausgabe 2 3 2 4 4" xfId="12927" xr:uid="{74963B29-971F-4464-9C9B-9EDD79092AA8}"/>
    <cellStyle name="Ausgabe 2 3 2 5" xfId="4667" xr:uid="{3B62629A-6182-4E66-89C2-94B0E17C5BA2}"/>
    <cellStyle name="Ausgabe 2 3 2 6" xfId="4575" xr:uid="{76E9AB7D-F927-437D-9DAB-BA852AE4B73D}"/>
    <cellStyle name="Ausgabe 2 3 2 7" xfId="5549" xr:uid="{1DD8456B-B05F-4537-B84D-E70BF75DB353}"/>
    <cellStyle name="Ausgabe 2 3 3" xfId="1288" xr:uid="{CABFADD3-42B4-4829-978E-2563F3592C67}"/>
    <cellStyle name="Ausgabe 2 3 3 2" xfId="2853" xr:uid="{56A14CD4-DCEF-416E-84F7-1396F3CB37C2}"/>
    <cellStyle name="Ausgabe 2 3 3 2 2" xfId="7547" xr:uid="{69DEC871-6629-45A2-BEDF-4DB37635C49A}"/>
    <cellStyle name="Ausgabe 2 3 3 2 3" xfId="10603" xr:uid="{81B3773D-D344-4B62-AA5A-C272F4B9E15B}"/>
    <cellStyle name="Ausgabe 2 3 3 2 4" xfId="13485" xr:uid="{A2742DF1-9AFA-4BF7-8749-AC1DF31018E7}"/>
    <cellStyle name="Ausgabe 2 3 3 3" xfId="4851" xr:uid="{53402525-3BEC-40D2-9970-E3A1F3AD47AF}"/>
    <cellStyle name="Ausgabe 2 3 3 4" xfId="9147" xr:uid="{183AD2D6-195C-4421-B21A-2BEAF77C06D2}"/>
    <cellStyle name="Ausgabe 2 3 3 5" xfId="12069" xr:uid="{7DBB9FE5-4C63-4AEA-8280-5B5C63B2C867}"/>
    <cellStyle name="Ausgabe 2 3 4" xfId="1730" xr:uid="{5CE59F8C-E0F7-42E6-9FBE-93727BDDB9FD}"/>
    <cellStyle name="Ausgabe 2 3 4 2" xfId="3290" xr:uid="{7A5187B6-B686-42D6-824F-E09EC4D4C3C5}"/>
    <cellStyle name="Ausgabe 2 3 4 2 2" xfId="7984" xr:uid="{059DA981-0FE9-4E3E-BACD-9F753FF06FD5}"/>
    <cellStyle name="Ausgabe 2 3 4 2 3" xfId="11040" xr:uid="{5D4353AD-1CEC-4949-9B34-2E274B0D5E04}"/>
    <cellStyle name="Ausgabe 2 3 4 2 4" xfId="13922" xr:uid="{C99D129A-C3C4-4D40-B822-12DF362820D3}"/>
    <cellStyle name="Ausgabe 2 3 4 3" xfId="6338" xr:uid="{CEA9AFF8-6E57-4A41-B30F-AF1E9F838802}"/>
    <cellStyle name="Ausgabe 2 3 4 4" xfId="9589" xr:uid="{E4E2426D-C643-4C66-9900-E9EBD0A7785C}"/>
    <cellStyle name="Ausgabe 2 3 4 5" xfId="12511" xr:uid="{FBCE2BFA-3676-433C-923F-EF75E8CF5AA6}"/>
    <cellStyle name="Ausgabe 2 3 5" xfId="1940" xr:uid="{3EB8CB90-1233-468F-9FB7-CAAD0D1512DE}"/>
    <cellStyle name="Ausgabe 2 3 5 2" xfId="5084" xr:uid="{FFAE14F1-8B26-4B83-B720-85B6B0D9B379}"/>
    <cellStyle name="Ausgabe 2 3 5 3" xfId="9799" xr:uid="{AECB7104-26A3-42DE-8D50-AEE0E9F94944}"/>
    <cellStyle name="Ausgabe 2 3 5 4" xfId="12721" xr:uid="{E9034E23-70FD-4DCD-8649-64DFA4F97856}"/>
    <cellStyle name="Ausgabe 2 3 6" xfId="4429" xr:uid="{944342AB-E396-4AFB-A2B6-20A432B8E2F2}"/>
    <cellStyle name="Ausgabe 2 3 7" xfId="5681" xr:uid="{3E08404C-1A12-4475-8BF5-CDFE22AB6EA3}"/>
    <cellStyle name="Ausgabe 2 3 8" xfId="10226" xr:uid="{60E3D841-DCA6-4738-B2EF-C7FBC9802802}"/>
    <cellStyle name="Ausgabe 2 4" xfId="741" xr:uid="{5DAC2155-C3D4-4B27-8802-2E66A06C2EA2}"/>
    <cellStyle name="Ausgabe 2 4 2" xfId="1454" xr:uid="{5CF04721-4F78-4FA7-A415-C572A3171FE9}"/>
    <cellStyle name="Ausgabe 2 4 2 2" xfId="3019" xr:uid="{A5B72B3C-84F1-49C2-BCAC-EC3357F310CA}"/>
    <cellStyle name="Ausgabe 2 4 2 2 2" xfId="7713" xr:uid="{566439B5-C042-4BF0-B9D1-CDAE3A4F9BC8}"/>
    <cellStyle name="Ausgabe 2 4 2 2 3" xfId="10769" xr:uid="{68B4003C-08DD-4FE7-A47A-066D6F605B5E}"/>
    <cellStyle name="Ausgabe 2 4 2 2 4" xfId="13651" xr:uid="{BAC236F3-CE3B-4E2E-A2B6-9225271A73F7}"/>
    <cellStyle name="Ausgabe 2 4 2 3" xfId="6487" xr:uid="{D3F113F1-7298-4723-A4B6-A92CBDB038AD}"/>
    <cellStyle name="Ausgabe 2 4 2 4" xfId="9313" xr:uid="{60829333-7679-4C65-AB11-E2F24F800D00}"/>
    <cellStyle name="Ausgabe 2 4 2 5" xfId="12235" xr:uid="{4A0B21FF-DABB-43EB-A0C0-520774BC7392}"/>
    <cellStyle name="Ausgabe 2 4 3" xfId="1052" xr:uid="{5ADB613D-23E1-4476-B8CC-900D6A08DFFC}"/>
    <cellStyle name="Ausgabe 2 4 3 2" xfId="2623" xr:uid="{0CF0F8CA-2394-452B-9F58-A3C79D5D5E53}"/>
    <cellStyle name="Ausgabe 2 4 3 2 2" xfId="3617" xr:uid="{826B31F2-2C70-4AB1-B540-6A59CAFD1942}"/>
    <cellStyle name="Ausgabe 2 4 3 2 3" xfId="10373" xr:uid="{4AA0B15B-7953-4D07-9D84-86E759845FA4}"/>
    <cellStyle name="Ausgabe 2 4 3 2 4" xfId="13255" xr:uid="{6BE372AA-CBF8-4E62-AA9D-55831E87CE85}"/>
    <cellStyle name="Ausgabe 2 4 3 3" xfId="4712" xr:uid="{C28A5E3F-B9FE-4999-B9CA-BDA53EA557DC}"/>
    <cellStyle name="Ausgabe 2 4 3 4" xfId="8911" xr:uid="{86663FAC-4A54-4A8D-9E51-0A6E2F236175}"/>
    <cellStyle name="Ausgabe 2 4 3 5" xfId="11833" xr:uid="{D71A0002-1D5D-4B1C-99C5-FB4C9E2CA754}"/>
    <cellStyle name="Ausgabe 2 4 4" xfId="2104" xr:uid="{41DC9706-B114-4EDE-96E2-756413219E72}"/>
    <cellStyle name="Ausgabe 2 4 4 2" xfId="5220" xr:uid="{DFE6D23B-D101-4108-A5B8-C790B276ED03}"/>
    <cellStyle name="Ausgabe 2 4 4 3" xfId="9963" xr:uid="{55C9E3F2-CC2A-4A1C-8F20-CAAE5616B848}"/>
    <cellStyle name="Ausgabe 2 4 4 4" xfId="12885" xr:uid="{FBF7DCD7-4A07-40EF-ADF7-21D7F8E4436A}"/>
    <cellStyle name="Ausgabe 2 4 5" xfId="3664" xr:uid="{BD8385B1-2F56-41BB-B3F0-0757FE6221AE}"/>
    <cellStyle name="Ausgabe 2 4 6" xfId="5391" xr:uid="{A68CC0A2-A85D-42F0-A5EB-FA99201A0837}"/>
    <cellStyle name="Ausgabe 2 4 7" xfId="8263" xr:uid="{E62B8FE1-AC67-4C15-9761-9B6FE386C112}"/>
    <cellStyle name="Ausgabe 2 5" xfId="1193" xr:uid="{5318009E-3C64-47DF-B90D-86753CC7009E}"/>
    <cellStyle name="Ausgabe 2 5 2" xfId="2762" xr:uid="{7871BBE0-F44E-4FC7-A859-A4BA76C989C0}"/>
    <cellStyle name="Ausgabe 2 5 2 2" xfId="5036" xr:uid="{A8C68060-0FE8-4CCF-A6EB-C114276B22F4}"/>
    <cellStyle name="Ausgabe 2 5 2 3" xfId="10512" xr:uid="{8E1BAD30-3113-44DC-87FD-FA97E82A3D6A}"/>
    <cellStyle name="Ausgabe 2 5 2 4" xfId="13394" xr:uid="{6F95FCB9-7434-4501-91E9-7B84413F04FC}"/>
    <cellStyle name="Ausgabe 2 5 3" xfId="4755" xr:uid="{7CEBCE8E-AA08-40CC-9770-56A10721829E}"/>
    <cellStyle name="Ausgabe 2 5 4" xfId="9052" xr:uid="{6DC316B1-7543-4629-87F0-5BF7599BE5E0}"/>
    <cellStyle name="Ausgabe 2 5 5" xfId="11974" xr:uid="{10C3495F-9F83-46D1-B6D2-D92CD29058B4}"/>
    <cellStyle name="Ausgabe 2 6" xfId="6721" xr:uid="{5709FCC8-C3AC-48C1-9AB6-B8C43D859CD1}"/>
    <cellStyle name="Ausgabe 2 7" xfId="5323" xr:uid="{33D342AF-4FB1-41FE-9D74-6EEFF9F444A4}"/>
    <cellStyle name="Ausgabe 2 8" xfId="8562" xr:uid="{F95BF757-6B8F-4F90-8C9D-9FFBC34F9436}"/>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2 2 2" xfId="7842" xr:uid="{06DDB654-EA56-4891-9611-0AF8DBEF594D}"/>
    <cellStyle name="Ausgabe 3 2 2 2 2 3" xfId="10898" xr:uid="{F4F48E54-7A92-4561-A4A5-2C82B718A059}"/>
    <cellStyle name="Ausgabe 3 2 2 2 2 4" xfId="13780" xr:uid="{E0E23D8E-ED4D-439A-B307-1D20420B53E3}"/>
    <cellStyle name="Ausgabe 3 2 2 2 3" xfId="6499" xr:uid="{9F5EACEA-61A9-4984-B37D-343F00CA33D1}"/>
    <cellStyle name="Ausgabe 3 2 2 2 4" xfId="9442" xr:uid="{AB08F9C9-FAB9-47E7-A38C-74384FC8A436}"/>
    <cellStyle name="Ausgabe 3 2 2 2 5" xfId="12364" xr:uid="{B247963C-BCE9-4A43-92E3-A895E4CF2874}"/>
    <cellStyle name="Ausgabe 3 2 2 3" xfId="1724" xr:uid="{2C41F16A-C082-45B0-B744-6FA011A2404D}"/>
    <cellStyle name="Ausgabe 3 2 2 3 2" xfId="3284" xr:uid="{8423561E-4154-4663-B4C3-47FD0F7535F5}"/>
    <cellStyle name="Ausgabe 3 2 2 3 2 2" xfId="7978" xr:uid="{6FD9E79E-FD15-49B8-89D1-F18F051C75FE}"/>
    <cellStyle name="Ausgabe 3 2 2 3 2 3" xfId="11034" xr:uid="{B48577EF-17D4-4B3E-BA9B-300E8240C259}"/>
    <cellStyle name="Ausgabe 3 2 2 3 2 4" xfId="13916" xr:uid="{1D8C5984-5FD3-45C9-8606-8BA7B1D5B510}"/>
    <cellStyle name="Ausgabe 3 2 2 3 3" xfId="4951" xr:uid="{5DA0979C-C2EE-456C-81FC-976CBC5B78ED}"/>
    <cellStyle name="Ausgabe 3 2 2 3 4" xfId="9583" xr:uid="{475D0EAA-4821-4E58-BFFC-4C945F5598E1}"/>
    <cellStyle name="Ausgabe 3 2 2 3 5" xfId="12505" xr:uid="{C67957BF-4391-4D27-8844-438AC5A358FD}"/>
    <cellStyle name="Ausgabe 3 2 2 4" xfId="2233" xr:uid="{44EC6D2F-6503-459B-B068-C7575D61C8A2}"/>
    <cellStyle name="Ausgabe 3 2 2 4 2" xfId="5147" xr:uid="{3197B1CC-DE0B-4BEA-976B-A9739D72D027}"/>
    <cellStyle name="Ausgabe 3 2 2 4 3" xfId="10092" xr:uid="{87356DA4-845C-4F78-8DE9-7FD65C8AA761}"/>
    <cellStyle name="Ausgabe 3 2 2 4 4" xfId="13014" xr:uid="{0A51AD58-A37B-41AB-9D18-51EAA7CFE18D}"/>
    <cellStyle name="Ausgabe 3 2 2 5" xfId="5018" xr:uid="{082E319D-C5E0-4259-9A0A-AF78AD6D70D8}"/>
    <cellStyle name="Ausgabe 3 2 2 6" xfId="5243" xr:uid="{B140D825-3E1B-4ADF-A8C6-AED32C76DFF0}"/>
    <cellStyle name="Ausgabe 3 2 2 7" xfId="8297" xr:uid="{F7C63BFD-0F32-484E-90E7-94CD7C51B025}"/>
    <cellStyle name="Ausgabe 3 2 3" xfId="1375" xr:uid="{D4F704E2-4B38-4226-BAB1-61FC78FE1669}"/>
    <cellStyle name="Ausgabe 3 2 3 2" xfId="2940" xr:uid="{43096176-8416-4DDC-AC8E-A708054E5CF7}"/>
    <cellStyle name="Ausgabe 3 2 3 2 2" xfId="7634" xr:uid="{AF459B2C-21C2-4CDE-8FD6-A3B3D3E5B030}"/>
    <cellStyle name="Ausgabe 3 2 3 2 3" xfId="10690" xr:uid="{A4E99589-4011-466F-AF3F-86B796AFCF8D}"/>
    <cellStyle name="Ausgabe 3 2 3 2 4" xfId="13572" xr:uid="{2E3ADA8A-AA34-45C8-95D1-5535D9EBC22E}"/>
    <cellStyle name="Ausgabe 3 2 3 3" xfId="4139" xr:uid="{64BF5909-33BE-48A5-961E-328813CB6F0D}"/>
    <cellStyle name="Ausgabe 3 2 3 4" xfId="9234" xr:uid="{A35B873F-55E9-4516-8437-1429E1C72CF2}"/>
    <cellStyle name="Ausgabe 3 2 3 5" xfId="12156" xr:uid="{9FD09C5F-4998-4DDD-BBB0-B3D2784FCAD3}"/>
    <cellStyle name="Ausgabe 3 2 4" xfId="1786" xr:uid="{42D9F5E4-2BCB-4735-A0D8-5BB0710584CB}"/>
    <cellStyle name="Ausgabe 3 2 4 2" xfId="3340" xr:uid="{A68287F3-7255-4397-8D77-A103303CEAF2}"/>
    <cellStyle name="Ausgabe 3 2 4 2 2" xfId="8034" xr:uid="{C642533C-6D4E-4249-825A-4F9ECDE57CA8}"/>
    <cellStyle name="Ausgabe 3 2 4 2 3" xfId="11090" xr:uid="{1960248E-5990-438D-AF6A-657C5E58B8BB}"/>
    <cellStyle name="Ausgabe 3 2 4 2 4" xfId="13972" xr:uid="{E5B885DF-342B-4F6A-BAFA-82B28A03C8C9}"/>
    <cellStyle name="Ausgabe 3 2 4 3" xfId="4146" xr:uid="{E315D4FA-0675-42AF-99D4-E3DA143937EE}"/>
    <cellStyle name="Ausgabe 3 2 4 4" xfId="9645" xr:uid="{E4A9D96D-ED15-4330-92B2-27C592FC1C63}"/>
    <cellStyle name="Ausgabe 3 2 4 5" xfId="12567" xr:uid="{F70D8E80-22E7-4FBF-80F5-93A2E7FC0A34}"/>
    <cellStyle name="Ausgabe 3 2 5" xfId="2027" xr:uid="{B847881F-B82C-4E98-8406-FFDFD8696095}"/>
    <cellStyle name="Ausgabe 3 2 5 2" xfId="4279" xr:uid="{9E20A0B4-C1C6-40E3-AE49-A1A9A6AF6CF1}"/>
    <cellStyle name="Ausgabe 3 2 5 3" xfId="9886" xr:uid="{16232EA4-768F-4E47-869F-ED9A2A45C5DD}"/>
    <cellStyle name="Ausgabe 3 2 5 4" xfId="12808" xr:uid="{AB755706-2325-457A-AEA7-5BD436CB49D8}"/>
    <cellStyle name="Ausgabe 3 2 6" xfId="6453" xr:uid="{BD69D85D-90CE-4179-AC02-7B91EA480234}"/>
    <cellStyle name="Ausgabe 3 2 7" xfId="5742" xr:uid="{8DA159D0-03C7-4A22-91B9-41A7E274DB7D}"/>
    <cellStyle name="Ausgabe 3 2 8" xfId="5387" xr:uid="{69245971-B050-4485-9A1B-219E794C8176}"/>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2 2 2" xfId="7761" xr:uid="{1181CD40-F55E-492D-8944-68D7BF9E9DD8}"/>
    <cellStyle name="Ausgabe 3 3 2 2 2 3" xfId="10817" xr:uid="{30CF07E3-8C0D-4D12-8DEA-4CD114B9EF83}"/>
    <cellStyle name="Ausgabe 3 3 2 2 2 4" xfId="13699" xr:uid="{11A6DC8C-0DAC-4509-9D80-5ABB8358243D}"/>
    <cellStyle name="Ausgabe 3 3 2 2 3" xfId="5135" xr:uid="{8ECF43D9-4548-43BD-8060-FA831A9A945A}"/>
    <cellStyle name="Ausgabe 3 3 2 2 4" xfId="9361" xr:uid="{B7D65C21-79BF-4F54-BD9E-ED3B492C89E3}"/>
    <cellStyle name="Ausgabe 3 3 2 2 5" xfId="12283" xr:uid="{AF5B955A-5A70-4D85-9EAC-F91ECAF7950E}"/>
    <cellStyle name="Ausgabe 3 3 2 3" xfId="1133" xr:uid="{EF8A0AC6-55CC-4B34-8559-441FB7809E2C}"/>
    <cellStyle name="Ausgabe 3 3 2 3 2" xfId="2702" xr:uid="{055C4C87-C8C8-4CF3-A6F1-FB148756E191}"/>
    <cellStyle name="Ausgabe 3 3 2 3 2 2" xfId="6563" xr:uid="{630FE68D-20E8-4D99-9511-F573709F34D7}"/>
    <cellStyle name="Ausgabe 3 3 2 3 2 3" xfId="10452" xr:uid="{F61DEEB0-7434-43E9-A872-CE427C11C575}"/>
    <cellStyle name="Ausgabe 3 3 2 3 2 4" xfId="13334" xr:uid="{E7B2860D-1EA6-4304-92A3-87630E3AAC17}"/>
    <cellStyle name="Ausgabe 3 3 2 3 3" xfId="5415" xr:uid="{B70D9674-936F-4AF4-86AD-46E4F1049D8C}"/>
    <cellStyle name="Ausgabe 3 3 2 3 4" xfId="8992" xr:uid="{3A2A5C96-0A18-4401-886D-5E5E8E48336C}"/>
    <cellStyle name="Ausgabe 3 3 2 3 5" xfId="11914" xr:uid="{2E4F9E3A-9388-488F-80B9-8B75B12AA4DC}"/>
    <cellStyle name="Ausgabe 3 3 2 4" xfId="2152" xr:uid="{10687198-C881-4144-B904-89A9C8156240}"/>
    <cellStyle name="Ausgabe 3 3 2 4 2" xfId="5430" xr:uid="{9ED6483E-115A-4E97-A057-B51518141C7E}"/>
    <cellStyle name="Ausgabe 3 3 2 4 3" xfId="10011" xr:uid="{838BBCA9-1248-4D91-84EC-9BDB9ADFBD7C}"/>
    <cellStyle name="Ausgabe 3 3 2 4 4" xfId="12933" xr:uid="{2CA42912-24B3-4146-B313-9729C4B6CBB3}"/>
    <cellStyle name="Ausgabe 3 3 2 5" xfId="5994" xr:uid="{2F61D7AF-3DFD-47AC-95B8-99E053A353C1}"/>
    <cellStyle name="Ausgabe 3 3 2 6" xfId="4542" xr:uid="{0F047FFA-8CEE-4E76-978B-59761FAEB237}"/>
    <cellStyle name="Ausgabe 3 3 2 7" xfId="6817" xr:uid="{AF3E74C1-934D-49E8-A84A-70563917660C}"/>
    <cellStyle name="Ausgabe 3 3 3" xfId="1294" xr:uid="{98CE3634-DC7A-43D5-AFD8-C903E193C5D4}"/>
    <cellStyle name="Ausgabe 3 3 3 2" xfId="2859" xr:uid="{27E15609-BE90-4337-B921-090B79BEB717}"/>
    <cellStyle name="Ausgabe 3 3 3 2 2" xfId="7553" xr:uid="{BD94F938-C1F8-4675-BAD0-373ECABD54C7}"/>
    <cellStyle name="Ausgabe 3 3 3 2 3" xfId="10609" xr:uid="{315717E1-6419-4A95-8DC8-CBA02100A6AB}"/>
    <cellStyle name="Ausgabe 3 3 3 2 4" xfId="13491" xr:uid="{7A819ACE-F45F-4F64-94DF-7F70F4852459}"/>
    <cellStyle name="Ausgabe 3 3 3 3" xfId="4361" xr:uid="{471C9F4E-0E2E-4146-AC8A-4071D18FAD12}"/>
    <cellStyle name="Ausgabe 3 3 3 4" xfId="9153" xr:uid="{37258BB3-3AFE-4B3D-AAF7-1C3A03DFBEBD}"/>
    <cellStyle name="Ausgabe 3 3 3 5" xfId="12075" xr:uid="{1CAE1AB9-B0F8-4CCE-92B2-457D03B9AED9}"/>
    <cellStyle name="Ausgabe 3 3 4" xfId="1779" xr:uid="{C581E619-1CEB-4F7B-91E5-4FB4E13CA7C6}"/>
    <cellStyle name="Ausgabe 3 3 4 2" xfId="3335" xr:uid="{F3EDEF3D-44FB-408D-BF6C-7A4541A11093}"/>
    <cellStyle name="Ausgabe 3 3 4 2 2" xfId="8029" xr:uid="{23C09B21-3AAD-4B7F-BB14-7917420A9AE3}"/>
    <cellStyle name="Ausgabe 3 3 4 2 3" xfId="11085" xr:uid="{9D96C27E-6717-446C-8286-AC9E44A44F80}"/>
    <cellStyle name="Ausgabe 3 3 4 2 4" xfId="13967" xr:uid="{BB700E35-D600-4B9F-B64E-6FCFF53DBFD9}"/>
    <cellStyle name="Ausgabe 3 3 4 3" xfId="4845" xr:uid="{F5236EEF-2FD6-4E18-B917-942DE5C3A0F4}"/>
    <cellStyle name="Ausgabe 3 3 4 4" xfId="9638" xr:uid="{A29C2FD8-EEAE-4969-BBAE-00C1217205EA}"/>
    <cellStyle name="Ausgabe 3 3 4 5" xfId="12560" xr:uid="{1CD2551F-897D-41DC-90C8-128D82BCBC60}"/>
    <cellStyle name="Ausgabe 3 3 5" xfId="1946" xr:uid="{FF976E02-7A1E-47F9-8A9D-CF60DD45D43A}"/>
    <cellStyle name="Ausgabe 3 3 5 2" xfId="4538" xr:uid="{4CFC4CB0-757B-409A-BF4F-A3F9A945257E}"/>
    <cellStyle name="Ausgabe 3 3 5 3" xfId="9805" xr:uid="{AC85D9CE-E6C6-4E40-A9C5-0B63CFFFC488}"/>
    <cellStyle name="Ausgabe 3 3 5 4" xfId="12727" xr:uid="{709EC58C-6A3D-4A64-8483-C5FACC41429D}"/>
    <cellStyle name="Ausgabe 3 3 6" xfId="6545" xr:uid="{E3713CED-F9CD-4C63-8865-89CCF8968EB1}"/>
    <cellStyle name="Ausgabe 3 3 7" xfId="8509" xr:uid="{80A3B06D-B21E-46CD-9CBD-DA540ADA362D}"/>
    <cellStyle name="Ausgabe 3 3 8" xfId="11485" xr:uid="{090E986B-433E-402B-BDD8-10A594485685}"/>
    <cellStyle name="Ausgabe 3 4" xfId="738" xr:uid="{C20C282F-FE2C-4F37-941B-EA4409415A9E}"/>
    <cellStyle name="Ausgabe 3 4 2" xfId="1451" xr:uid="{7C3F5A3F-2288-4870-9C51-74FCCFC74878}"/>
    <cellStyle name="Ausgabe 3 4 2 2" xfId="3016" xr:uid="{91DD7AE3-0327-4881-8103-1A7D983F5DC5}"/>
    <cellStyle name="Ausgabe 3 4 2 2 2" xfId="7710" xr:uid="{88C61EC1-2F05-40F5-9121-0215B785AF6C}"/>
    <cellStyle name="Ausgabe 3 4 2 2 3" xfId="10766" xr:uid="{77ADC44A-8DCA-4169-890A-7ADC47C115F8}"/>
    <cellStyle name="Ausgabe 3 4 2 2 4" xfId="13648" xr:uid="{3E911204-5BE6-40DB-9AB5-CAE9F2A78231}"/>
    <cellStyle name="Ausgabe 3 4 2 3" xfId="5592" xr:uid="{6A5E43C8-1D13-47AD-8E1B-58FE5809A8D8}"/>
    <cellStyle name="Ausgabe 3 4 2 4" xfId="9310" xr:uid="{35A957E4-26F5-4B1B-A793-C00B49E3D0C4}"/>
    <cellStyle name="Ausgabe 3 4 2 5" xfId="12232" xr:uid="{F3026F0D-EA5A-4EF5-9109-3A62425628EA}"/>
    <cellStyle name="Ausgabe 3 4 3" xfId="1703" xr:uid="{1FAD0B90-D8FD-493A-A32D-BB71A7A15DEE}"/>
    <cellStyle name="Ausgabe 3 4 3 2" xfId="3264" xr:uid="{F7C1D360-8939-4314-9EBE-827C2890A117}"/>
    <cellStyle name="Ausgabe 3 4 3 2 2" xfId="7958" xr:uid="{98070DDC-0A18-42F4-8C32-121E2C511A3F}"/>
    <cellStyle name="Ausgabe 3 4 3 2 3" xfId="11014" xr:uid="{AF75B0DC-27B6-42DD-B462-A7340909F518}"/>
    <cellStyle name="Ausgabe 3 4 3 2 4" xfId="13896" xr:uid="{60775741-A063-47DA-9C24-1B5B469D4C86}"/>
    <cellStyle name="Ausgabe 3 4 3 3" xfId="5395" xr:uid="{5B1DA1C4-361B-4E8C-A0D2-57328862AD69}"/>
    <cellStyle name="Ausgabe 3 4 3 4" xfId="9562" xr:uid="{99DB7AF7-EDCE-40DE-ACFB-80DC3E045BCA}"/>
    <cellStyle name="Ausgabe 3 4 3 5" xfId="12484" xr:uid="{3108EF50-1D1C-4208-8F85-31DCA4C8E512}"/>
    <cellStyle name="Ausgabe 3 4 4" xfId="2102" xr:uid="{617A14AB-70C9-4761-86AF-7950619EBE17}"/>
    <cellStyle name="Ausgabe 3 4 4 2" xfId="5771" xr:uid="{41BB5DD2-FCCF-41FA-88D3-9E683BB3A1F5}"/>
    <cellStyle name="Ausgabe 3 4 4 3" xfId="9961" xr:uid="{FED856A4-A993-4644-9F44-737FD2D2886C}"/>
    <cellStyle name="Ausgabe 3 4 4 4" xfId="12883" xr:uid="{7F8B5F88-A0EA-498B-A57B-D918B6FFE9C9}"/>
    <cellStyle name="Ausgabe 3 4 5" xfId="3925" xr:uid="{3757D9AA-AA16-41E1-94F3-63E23F4D4C3E}"/>
    <cellStyle name="Ausgabe 3 4 6" xfId="5128" xr:uid="{F4343388-DF17-479E-833E-E5D3D73D779E}"/>
    <cellStyle name="Ausgabe 3 4 7" xfId="4848" xr:uid="{AC86A034-72F0-48C7-9BFC-75F02895ED35}"/>
    <cellStyle name="Ausgabe 3 5" xfId="1115" xr:uid="{EE38B667-7B76-45FF-B651-920BC28BE3CB}"/>
    <cellStyle name="Ausgabe 3 5 2" xfId="2684" xr:uid="{7F93B243-22D2-4E28-AC8D-88CA25845D27}"/>
    <cellStyle name="Ausgabe 3 5 2 2" xfId="4428" xr:uid="{11D61334-11ED-434F-ADF4-1F73A25EF958}"/>
    <cellStyle name="Ausgabe 3 5 2 3" xfId="10434" xr:uid="{BBB02593-8B13-47E4-BA18-A8866C2CCD25}"/>
    <cellStyle name="Ausgabe 3 5 2 4" xfId="13316" xr:uid="{DEBE06E7-FE92-4EF9-B527-FE25FF11601D}"/>
    <cellStyle name="Ausgabe 3 5 3" xfId="5527" xr:uid="{F861D5C8-8DF3-49C0-86ED-AAE1FF6FA462}"/>
    <cellStyle name="Ausgabe 3 5 4" xfId="8974" xr:uid="{66E10D2E-C08F-4545-8B95-38FC00F548DB}"/>
    <cellStyle name="Ausgabe 3 5 5" xfId="11896" xr:uid="{2508DB59-EC6D-48DC-979E-90F1D78516BF}"/>
    <cellStyle name="Ausgabe 3 6" xfId="4887" xr:uid="{1AAABC39-BF28-4BC5-B058-5F20BF326919}"/>
    <cellStyle name="Ausgabe 3 7" xfId="8518" xr:uid="{EC1EBE76-54A5-4810-A787-35E96AC9D564}"/>
    <cellStyle name="Ausgabe 3 8" xfId="11488" xr:uid="{C8EA6F68-285F-47F3-B689-D0BA6DA11C6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2 2 2" xfId="7766" xr:uid="{16A4112B-41E0-4D13-B080-834E00755734}"/>
    <cellStyle name="Ausgabe 4 2 2 2 3" xfId="10822" xr:uid="{3ACB83FE-04E5-494D-874D-4B36C7FB4603}"/>
    <cellStyle name="Ausgabe 4 2 2 2 4" xfId="13704" xr:uid="{91B179CD-12B0-4887-8ADD-EE1A7C2DCE23}"/>
    <cellStyle name="Ausgabe 4 2 2 3" xfId="5103" xr:uid="{C18C8DC9-1C60-4F22-84FC-A5608FAA4B3A}"/>
    <cellStyle name="Ausgabe 4 2 2 4" xfId="9366" xr:uid="{B7FD274E-0E88-464A-8ADD-F70CBBA0F3B1}"/>
    <cellStyle name="Ausgabe 4 2 2 5" xfId="12288" xr:uid="{30EB440D-1ADC-4461-829E-FA532C9D1847}"/>
    <cellStyle name="Ausgabe 4 2 3" xfId="975" xr:uid="{5637F195-15B5-4A43-ADA0-2BA364F7373A}"/>
    <cellStyle name="Ausgabe 4 2 3 2" xfId="2553" xr:uid="{AEBC1E26-F825-46EA-9047-7CB475AF8638}"/>
    <cellStyle name="Ausgabe 4 2 3 2 2" xfId="6391" xr:uid="{070FC2A4-C5B6-41EB-BC13-688CBCD176A8}"/>
    <cellStyle name="Ausgabe 4 2 3 2 3" xfId="10303" xr:uid="{7C136CEA-C2AD-442B-8EEF-BC24075BF95E}"/>
    <cellStyle name="Ausgabe 4 2 3 2 4" xfId="13185" xr:uid="{0B84B516-989F-47D9-90BB-CF4CD972D8CE}"/>
    <cellStyle name="Ausgabe 4 2 3 3" xfId="6386" xr:uid="{F906D2B4-26A2-49A7-8A72-4A712B71CC6D}"/>
    <cellStyle name="Ausgabe 4 2 3 4" xfId="8834" xr:uid="{61BEC730-E488-4A0D-BC3A-B0C8ED5CA7BD}"/>
    <cellStyle name="Ausgabe 4 2 3 5" xfId="11756" xr:uid="{377E8A10-7877-43B5-BFC7-F64E8D2A49A0}"/>
    <cellStyle name="Ausgabe 4 2 4" xfId="2157" xr:uid="{254840A2-D917-4624-BDDE-9C515A85AC47}"/>
    <cellStyle name="Ausgabe 4 2 4 2" xfId="5629" xr:uid="{47DD71A1-2084-4642-94A4-4F9226807EEF}"/>
    <cellStyle name="Ausgabe 4 2 4 3" xfId="10016" xr:uid="{77D95245-E9F9-4DCC-856F-5FD1B07350D6}"/>
    <cellStyle name="Ausgabe 4 2 4 4" xfId="12938" xr:uid="{BBDB869A-EC27-42D3-B6A9-846AFC9DBAC4}"/>
    <cellStyle name="Ausgabe 4 2 5" xfId="6207" xr:uid="{A188180E-8B91-4150-AA96-872A13E2BE9F}"/>
    <cellStyle name="Ausgabe 4 2 6" xfId="5083" xr:uid="{FEEBD972-0C19-44E1-ADAA-A54BEC63DB3F}"/>
    <cellStyle name="Ausgabe 4 2 7" xfId="8293" xr:uid="{E6A6C373-E249-490F-BD8E-7511BDA80170}"/>
    <cellStyle name="Ausgabe 4 3" xfId="1299" xr:uid="{0F1E8DB2-9258-4FD1-BA2C-3653594A48D7}"/>
    <cellStyle name="Ausgabe 4 3 2" xfId="2864" xr:uid="{E47EEE27-4B05-47E1-BC71-D42FFF01F477}"/>
    <cellStyle name="Ausgabe 4 3 2 2" xfId="7558" xr:uid="{9A6FD4E0-FBB5-409A-A779-8EB9AF4C230C}"/>
    <cellStyle name="Ausgabe 4 3 2 3" xfId="10614" xr:uid="{C1E73AD6-83F4-4B31-BEF4-E7DAC4DBD81B}"/>
    <cellStyle name="Ausgabe 4 3 2 4" xfId="13496" xr:uid="{756D3CAA-30A7-4AB6-849F-3E368B862E45}"/>
    <cellStyle name="Ausgabe 4 3 3" xfId="3510" xr:uid="{DD174C76-2B66-4A16-BF32-9FC2A4CE2282}"/>
    <cellStyle name="Ausgabe 4 3 4" xfId="9158" xr:uid="{2F9FBEEC-F903-4BA0-8462-8638FDC5CC3A}"/>
    <cellStyle name="Ausgabe 4 3 5" xfId="12080" xr:uid="{1CAA52D4-5139-4466-9B31-82E9D371F61E}"/>
    <cellStyle name="Ausgabe 4 4" xfId="1713" xr:uid="{DBDC1E07-4293-45A7-8120-393A53F54CF1}"/>
    <cellStyle name="Ausgabe 4 4 2" xfId="3274" xr:uid="{B916DC70-E340-4E74-81C4-23D0E7DBFE19}"/>
    <cellStyle name="Ausgabe 4 4 2 2" xfId="7968" xr:uid="{5E38D95F-7452-4DDE-A9C4-896AC4BF2337}"/>
    <cellStyle name="Ausgabe 4 4 2 3" xfId="11024" xr:uid="{0AB4036E-FCF0-4C9C-AFB4-E9678B75FFDC}"/>
    <cellStyle name="Ausgabe 4 4 2 4" xfId="13906" xr:uid="{EE20D3F7-0BA9-4CD8-95E5-36DB5F1A0DA9}"/>
    <cellStyle name="Ausgabe 4 4 3" xfId="4268" xr:uid="{87288C95-0A40-4CCC-8A2F-D8026D7A4746}"/>
    <cellStyle name="Ausgabe 4 4 4" xfId="9572" xr:uid="{21EBD80F-0A6D-4EED-AAEA-6BD1A61D3600}"/>
    <cellStyle name="Ausgabe 4 4 5" xfId="12494" xr:uid="{33F94BC7-36A1-4C4F-9F1A-A154096066F6}"/>
    <cellStyle name="Ausgabe 4 5" xfId="1951" xr:uid="{FC56FBD3-65A3-4BF1-8F67-D572155CC45C}"/>
    <cellStyle name="Ausgabe 4 5 2" xfId="3915" xr:uid="{E36B091C-888D-42AB-B5CC-899841F1ACAD}"/>
    <cellStyle name="Ausgabe 4 5 3" xfId="9810" xr:uid="{EEB487F8-2116-4614-8222-1117E0AE2D34}"/>
    <cellStyle name="Ausgabe 4 5 4" xfId="12732" xr:uid="{51FD1A32-1F5B-4069-B255-5E401E50501C}"/>
    <cellStyle name="Ausgabe 4 6" xfId="5542" xr:uid="{8E3002AD-29E7-4242-B6F6-8C273D25D300}"/>
    <cellStyle name="Ausgabe 4 7" xfId="4880" xr:uid="{E5BD022F-FF58-4784-B3B1-B15F8E78451E}"/>
    <cellStyle name="Ausgabe 4 8" xfId="8548" xr:uid="{56FC8953-E0E0-41CB-B1F2-A2C736A7D0D5}"/>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2 2 2" xfId="7885" xr:uid="{E52B88A8-9066-4EEA-8B8F-2B7C54EA7686}"/>
    <cellStyle name="Ausgabe 5 2 2 2 3" xfId="10941" xr:uid="{4F33C599-88D7-4A0F-8DB3-3703D26F536E}"/>
    <cellStyle name="Ausgabe 5 2 2 2 4" xfId="13823" xr:uid="{192A4D07-1664-4CF7-8DCD-7107B63656FB}"/>
    <cellStyle name="Ausgabe 5 2 2 3" xfId="6357" xr:uid="{D900996B-ABF9-4092-8098-A075A28CF0FC}"/>
    <cellStyle name="Ausgabe 5 2 2 4" xfId="9485" xr:uid="{0E8987A4-0BA1-4932-9408-374A0A439F85}"/>
    <cellStyle name="Ausgabe 5 2 2 5" xfId="12407" xr:uid="{7E167CCC-F5EB-4C96-B786-53AB24B74388}"/>
    <cellStyle name="Ausgabe 5 2 3" xfId="1898" xr:uid="{68B2D869-BDC9-4690-8115-1EAC63154360}"/>
    <cellStyle name="Ausgabe 5 2 3 2" xfId="3441" xr:uid="{CEA58CA1-CBC9-487D-8F49-C4EE1146B0A7}"/>
    <cellStyle name="Ausgabe 5 2 3 2 2" xfId="8135" xr:uid="{CCD955D1-32C6-4115-80A1-A3B826D1F44A}"/>
    <cellStyle name="Ausgabe 5 2 3 2 3" xfId="11191" xr:uid="{AEFBA6A4-C460-4528-9A59-A66EAA9E8E42}"/>
    <cellStyle name="Ausgabe 5 2 3 2 4" xfId="14073" xr:uid="{8232389E-08A6-48D4-A2CC-D94BCBF5EBF7}"/>
    <cellStyle name="Ausgabe 5 2 3 3" xfId="6083" xr:uid="{13027BCE-FFA9-4936-8B0A-E4DA1956E942}"/>
    <cellStyle name="Ausgabe 5 2 3 4" xfId="9757" xr:uid="{5CB800BB-FC99-43AB-BC9F-4379C1B52DA1}"/>
    <cellStyle name="Ausgabe 5 2 3 5" xfId="12679" xr:uid="{981445FA-8115-4E4E-991B-2D4462894C6B}"/>
    <cellStyle name="Ausgabe 5 2 4" xfId="2276" xr:uid="{83BDE257-6FB9-4EC1-B17E-73A1B7DFB90A}"/>
    <cellStyle name="Ausgabe 5 2 4 2" xfId="6429" xr:uid="{C3B3AE43-5FBF-49A8-AB7D-70016BA8EA81}"/>
    <cellStyle name="Ausgabe 5 2 4 3" xfId="10135" xr:uid="{684ED6E2-E1B4-4215-8E98-A4840184DFAF}"/>
    <cellStyle name="Ausgabe 5 2 4 4" xfId="13057" xr:uid="{2940937E-A8D7-4B74-9CD0-1E27E2F4C969}"/>
    <cellStyle name="Ausgabe 5 2 5" xfId="6634" xr:uid="{CA1A95C1-40F8-4A60-9F97-807D05FD602E}"/>
    <cellStyle name="Ausgabe 5 2 6" xfId="8772" xr:uid="{6E33B8DB-2585-4A2A-A60A-9ABB4B8C46DD}"/>
    <cellStyle name="Ausgabe 5 2 7" xfId="11695" xr:uid="{59DE8C6B-E7DF-4A19-8565-28113D967568}"/>
    <cellStyle name="Ausgabe 5 3" xfId="1418" xr:uid="{DA1679CA-EB66-4BCC-BA0E-38FEE251F111}"/>
    <cellStyle name="Ausgabe 5 3 2" xfId="2983" xr:uid="{E2DC14E3-FCCC-4E75-9D8B-E3AC80E8207D}"/>
    <cellStyle name="Ausgabe 5 3 2 2" xfId="7677" xr:uid="{477264AD-EC72-4091-A976-D4794136883F}"/>
    <cellStyle name="Ausgabe 5 3 2 3" xfId="10733" xr:uid="{EDB3499F-E06A-4E43-9BDB-6DDE9A716B6A}"/>
    <cellStyle name="Ausgabe 5 3 2 4" xfId="13615" xr:uid="{3D89199A-7937-4A58-9F7C-B22EB59342CF}"/>
    <cellStyle name="Ausgabe 5 3 3" xfId="6831" xr:uid="{46BC644E-0FD8-452E-9757-C7564004BE4A}"/>
    <cellStyle name="Ausgabe 5 3 4" xfId="9277" xr:uid="{FCF07607-22F7-4AC9-A3A0-03B8DF6EC0C0}"/>
    <cellStyle name="Ausgabe 5 3 5" xfId="12199" xr:uid="{984B9A44-8C3D-47C4-BFEC-9A43E7854999}"/>
    <cellStyle name="Ausgabe 5 4" xfId="1640" xr:uid="{766D8667-3E44-40BA-A64D-7187D11177CE}"/>
    <cellStyle name="Ausgabe 5 4 2" xfId="3205" xr:uid="{6FF7ABE6-EF9D-48EC-939B-1788A4522C4C}"/>
    <cellStyle name="Ausgabe 5 4 2 2" xfId="7899" xr:uid="{56220AB5-6AEE-4B4E-B19F-4F24C5D5B1F9}"/>
    <cellStyle name="Ausgabe 5 4 2 3" xfId="10955" xr:uid="{0637AD43-8EB1-493B-B591-4E3944A74D7E}"/>
    <cellStyle name="Ausgabe 5 4 2 4" xfId="13837" xr:uid="{2676B76D-B944-40F8-8278-685A0CC87BF5}"/>
    <cellStyle name="Ausgabe 5 4 3" xfId="5580" xr:uid="{DB183D64-E493-4D30-8DF1-8202B7138841}"/>
    <cellStyle name="Ausgabe 5 4 4" xfId="9499" xr:uid="{27511697-989E-42B9-8017-1511C3CAF547}"/>
    <cellStyle name="Ausgabe 5 4 5" xfId="12421" xr:uid="{63CB235E-11B4-463C-8AAC-84AA399278AC}"/>
    <cellStyle name="Ausgabe 5 5" xfId="2070" xr:uid="{2C682439-CDAA-40DF-93CA-B416CC3667AF}"/>
    <cellStyle name="Ausgabe 5 5 2" xfId="4977" xr:uid="{8092B3EB-4634-4270-B2D1-FE6C851CE90D}"/>
    <cellStyle name="Ausgabe 5 5 3" xfId="9929" xr:uid="{88D6F8CC-20FA-48B4-869C-85103A589C83}"/>
    <cellStyle name="Ausgabe 5 5 4" xfId="12851" xr:uid="{DB62EB02-C685-4580-919A-0360594B2D24}"/>
    <cellStyle name="Ausgabe 5 6" xfId="4835" xr:uid="{E923B148-0D82-4851-97A8-7820E09425A9}"/>
    <cellStyle name="Ausgabe 5 7" xfId="8591" xr:uid="{2BDEE891-CA78-477A-A989-B25DFD1CA3F8}"/>
    <cellStyle name="Ausgabe 5 8" xfId="11515" xr:uid="{3318E743-7633-4DAA-A004-8C511F5AB202}"/>
    <cellStyle name="Ausgabe 6" xfId="714" xr:uid="{2D5CE56D-E652-40BB-9D88-01F3DBF28301}"/>
    <cellStyle name="Ausgabe 6 2" xfId="1434" xr:uid="{C9BE8B5B-D624-493B-A76D-65DEC5516530}"/>
    <cellStyle name="Ausgabe 6 2 2" xfId="2999" xr:uid="{96DFE2C1-818C-49EC-B2D4-D7939D325969}"/>
    <cellStyle name="Ausgabe 6 2 2 2" xfId="7693" xr:uid="{BF67A903-57A9-45B6-83D1-3EC468CAAA3A}"/>
    <cellStyle name="Ausgabe 6 2 2 3" xfId="10749" xr:uid="{FE262464-5718-45BD-85D1-75DAA48183F5}"/>
    <cellStyle name="Ausgabe 6 2 2 4" xfId="13631" xr:uid="{51F607D3-AE9E-4043-B1E9-A7853DA30DCC}"/>
    <cellStyle name="Ausgabe 6 2 3" xfId="4381" xr:uid="{12DAA222-0211-41CC-AE36-8EFC0692F414}"/>
    <cellStyle name="Ausgabe 6 2 4" xfId="9293" xr:uid="{58416AE8-2705-41A7-81F5-2E2756EC8A39}"/>
    <cellStyle name="Ausgabe 6 2 5" xfId="12215" xr:uid="{588AE212-DC7B-4557-B3BC-5A668A6B44B1}"/>
    <cellStyle name="Ausgabe 6 3" xfId="1744" xr:uid="{7301DDA4-EA0A-4130-83F0-DC8041CD2D0E}"/>
    <cellStyle name="Ausgabe 6 3 2" xfId="3303" xr:uid="{DACF5309-FB9B-4F12-89B2-42269FD93D8C}"/>
    <cellStyle name="Ausgabe 6 3 2 2" xfId="7997" xr:uid="{375732BA-765A-4F3F-8446-29B9F2AB20D7}"/>
    <cellStyle name="Ausgabe 6 3 2 3" xfId="11053" xr:uid="{8CB1903B-A867-479C-A563-101E079CF1F9}"/>
    <cellStyle name="Ausgabe 6 3 2 4" xfId="13935" xr:uid="{429B48A7-167D-4A25-948D-8AE61F65698B}"/>
    <cellStyle name="Ausgabe 6 3 3" xfId="4643" xr:uid="{1D910011-2C1E-4349-A378-516DAADE9BD6}"/>
    <cellStyle name="Ausgabe 6 3 4" xfId="9603" xr:uid="{D3DA26ED-3325-4B31-ABB1-6B6F9EE6033A}"/>
    <cellStyle name="Ausgabe 6 3 5" xfId="12525" xr:uid="{306344DD-C701-4160-9259-EC7782125D03}"/>
    <cellStyle name="Ausgabe 6 4" xfId="2085" xr:uid="{1E38B990-4668-4EF2-B8C0-A14BAABECBBE}"/>
    <cellStyle name="Ausgabe 6 4 2" xfId="5440" xr:uid="{CE4AA567-76BF-4CFE-9603-E2EF24ADA24D}"/>
    <cellStyle name="Ausgabe 6 4 3" xfId="9944" xr:uid="{42707CC8-17DC-457F-98F2-5500AB08209E}"/>
    <cellStyle name="Ausgabe 6 4 4" xfId="12866" xr:uid="{00EDB898-2D08-4E55-AAA8-2136EA93A389}"/>
    <cellStyle name="Ausgabe 6 5" xfId="6089" xr:uid="{F66C2800-77F9-404B-9BD9-D0C6F1EA9C63}"/>
    <cellStyle name="Ausgabe 6 6" xfId="5410" xr:uid="{BA0063CF-D420-4AFE-9E61-C46F01BC0233}"/>
    <cellStyle name="Ausgabe 6 7" xfId="8580" xr:uid="{A5BA9EA0-AB22-4EB9-AFAA-C40704EFFAE0}"/>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547" hidden="1" xr:uid="{01E7050A-C2E6-41C8-AF22-3F3F5BD5E1AE}"/>
    <cellStyle name="Berechnung" xfId="4401" hidden="1" xr:uid="{D3E33F98-5620-4C1A-9E10-E7E2B8B3FDE9}"/>
    <cellStyle name="Berechnung" xfId="4484" hidden="1" xr:uid="{B4F13978-781D-48D6-9407-9898519AA5B7}"/>
    <cellStyle name="Berechnung" xfId="5282" hidden="1" xr:uid="{98DC4D1F-5F5B-4936-AE41-5680A8B9D1EF}"/>
    <cellStyle name="Berechnung" xfId="5119" hidden="1" xr:uid="{AE64FDB4-29A6-4690-8DAB-C0986BB9BDB1}"/>
    <cellStyle name="Berechnung" xfId="5120" hidden="1" xr:uid="{1F109E7A-3D29-4E12-8FE5-DF5F0C398FAA}"/>
    <cellStyle name="Berechnung" xfId="4576" hidden="1" xr:uid="{A8D28FE6-00A4-441C-8142-4AED90851264}"/>
    <cellStyle name="Berechnung" xfId="5717" hidden="1" xr:uid="{5F57B4BA-2ED6-4AE8-BC44-84861D2BD98A}"/>
    <cellStyle name="Berechnung" xfId="5740" hidden="1" xr:uid="{F90EA520-47E0-4664-A085-D0CE1E9FB42C}"/>
    <cellStyle name="Berechnung" xfId="5937" hidden="1" xr:uid="{EB86F569-5D2E-45FF-BE74-3597E392F362}"/>
    <cellStyle name="Berechnung" xfId="6013" hidden="1" xr:uid="{0FFEAC13-A73A-4ED7-B6B5-078241245017}"/>
    <cellStyle name="Berechnung" xfId="6793" hidden="1" xr:uid="{B3631644-5669-458C-B47C-8DA1BD44561E}"/>
    <cellStyle name="Berechnung" xfId="6643" hidden="1" xr:uid="{812B3847-256F-4C4F-9C27-ECA706594FA1}"/>
    <cellStyle name="Berechnung" xfId="6644" hidden="1" xr:uid="{02A5646A-8B98-4C1D-8EFB-9E46E0A179E1}"/>
    <cellStyle name="Berechnung" xfId="6105" hidden="1" xr:uid="{73829C18-F7B4-444A-85D4-F4DD1675DE7F}"/>
    <cellStyle name="Berechnung" xfId="6868" hidden="1" xr:uid="{5315BFB4-C677-4C47-80F4-520F4F1FED17}"/>
    <cellStyle name="Berechnung" xfId="6877" hidden="1" xr:uid="{63DD7491-689C-4835-AAFB-E416E18E8A6B}"/>
    <cellStyle name="Berechnung" xfId="7039" hidden="1" xr:uid="{DC543BC6-22E5-4232-AED1-7E34E8B8F1C4}"/>
    <cellStyle name="Berechnung" xfId="7071" hidden="1" xr:uid="{A7687BCC-495E-4DB4-B026-A7CF54162063}"/>
    <cellStyle name="Berechnung" xfId="7163" hidden="1" xr:uid="{78BE5443-7BDF-4132-AB6A-9F66092315B8}"/>
    <cellStyle name="Berechnung" xfId="7125" hidden="1" xr:uid="{11E45B10-E769-436D-BAEC-78A9947A59A3}"/>
    <cellStyle name="Berechnung" xfId="7126" hidden="1" xr:uid="{DA7ED800-E4B6-4835-9A01-4B14C9EFE80A}"/>
    <cellStyle name="Berechnung" xfId="7082" hidden="1" xr:uid="{8B37D0FE-53C2-457C-87CC-0E24846B453B}"/>
    <cellStyle name="Berechnung" xfId="7192" hidden="1" xr:uid="{126B9EED-F1DB-4D58-8BD6-C606F9520F15}"/>
    <cellStyle name="Berechnung" xfId="7201" hidden="1" xr:uid="{77B33ADE-A5A0-49D9-A707-26ED33D48B78}"/>
    <cellStyle name="Berechnung" xfId="7363" hidden="1" xr:uid="{FEDACFCE-2F7C-4CE3-91BA-A05EE1142A9A}"/>
    <cellStyle name="Berechnung" xfId="7395" hidden="1" xr:uid="{A1E1AE2A-DDA3-470E-ACD7-F844ED22E3C2}"/>
    <cellStyle name="Berechnung" xfId="7487" hidden="1" xr:uid="{626949EA-0A7B-400A-9DFB-0318E585C002}"/>
    <cellStyle name="Berechnung" xfId="7449" hidden="1" xr:uid="{4838E3C3-C31C-4AE3-AB08-E6D1B845822F}"/>
    <cellStyle name="Berechnung" xfId="7450" hidden="1" xr:uid="{CE9F2AE5-725D-478F-BFD1-F8F4FC75EE1A}"/>
    <cellStyle name="Berechnung" xfId="7406" hidden="1" xr:uid="{9F43F708-C206-4E41-A1AE-DFEDAF9F5602}"/>
    <cellStyle name="Berechnung" xfId="7516" hidden="1" xr:uid="{C5ADEB27-A887-4CAE-B665-4B456D310D90}"/>
    <cellStyle name="Berechnung" xfId="4650" hidden="1" xr:uid="{ABB09BC5-F2C3-4AB5-AAA8-36C11A608B8B}"/>
    <cellStyle name="Berechnung" xfId="4297" hidden="1" xr:uid="{F2AB916C-B48A-49E9-8675-AFB172D936DE}"/>
    <cellStyle name="Berechnung" xfId="4831" hidden="1" xr:uid="{648FDCFB-CC36-42A1-AE2D-56A0A3499BE6}"/>
    <cellStyle name="Berechnung" xfId="3785" hidden="1" xr:uid="{89435686-83E2-4003-B1E1-E90EF9347BE1}"/>
    <cellStyle name="Berechnung" xfId="5578" hidden="1" xr:uid="{B9B0A9B6-0213-4BAC-9241-E1C402262F23}"/>
    <cellStyle name="Berechnung" xfId="6209" hidden="1" xr:uid="{7DA81883-6587-4041-8527-A56CA7A92E2B}"/>
    <cellStyle name="Berechnung" xfId="4773" hidden="1" xr:uid="{A940D734-44AB-4DBA-BE2A-D1529CF6242D}"/>
    <cellStyle name="Berechnung" xfId="6633" hidden="1" xr:uid="{4A8C8EA8-6CA1-4A2C-A124-2A407A807229}"/>
    <cellStyle name="Berechnung" xfId="6053" hidden="1" xr:uid="{00B807EA-407E-4E17-A002-0FB4144EEFC8}"/>
    <cellStyle name="Berechnung" xfId="3764" hidden="1" xr:uid="{246E15E8-0089-43C7-9CAB-34D93C058836}"/>
    <cellStyle name="Berechnung" xfId="4983" hidden="1" xr:uid="{4A604679-153F-4107-98E6-90FA5462F0E1}"/>
    <cellStyle name="Berechnung" xfId="8093" hidden="1" xr:uid="{F49D8B9A-2F70-4AA5-B8EB-23A9166E8364}"/>
    <cellStyle name="Berechnung" xfId="7941" hidden="1" xr:uid="{E4CC4543-CF5F-46F9-8752-6C19DE2C603F}"/>
    <cellStyle name="Berechnung" xfId="7942" hidden="1" xr:uid="{A5371638-A7DB-4F11-BA90-8A88AC9D8302}"/>
    <cellStyle name="Berechnung" xfId="5468" hidden="1" xr:uid="{7AD57D03-9183-4E8C-8304-B862BDFD9C8D}"/>
    <cellStyle name="Berechnung" xfId="8168" hidden="1" xr:uid="{BCE26016-DAD9-4246-9BD1-866437D85310}"/>
    <cellStyle name="Berechnung" xfId="8177" hidden="1" xr:uid="{C07ED841-B73F-4219-BFA7-B3F88BCB34DF}"/>
    <cellStyle name="Berechnung" xfId="8305" hidden="1" xr:uid="{9E6A2B8D-32BE-45B8-B141-76DE972E7B8C}"/>
    <cellStyle name="Berechnung" xfId="8337" hidden="1" xr:uid="{FCC1DF7F-AD82-46E4-92BC-F949DEBE36D7}"/>
    <cellStyle name="Berechnung" xfId="8429" hidden="1" xr:uid="{DFC64DD8-D067-4F1C-89B1-EDAF57D6AEC9}"/>
    <cellStyle name="Berechnung" xfId="8391" hidden="1" xr:uid="{1C5510B7-5D12-4110-8B4A-A5FAF92880FB}"/>
    <cellStyle name="Berechnung" xfId="8392" hidden="1" xr:uid="{BFFFF5D5-F770-4218-B40A-FBFF96442676}"/>
    <cellStyle name="Berechnung" xfId="8348" hidden="1" xr:uid="{0A27100E-93C1-46CA-825D-AFB74439CB2F}"/>
    <cellStyle name="Berechnung" xfId="8458" hidden="1" xr:uid="{2C18F026-0B43-49B3-A52E-7EA011FB9E9B}"/>
    <cellStyle name="Berechnung" xfId="8467" hidden="1" xr:uid="{2E6DB2D3-9CE8-4A94-8207-A1CB64E2B1CB}"/>
    <cellStyle name="Berechnung" xfId="8594" hidden="1" xr:uid="{E902E0AA-8777-42A1-9AAA-7246519613CC}"/>
    <cellStyle name="Berechnung" xfId="8626" hidden="1" xr:uid="{B904FF6C-1EEA-4B4D-9DC1-984FA9E47150}"/>
    <cellStyle name="Berechnung" xfId="8718" hidden="1" xr:uid="{D66FF911-8C56-4572-A44B-8E2393D71F79}"/>
    <cellStyle name="Berechnung" xfId="8680" hidden="1" xr:uid="{E499D0F3-93E5-4346-9DDE-2CDAB2F5434E}"/>
    <cellStyle name="Berechnung" xfId="8681" hidden="1" xr:uid="{BBC34A8C-559F-4497-902D-C0D76AA39AF4}"/>
    <cellStyle name="Berechnung" xfId="8637" hidden="1" xr:uid="{0015B06F-9FCB-4286-B790-AAAE33D154C8}"/>
    <cellStyle name="Berechnung" xfId="8747" hidden="1" xr:uid="{764E2B7A-D7BA-48A2-A722-6E2AEF488932}"/>
    <cellStyle name="Berechnung" xfId="3542" hidden="1" xr:uid="{197D9A44-4AC4-4F47-8271-AD8A7A7E4CC1}"/>
    <cellStyle name="Berechnung" xfId="8805" hidden="1" xr:uid="{8FB801BF-DD38-4F14-8AFD-4CF57BEA286D}"/>
    <cellStyle name="Berechnung" xfId="8889" hidden="1" xr:uid="{C6485D60-326D-48D6-987A-B8EBF4DB62F8}"/>
    <cellStyle name="Berechnung" xfId="9712" hidden="1" xr:uid="{C15EFE04-6D67-457A-B26A-0F79400253E5}"/>
    <cellStyle name="Berechnung" xfId="9544" hidden="1" xr:uid="{9C8310E7-15DC-4E54-B0BF-6B00A6E3E98C}"/>
    <cellStyle name="Berechnung" xfId="9545" hidden="1" xr:uid="{BD9568E8-44C2-4EF4-BA72-C855EF941C21}"/>
    <cellStyle name="Berechnung" xfId="8984" hidden="1" xr:uid="{90E0BE43-83C0-47B0-8708-88AE68A1B72B}"/>
    <cellStyle name="Berechnung" xfId="10162" hidden="1" xr:uid="{65BC8968-ED28-40EA-8898-02A9A2AB900C}"/>
    <cellStyle name="Berechnung" xfId="10185" hidden="1" xr:uid="{06E1127E-1C36-4A8F-AA90-56E1EAAEAB5C}"/>
    <cellStyle name="Berechnung" xfId="10275" hidden="1" xr:uid="{D0FC49E5-070D-451D-B154-ED693FFC7994}"/>
    <cellStyle name="Berechnung" xfId="10352" hidden="1" xr:uid="{FD6EF053-5853-467F-AC36-7458E2A909A3}"/>
    <cellStyle name="Berechnung" xfId="11149" hidden="1" xr:uid="{85907E8E-6D55-4550-9D5F-861A3D5626D8}"/>
    <cellStyle name="Berechnung" xfId="10997" hidden="1" xr:uid="{6ABA40B1-D976-4FB2-9F15-6C77CF627B38}"/>
    <cellStyle name="Berechnung" xfId="10998" hidden="1" xr:uid="{EE70B20E-A585-49E6-9EE7-C10E62119E0F}"/>
    <cellStyle name="Berechnung" xfId="10444" hidden="1" xr:uid="{00641BEE-4F48-42A0-AE08-E444060611A6}"/>
    <cellStyle name="Berechnung" xfId="11224" hidden="1" xr:uid="{E46303F2-F6EA-4ABA-8482-FDD63627236B}"/>
    <cellStyle name="Berechnung" xfId="11231" hidden="1" xr:uid="{E09F41FB-D0AF-4A17-A8D4-FF16E365AC60}"/>
    <cellStyle name="Berechnung" xfId="11295" hidden="1" xr:uid="{259791C2-4758-4890-94EC-D3601513F6F4}"/>
    <cellStyle name="Berechnung" xfId="11327" hidden="1" xr:uid="{790E7253-6FF0-4E74-91DF-A752E74D6554}"/>
    <cellStyle name="Berechnung" xfId="11419" hidden="1" xr:uid="{0ED30AD2-DB2E-49E2-86E8-78DA91BE9C6E}"/>
    <cellStyle name="Berechnung" xfId="11381" hidden="1" xr:uid="{86442486-91C6-46F3-AF34-A27C26095BA4}"/>
    <cellStyle name="Berechnung" xfId="11382" hidden="1" xr:uid="{733F6271-40B3-4DAD-AE23-513C6090A13C}"/>
    <cellStyle name="Berechnung" xfId="11338" hidden="1" xr:uid="{DD780DBE-8D2A-4435-8536-2CD6CE712622}"/>
    <cellStyle name="Berechnung" xfId="11448" hidden="1" xr:uid="{9698CEE9-6B3E-4D98-B1C1-0BE9242FA360}"/>
    <cellStyle name="Berechnung" xfId="11455" hidden="1" xr:uid="{B3ECBC50-6FD8-44BE-A38F-4392B15FADA6}"/>
    <cellStyle name="Berechnung" xfId="11518" hidden="1" xr:uid="{C48BF491-0A0F-40F3-AD0B-9B0A7CD860FC}"/>
    <cellStyle name="Berechnung" xfId="11550" hidden="1" xr:uid="{DBE15051-39C8-4CD3-A46B-FB6DCD22C801}"/>
    <cellStyle name="Berechnung" xfId="11642" hidden="1" xr:uid="{7627A066-36A4-46DF-908C-02E04A19DB13}"/>
    <cellStyle name="Berechnung" xfId="11604" hidden="1" xr:uid="{C73C3585-10A4-41E7-B3B5-1D521ADBFC38}"/>
    <cellStyle name="Berechnung" xfId="11605" hidden="1" xr:uid="{221B333F-EC4D-4C63-9DE2-7180AAB5C160}"/>
    <cellStyle name="Berechnung" xfId="11561" hidden="1" xr:uid="{8B9B6CC3-45FE-4143-865B-90624F48D659}"/>
    <cellStyle name="Berechnung" xfId="11671" hidden="1" xr:uid="{29B1F91F-D244-49FD-9907-2888ED23DFDF}"/>
    <cellStyle name="Berechnung" xfId="8575" hidden="1" xr:uid="{366CB4C4-8FFB-4F77-9F24-5EEAADC480B3}"/>
    <cellStyle name="Berechnung" xfId="11727" hidden="1" xr:uid="{0FB03739-43E1-44EC-98E8-01A84DA8ED95}"/>
    <cellStyle name="Berechnung" xfId="11811" hidden="1" xr:uid="{5FE707AD-5C49-434F-8CF4-1F1A2B26580E}"/>
    <cellStyle name="Berechnung" xfId="12634" hidden="1" xr:uid="{71970072-F949-4EA1-B872-B9FB464E8D00}"/>
    <cellStyle name="Berechnung" xfId="12466" hidden="1" xr:uid="{81787A30-F221-4C27-940B-6CCD18C6A8E3}"/>
    <cellStyle name="Berechnung" xfId="12467" hidden="1" xr:uid="{E32EF702-19B1-4BE5-BDAF-02D55907F68F}"/>
    <cellStyle name="Berechnung" xfId="11906" hidden="1" xr:uid="{0F6196AD-4DF3-4B31-90EA-DF4D1CDD5116}"/>
    <cellStyle name="Berechnung" xfId="13084" hidden="1" xr:uid="{B503C004-BE03-48CE-8714-ADE48706052B}"/>
    <cellStyle name="Berechnung" xfId="13103" hidden="1" xr:uid="{9EB6EAAF-32FE-426A-93C5-A70073052D4F}"/>
    <cellStyle name="Berechnung" xfId="13157" hidden="1" xr:uid="{9C9FDB72-B199-4C00-B8DB-934B79846E9C}"/>
    <cellStyle name="Berechnung" xfId="13234" hidden="1" xr:uid="{3DA0DA31-A6FB-4AB1-8213-53F85B6D99A7}"/>
    <cellStyle name="Berechnung" xfId="14031" hidden="1" xr:uid="{2C74ADBB-9303-4147-9EF8-8678E32A328C}"/>
    <cellStyle name="Berechnung" xfId="13879" hidden="1" xr:uid="{72E3C122-D8EE-431D-8352-3D9DA526E583}"/>
    <cellStyle name="Berechnung" xfId="13880" hidden="1" xr:uid="{9D5E9E34-C51E-4F6A-8D0F-B4C3422195E0}"/>
    <cellStyle name="Berechnung" xfId="13326" hidden="1" xr:uid="{D37BA1B3-A6F7-4971-8E59-984749507763}"/>
    <cellStyle name="Berechnung" xfId="14106" hidden="1" xr:uid="{051DC46E-B19E-443F-A102-C5F316DFFC73}"/>
    <cellStyle name="Berechnung" xfId="14111" hidden="1" xr:uid="{4BA52066-4E8A-48AB-8DC4-188C6F5E020D}"/>
    <cellStyle name="Berechnung" xfId="14137" hidden="1" xr:uid="{ED5BEED2-7716-484A-9C2E-9A94D12B702D}"/>
    <cellStyle name="Berechnung" xfId="14169" hidden="1" xr:uid="{FF06BBF6-EE77-4846-B370-DFBCDE5BC092}"/>
    <cellStyle name="Berechnung" xfId="14261" hidden="1" xr:uid="{85963AEA-562E-4B7D-8E87-F246548EC4E4}"/>
    <cellStyle name="Berechnung" xfId="14223" hidden="1" xr:uid="{4723C160-D343-4394-8AEF-7BEB950B82DF}"/>
    <cellStyle name="Berechnung" xfId="14224" hidden="1" xr:uid="{34C782F8-D02A-413A-8B75-4E38A74F5F5D}"/>
    <cellStyle name="Berechnung" xfId="14180" hidden="1" xr:uid="{574C94A1-5E1F-478B-B600-EBCB0ED2FA7D}"/>
    <cellStyle name="Berechnung" xfId="14290" hidden="1" xr:uid="{DE0E784C-DA9F-42CA-9C91-94DF00C9BE98}"/>
    <cellStyle name="Berechnung" xfId="14295" hidden="1" xr:uid="{D9A89C9C-96AF-48FA-8ABA-F3EB31198181}"/>
    <cellStyle name="Berechnung" xfId="14321" hidden="1" xr:uid="{D53F6EB7-4139-4CA4-8315-826461DC7D10}"/>
    <cellStyle name="Berechnung" xfId="14353" hidden="1" xr:uid="{AB71467A-158F-4A1D-9965-B51B973D20C7}"/>
    <cellStyle name="Berechnung" xfId="14445" hidden="1" xr:uid="{6E00C253-91E4-4F5B-B5CF-E524B86602F8}"/>
    <cellStyle name="Berechnung" xfId="14407" hidden="1" xr:uid="{719E3A4B-9FD9-4311-9C00-3D77DF232BC4}"/>
    <cellStyle name="Berechnung" xfId="14408" hidden="1" xr:uid="{23C68F72-2D7F-4DC1-8D1A-986354136956}"/>
    <cellStyle name="Berechnung" xfId="14364" hidden="1" xr:uid="{63E3AB0E-8893-4AD0-B460-5897ECD81C30}"/>
    <cellStyle name="Berechnung" xfId="14474" hidden="1" xr:uid="{415A3B60-2232-4033-8F1F-5B3A28FD47F5}"/>
    <cellStyle name="Berechnung" xfId="14483" hidden="1" xr:uid="{04FD6708-39CC-4FFC-AA12-76B81CF1BB1B}"/>
    <cellStyle name="Berechnung" xfId="14645" hidden="1" xr:uid="{FB80175B-788B-4A44-8656-B2959F4511E3}"/>
    <cellStyle name="Berechnung" xfId="14677" hidden="1" xr:uid="{54D20E8B-D44F-469F-A537-0C5D2207004E}"/>
    <cellStyle name="Berechnung" xfId="14769" hidden="1" xr:uid="{C8E2FA9F-DD7B-416D-9BEB-59BF81BFD0B1}"/>
    <cellStyle name="Berechnung" xfId="14731" hidden="1" xr:uid="{04C70B9B-6D7F-4547-A5A7-80F9AE6AD075}"/>
    <cellStyle name="Berechnung" xfId="14732" hidden="1" xr:uid="{60BFFA3A-8C3D-456D-AD8D-1EF12E311FB2}"/>
    <cellStyle name="Berechnung" xfId="14688" hidden="1" xr:uid="{A6400555-BB8A-43DD-B5BC-4A5FE0FEE43E}"/>
    <cellStyle name="Berechnung" xfId="14798" hidden="1" xr:uid="{74F204F0-EC3F-400A-A65D-B68A99073EB0}"/>
    <cellStyle name="Berechnung" xfId="14807" hidden="1" xr:uid="{B22877A2-80FE-4235-A8D9-153D4CEE1FC4}"/>
    <cellStyle name="Berechnung" xfId="14969" hidden="1" xr:uid="{2669D888-86EE-48FC-90DB-9913CA7E5676}"/>
    <cellStyle name="Berechnung" xfId="15001" hidden="1" xr:uid="{077F4936-A3A5-4DA4-9823-1513DC548AFB}"/>
    <cellStyle name="Berechnung" xfId="15093" hidden="1" xr:uid="{74ED6930-F851-4425-939B-2A8301E5EDCC}"/>
    <cellStyle name="Berechnung" xfId="15055" hidden="1" xr:uid="{061DEE72-0745-402F-B1B8-40942136D6C3}"/>
    <cellStyle name="Berechnung" xfId="15056" hidden="1" xr:uid="{DFCAB03A-CD56-49F0-AAE5-0D09D50A25A9}"/>
    <cellStyle name="Berechnung" xfId="15012" hidden="1" xr:uid="{B70FA8DB-1F69-4598-9B79-84760DC86121}"/>
    <cellStyle name="Berechnung" xfId="15122" hidden="1" xr:uid="{0B0B7CB7-AD29-4255-ACFF-10DC90216AA6}"/>
    <cellStyle name="Berechnung" xfId="15131" hidden="1" xr:uid="{32BDBE96-D52B-4E64-85EF-6CFFC4721AB5}"/>
    <cellStyle name="Berechnung" xfId="15293" hidden="1" xr:uid="{73E5312D-BF0A-4D4C-AD06-E4B1FA5203A0}"/>
    <cellStyle name="Berechnung" xfId="15325" hidden="1" xr:uid="{F65C1019-0E5B-4BF9-999C-B23EBF61D3DC}"/>
    <cellStyle name="Berechnung" xfId="15417" hidden="1" xr:uid="{96E71CDF-6E0D-4525-AC7B-5D500FE1345F}"/>
    <cellStyle name="Berechnung" xfId="15379" hidden="1" xr:uid="{731FAD2A-B7C1-4E34-8E6E-4DED6A9AED82}"/>
    <cellStyle name="Berechnung" xfId="15380" hidden="1" xr:uid="{AC18DAD6-2476-4718-87E2-B3E1A5227D62}"/>
    <cellStyle name="Berechnung" xfId="15336" hidden="1" xr:uid="{45AE2B40-8A96-4A0E-99CA-AC9C78F20278}"/>
    <cellStyle name="Berechnung" xfId="15446" hidden="1" xr:uid="{B2F3C3E1-BC4F-4C3F-A03C-C9C9289E4C5E}"/>
    <cellStyle name="Berechnung" xfId="15455" hidden="1" xr:uid="{A8F37C52-C393-4525-AAFC-1E78524017C0}"/>
    <cellStyle name="Berechnung" xfId="15617" hidden="1" xr:uid="{12649030-C3D5-4E2D-8A1C-6DDBE125D858}"/>
    <cellStyle name="Berechnung" xfId="15649" hidden="1" xr:uid="{3ADF5C2A-0605-45F6-AE85-D515739C6EC0}"/>
    <cellStyle name="Berechnung" xfId="15741" hidden="1" xr:uid="{02C5833B-B848-4010-844D-1B043AAD4774}"/>
    <cellStyle name="Berechnung" xfId="15703" hidden="1" xr:uid="{6CCA7930-A81F-459C-83AB-EC0CFF6DEE96}"/>
    <cellStyle name="Berechnung" xfId="15704" hidden="1" xr:uid="{71FAA84C-BCC6-471A-AE32-C78C771AB613}"/>
    <cellStyle name="Berechnung" xfId="15660" hidden="1" xr:uid="{DBAD997F-B2D5-4AA6-A8E9-8109CD177F18}"/>
    <cellStyle name="Berechnung" xfId="15770" hidden="1" xr:uid="{DEDD19DD-0833-452F-B984-6C6C158FE949}"/>
    <cellStyle name="Berechnung 2" xfId="428" xr:uid="{87DE542C-7DBD-4373-8598-1CEDF86E7086}"/>
    <cellStyle name="Berechnung 2 10" xfId="8214" xr:uid="{C61AF0E4-D025-4D55-8C76-DFB241093663}"/>
    <cellStyle name="Berechnung 2 11" xfId="11261" xr:uid="{602F7517-9CA9-48EF-8C55-31D9E6B6EB6B}"/>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2 2 2" xfId="7871" xr:uid="{0DBEA53D-9A9E-4C2E-9573-D90F42CC87A2}"/>
    <cellStyle name="Berechnung 2 2 2 2 2 3" xfId="10927" xr:uid="{F53C51E3-6CF7-43FB-AD7A-D2D6082EC47D}"/>
    <cellStyle name="Berechnung 2 2 2 2 2 4" xfId="13809" xr:uid="{ECB08A6F-A556-4C22-AD15-88E522E1B4F9}"/>
    <cellStyle name="Berechnung 2 2 2 2 3" xfId="6177" xr:uid="{C705479A-14A0-44CB-BF5A-097878877877}"/>
    <cellStyle name="Berechnung 2 2 2 2 4" xfId="9471" xr:uid="{DEDAB992-4171-4081-9190-F5D5533C1D74}"/>
    <cellStyle name="Berechnung 2 2 2 2 5" xfId="12393" xr:uid="{E27FD14A-ECAA-40E1-8C72-8DA9B50D6450}"/>
    <cellStyle name="Berechnung 2 2 2 3" xfId="1652" xr:uid="{7DD356D2-C140-45CD-B708-97E95FA0000D}"/>
    <cellStyle name="Berechnung 2 2 2 3 2" xfId="3217" xr:uid="{05F93E10-B1EF-4DB3-9529-0F08D83F57DF}"/>
    <cellStyle name="Berechnung 2 2 2 3 2 2" xfId="7911" xr:uid="{61E8AF86-161F-4008-8A05-784E1CFF1DDA}"/>
    <cellStyle name="Berechnung 2 2 2 3 2 3" xfId="10967" xr:uid="{3A2B6DE8-D315-4E87-8B18-D03C4CB0B70B}"/>
    <cellStyle name="Berechnung 2 2 2 3 2 4" xfId="13849" xr:uid="{467F4AE6-614C-4615-9828-18AF932AA3F8}"/>
    <cellStyle name="Berechnung 2 2 2 3 3" xfId="4500" xr:uid="{85A9BD28-19F6-40D8-8B97-DDE0C9CC1B57}"/>
    <cellStyle name="Berechnung 2 2 2 3 4" xfId="9511" xr:uid="{E34BBF90-9A08-4996-B126-C62911FFF0B5}"/>
    <cellStyle name="Berechnung 2 2 2 3 5" xfId="12433" xr:uid="{F65D5225-8D33-41F5-B30C-229F3C993FEE}"/>
    <cellStyle name="Berechnung 2 2 2 4" xfId="2262" xr:uid="{B6A13055-05D5-4E6B-892D-D458BB54079C}"/>
    <cellStyle name="Berechnung 2 2 2 4 2" xfId="4638" xr:uid="{5B82373F-6F3D-469A-A83D-75CDD054AB7A}"/>
    <cellStyle name="Berechnung 2 2 2 4 3" xfId="10121" xr:uid="{65A88AC6-46D9-4092-8D09-F7CF4F00A0E9}"/>
    <cellStyle name="Berechnung 2 2 2 4 4" xfId="13043" xr:uid="{B0A34FF6-8485-40E0-B06A-96957C77876E}"/>
    <cellStyle name="Berechnung 2 2 2 5" xfId="3505" xr:uid="{BB382B71-B60C-4919-BCA3-1A424505A23F}"/>
    <cellStyle name="Berechnung 2 2 2 6" xfId="8758" xr:uid="{47B845A7-6F9F-4EB1-8995-6748D7BC1339}"/>
    <cellStyle name="Berechnung 2 2 2 7" xfId="11681" xr:uid="{70492A18-9652-4AF6-B1C8-02BEE4F0FDBD}"/>
    <cellStyle name="Berechnung 2 2 3" xfId="1404" xr:uid="{230450E2-7DD5-4E8E-A13E-1960488A6BC4}"/>
    <cellStyle name="Berechnung 2 2 3 2" xfId="2969" xr:uid="{BFD87B61-237B-423D-B8E9-AA32788CCE95}"/>
    <cellStyle name="Berechnung 2 2 3 2 2" xfId="7663" xr:uid="{8694330C-4C93-4614-9BA0-B21EA081DFD8}"/>
    <cellStyle name="Berechnung 2 2 3 2 3" xfId="10719" xr:uid="{D99BF381-D148-4361-8FD4-0A7B5F393C79}"/>
    <cellStyle name="Berechnung 2 2 3 2 4" xfId="13601" xr:uid="{1010A756-B6A2-4D93-B4BC-E64146CD78DE}"/>
    <cellStyle name="Berechnung 2 2 3 3" xfId="4725" xr:uid="{08064E22-0BCD-49CA-B652-AD859C103C0D}"/>
    <cellStyle name="Berechnung 2 2 3 4" xfId="9263" xr:uid="{CBD5DD44-FECB-4858-9611-1D6A62DA99EC}"/>
    <cellStyle name="Berechnung 2 2 3 5" xfId="12185" xr:uid="{099F8B04-BA50-4BC1-8A59-BCA542BBEDDA}"/>
    <cellStyle name="Berechnung 2 2 4" xfId="1677" xr:uid="{B6E84843-1946-4F4D-890D-84B555525DC1}"/>
    <cellStyle name="Berechnung 2 2 4 2" xfId="3240" xr:uid="{D6B6C32D-6BE8-44AA-B12C-FC9FF485CEC5}"/>
    <cellStyle name="Berechnung 2 2 4 2 2" xfId="7934" xr:uid="{02DD5840-45B4-4318-89C0-4B8DCBFCE905}"/>
    <cellStyle name="Berechnung 2 2 4 2 3" xfId="10990" xr:uid="{A8896C8B-68BB-48A1-96F8-16402B849E1F}"/>
    <cellStyle name="Berechnung 2 2 4 2 4" xfId="13872" xr:uid="{9DC1CDA9-E1EF-4249-A5DF-6DFBF449AF5D}"/>
    <cellStyle name="Berechnung 2 2 4 3" xfId="5059" xr:uid="{32E5E62E-5ECB-490B-A662-8FFF891CBBAA}"/>
    <cellStyle name="Berechnung 2 2 4 4" xfId="9536" xr:uid="{3C38920B-5BEB-4366-A6BA-8DCBBC672C53}"/>
    <cellStyle name="Berechnung 2 2 4 5" xfId="12458" xr:uid="{6277D0C7-8687-4843-8735-406588031148}"/>
    <cellStyle name="Berechnung 2 2 5" xfId="2056" xr:uid="{90DBB0B5-9FFF-4389-9AB5-BFC3F676FF13}"/>
    <cellStyle name="Berechnung 2 2 5 2" xfId="5999" xr:uid="{88CE9A07-C50C-42B3-8155-0E195762A4D9}"/>
    <cellStyle name="Berechnung 2 2 5 3" xfId="9915" xr:uid="{BAAFBB9D-5A56-47A1-8C65-7789913A6E99}"/>
    <cellStyle name="Berechnung 2 2 5 4" xfId="12837" xr:uid="{FDD68A5E-3B41-4CB2-9969-E00F1FB6CBEB}"/>
    <cellStyle name="Berechnung 2 2 6" xfId="4578" xr:uid="{426D9366-AED2-46D5-840A-83B825EA4102}"/>
    <cellStyle name="Berechnung 2 2 7" xfId="5206" xr:uid="{EFE45FB3-72F1-4372-84E6-4375D0998E58}"/>
    <cellStyle name="Berechnung 2 2 8" xfId="8212" xr:uid="{420D0B09-161C-4E66-88F8-09D68DA049E1}"/>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2 2 2" xfId="7736" xr:uid="{C094A439-6C61-4A1F-BA87-BAE10566E8F6}"/>
    <cellStyle name="Berechnung 2 3 2 2 2 3" xfId="10792" xr:uid="{32D33B34-5B80-4BB2-91E8-0727478BE35A}"/>
    <cellStyle name="Berechnung 2 3 2 2 2 4" xfId="13674" xr:uid="{0D8E0A7A-9447-4733-AD32-C3B217F33C94}"/>
    <cellStyle name="Berechnung 2 3 2 2 3" xfId="4516" xr:uid="{DD7CB27A-91FE-4752-A886-3BA7D4D8B9CB}"/>
    <cellStyle name="Berechnung 2 3 2 2 4" xfId="9336" xr:uid="{77EEAA3D-4CBE-46B2-8E08-F9BD1011D828}"/>
    <cellStyle name="Berechnung 2 3 2 2 5" xfId="12258" xr:uid="{A4BF4DCF-9391-4C9E-A80C-103E650D90DB}"/>
    <cellStyle name="Berechnung 2 3 2 3" xfId="1754" xr:uid="{D67AF47C-7260-4820-A71E-70078C737576}"/>
    <cellStyle name="Berechnung 2 3 2 3 2" xfId="3312" xr:uid="{0BC7FE57-C3A6-44BF-A5D0-8F64D51900DE}"/>
    <cellStyle name="Berechnung 2 3 2 3 2 2" xfId="8006" xr:uid="{C9B52C37-33C0-4FC7-8ECF-FE988EA6845E}"/>
    <cellStyle name="Berechnung 2 3 2 3 2 3" xfId="11062" xr:uid="{16AC7A03-185B-46B5-B252-B44B7DF33F7E}"/>
    <cellStyle name="Berechnung 2 3 2 3 2 4" xfId="13944" xr:uid="{05CAAA39-69DB-4B2F-BA17-36C069311F3B}"/>
    <cellStyle name="Berechnung 2 3 2 3 3" xfId="6297" xr:uid="{70311CA2-3E30-41E4-A845-E8A5D88532F6}"/>
    <cellStyle name="Berechnung 2 3 2 3 4" xfId="9613" xr:uid="{FC41F737-849E-460F-870D-9618739DF898}"/>
    <cellStyle name="Berechnung 2 3 2 3 5" xfId="12535" xr:uid="{ADEE90C0-6FC0-4DA1-901B-738E05EB86D2}"/>
    <cellStyle name="Berechnung 2 3 2 4" xfId="2127" xr:uid="{BC58228C-27AF-43FA-B568-0E415C074E36}"/>
    <cellStyle name="Berechnung 2 3 2 4 2" xfId="5934" xr:uid="{D903FBC9-7DE1-4145-96E9-4357F4B27E1D}"/>
    <cellStyle name="Berechnung 2 3 2 4 3" xfId="9986" xr:uid="{7951B52E-AC75-4DE8-83A3-6BC3781288F6}"/>
    <cellStyle name="Berechnung 2 3 2 4 4" xfId="12908" xr:uid="{0880E54E-E0E2-4FA7-AFF7-8E7631A2E048}"/>
    <cellStyle name="Berechnung 2 3 2 5" xfId="3871" xr:uid="{3F2C7F32-5663-44FF-AFD4-95D61BC400D4}"/>
    <cellStyle name="Berechnung 2 3 2 6" xfId="6301" xr:uid="{D6710D7D-428A-4185-8505-0D1DB5204A8C}"/>
    <cellStyle name="Berechnung 2 3 2 7" xfId="4901" xr:uid="{C12D45D5-7E42-4E1A-AC13-7885C7674DB5}"/>
    <cellStyle name="Berechnung 2 3 3" xfId="1269" xr:uid="{C87414CB-5DC2-4B2A-A928-E34E728D0494}"/>
    <cellStyle name="Berechnung 2 3 3 2" xfId="2834" xr:uid="{1B04BE50-7DCB-4789-82B1-B490F662F077}"/>
    <cellStyle name="Berechnung 2 3 3 2 2" xfId="7528" xr:uid="{6C84AF89-9BC8-482D-87D5-7EDB49F81BD7}"/>
    <cellStyle name="Berechnung 2 3 3 2 3" xfId="10584" xr:uid="{4CEF7E45-2B6A-44F8-8DDE-BC4E1B57AB8B}"/>
    <cellStyle name="Berechnung 2 3 3 2 4" xfId="13466" xr:uid="{2FB24F48-5D6C-4BDB-B658-5F3884DD2419}"/>
    <cellStyle name="Berechnung 2 3 3 3" xfId="4938" xr:uid="{3DFF36C6-2F5E-4AB1-955B-ACA92201B394}"/>
    <cellStyle name="Berechnung 2 3 3 4" xfId="9128" xr:uid="{BD58B742-6993-41C4-AFCD-1BDBDA466F88}"/>
    <cellStyle name="Berechnung 2 3 3 5" xfId="12050" xr:uid="{9D19BC29-2AF9-4464-8EA6-1F2BAFB7F57B}"/>
    <cellStyle name="Berechnung 2 3 4" xfId="1135" xr:uid="{59449903-DE02-469A-85DF-2759DA4F5534}"/>
    <cellStyle name="Berechnung 2 3 4 2" xfId="2704" xr:uid="{35496C8F-7A02-4C5E-BCF2-F6852B0ED9CC}"/>
    <cellStyle name="Berechnung 2 3 4 2 2" xfId="4343" xr:uid="{AA78BB41-F491-428E-AEFA-159F418A839A}"/>
    <cellStyle name="Berechnung 2 3 4 2 3" xfId="10454" xr:uid="{D823F7B8-4F96-488E-9F85-E33901310FCF}"/>
    <cellStyle name="Berechnung 2 3 4 2 4" xfId="13336" xr:uid="{7655608E-EBBE-40A2-80CD-450B7D9D5852}"/>
    <cellStyle name="Berechnung 2 3 4 3" xfId="3548" xr:uid="{B93F9B58-8950-4611-9128-07BF63D477BB}"/>
    <cellStyle name="Berechnung 2 3 4 4" xfId="8994" xr:uid="{3E121F7A-5AA2-46DE-9609-C75B342586AE}"/>
    <cellStyle name="Berechnung 2 3 4 5" xfId="11916" xr:uid="{E1E236BE-EC20-419B-AC0C-12C73D237D92}"/>
    <cellStyle name="Berechnung 2 3 5" xfId="1921" xr:uid="{F4F68916-4631-4A46-B8EF-657AB126DC18}"/>
    <cellStyle name="Berechnung 2 3 5 2" xfId="6568" xr:uid="{9D5B4739-6D9F-465E-B5F4-80BA768B78FA}"/>
    <cellStyle name="Berechnung 2 3 5 3" xfId="9780" xr:uid="{D47CA970-57B1-4A0F-B178-B794C8351C62}"/>
    <cellStyle name="Berechnung 2 3 5 4" xfId="12702" xr:uid="{9C54D251-5688-47E7-950D-FD065F22AD96}"/>
    <cellStyle name="Berechnung 2 3 6" xfId="5250" xr:uid="{32717628-B0EA-4A88-918C-490FE3728FC6}"/>
    <cellStyle name="Berechnung 2 3 7" xfId="4882" xr:uid="{0FEE1FCA-9D72-417E-AEDD-3423EC0830A2}"/>
    <cellStyle name="Berechnung 2 3 8" xfId="8274" xr:uid="{8BFC44E5-1EA7-4F2E-B5E8-2DB5DE5B390D}"/>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2 2 2" xfId="7792" xr:uid="{86AE1B03-113C-4F54-91E1-D02DD3940A7F}"/>
    <cellStyle name="Berechnung 2 4 2 2 2 3" xfId="10848" xr:uid="{8C585DCA-49F4-4A03-AE32-77FDF07F9B36}"/>
    <cellStyle name="Berechnung 2 4 2 2 2 4" xfId="13730" xr:uid="{1CFBE66D-3DF9-4DD6-9438-9053F102A90E}"/>
    <cellStyle name="Berechnung 2 4 2 2 3" xfId="5071" xr:uid="{8D1F4539-6D36-45DD-9CA5-F9EB4BA8989D}"/>
    <cellStyle name="Berechnung 2 4 2 2 4" xfId="9392" xr:uid="{435591B5-F00B-4BC8-82FB-9A7326971EB4}"/>
    <cellStyle name="Berechnung 2 4 2 2 5" xfId="12314" xr:uid="{80A3BE9F-BAC4-4174-B6E3-365656F82C70}"/>
    <cellStyle name="Berechnung 2 4 2 3" xfId="1083" xr:uid="{80843125-EE8E-4D14-9FE0-9F0E7F5108A0}"/>
    <cellStyle name="Berechnung 2 4 2 3 2" xfId="2652" xr:uid="{0014FAE9-F0A3-4A7E-B64A-ED5CA2834B2C}"/>
    <cellStyle name="Berechnung 2 4 2 3 2 2" xfId="3893" xr:uid="{29F8D9E4-BF1F-4140-9F47-3ADB390EBD60}"/>
    <cellStyle name="Berechnung 2 4 2 3 2 3" xfId="10402" xr:uid="{65DEE748-C924-40BA-8685-99C0C58A4E01}"/>
    <cellStyle name="Berechnung 2 4 2 3 2 4" xfId="13284" xr:uid="{F5A67E42-5A7F-4651-8291-69707F00A132}"/>
    <cellStyle name="Berechnung 2 4 2 3 3" xfId="4273" xr:uid="{4019BC33-E466-4235-90FA-D03333AF08BD}"/>
    <cellStyle name="Berechnung 2 4 2 3 4" xfId="8942" xr:uid="{6F8E9331-8A49-4D73-BA29-76FCF551AD24}"/>
    <cellStyle name="Berechnung 2 4 2 3 5" xfId="11864" xr:uid="{7FD4A90F-6643-4A9B-9116-74BBB4A076F1}"/>
    <cellStyle name="Berechnung 2 4 2 4" xfId="2183" xr:uid="{F89F1455-CCB2-4821-A7CE-C94DBBB05688}"/>
    <cellStyle name="Berechnung 2 4 2 4 2" xfId="6749" xr:uid="{826757F5-5991-4EF3-9026-91594300E866}"/>
    <cellStyle name="Berechnung 2 4 2 4 3" xfId="10042" xr:uid="{76F73EB5-703F-43EE-9D99-6F6F01670F86}"/>
    <cellStyle name="Berechnung 2 4 2 4 4" xfId="12964" xr:uid="{3F435C7D-C189-4C94-822C-79DFBF4022F8}"/>
    <cellStyle name="Berechnung 2 4 2 5" xfId="6767" xr:uid="{416CA82C-E685-49E0-B032-BDE0DDF8C604}"/>
    <cellStyle name="Berechnung 2 4 2 6" xfId="4657" xr:uid="{78B044B6-54A0-4020-8EB3-D915D237B83A}"/>
    <cellStyle name="Berechnung 2 4 2 7" xfId="4822" xr:uid="{1D5903E4-AE53-4057-82D5-C97DC30E76ED}"/>
    <cellStyle name="Berechnung 2 4 3" xfId="1325" xr:uid="{78B6BBEF-1657-44B7-8835-8628892C094E}"/>
    <cellStyle name="Berechnung 2 4 3 2" xfId="2890" xr:uid="{56C0388A-E90D-4E31-8717-6B0EFC08D9A2}"/>
    <cellStyle name="Berechnung 2 4 3 2 2" xfId="7584" xr:uid="{22FFD90F-ECB2-47FF-BB1C-939B3161F6A5}"/>
    <cellStyle name="Berechnung 2 4 3 2 3" xfId="10640" xr:uid="{E03EA36C-47A7-4A6D-88EC-11A0AFA98ABD}"/>
    <cellStyle name="Berechnung 2 4 3 2 4" xfId="13522" xr:uid="{B59C19FE-27B8-43C0-9209-704F4D4106CF}"/>
    <cellStyle name="Berechnung 2 4 3 3" xfId="5248" xr:uid="{ECED055B-1608-4996-8122-2EE749DB623D}"/>
    <cellStyle name="Berechnung 2 4 3 4" xfId="9184" xr:uid="{5EA6A55F-0468-4B84-BFE2-C6CFD9411FA6}"/>
    <cellStyle name="Berechnung 2 4 3 5" xfId="12106" xr:uid="{4E53D1D8-B383-4E1B-8192-5004695A2449}"/>
    <cellStyle name="Berechnung 2 4 4" xfId="1712" xr:uid="{9C54FE37-FC30-40A5-9D80-05E382BE2C99}"/>
    <cellStyle name="Berechnung 2 4 4 2" xfId="3273" xr:uid="{F6106D53-C8CC-4560-B7D4-825C36D4D4D5}"/>
    <cellStyle name="Berechnung 2 4 4 2 2" xfId="7967" xr:uid="{6C23D105-68E2-4774-8A75-BBB37A60E729}"/>
    <cellStyle name="Berechnung 2 4 4 2 3" xfId="11023" xr:uid="{3149D87A-B93F-4F58-8E39-1CA7EB8299DE}"/>
    <cellStyle name="Berechnung 2 4 4 2 4" xfId="13905" xr:uid="{F8FBF2A0-88DC-4EDD-981C-CBBDFAFF5FB3}"/>
    <cellStyle name="Berechnung 2 4 4 3" xfId="4963" xr:uid="{37ECBF35-C007-4D8F-B19E-64DB4334F1ED}"/>
    <cellStyle name="Berechnung 2 4 4 4" xfId="9571" xr:uid="{86825EB3-A38E-40FF-A908-0077325F1151}"/>
    <cellStyle name="Berechnung 2 4 4 5" xfId="12493" xr:uid="{2F88F804-AB71-4C8C-B98D-4D2D19867A7A}"/>
    <cellStyle name="Berechnung 2 4 5" xfId="1977" xr:uid="{88B2E2AA-BD61-468E-8BE5-0FF60EF4C79C}"/>
    <cellStyle name="Berechnung 2 4 5 2" xfId="5254" xr:uid="{8130494E-EEE3-4878-AD09-C821CC80A2A4}"/>
    <cellStyle name="Berechnung 2 4 5 3" xfId="9836" xr:uid="{B2D62D60-F137-4BA5-B7DB-27CE2FB952EC}"/>
    <cellStyle name="Berechnung 2 4 5 4" xfId="12758" xr:uid="{EB577D9F-E43A-4E3C-86E5-7C21A20D85EC}"/>
    <cellStyle name="Berechnung 2 4 6" xfId="6132" xr:uid="{238BCA7D-C466-436D-B5D2-EDA63AECA08E}"/>
    <cellStyle name="Berechnung 2 4 7" xfId="5598" xr:uid="{B7BCF8C3-88FE-4F78-BEF0-19342A010B4C}"/>
    <cellStyle name="Berechnung 2 4 8" xfId="8578" xr:uid="{2952FA81-0729-4202-9B53-574CC92FC2E1}"/>
    <cellStyle name="Berechnung 2 5" xfId="742" xr:uid="{393C8595-B32A-4715-AA27-CA4AE18D4E49}"/>
    <cellStyle name="Berechnung 2 5 2" xfId="1455" xr:uid="{E38E5E71-3FF3-4482-8E9E-E1CB665EDB64}"/>
    <cellStyle name="Berechnung 2 5 2 2" xfId="3020" xr:uid="{B7F90FD6-E041-4E2E-BBF4-A2E25BFECBC0}"/>
    <cellStyle name="Berechnung 2 5 2 2 2" xfId="7714" xr:uid="{98D53CFB-7CA3-44BC-90B0-B9022E9C13EC}"/>
    <cellStyle name="Berechnung 2 5 2 2 3" xfId="10770" xr:uid="{90BFC146-E76E-45F9-9C02-6924A1E5688D}"/>
    <cellStyle name="Berechnung 2 5 2 2 4" xfId="13652" xr:uid="{C4728417-0795-438C-ADB1-475AB2689969}"/>
    <cellStyle name="Berechnung 2 5 2 3" xfId="4962" xr:uid="{6BEA4297-F985-4482-8C3D-1FE5A3E791D8}"/>
    <cellStyle name="Berechnung 2 5 2 4" xfId="9314" xr:uid="{B100970C-67D4-4839-AB2A-15B0BAF0E459}"/>
    <cellStyle name="Berechnung 2 5 2 5" xfId="12236" xr:uid="{F429B09C-3663-4A81-B486-A33C34C98F6D}"/>
    <cellStyle name="Berechnung 2 5 3" xfId="1026" xr:uid="{22DADAA5-AF45-4111-A133-3F9A0B9E275D}"/>
    <cellStyle name="Berechnung 2 5 3 2" xfId="2598" xr:uid="{5BDFB7B7-6727-450C-81C5-3ADF891FA2C4}"/>
    <cellStyle name="Berechnung 2 5 3 2 2" xfId="5613" xr:uid="{90BEDA89-52D6-4D11-A613-8C7206651632}"/>
    <cellStyle name="Berechnung 2 5 3 2 3" xfId="10348" xr:uid="{3F09DF27-1673-4BB8-8171-0BD7C45EB625}"/>
    <cellStyle name="Berechnung 2 5 3 2 4" xfId="13230" xr:uid="{2BBDA1EE-4CF9-456D-915F-E4D7FDD6E82A}"/>
    <cellStyle name="Berechnung 2 5 3 3" xfId="5466" xr:uid="{DD069218-60C9-46E7-9230-CE8AE2A57FED}"/>
    <cellStyle name="Berechnung 2 5 3 4" xfId="8885" xr:uid="{70751D27-FDA2-4B88-8021-62A2C9F2B23B}"/>
    <cellStyle name="Berechnung 2 5 3 5" xfId="11807" xr:uid="{3AD6F707-FB9A-4277-ABDF-0E8BF2E57EB8}"/>
    <cellStyle name="Berechnung 2 5 4" xfId="2105" xr:uid="{8C9F9263-7720-4593-B6E0-6F6165BE0C74}"/>
    <cellStyle name="Berechnung 2 5 4 2" xfId="6045" xr:uid="{82592DDB-38BD-4B00-A6F2-D2A9A96F5AC0}"/>
    <cellStyle name="Berechnung 2 5 4 3" xfId="9964" xr:uid="{51FA8CE7-EE35-4A39-963C-A6BEB0E8AA92}"/>
    <cellStyle name="Berechnung 2 5 4 4" xfId="12886" xr:uid="{6C7142F6-6A77-4DAA-A3C3-B303C8CEB004}"/>
    <cellStyle name="Berechnung 2 5 5" xfId="3532" xr:uid="{6D44FA32-6EEE-43E2-A6A5-FAC41B413A35}"/>
    <cellStyle name="Berechnung 2 5 6" xfId="6653" xr:uid="{D4118CB2-584C-45B7-ACA5-DC9D1F6D8DEC}"/>
    <cellStyle name="Berechnung 2 5 7" xfId="4607" xr:uid="{3E2DF658-F73C-48AF-869A-8523F38F060F}"/>
    <cellStyle name="Berechnung 2 6" xfId="1194" xr:uid="{DF229731-E236-4310-9FC0-267EEF42B10D}"/>
    <cellStyle name="Berechnung 2 6 2" xfId="2763" xr:uid="{488D9060-7F93-441A-9F79-E1DC7BA2B2F5}"/>
    <cellStyle name="Berechnung 2 6 2 2" xfId="4344" xr:uid="{E3D97F43-B3D2-4E61-A2BC-5755E5493879}"/>
    <cellStyle name="Berechnung 2 6 2 3" xfId="10513" xr:uid="{5940D3CE-C2AE-4A17-A438-E15871CCDEEB}"/>
    <cellStyle name="Berechnung 2 6 2 4" xfId="13395" xr:uid="{AB8016B3-83B1-4B61-A580-6FD32F49F5C9}"/>
    <cellStyle name="Berechnung 2 6 3" xfId="5586" xr:uid="{FD331F68-6DD9-490D-B421-8CA195AAC061}"/>
    <cellStyle name="Berechnung 2 6 4" xfId="9053" xr:uid="{7F2FE3F3-7771-468F-9375-DF059D0247EF}"/>
    <cellStyle name="Berechnung 2 6 5" xfId="11975" xr:uid="{98D57DFD-A3CA-472D-B39B-ADE41F452B42}"/>
    <cellStyle name="Berechnung 2 7" xfId="1200" xr:uid="{FB59281D-9FDC-4E1C-9726-BA06928FFD8B}"/>
    <cellStyle name="Berechnung 2 7 2" xfId="2769" xr:uid="{1E1C636F-7638-49E4-A25F-90F61F492CAA}"/>
    <cellStyle name="Berechnung 2 7 2 2" xfId="4832" xr:uid="{FA9BEDD3-71D2-4E54-AF22-58638443B11B}"/>
    <cellStyle name="Berechnung 2 7 2 3" xfId="10519" xr:uid="{805DBB89-9720-4A7F-BD77-F549E3027745}"/>
    <cellStyle name="Berechnung 2 7 2 4" xfId="13401" xr:uid="{89591F4F-BAF3-4257-A7D4-2808222C8547}"/>
    <cellStyle name="Berechnung 2 7 3" xfId="4055" xr:uid="{E9C0A811-1F0B-4D2D-BD49-98214609D48C}"/>
    <cellStyle name="Berechnung 2 7 4" xfId="9059" xr:uid="{B91A40F9-077E-4A62-8437-8EAFB0FF8F77}"/>
    <cellStyle name="Berechnung 2 7 5" xfId="11981" xr:uid="{0785DBD0-E014-4A6B-975F-4B44545005FB}"/>
    <cellStyle name="Berechnung 2 8" xfId="981" xr:uid="{C12E4FB7-4BCF-4A5A-9462-1540DD0C7208}"/>
    <cellStyle name="Berechnung 2 8 2" xfId="5058" xr:uid="{68EC4DB9-AADF-41C6-8F2D-1395231F7454}"/>
    <cellStyle name="Berechnung 2 8 3" xfId="8840" xr:uid="{C557FD3D-D697-4B71-8559-0A1F05FDC443}"/>
    <cellStyle name="Berechnung 2 8 4" xfId="11762" xr:uid="{33B66CA1-CDD4-42B0-BE5F-5EE5C758D063}"/>
    <cellStyle name="Berechnung 2 9" xfId="5201" xr:uid="{FF58E481-FBF3-41DD-98F1-16915BA70D2D}"/>
    <cellStyle name="Berechnung 3" xfId="308" xr:uid="{F9F32D00-A378-4F45-98FF-1B8B804952DC}"/>
    <cellStyle name="Berechnung 3 10" xfId="6020" xr:uid="{8ADB2FE5-10DF-4BDB-9AE7-180630077C8B}"/>
    <cellStyle name="Berechnung 3 11" xfId="8561" xr:uid="{FE19675A-5696-4278-B1C5-B1E02FDA24C8}"/>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2 2 2" xfId="7834" xr:uid="{2B207379-81CB-4D66-BD47-2A8BE0347495}"/>
    <cellStyle name="Berechnung 3 2 2 2 2 3" xfId="10890" xr:uid="{971414EA-0832-4BF7-BBA9-66CD4694F7CF}"/>
    <cellStyle name="Berechnung 3 2 2 2 2 4" xfId="13772" xr:uid="{16295EC7-F930-47C4-BE3F-071DBE6FDA5A}"/>
    <cellStyle name="Berechnung 3 2 2 2 3" xfId="5405" xr:uid="{3554E048-EE2F-45EB-8CEC-1429B8E65A6F}"/>
    <cellStyle name="Berechnung 3 2 2 2 4" xfId="9434" xr:uid="{86D9CCDF-6150-47EF-98E1-AC9FB613C979}"/>
    <cellStyle name="Berechnung 3 2 2 2 5" xfId="12356" xr:uid="{C5093E84-1641-4C84-80A7-FEEABD3F5777}"/>
    <cellStyle name="Berechnung 3 2 2 3" xfId="1001" xr:uid="{FBA3919C-5730-41FA-BF26-9EC664D64528}"/>
    <cellStyle name="Berechnung 3 2 2 3 2" xfId="2574" xr:uid="{8B8EDA8E-19D4-416F-B54B-0CF414D04FBE}"/>
    <cellStyle name="Berechnung 3 2 2 3 2 2" xfId="5433" xr:uid="{9959CC7C-0F4C-434C-AF53-50FCBF954036}"/>
    <cellStyle name="Berechnung 3 2 2 3 2 3" xfId="10324" xr:uid="{D78572E2-26EC-446E-AB56-7025EC739B1E}"/>
    <cellStyle name="Berechnung 3 2 2 3 2 4" xfId="13206" xr:uid="{1E5BB2BB-5168-4594-8214-6CF7CAE88286}"/>
    <cellStyle name="Berechnung 3 2 2 3 3" xfId="3650" xr:uid="{A4C7DF70-DAB5-467F-941D-95EAD105E2CB}"/>
    <cellStyle name="Berechnung 3 2 2 3 4" xfId="8860" xr:uid="{1A08876B-A55F-4521-AB0A-A2A60A7BDCC5}"/>
    <cellStyle name="Berechnung 3 2 2 3 5" xfId="11782" xr:uid="{1B5ECC0E-B0F8-43B6-8E8C-B6BA9613A613}"/>
    <cellStyle name="Berechnung 3 2 2 4" xfId="2225" xr:uid="{CBF0312E-5CEA-489C-BC65-4FA7C8C11EAA}"/>
    <cellStyle name="Berechnung 3 2 2 4 2" xfId="3912" xr:uid="{030DB9E6-2C88-4BD1-A57E-F77C542601FA}"/>
    <cellStyle name="Berechnung 3 2 2 4 3" xfId="10084" xr:uid="{B598EE89-4478-459C-9C69-F945C8137937}"/>
    <cellStyle name="Berechnung 3 2 2 4 4" xfId="13006" xr:uid="{7DE1DD59-1DC7-4605-AB03-77F7248ACD9F}"/>
    <cellStyle name="Berechnung 3 2 2 5" xfId="6686" xr:uid="{3205CDE5-B5BD-4632-90D8-ECA774CE6B1D}"/>
    <cellStyle name="Berechnung 3 2 2 6" xfId="4186" xr:uid="{1F97D873-E113-4388-A423-8388D99BDAA1}"/>
    <cellStyle name="Berechnung 3 2 2 7" xfId="8516" xr:uid="{287799C7-3198-48C1-9162-CF1FD1C6AE48}"/>
    <cellStyle name="Berechnung 3 2 3" xfId="1367" xr:uid="{A961A2B4-4AFB-4C5E-8BBE-7D064F79DB26}"/>
    <cellStyle name="Berechnung 3 2 3 2" xfId="2932" xr:uid="{E93BC8F3-8A7B-49BB-B41C-DBAD76575482}"/>
    <cellStyle name="Berechnung 3 2 3 2 2" xfId="7626" xr:uid="{AC394F3D-891C-4142-A14C-399D2CCFDCB1}"/>
    <cellStyle name="Berechnung 3 2 3 2 3" xfId="10682" xr:uid="{8D1CFB61-6B94-4FA2-B8C2-D12764CBD6A6}"/>
    <cellStyle name="Berechnung 3 2 3 2 4" xfId="13564" xr:uid="{F7594339-48AE-4A34-B83C-DAABD5C33771}"/>
    <cellStyle name="Berechnung 3 2 3 3" xfId="6366" xr:uid="{45FD7D07-B8AD-4874-A51D-4BE20CC76169}"/>
    <cellStyle name="Berechnung 3 2 3 4" xfId="9226" xr:uid="{6362F73E-CDBC-4623-8060-2D3A5BC6DC9A}"/>
    <cellStyle name="Berechnung 3 2 3 5" xfId="12148" xr:uid="{0E03C4FC-4C12-4AC9-818E-1A8BD1F2BD71}"/>
    <cellStyle name="Berechnung 3 2 4" xfId="1817" xr:uid="{801D7229-110F-4BCD-B18E-49F8ECC216F4}"/>
    <cellStyle name="Berechnung 3 2 4 2" xfId="3367" xr:uid="{03DFA31D-99A1-440D-9792-6E6D35EA68D0}"/>
    <cellStyle name="Berechnung 3 2 4 2 2" xfId="8061" xr:uid="{5EB2A663-96C1-42F6-8E1B-F9EE9CAAAD53}"/>
    <cellStyle name="Berechnung 3 2 4 2 3" xfId="11117" xr:uid="{94E9E0F3-0D6D-4FA5-9B5C-B0479C7F8FBF}"/>
    <cellStyle name="Berechnung 3 2 4 2 4" xfId="13999" xr:uid="{67928D5D-B716-4672-B637-14DBB7406AB7}"/>
    <cellStyle name="Berechnung 3 2 4 3" xfId="6472" xr:uid="{A5ACEB6D-0154-4C80-85EA-A7A5C0F42D24}"/>
    <cellStyle name="Berechnung 3 2 4 4" xfId="9676" xr:uid="{3EC7738F-A2D1-435B-906B-DE191D33DF5B}"/>
    <cellStyle name="Berechnung 3 2 4 5" xfId="12598" xr:uid="{AC5C1E24-AA76-4DF7-9028-4F745A2851D4}"/>
    <cellStyle name="Berechnung 3 2 5" xfId="2019" xr:uid="{FD8C6D71-960A-4FA0-B183-31D6F6A4C9A7}"/>
    <cellStyle name="Berechnung 3 2 5 2" xfId="5263" xr:uid="{5891F353-0D0F-4B55-9107-97657CD595A4}"/>
    <cellStyle name="Berechnung 3 2 5 3" xfId="9878" xr:uid="{4220BB8E-DC18-4538-8623-29DB8A919880}"/>
    <cellStyle name="Berechnung 3 2 5 4" xfId="12800" xr:uid="{3243A460-3E58-4CC4-B01A-261C67E963E7}"/>
    <cellStyle name="Berechnung 3 2 6" xfId="5359" xr:uid="{59DFDC3F-A767-4352-805C-FD8F9E52E1FB}"/>
    <cellStyle name="Berechnung 3 2 7" xfId="6098" xr:uid="{8D8212EF-8B8B-4A04-BA07-1BAEBF52AA72}"/>
    <cellStyle name="Berechnung 3 2 8" xfId="8577" xr:uid="{DA7743DC-36E1-42CE-87E0-8E907ED09A6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2 2 2" xfId="7770" xr:uid="{866B35CF-2D8C-4C1F-8079-7A3DB91E689A}"/>
    <cellStyle name="Berechnung 3 3 2 2 2 3" xfId="10826" xr:uid="{F29161B1-0717-4F6B-AED4-42E09CFCD94F}"/>
    <cellStyle name="Berechnung 3 3 2 2 2 4" xfId="13708" xr:uid="{F17B02A7-3DB4-4B64-8948-059A5CC8A57D}"/>
    <cellStyle name="Berechnung 3 3 2 2 3" xfId="4078" xr:uid="{19B9135A-4F79-4180-A30A-D24AD115E7E2}"/>
    <cellStyle name="Berechnung 3 3 2 2 4" xfId="9370" xr:uid="{42634CDA-9BEC-4576-A9E6-356D8501A261}"/>
    <cellStyle name="Berechnung 3 3 2 2 5" xfId="12292" xr:uid="{EC5741D4-19A3-4CD3-BFAE-2D881149BF27}"/>
    <cellStyle name="Berechnung 3 3 2 3" xfId="980" xr:uid="{76DEB48A-78C7-4FC7-9AE9-64E18574C002}"/>
    <cellStyle name="Berechnung 3 3 2 3 2" xfId="2558" xr:uid="{B53FCEEA-BA52-4308-A15A-260F08BCD05F}"/>
    <cellStyle name="Berechnung 3 3 2 3 2 2" xfId="6590" xr:uid="{831AF592-EB22-4F5F-B375-0BD7EB675668}"/>
    <cellStyle name="Berechnung 3 3 2 3 2 3" xfId="10308" xr:uid="{70E11A8F-6572-4557-984F-2C64FD000F31}"/>
    <cellStyle name="Berechnung 3 3 2 3 2 4" xfId="13190" xr:uid="{3B86F8E3-6D29-4E17-A696-E74122E2C611}"/>
    <cellStyle name="Berechnung 3 3 2 3 3" xfId="6585" xr:uid="{677F9BBC-FC8E-48E2-AEC8-23354EF61C14}"/>
    <cellStyle name="Berechnung 3 3 2 3 4" xfId="8839" xr:uid="{8500E250-8D60-4DF2-8D7E-329B146F6741}"/>
    <cellStyle name="Berechnung 3 3 2 3 5" xfId="11761" xr:uid="{E3135E4A-40F4-4A89-BA54-A36415B5491A}"/>
    <cellStyle name="Berechnung 3 3 2 4" xfId="2161" xr:uid="{6FC512E6-E877-477D-9C0F-C7067E9CCCCC}"/>
    <cellStyle name="Berechnung 3 3 2 4 2" xfId="4999" xr:uid="{A25C95B5-9AB2-4C40-A312-506B945DE7BB}"/>
    <cellStyle name="Berechnung 3 3 2 4 3" xfId="10020" xr:uid="{C3D309ED-7119-4C6E-AF2A-455BAEA7E54E}"/>
    <cellStyle name="Berechnung 3 3 2 4 4" xfId="12942" xr:uid="{B56D7160-A925-425F-A363-F87A5178228C}"/>
    <cellStyle name="Berechnung 3 3 2 5" xfId="4250" xr:uid="{1198594C-278D-4A06-A0D2-3953ABEABAFB}"/>
    <cellStyle name="Berechnung 3 3 2 6" xfId="4181" xr:uid="{7EA1EF6B-85FD-43A4-8A2C-102E07370F88}"/>
    <cellStyle name="Berechnung 3 3 2 7" xfId="6068" xr:uid="{16DA7A02-8BB8-40A5-874B-A55C3D061ED3}"/>
    <cellStyle name="Berechnung 3 3 3" xfId="1303" xr:uid="{62CBA0E2-D718-4DDC-88E5-162777F34F3E}"/>
    <cellStyle name="Berechnung 3 3 3 2" xfId="2868" xr:uid="{9F722FF6-16A7-4F53-831D-543A1DF14F86}"/>
    <cellStyle name="Berechnung 3 3 3 2 2" xfId="7562" xr:uid="{C7ED5855-60C9-41DD-97F3-17A3ADACEF10}"/>
    <cellStyle name="Berechnung 3 3 3 2 3" xfId="10618" xr:uid="{91EC32B3-1560-4D55-87CC-6B42BA9C6F7A}"/>
    <cellStyle name="Berechnung 3 3 3 2 4" xfId="13500" xr:uid="{E55ABC97-66CC-45CD-8C38-4B4F034C9708}"/>
    <cellStyle name="Berechnung 3 3 3 3" xfId="6088" xr:uid="{68953F70-3EC6-41B0-8BF3-29AE7C5F0806}"/>
    <cellStyle name="Berechnung 3 3 3 4" xfId="9162" xr:uid="{B1981ACE-C09D-4787-AA21-A0D22C25E7E1}"/>
    <cellStyle name="Berechnung 3 3 3 5" xfId="12084" xr:uid="{858F0206-3161-4577-99B4-A85A74688BC8}"/>
    <cellStyle name="Berechnung 3 3 4" xfId="940" xr:uid="{3AA1EAD3-B8B7-4B53-9B1F-73FEB99879FA}"/>
    <cellStyle name="Berechnung 3 3 4 2" xfId="2520" xr:uid="{504B3F43-5D55-48E0-8B4C-16491B7E81BA}"/>
    <cellStyle name="Berechnung 3 3 4 2 2" xfId="5096" xr:uid="{D9BE2469-1ACB-47F6-B70A-BCBB8C5C3D6D}"/>
    <cellStyle name="Berechnung 3 3 4 2 3" xfId="10270" xr:uid="{F1D45C51-F5CE-41FD-839F-D7C0D91FB15B}"/>
    <cellStyle name="Berechnung 3 3 4 2 4" xfId="13152" xr:uid="{4E9305CA-AA5E-4ED4-8E44-245571B6C89D}"/>
    <cellStyle name="Berechnung 3 3 4 3" xfId="4789" xr:uid="{750878F5-6CC8-4CFF-90A0-84C2A2EE8D2C}"/>
    <cellStyle name="Berechnung 3 3 4 4" xfId="8799" xr:uid="{2DF0EA81-30F8-47C6-8462-8DF9D4BADBCA}"/>
    <cellStyle name="Berechnung 3 3 4 5" xfId="11721" xr:uid="{D16E3384-F9CF-44B3-B269-8E37280B63E2}"/>
    <cellStyle name="Berechnung 3 3 5" xfId="1955" xr:uid="{E6AB5D56-6D6A-4E81-9A1F-D20996219FFB}"/>
    <cellStyle name="Berechnung 3 3 5 2" xfId="6084" xr:uid="{65D9A554-167A-4BB7-A716-F5D2E592423A}"/>
    <cellStyle name="Berechnung 3 3 5 3" xfId="9814" xr:uid="{B82B71D4-B396-4D3C-99CA-671A417F5492}"/>
    <cellStyle name="Berechnung 3 3 5 4" xfId="12736" xr:uid="{687D0133-2398-4933-BA11-08830E64CD0C}"/>
    <cellStyle name="Berechnung 3 3 6" xfId="4911" xr:uid="{8739379B-8F69-4433-BADB-1C135F738E0F}"/>
    <cellStyle name="Berechnung 3 3 7" xfId="4151" xr:uid="{5655C776-C41B-4772-8D4E-CCAE5F4F8579}"/>
    <cellStyle name="Berechnung 3 3 8" xfId="10228" xr:uid="{796C4AFD-254B-4FB0-A9EB-6FFF237088F9}"/>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2 2 2" xfId="7782" xr:uid="{F709CC95-4351-4834-9466-BCD33E5F8C3E}"/>
    <cellStyle name="Berechnung 3 4 2 2 2 3" xfId="10838" xr:uid="{D8C6F863-BBC9-4F0A-9B7D-066EF55655A8}"/>
    <cellStyle name="Berechnung 3 4 2 2 2 4" xfId="13720" xr:uid="{1F7F5E5F-2C07-4BC3-B415-63BFCCBE37D5}"/>
    <cellStyle name="Berechnung 3 4 2 2 3" xfId="4155" xr:uid="{2FC67385-0E40-46B5-A54B-40B069A321F4}"/>
    <cellStyle name="Berechnung 3 4 2 2 4" xfId="9382" xr:uid="{426F7756-9F52-4AAA-806D-4514D7F53611}"/>
    <cellStyle name="Berechnung 3 4 2 2 5" xfId="12304" xr:uid="{279F996D-0EC5-4E1C-A5C2-87430C7CFFCE}"/>
    <cellStyle name="Berechnung 3 4 2 3" xfId="1659" xr:uid="{4212C172-A670-4391-B6BF-10D73BEFB4D4}"/>
    <cellStyle name="Berechnung 3 4 2 3 2" xfId="3224" xr:uid="{2431A274-2EF5-4271-B206-669745C7E28D}"/>
    <cellStyle name="Berechnung 3 4 2 3 2 2" xfId="7918" xr:uid="{C4C3527C-086E-400E-82B5-3B814754AEC9}"/>
    <cellStyle name="Berechnung 3 4 2 3 2 3" xfId="10974" xr:uid="{6855F269-3527-42AB-9ABC-848450B1CA31}"/>
    <cellStyle name="Berechnung 3 4 2 3 2 4" xfId="13856" xr:uid="{2D9B9365-6223-464C-A7DA-06CA17F92A78}"/>
    <cellStyle name="Berechnung 3 4 2 3 3" xfId="6399" xr:uid="{EE155650-2DA4-46FD-8974-B263290D4437}"/>
    <cellStyle name="Berechnung 3 4 2 3 4" xfId="9518" xr:uid="{BA3DE5CA-E24F-421D-A3F6-2401B01E042A}"/>
    <cellStyle name="Berechnung 3 4 2 3 5" xfId="12440" xr:uid="{DD716337-79C8-496C-A8AC-3D996CC4B37C}"/>
    <cellStyle name="Berechnung 3 4 2 4" xfId="2173" xr:uid="{27058A07-EBBE-488D-81BE-411B87EB3818}"/>
    <cellStyle name="Berechnung 3 4 2 4 2" xfId="6392" xr:uid="{389725A2-3C88-4C10-8344-BB210845D9B5}"/>
    <cellStyle name="Berechnung 3 4 2 4 3" xfId="10032" xr:uid="{4CB8468B-E341-47DC-9A1D-CD737578F916}"/>
    <cellStyle name="Berechnung 3 4 2 4 4" xfId="12954" xr:uid="{FD0FD14E-1C84-4835-B00B-6C0188F45F00}"/>
    <cellStyle name="Berechnung 3 4 2 5" xfId="4324" xr:uid="{1110A16E-AFFF-4A6C-ACD5-1017974DF67D}"/>
    <cellStyle name="Berechnung 3 4 2 6" xfId="5998" xr:uid="{FFA74566-C890-4290-AC56-6BE19F5C2EDB}"/>
    <cellStyle name="Berechnung 3 4 2 7" xfId="5350" xr:uid="{E223378C-D858-4B4E-9DA0-ADD80812D974}"/>
    <cellStyle name="Berechnung 3 4 3" xfId="1315" xr:uid="{23BDB290-218A-4806-9615-90A332C43886}"/>
    <cellStyle name="Berechnung 3 4 3 2" xfId="2880" xr:uid="{5EBC932F-7320-4D9F-BA36-8DA4E753DC39}"/>
    <cellStyle name="Berechnung 3 4 3 2 2" xfId="7574" xr:uid="{E446BECB-321C-4075-87FE-15D167812EB3}"/>
    <cellStyle name="Berechnung 3 4 3 2 3" xfId="10630" xr:uid="{43B97DB6-3826-42C2-9936-3FAEA18EAFE0}"/>
    <cellStyle name="Berechnung 3 4 3 2 4" xfId="13512" xr:uid="{17294C56-DB95-4C33-946E-13912E83B3D6}"/>
    <cellStyle name="Berechnung 3 4 3 3" xfId="4921" xr:uid="{03E444F6-A47A-4391-957B-DBF1F48A514F}"/>
    <cellStyle name="Berechnung 3 4 3 4" xfId="9174" xr:uid="{03732D5A-0FC4-4F9C-8D3A-3746CF16BCA9}"/>
    <cellStyle name="Berechnung 3 4 3 5" xfId="12096" xr:uid="{CE945BD1-679A-4E62-A61C-381B6309FE9B}"/>
    <cellStyle name="Berechnung 3 4 4" xfId="1169" xr:uid="{8F7F9925-4A4D-41B3-9723-001482653B4B}"/>
    <cellStyle name="Berechnung 3 4 4 2" xfId="2738" xr:uid="{DEFCC558-7A35-402C-9268-1FD65B160781}"/>
    <cellStyle name="Berechnung 3 4 4 2 2" xfId="5165" xr:uid="{592A98F5-3446-4BFB-A516-E94B509C90C5}"/>
    <cellStyle name="Berechnung 3 4 4 2 3" xfId="10488" xr:uid="{A0D607DB-3B18-4A5F-8A63-1A3FEAA6E66A}"/>
    <cellStyle name="Berechnung 3 4 4 2 4" xfId="13370" xr:uid="{DA112022-FA1A-4C6B-9ACA-5A931AA2B881}"/>
    <cellStyle name="Berechnung 3 4 4 3" xfId="4868" xr:uid="{F90D04D9-9A3D-4143-B29F-C4D0F5BD270E}"/>
    <cellStyle name="Berechnung 3 4 4 4" xfId="9028" xr:uid="{48B7D493-741F-4581-A31B-BC8FC19566BB}"/>
    <cellStyle name="Berechnung 3 4 4 5" xfId="11950" xr:uid="{A0619C89-BE2A-4F7C-B984-67B962C5AB03}"/>
    <cellStyle name="Berechnung 3 4 5" xfId="1967" xr:uid="{27A88542-3A26-494E-B835-ABAC83C5620A}"/>
    <cellStyle name="Berechnung 3 4 5 2" xfId="4971" xr:uid="{4ABD51AF-8B31-4EE4-81A2-DEAE8FB1A295}"/>
    <cellStyle name="Berechnung 3 4 5 3" xfId="9826" xr:uid="{33ABEDB3-1A2B-4C06-AD76-590BE1440E1D}"/>
    <cellStyle name="Berechnung 3 4 5 4" xfId="12748" xr:uid="{D1F0C70C-A82F-4A07-9258-71B18FD52C6E}"/>
    <cellStyle name="Berechnung 3 4 6" xfId="4287" xr:uid="{78D5F30C-08AB-4930-9339-323A8A1AF16D}"/>
    <cellStyle name="Berechnung 3 4 7" xfId="5490" xr:uid="{8C80AC61-325C-4286-A7A1-312B7E3FD258}"/>
    <cellStyle name="Berechnung 3 4 8" xfId="6526" xr:uid="{3E60054F-07F0-4F2D-A2CF-999F01ABA542}"/>
    <cellStyle name="Berechnung 3 5" xfId="733" xr:uid="{D5BE5CFD-33D0-412C-8D03-1C8FC91FE9A4}"/>
    <cellStyle name="Berechnung 3 5 2" xfId="1449" xr:uid="{CEC0D98F-609B-40B6-8FFC-A2E9BC8A352D}"/>
    <cellStyle name="Berechnung 3 5 2 2" xfId="3014" xr:uid="{690FAB46-EBFE-4C69-8110-FE9E786DBF21}"/>
    <cellStyle name="Berechnung 3 5 2 2 2" xfId="7708" xr:uid="{8607621A-CA9F-4AF9-A4B6-321F6D36D8AB}"/>
    <cellStyle name="Berechnung 3 5 2 2 3" xfId="10764" xr:uid="{6E06C580-84C4-41B1-9813-A2B02816CCF6}"/>
    <cellStyle name="Berechnung 3 5 2 2 4" xfId="13646" xr:uid="{09537970-A4F0-43BA-8E09-5CE38A9051CE}"/>
    <cellStyle name="Berechnung 3 5 2 3" xfId="6286" xr:uid="{6AC2A3EA-BC1B-4C7E-B6C5-DFF8AB4DA41D}"/>
    <cellStyle name="Berechnung 3 5 2 4" xfId="9308" xr:uid="{03D50798-6FF6-4C5C-BB77-0B984DE3EFEE}"/>
    <cellStyle name="Berechnung 3 5 2 5" xfId="12230" xr:uid="{9C1B3199-49CA-4DE7-B594-3E3AFC7A0A8A}"/>
    <cellStyle name="Berechnung 3 5 3" xfId="1778" xr:uid="{970AC980-8EA2-4140-9B37-0C68C3CC3242}"/>
    <cellStyle name="Berechnung 3 5 3 2" xfId="3334" xr:uid="{DE48A88D-1B9F-40E6-A69F-D0CE5E7348F6}"/>
    <cellStyle name="Berechnung 3 5 3 2 2" xfId="8028" xr:uid="{A7783FC5-0596-4195-B71D-584EB083C828}"/>
    <cellStyle name="Berechnung 3 5 3 2 3" xfId="11084" xr:uid="{B8460FF7-F89E-4160-84FF-0A9CFA21AE02}"/>
    <cellStyle name="Berechnung 3 5 3 2 4" xfId="13966" xr:uid="{4A2BC7B9-D515-410F-A987-94EBB521C7B7}"/>
    <cellStyle name="Berechnung 3 5 3 3" xfId="6374" xr:uid="{A9C78CD3-AFC7-4C6F-9AA6-D38C2981260B}"/>
    <cellStyle name="Berechnung 3 5 3 4" xfId="9637" xr:uid="{1EC01720-C2C0-473F-A214-DBA49795243F}"/>
    <cellStyle name="Berechnung 3 5 3 5" xfId="12559" xr:uid="{58AAE0D7-7FE5-4126-A199-2A88F8BA94B0}"/>
    <cellStyle name="Berechnung 3 5 4" xfId="2100" xr:uid="{9D1CB742-3AF1-41B8-B673-B22E6EF7CE74}"/>
    <cellStyle name="Berechnung 3 5 4 2" xfId="3527" xr:uid="{4728F413-E0F6-41B5-9B6C-6EBD9EBB7926}"/>
    <cellStyle name="Berechnung 3 5 4 3" xfId="9959" xr:uid="{90305BD1-9F97-482B-9C14-75C6B6D032FD}"/>
    <cellStyle name="Berechnung 3 5 4 4" xfId="12881" xr:uid="{28881E43-D1CE-47F0-8E0A-0BE1E75251B4}"/>
    <cellStyle name="Berechnung 3 5 5" xfId="3531" xr:uid="{0FDE0A12-9F6F-45C7-BA05-041AFBBC2B17}"/>
    <cellStyle name="Berechnung 3 5 6" xfId="6348" xr:uid="{6611E03F-1892-484C-BF7B-A161A3743C4B}"/>
    <cellStyle name="Berechnung 3 5 7" xfId="8203" xr:uid="{16869317-0AB7-4992-9EA3-DFB536F37F8D}"/>
    <cellStyle name="Berechnung 3 6" xfId="1105" xr:uid="{47FAED18-2CFC-4ECE-9BA9-BBD4568BCC44}"/>
    <cellStyle name="Berechnung 3 6 2" xfId="2674" xr:uid="{89B0F5D7-6846-4140-B102-9513017C4FAD}"/>
    <cellStyle name="Berechnung 3 6 2 2" xfId="4863" xr:uid="{64A58D17-3C56-4657-930D-EB9B3D34A4FD}"/>
    <cellStyle name="Berechnung 3 6 2 3" xfId="10424" xr:uid="{C039F97C-DBBD-4183-8413-74CC99E993D8}"/>
    <cellStyle name="Berechnung 3 6 2 4" xfId="13306" xr:uid="{9BE40469-446E-46BC-B18B-F89B61F36CCE}"/>
    <cellStyle name="Berechnung 3 6 3" xfId="6550" xr:uid="{6FBD3D88-5441-4207-8DA1-3745E9A441C6}"/>
    <cellStyle name="Berechnung 3 6 4" xfId="8964" xr:uid="{C3685096-7157-452A-9FC5-960F38A5882C}"/>
    <cellStyle name="Berechnung 3 6 5" xfId="11886" xr:uid="{0B1F6558-6985-4BD3-92A6-DF20806CFD28}"/>
    <cellStyle name="Berechnung 3 7" xfId="1762" xr:uid="{85E17428-D418-432E-B8F4-75B03D22B960}"/>
    <cellStyle name="Berechnung 3 7 2" xfId="3320" xr:uid="{4BC4D92C-1D5A-47B9-BC90-886559BB6CD8}"/>
    <cellStyle name="Berechnung 3 7 2 2" xfId="8014" xr:uid="{F6E469F9-916E-45AB-A478-C49005CC51A9}"/>
    <cellStyle name="Berechnung 3 7 2 3" xfId="11070" xr:uid="{68AF7D91-E37E-4EB6-8388-9FC2F1A584B8}"/>
    <cellStyle name="Berechnung 3 7 2 4" xfId="13952" xr:uid="{22B75270-56AE-46DD-B945-A872A0788F7E}"/>
    <cellStyle name="Berechnung 3 7 3" xfId="4072" xr:uid="{0394C5AC-A742-44CA-B154-20EB6A7C22EA}"/>
    <cellStyle name="Berechnung 3 7 4" xfId="9621" xr:uid="{58B10B7D-F397-400F-A3DF-97055DC63909}"/>
    <cellStyle name="Berechnung 3 7 5" xfId="12543" xr:uid="{E63FD890-CC5A-48A0-911B-70DE43D9B486}"/>
    <cellStyle name="Berechnung 3 8" xfId="1861" xr:uid="{7387F599-F6EA-4CD0-8A42-EB24A4452181}"/>
    <cellStyle name="Berechnung 3 8 2" xfId="4201" xr:uid="{6123F91A-8D4D-4742-9B9B-86663AA02C7B}"/>
    <cellStyle name="Berechnung 3 8 3" xfId="9720" xr:uid="{7B85ED0D-2831-45A5-9250-1E1D9812BD35}"/>
    <cellStyle name="Berechnung 3 8 4" xfId="12642" xr:uid="{939F7CD2-FA65-431B-BD05-8BE3D7A3FD23}"/>
    <cellStyle name="Berechnung 3 9" xfId="4286" xr:uid="{DA3B6025-FD18-4A25-8B4C-53F67459479B}"/>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2 2 2" xfId="7767" xr:uid="{E335AA23-DC08-435F-9AA5-1633B69B22AA}"/>
    <cellStyle name="Berechnung 4 2 2 2 3" xfId="10823" xr:uid="{E41BF013-AB42-484F-BDE1-92ABE5534E98}"/>
    <cellStyle name="Berechnung 4 2 2 2 4" xfId="13705" xr:uid="{7C309A84-F8D7-4765-8CF0-1EE3A46E7E88}"/>
    <cellStyle name="Berechnung 4 2 2 3" xfId="6503" xr:uid="{9F7ADF4C-EED4-4F82-AB7E-A6D2CDBDF588}"/>
    <cellStyle name="Berechnung 4 2 2 4" xfId="9367" xr:uid="{4950FB17-85B8-4DAA-8ACE-5FD8771DCAC2}"/>
    <cellStyle name="Berechnung 4 2 2 5" xfId="12289" xr:uid="{FAC3BA87-E7C4-4FA3-8A85-0113BA2224F3}"/>
    <cellStyle name="Berechnung 4 2 3" xfId="1232" xr:uid="{15699F82-9992-40D7-8D15-206A2B903B66}"/>
    <cellStyle name="Berechnung 4 2 3 2" xfId="2800" xr:uid="{E6D8EF60-7402-4582-9382-FBFB3D3E6F4A}"/>
    <cellStyle name="Berechnung 4 2 3 2 2" xfId="3488" xr:uid="{A713D446-5688-4FC2-A717-9B44CE312FE9}"/>
    <cellStyle name="Berechnung 4 2 3 2 3" xfId="10550" xr:uid="{50F04FF9-4D6E-47A5-B83F-CAC6A73BC98B}"/>
    <cellStyle name="Berechnung 4 2 3 2 4" xfId="13432" xr:uid="{2CF38E5F-6F50-46A9-8E67-79521C8AEB6E}"/>
    <cellStyle name="Berechnung 4 2 3 3" xfId="6471" xr:uid="{BDC8C2E2-AD24-4B7C-AE36-F3F99A30C2C7}"/>
    <cellStyle name="Berechnung 4 2 3 4" xfId="9091" xr:uid="{7C903BC9-6646-4E76-9767-30FBAE4BB0B2}"/>
    <cellStyle name="Berechnung 4 2 3 5" xfId="12013" xr:uid="{603932C8-DFA6-4535-8B74-9114D729DFD7}"/>
    <cellStyle name="Berechnung 4 2 4" xfId="2158" xr:uid="{80D017CE-B505-46F2-9400-949F04BC10FB}"/>
    <cellStyle name="Berechnung 4 2 4 2" xfId="6624" xr:uid="{5E8FA4C9-D1D4-4875-A860-36311BDD8977}"/>
    <cellStyle name="Berechnung 4 2 4 3" xfId="10017" xr:uid="{15F0EE3D-5CE7-431F-9BC8-3AD6AE83318B}"/>
    <cellStyle name="Berechnung 4 2 4 4" xfId="12939" xr:uid="{B13E4A84-491B-4FC0-A00A-587BDAFF7CE8}"/>
    <cellStyle name="Berechnung 4 2 5" xfId="4679" xr:uid="{7CB2D8D7-5090-4C37-A829-015341C8577B}"/>
    <cellStyle name="Berechnung 4 2 6" xfId="5426" xr:uid="{EDD3182F-0367-4209-B574-47112D145247}"/>
    <cellStyle name="Berechnung 4 2 7" xfId="8225" xr:uid="{8C9329FD-9636-4D72-AB14-98477F6EE519}"/>
    <cellStyle name="Berechnung 4 3" xfId="1300" xr:uid="{7ECB4BA3-1748-4561-9719-D6ADD7D5B0F4}"/>
    <cellStyle name="Berechnung 4 3 2" xfId="2865" xr:uid="{8F7CA4E5-89DE-4F55-8ABE-4AF1762FF1D8}"/>
    <cellStyle name="Berechnung 4 3 2 2" xfId="7559" xr:uid="{EA5CCE05-124C-4348-8D56-44B6417E2314}"/>
    <cellStyle name="Berechnung 4 3 2 3" xfId="10615" xr:uid="{0071D16D-9189-48AE-9857-3752D1534522}"/>
    <cellStyle name="Berechnung 4 3 2 4" xfId="13497" xr:uid="{5AE173A2-D756-42F4-AED9-E312B91AD263}"/>
    <cellStyle name="Berechnung 4 3 3" xfId="5307" xr:uid="{D0C90C3F-4D1F-4ABD-BFD9-231A376ED954}"/>
    <cellStyle name="Berechnung 4 3 4" xfId="9159" xr:uid="{D217C3B0-E6B7-4790-9DD2-215D934D7C81}"/>
    <cellStyle name="Berechnung 4 3 5" xfId="12081" xr:uid="{79A1FBF1-4710-45E4-A48B-36F2A0AFD5C9}"/>
    <cellStyle name="Berechnung 4 4" xfId="1836" xr:uid="{64C8EB02-1F37-40F0-8CD1-F66EDCA34FAC}"/>
    <cellStyle name="Berechnung 4 4 2" xfId="3386" xr:uid="{BF49D2B8-FD3E-42BA-AD2B-185AE29847E9}"/>
    <cellStyle name="Berechnung 4 4 2 2" xfId="8080" xr:uid="{2E68425F-6A8B-4899-9907-AAE748C25D85}"/>
    <cellStyle name="Berechnung 4 4 2 3" xfId="11136" xr:uid="{0E6F215D-7D5F-4ABD-B37D-AF9667801732}"/>
    <cellStyle name="Berechnung 4 4 2 4" xfId="14018" xr:uid="{D4F2BA52-AB2E-42C5-A4F6-F25F86D42CFA}"/>
    <cellStyle name="Berechnung 4 4 3" xfId="4584" xr:uid="{016DCC2E-7141-44A2-98D1-289CB879D006}"/>
    <cellStyle name="Berechnung 4 4 4" xfId="9695" xr:uid="{F3B205A3-F1FA-4092-8A40-1F51C38853B3}"/>
    <cellStyle name="Berechnung 4 4 5" xfId="12617" xr:uid="{87E0CD8F-7E2A-49DF-95C3-32D222A16137}"/>
    <cellStyle name="Berechnung 4 5" xfId="1952" xr:uid="{E5C8BE69-D35B-4D39-8A48-CB047D4E1490}"/>
    <cellStyle name="Berechnung 4 5 2" xfId="5275" xr:uid="{BA11108D-6838-4A0A-B229-7A1059ED3777}"/>
    <cellStyle name="Berechnung 4 5 3" xfId="9811" xr:uid="{3A14083A-3E75-4F33-A753-E8D43E91D8C7}"/>
    <cellStyle name="Berechnung 4 5 4" xfId="12733" xr:uid="{208FDAD0-F529-42F4-9D28-2C08EC3EBCAC}"/>
    <cellStyle name="Berechnung 4 6" xfId="6745" xr:uid="{01090E2F-EDCD-4A99-B08E-7750FF213270}"/>
    <cellStyle name="Berechnung 4 7" xfId="4182" xr:uid="{B8067606-C939-4D09-9BF4-40B417AFFE74}"/>
    <cellStyle name="Berechnung 4 8" xfId="8563" xr:uid="{BFC73278-30E7-45EB-94B2-76C363398FCF}"/>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2 2 2" xfId="7884" xr:uid="{92A04294-0E71-41C8-AE72-42E643533168}"/>
    <cellStyle name="Berechnung 5 2 2 2 3" xfId="10940" xr:uid="{681FD5C6-6614-493E-BF8B-5CD4D143B733}"/>
    <cellStyle name="Berechnung 5 2 2 2 4" xfId="13822" xr:uid="{3575BA94-C296-4CE4-A1B7-5AC6BC60DD04}"/>
    <cellStyle name="Berechnung 5 2 2 3" xfId="3507" xr:uid="{8500A18A-E077-4A26-8C93-BD1F2D3BDF39}"/>
    <cellStyle name="Berechnung 5 2 2 4" xfId="9484" xr:uid="{52BB27B0-8071-45D6-93A5-ECF385FC1D68}"/>
    <cellStyle name="Berechnung 5 2 2 5" xfId="12406" xr:uid="{12F81D35-F2BA-41EC-8E7A-DF346C31DEBD}"/>
    <cellStyle name="Berechnung 5 2 3" xfId="1897" xr:uid="{90D5D9E8-9F3F-4CE3-9EC2-F5687686B559}"/>
    <cellStyle name="Berechnung 5 2 3 2" xfId="3440" xr:uid="{05962DAD-DA87-489D-A40E-8490D6AC7C3C}"/>
    <cellStyle name="Berechnung 5 2 3 2 2" xfId="8134" xr:uid="{79831B3C-7421-4F04-93A4-06DE72D26A3E}"/>
    <cellStyle name="Berechnung 5 2 3 2 3" xfId="11190" xr:uid="{5A566AB7-A61F-4EEF-8B34-759EF2A0AC52}"/>
    <cellStyle name="Berechnung 5 2 3 2 4" xfId="14072" xr:uid="{D44203CA-8693-4EFE-9BA6-DDE2F674A00B}"/>
    <cellStyle name="Berechnung 5 2 3 3" xfId="4647" xr:uid="{B3756B85-999F-451F-AFBC-74B84D757CFC}"/>
    <cellStyle name="Berechnung 5 2 3 4" xfId="9756" xr:uid="{E52A47A4-7879-4C92-AE47-0F19868595C8}"/>
    <cellStyle name="Berechnung 5 2 3 5" xfId="12678" xr:uid="{F6CDAA99-C299-4E03-9E62-DD67A25A5E33}"/>
    <cellStyle name="Berechnung 5 2 4" xfId="2275" xr:uid="{2E3D32CC-23D5-4B86-BDFC-5FD58E9ADD2D}"/>
    <cellStyle name="Berechnung 5 2 4 2" xfId="4583" xr:uid="{72D1159B-0406-4822-BA79-0259FDAB6F82}"/>
    <cellStyle name="Berechnung 5 2 4 3" xfId="10134" xr:uid="{286BCA9B-08C2-4182-A4D2-A2D48E14D9BE}"/>
    <cellStyle name="Berechnung 5 2 4 4" xfId="13056" xr:uid="{F644A873-05E3-4194-BB79-4B06CB59E1E2}"/>
    <cellStyle name="Berechnung 5 2 5" xfId="5367" xr:uid="{A0994750-4EDD-4B70-BBB8-1B84AD1E133E}"/>
    <cellStyle name="Berechnung 5 2 6" xfId="8771" xr:uid="{080DDE94-B7C0-4541-A3BE-E51AA5474632}"/>
    <cellStyle name="Berechnung 5 2 7" xfId="11694" xr:uid="{96AD56BC-1C7E-429A-8033-03691D427599}"/>
    <cellStyle name="Berechnung 5 3" xfId="1417" xr:uid="{50ABB87E-E714-49C8-86D2-6BB28DF51CAB}"/>
    <cellStyle name="Berechnung 5 3 2" xfId="2982" xr:uid="{69E0153B-EBCB-4A84-8D80-B80062F43669}"/>
    <cellStyle name="Berechnung 5 3 2 2" xfId="7676" xr:uid="{A00A8DBF-6216-45D9-9040-8C03138EB677}"/>
    <cellStyle name="Berechnung 5 3 2 3" xfId="10732" xr:uid="{F38AEA86-D239-45D7-88F4-64EC7A71F261}"/>
    <cellStyle name="Berechnung 5 3 2 4" xfId="13614" xr:uid="{18B63D8A-7958-4AB5-BCDE-F25FC5795CF5}"/>
    <cellStyle name="Berechnung 5 3 3" xfId="5686" xr:uid="{1A2534DE-6687-4827-BB95-C6E7BE2FE87A}"/>
    <cellStyle name="Berechnung 5 3 4" xfId="9276" xr:uid="{50B442D5-E0E3-4F15-A291-19B831F4DE9D}"/>
    <cellStyle name="Berechnung 5 3 5" xfId="12198" xr:uid="{F7D8BAF4-4A75-4A1D-AC8F-1CE6A21BC55F}"/>
    <cellStyle name="Berechnung 5 4" xfId="1830" xr:uid="{105DD7BE-5D4F-4186-B178-B55C1E2A1FE7}"/>
    <cellStyle name="Berechnung 5 4 2" xfId="3380" xr:uid="{823348C3-4162-4643-9555-6F1DA187C977}"/>
    <cellStyle name="Berechnung 5 4 2 2" xfId="8074" xr:uid="{A944CA5A-964A-453B-B1E5-43460C38301C}"/>
    <cellStyle name="Berechnung 5 4 2 3" xfId="11130" xr:uid="{50D88E4D-73FB-488C-B11E-F1F9E234E3B0}"/>
    <cellStyle name="Berechnung 5 4 2 4" xfId="14012" xr:uid="{182C7F61-86FE-4E2B-8229-0E7C120DCC55}"/>
    <cellStyle name="Berechnung 5 4 3" xfId="6729" xr:uid="{CBC32D1A-26AF-49F4-B3BC-6F1532C9E99F}"/>
    <cellStyle name="Berechnung 5 4 4" xfId="9689" xr:uid="{8793096F-4130-4E7E-9795-AAA5000F762C}"/>
    <cellStyle name="Berechnung 5 4 5" xfId="12611" xr:uid="{45BE4A64-6E47-416D-B8CA-4DCDA315A2A5}"/>
    <cellStyle name="Berechnung 5 5" xfId="2069" xr:uid="{366D2312-E7D1-405B-9912-EA1585BE7F43}"/>
    <cellStyle name="Berechnung 5 5 2" xfId="6502" xr:uid="{E45D51C3-5879-4B8B-90E0-C70E95C08CDB}"/>
    <cellStyle name="Berechnung 5 5 3" xfId="9928" xr:uid="{4DF33442-8335-4FE8-AA7C-244F77C00439}"/>
    <cellStyle name="Berechnung 5 5 4" xfId="12850" xr:uid="{D5F176B1-6F85-45FF-9F42-992DB0387A19}"/>
    <cellStyle name="Berechnung 5 6" xfId="6364" xr:uid="{1091E328-F22C-4467-9C9C-B45003F64B7F}"/>
    <cellStyle name="Berechnung 5 7" xfId="8302" xr:uid="{0F6E81CA-E5DB-4010-BF47-8BCCCFFC4310}"/>
    <cellStyle name="Berechnung 5 8" xfId="11292" xr:uid="{4823063E-A120-4087-A887-1DB0DEF6A07D}"/>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2 2 2" xfId="7895" xr:uid="{4F9242F5-6102-4FCA-AF8A-97EB253476C1}"/>
    <cellStyle name="Berechnung 6 2 2 2 3" xfId="10951" xr:uid="{7973D4B4-ECB3-4D27-9F0A-1F2FB9413343}"/>
    <cellStyle name="Berechnung 6 2 2 2 4" xfId="13833" xr:uid="{155BBFA6-FB3E-4B8E-8A4C-816FB9825A25}"/>
    <cellStyle name="Berechnung 6 2 2 3" xfId="6202" xr:uid="{DCA9F99D-DAF5-455E-B463-039BC7CABBDA}"/>
    <cellStyle name="Berechnung 6 2 2 4" xfId="9495" xr:uid="{BD71C3B2-2BED-414D-85A8-FF5F3538EFC6}"/>
    <cellStyle name="Berechnung 6 2 2 5" xfId="12417" xr:uid="{2EB62047-6394-43C0-9A5C-EFD01ED1DFFA}"/>
    <cellStyle name="Berechnung 6 2 3" xfId="1908" xr:uid="{C8086844-E160-4664-B008-30957D7A4D3D}"/>
    <cellStyle name="Berechnung 6 2 3 2" xfId="3451" xr:uid="{287232CB-8DC1-4F89-84FD-67664A8552B4}"/>
    <cellStyle name="Berechnung 6 2 3 2 2" xfId="8145" xr:uid="{854F7818-CBD0-4FE0-B1F3-731B9F1E65CF}"/>
    <cellStyle name="Berechnung 6 2 3 2 3" xfId="11201" xr:uid="{D65FC237-3B13-4775-BFD4-87764EB99BC1}"/>
    <cellStyle name="Berechnung 6 2 3 2 4" xfId="14083" xr:uid="{2C1A7978-9CE7-4B43-993A-3092B2A827EC}"/>
    <cellStyle name="Berechnung 6 2 3 3" xfId="5327" xr:uid="{B229AD97-0E0B-473E-AFE7-5C6319ABB6DD}"/>
    <cellStyle name="Berechnung 6 2 3 4" xfId="9767" xr:uid="{80E827DD-7708-4F27-AF81-4426160FC046}"/>
    <cellStyle name="Berechnung 6 2 3 5" xfId="12689" xr:uid="{D6ADD536-2C61-4E17-9BA2-B234D54B19B4}"/>
    <cellStyle name="Berechnung 6 2 4" xfId="2286" xr:uid="{D655F636-B174-4A92-8723-7C154D90267A}"/>
    <cellStyle name="Berechnung 6 2 4 2" xfId="3520" xr:uid="{D73046E0-0056-460A-8FA7-F126C9C11EED}"/>
    <cellStyle name="Berechnung 6 2 4 3" xfId="10145" xr:uid="{DB20CF51-FABD-4203-96FF-4BB5D382A34D}"/>
    <cellStyle name="Berechnung 6 2 4 4" xfId="13067" xr:uid="{634A3C26-8C17-4665-BAE0-DC43F76B7BD4}"/>
    <cellStyle name="Berechnung 6 2 5" xfId="4034" xr:uid="{2870F37C-FA24-40B8-B768-E4C2DB83D266}"/>
    <cellStyle name="Berechnung 6 2 6" xfId="8782" xr:uid="{3FE7742E-ED13-43F8-B56F-71F1AB1500DF}"/>
    <cellStyle name="Berechnung 6 2 7" xfId="11705" xr:uid="{F1AF99F0-24FA-4606-AE94-DB44ED876489}"/>
    <cellStyle name="Berechnung 6 3" xfId="1429" xr:uid="{24E6A597-39AE-47B2-B339-EC7F00382F3A}"/>
    <cellStyle name="Berechnung 6 3 2" xfId="2994" xr:uid="{EFDF20A5-2978-4429-B284-24F586EE2779}"/>
    <cellStyle name="Berechnung 6 3 2 2" xfId="7688" xr:uid="{FB8AF58C-E9D7-4E9A-8EF6-F427DF9B9953}"/>
    <cellStyle name="Berechnung 6 3 2 3" xfId="10744" xr:uid="{9EA528EB-76F0-47F8-9934-3642C85D1AA3}"/>
    <cellStyle name="Berechnung 6 3 2 4" xfId="13626" xr:uid="{D4CF9BFF-9B1A-45AA-BE2B-B3F283FE7004}"/>
    <cellStyle name="Berechnung 6 3 3" xfId="5702" xr:uid="{3607BF7D-D9A6-4E49-8ADC-7EA73B5D3F16}"/>
    <cellStyle name="Berechnung 6 3 4" xfId="9288" xr:uid="{3671CD17-0678-4748-87BA-3CD38E506AFA}"/>
    <cellStyle name="Berechnung 6 3 5" xfId="12210" xr:uid="{28E39CD6-8498-4929-B12C-1A34297FE68D}"/>
    <cellStyle name="Berechnung 6 4" xfId="1643" xr:uid="{DF2809EF-B130-425E-9BCD-BE873451FCFD}"/>
    <cellStyle name="Berechnung 6 4 2" xfId="3208" xr:uid="{9B1334B6-725F-46A3-A6B9-E828A1065544}"/>
    <cellStyle name="Berechnung 6 4 2 2" xfId="7902" xr:uid="{9E25D523-E92B-4413-B09E-CA649327832D}"/>
    <cellStyle name="Berechnung 6 4 2 3" xfId="10958" xr:uid="{10D6E9AD-8179-4A84-85F4-23D25F14EDE5}"/>
    <cellStyle name="Berechnung 6 4 2 4" xfId="13840" xr:uid="{EC3D1476-3FDD-4EE3-A122-DB5BC0A22730}"/>
    <cellStyle name="Berechnung 6 4 3" xfId="6475" xr:uid="{3BB6AE1C-BEA2-42A8-8BBD-08AACB737DEC}"/>
    <cellStyle name="Berechnung 6 4 4" xfId="9502" xr:uid="{04EE60AD-3CFD-4460-8995-65B33DEFF143}"/>
    <cellStyle name="Berechnung 6 4 5" xfId="12424" xr:uid="{33B7EB90-E203-4D60-B5B2-A552FCA8E5AD}"/>
    <cellStyle name="Berechnung 6 5" xfId="2080" xr:uid="{38993D52-7600-4D08-866C-EF6A36EABBE3}"/>
    <cellStyle name="Berechnung 6 5 2" xfId="4621" xr:uid="{B0A95EB4-613A-446C-8B76-EB89105A0354}"/>
    <cellStyle name="Berechnung 6 5 3" xfId="9939" xr:uid="{E45965A4-E9EF-40B1-8CF1-270CA3A9FB8B}"/>
    <cellStyle name="Berechnung 6 5 4" xfId="12861" xr:uid="{1DD615D4-B063-4ABF-8A2D-758B4708BEEB}"/>
    <cellStyle name="Berechnung 6 6" xfId="5188" xr:uid="{A53E1614-6730-468E-94D1-2EB74FB2E993}"/>
    <cellStyle name="Berechnung 6 7" xfId="3744" xr:uid="{BF6E3D56-4598-4537-972C-8CCCCAC7A29C}"/>
    <cellStyle name="Berechnung 6 8" xfId="4923" xr:uid="{05716BF7-5330-4C6E-AC29-B5975D907A6E}"/>
    <cellStyle name="Berechnung 7" xfId="715" xr:uid="{C5E50E2A-1347-462F-9556-2C3DA11DDD53}"/>
    <cellStyle name="Berechnung 7 2" xfId="1435" xr:uid="{C110ABCB-F375-4ABA-BA47-B83A1AE2098D}"/>
    <cellStyle name="Berechnung 7 2 2" xfId="3000" xr:uid="{F260AA7F-3C7B-4AB5-AB86-CC7969B79198}"/>
    <cellStyle name="Berechnung 7 2 2 2" xfId="7694" xr:uid="{180710E1-A6EB-44ED-A07A-8BD6AFF3E1BE}"/>
    <cellStyle name="Berechnung 7 2 2 3" xfId="10750" xr:uid="{FC69A07C-396E-4DF0-B43B-2D7ADE1A875C}"/>
    <cellStyle name="Berechnung 7 2 2 4" xfId="13632" xr:uid="{5B1F6C95-8DD1-4A01-8290-A10A728008B5}"/>
    <cellStyle name="Berechnung 7 2 3" xfId="4171" xr:uid="{A6C3CED3-C76E-4FAF-B2AD-43673960C8D4}"/>
    <cellStyle name="Berechnung 7 2 4" xfId="9294" xr:uid="{2AD7B631-4D40-4CDD-9D55-645C60E33BB9}"/>
    <cellStyle name="Berechnung 7 2 5" xfId="12216" xr:uid="{9C475064-7C57-48BF-A9E5-6B1473F12C47}"/>
    <cellStyle name="Berechnung 7 3" xfId="1048" xr:uid="{90778045-60FD-410C-B139-43425A70AE46}"/>
    <cellStyle name="Berechnung 7 3 2" xfId="2619" xr:uid="{9DCB4A10-C299-4970-B460-C92F6288C3A4}"/>
    <cellStyle name="Berechnung 7 3 2 2" xfId="3619" xr:uid="{2E07F27C-36C4-48A7-9392-9FC1A5CA6B19}"/>
    <cellStyle name="Berechnung 7 3 2 3" xfId="10369" xr:uid="{D4155148-2064-41BF-9536-723BF8BC5397}"/>
    <cellStyle name="Berechnung 7 3 2 4" xfId="13251" xr:uid="{C613D397-04D1-4BA8-B667-E2FFAFF80624}"/>
    <cellStyle name="Berechnung 7 3 3" xfId="4334" xr:uid="{B83CFFB3-0BFE-4418-A61C-E05C98BBD3B3}"/>
    <cellStyle name="Berechnung 7 3 4" xfId="8907" xr:uid="{E7786790-A897-4A96-BF71-02F5850F11D1}"/>
    <cellStyle name="Berechnung 7 3 5" xfId="11829" xr:uid="{637B0E18-5D10-471E-B822-87A5CD179BC4}"/>
    <cellStyle name="Berechnung 7 4" xfId="2086" xr:uid="{63CA5BFA-BCDB-4481-8472-F7D42793ECDF}"/>
    <cellStyle name="Berechnung 7 4 2" xfId="6788" xr:uid="{F5A27637-F673-42E1-BE5E-086790DC5E04}"/>
    <cellStyle name="Berechnung 7 4 3" xfId="9945" xr:uid="{9B57C968-5198-417A-B43E-D1806EE87D79}"/>
    <cellStyle name="Berechnung 7 4 4" xfId="12867" xr:uid="{20B02EDB-963E-47F4-9B8C-A0B758852EEE}"/>
    <cellStyle name="Berechnung 7 5" xfId="4560" xr:uid="{C2C958EF-122C-4564-A921-3DB0EC19058A}"/>
    <cellStyle name="Berechnung 7 6" xfId="4522" xr:uid="{7A90B608-6303-4938-8752-47E8A2C22F8F}"/>
    <cellStyle name="Berechnung 7 7" xfId="10222" xr:uid="{507C9DBD-1EB7-4E77-844C-5DF6F83CC848}"/>
    <cellStyle name="Body: normal cell 2" xfId="5" xr:uid="{00000000-0005-0000-0000-000004000000}"/>
    <cellStyle name="Bold GHG Numbers (0.00)" xfId="163" xr:uid="{392AEE4F-B1A5-4664-9B72-3CEDD485D6E8}"/>
    <cellStyle name="Calculation 2" xfId="164" xr:uid="{2F7D5267-061D-43EC-89B1-6A886AA24BC5}"/>
    <cellStyle name="Calculation 2 10" xfId="8249" xr:uid="{E0BF0E17-9F15-4BAA-9B74-E759478634E5}"/>
    <cellStyle name="Calculation 2 11" xfId="11272" xr:uid="{1D6FCBE4-AA37-4D3A-8B6B-E3564704C463}"/>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2 2 2" xfId="7769" xr:uid="{89D3F0E2-25FA-4852-ADAE-45CB896AA8A8}"/>
    <cellStyle name="Calculation 2 2 2 2 2 3" xfId="10825" xr:uid="{CF6D41A5-B374-427F-AB5A-3558AFA61AF4}"/>
    <cellStyle name="Calculation 2 2 2 2 2 4" xfId="13707" xr:uid="{C0AEC8AA-251C-4161-AD27-4E0EC207636F}"/>
    <cellStyle name="Calculation 2 2 2 2 3" xfId="4284" xr:uid="{BAFEB1C6-76DF-4672-AFCA-DBAABBC60D06}"/>
    <cellStyle name="Calculation 2 2 2 2 4" xfId="9369" xr:uid="{F04B2A3B-B00A-4898-AA47-C87CEE08AC25}"/>
    <cellStyle name="Calculation 2 2 2 2 5" xfId="12291" xr:uid="{41CACA4A-5E97-49C6-AFFC-B26D6CF7A6A4}"/>
    <cellStyle name="Calculation 2 2 2 3" xfId="1657" xr:uid="{745AD99E-A3A8-4CFE-83FD-44AFAABA9D4D}"/>
    <cellStyle name="Calculation 2 2 2 3 2" xfId="3222" xr:uid="{90ED5D75-30DD-4906-8495-924A31259FFE}"/>
    <cellStyle name="Calculation 2 2 2 3 2 2" xfId="7916" xr:uid="{9BA610C4-24C9-4055-A9CF-2242EE9002EF}"/>
    <cellStyle name="Calculation 2 2 2 3 2 3" xfId="10972" xr:uid="{87D0E43A-E40C-4FBC-8B6C-0E8E4F7DA6F4}"/>
    <cellStyle name="Calculation 2 2 2 3 2 4" xfId="13854" xr:uid="{C1222F16-C9EA-4508-8B8B-76CE8DDB60CA}"/>
    <cellStyle name="Calculation 2 2 2 3 3" xfId="6604" xr:uid="{EBA7E396-43DD-4785-B7DD-740D0A219491}"/>
    <cellStyle name="Calculation 2 2 2 3 4" xfId="9516" xr:uid="{6E1ABAFD-225C-48ED-8236-4765FEF6E35D}"/>
    <cellStyle name="Calculation 2 2 2 3 5" xfId="12438" xr:uid="{C1894002-4BAB-4BEF-82F5-14BAF19C8825}"/>
    <cellStyle name="Calculation 2 2 2 4" xfId="2160" xr:uid="{9E60C214-EAEC-4116-8DFD-19D125D40303}"/>
    <cellStyle name="Calculation 2 2 2 4 2" xfId="6525" xr:uid="{D714A100-014E-45E5-BA70-70A3F1E64E4F}"/>
    <cellStyle name="Calculation 2 2 2 4 3" xfId="10019" xr:uid="{A8FD34F5-BC88-4AA4-8A8C-1FF40CE83E38}"/>
    <cellStyle name="Calculation 2 2 2 4 4" xfId="12941" xr:uid="{DFB2B385-F922-44B9-B3CF-836B158FD446}"/>
    <cellStyle name="Calculation 2 2 2 5" xfId="4945" xr:uid="{4E5B72C4-0E85-473B-8BD1-7D780A076FB9}"/>
    <cellStyle name="Calculation 2 2 2 6" xfId="6610" xr:uid="{A36A706E-2AA3-4272-81B5-46AA41C553CB}"/>
    <cellStyle name="Calculation 2 2 2 7" xfId="4310" xr:uid="{D84B9559-EC87-476B-A65C-CE07ED231C53}"/>
    <cellStyle name="Calculation 2 2 3" xfId="1302" xr:uid="{84143625-B3A2-44EF-8A47-24277E5611AC}"/>
    <cellStyle name="Calculation 2 2 3 2" xfId="2867" xr:uid="{74218C34-0B38-456D-9B34-DCE98676F4BC}"/>
    <cellStyle name="Calculation 2 2 3 2 2" xfId="7561" xr:uid="{3B1B9C0B-295C-4B0D-AD24-5D0D498CB8BA}"/>
    <cellStyle name="Calculation 2 2 3 2 3" xfId="10617" xr:uid="{0C3E3837-1D63-4950-86E1-30F7B0F24752}"/>
    <cellStyle name="Calculation 2 2 3 2 4" xfId="13499" xr:uid="{42582E40-018A-4913-B630-489504EB98D6}"/>
    <cellStyle name="Calculation 2 2 3 3" xfId="5112" xr:uid="{DBD71A40-0C45-4642-8CAB-0BCEBDC96F71}"/>
    <cellStyle name="Calculation 2 2 3 4" xfId="9161" xr:uid="{BFDB6841-E9A5-49FA-B18E-8E0240419CF5}"/>
    <cellStyle name="Calculation 2 2 3 5" xfId="12083" xr:uid="{C1B52B16-134F-4C5E-9ABF-76877C4486E3}"/>
    <cellStyle name="Calculation 2 2 4" xfId="1225" xr:uid="{73DAB044-195F-4F39-A6EF-E9043CB05392}"/>
    <cellStyle name="Calculation 2 2 4 2" xfId="2793" xr:uid="{994C783A-22BE-472E-8229-9982B28D992D}"/>
    <cellStyle name="Calculation 2 2 4 2 2" xfId="4934" xr:uid="{1D2D511A-DD29-4682-AFDC-E81377B2C9F3}"/>
    <cellStyle name="Calculation 2 2 4 2 3" xfId="10543" xr:uid="{B40C5424-3288-4E9B-B437-CF760E776FFA}"/>
    <cellStyle name="Calculation 2 2 4 2 4" xfId="13425" xr:uid="{C89A9458-8FA0-466C-A312-C679FD7D686D}"/>
    <cellStyle name="Calculation 2 2 4 3" xfId="6219" xr:uid="{E6158DCC-1784-432B-A2B7-C4307F23CA06}"/>
    <cellStyle name="Calculation 2 2 4 4" xfId="9084" xr:uid="{187A411A-1F56-4B5A-B9F9-25236350F6C7}"/>
    <cellStyle name="Calculation 2 2 4 5" xfId="12006" xr:uid="{726AA2E9-0328-4E5D-A6B8-E87DD649EA05}"/>
    <cellStyle name="Calculation 2 2 5" xfId="1954" xr:uid="{817585B9-F471-4EF8-B2D2-7B5DA9703E3A}"/>
    <cellStyle name="Calculation 2 2 5 2" xfId="4439" xr:uid="{E9D65E8C-3B7F-4606-86BF-E0C787078F0D}"/>
    <cellStyle name="Calculation 2 2 5 3" xfId="9813" xr:uid="{668B3C56-1CFA-4632-AE3B-3081E926BA13}"/>
    <cellStyle name="Calculation 2 2 5 4" xfId="12735" xr:uid="{8563C3B0-BF67-4915-93E8-C2FC0A9166B6}"/>
    <cellStyle name="Calculation 2 2 6" xfId="6438" xr:uid="{608D0011-43B0-4C25-B0D9-4FADC75D82F0}"/>
    <cellStyle name="Calculation 2 2 7" xfId="8501" xr:uid="{A9A15771-E7A1-4E1C-BB7A-457E6317FFDF}"/>
    <cellStyle name="Calculation 2 2 8" xfId="11483" xr:uid="{B6CD503A-DEBF-4265-A43C-55DC96BF0A06}"/>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2 2 2" xfId="7853" xr:uid="{F325349D-2697-4B29-8178-5761E04D9A53}"/>
    <cellStyle name="Calculation 2 3 2 2 2 3" xfId="10909" xr:uid="{409E3D5E-F254-47C6-BCF6-C96CEA88123D}"/>
    <cellStyle name="Calculation 2 3 2 2 2 4" xfId="13791" xr:uid="{0C4F5FFA-9A5D-4332-91B7-00B7150942AA}"/>
    <cellStyle name="Calculation 2 3 2 2 3" xfId="5133" xr:uid="{5C9E3D95-633A-4869-89E5-330477FD5373}"/>
    <cellStyle name="Calculation 2 3 2 2 4" xfId="9453" xr:uid="{CA1EF7E4-54B8-429F-8259-27EC29E47742}"/>
    <cellStyle name="Calculation 2 3 2 2 5" xfId="12375" xr:uid="{5B6D9C60-C722-4A37-8982-6161BEE08BAB}"/>
    <cellStyle name="Calculation 2 3 2 3" xfId="1664" xr:uid="{803E1089-EB74-4B61-B4E4-B7087709484C}"/>
    <cellStyle name="Calculation 2 3 2 3 2" xfId="3229" xr:uid="{8691A85E-2BA3-4A6E-B561-0290E4CDB270}"/>
    <cellStyle name="Calculation 2 3 2 3 2 2" xfId="7923" xr:uid="{C35021FF-6C12-4107-A1E1-C755A220B70C}"/>
    <cellStyle name="Calculation 2 3 2 3 2 3" xfId="10979" xr:uid="{F3B62523-F44E-488F-8194-A2E7880F1414}"/>
    <cellStyle name="Calculation 2 3 2 3 2 4" xfId="13861" xr:uid="{21F67D46-CA23-431F-9ECA-0701CC94E898}"/>
    <cellStyle name="Calculation 2 3 2 3 3" xfId="6597" xr:uid="{609FD3C6-9E17-4E78-A538-88E77A24ACEF}"/>
    <cellStyle name="Calculation 2 3 2 3 4" xfId="9523" xr:uid="{D1415774-B87E-446E-8C66-64D599B31F9A}"/>
    <cellStyle name="Calculation 2 3 2 3 5" xfId="12445" xr:uid="{5ABC3CA7-D263-4D44-ACB7-E7891BB7E247}"/>
    <cellStyle name="Calculation 2 3 2 4" xfId="2244" xr:uid="{AB5A84EB-7C01-40BB-AD3E-AB0AD1F35C02}"/>
    <cellStyle name="Calculation 2 3 2 4 2" xfId="6494" xr:uid="{4B2A556B-8533-43C8-A296-8FD0FF89ECAD}"/>
    <cellStyle name="Calculation 2 3 2 4 3" xfId="10103" xr:uid="{617B87BD-1F9B-45C0-8A14-6A97221D613B}"/>
    <cellStyle name="Calculation 2 3 2 4 4" xfId="13025" xr:uid="{ADD71B9B-42E6-40DF-84C9-3D23135EA7B8}"/>
    <cellStyle name="Calculation 2 3 2 5" xfId="6165" xr:uid="{E6FAB843-B780-4935-B980-83EC0801F617}"/>
    <cellStyle name="Calculation 2 3 2 6" xfId="6347" xr:uid="{0C7DCD75-AB35-4DAF-8C23-CE5E0AB4BABB}"/>
    <cellStyle name="Calculation 2 3 2 7" xfId="8565" xr:uid="{8EFA869F-F0DB-4E04-B1CA-9E5FD33DD735}"/>
    <cellStyle name="Calculation 2 3 3" xfId="1386" xr:uid="{5D175C27-3720-499D-82BC-BDF5093902CD}"/>
    <cellStyle name="Calculation 2 3 3 2" xfId="2951" xr:uid="{0F2D3840-D5A1-4174-93F5-CE4014C64E8D}"/>
    <cellStyle name="Calculation 2 3 3 2 2" xfId="7645" xr:uid="{F0BC713B-599E-4C37-9E9E-5CCB2276F5BC}"/>
    <cellStyle name="Calculation 2 3 3 2 3" xfId="10701" xr:uid="{81D02EB0-8DB2-41F1-9C62-09BBF513E837}"/>
    <cellStyle name="Calculation 2 3 3 2 4" xfId="13583" xr:uid="{D4E61687-BFA5-408A-B258-A9DB5D6CB29E}"/>
    <cellStyle name="Calculation 2 3 3 3" xfId="4321" xr:uid="{9E94C74E-EDB0-47CE-B7B4-D0AEECEFD78A}"/>
    <cellStyle name="Calculation 2 3 3 4" xfId="9245" xr:uid="{409CC262-6DCC-475E-8CA6-C284E52A348D}"/>
    <cellStyle name="Calculation 2 3 3 5" xfId="12167" xr:uid="{2AFA6158-01CD-4930-87B6-1DA947F64720}"/>
    <cellStyle name="Calculation 2 3 4" xfId="31" xr:uid="{FAAF6B1E-B0B0-4444-AE65-28BDBFD688D8}"/>
    <cellStyle name="Calculation 2 3 4 2" xfId="2315" xr:uid="{F0B067FC-EE8A-4927-B25B-D16CFCA1F057}"/>
    <cellStyle name="Calculation 2 3 4 2 2" xfId="6748" xr:uid="{B8271936-E7C2-4865-BA44-1EF28D554248}"/>
    <cellStyle name="Calculation 2 3 4 2 3" xfId="10173" xr:uid="{B1FD6CF0-A45E-4E24-8983-4E5EE2209AE3}"/>
    <cellStyle name="Calculation 2 3 4 2 4" xfId="13092" xr:uid="{AF07DBF7-E1F8-420E-9FA9-644B34096547}"/>
    <cellStyle name="Calculation 2 3 4 3" xfId="4458" xr:uid="{0032B94F-DF2D-4125-B026-2438C1EA0A38}"/>
    <cellStyle name="Calculation 2 3 4 4" xfId="8590" xr:uid="{AD9CCE2F-FBC8-42AF-A6BB-0520A294FC5D}"/>
    <cellStyle name="Calculation 2 3 4 5" xfId="11514" xr:uid="{078177CB-6EA4-4F3D-A492-A27A7B665AA5}"/>
    <cellStyle name="Calculation 2 3 5" xfId="2038" xr:uid="{603C84E4-D15C-46B3-B7F4-462B882E9AA8}"/>
    <cellStyle name="Calculation 2 3 5 2" xfId="4953" xr:uid="{9729C20D-3559-4C9B-8892-1D0768D91F92}"/>
    <cellStyle name="Calculation 2 3 5 3" xfId="9897" xr:uid="{4E5DD2EC-61D2-42AA-B4A3-F7E9967CD9C4}"/>
    <cellStyle name="Calculation 2 3 5 4" xfId="12819" xr:uid="{FB0A55C1-08EF-4C5C-A343-EB4A3B9DD597}"/>
    <cellStyle name="Calculation 2 3 6" xfId="6647" xr:uid="{4D7F7BD5-4C2B-432E-A4C0-3303E4665E88}"/>
    <cellStyle name="Calculation 2 3 7" xfId="3693" xr:uid="{975B4394-D45B-4F50-999E-F4C1306828C4}"/>
    <cellStyle name="Calculation 2 3 8" xfId="6606" xr:uid="{6CCEFDFD-0AC4-4D78-9FD8-5BDA6F2FBAE6}"/>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2 2 2" xfId="7759" xr:uid="{D29FA1B9-CAD3-4D88-80CA-5DFEB01A3692}"/>
    <cellStyle name="Calculation 2 4 2 2 2 3" xfId="10815" xr:uid="{75E1E209-28E0-40E2-8619-4E79D7F981AD}"/>
    <cellStyle name="Calculation 2 4 2 2 2 4" xfId="13697" xr:uid="{D9E0B079-AB66-47C5-A805-66393777EA77}"/>
    <cellStyle name="Calculation 2 4 2 2 3" xfId="5409" xr:uid="{2C8DF3E7-EC87-43C2-83BB-64747AE6C9A6}"/>
    <cellStyle name="Calculation 2 4 2 2 4" xfId="9359" xr:uid="{3AC766ED-C933-48B3-B4DD-DB7B0E88FD34}"/>
    <cellStyle name="Calculation 2 4 2 2 5" xfId="12281" xr:uid="{137D09E6-9CAF-4A81-BFAE-B98CAAB8E446}"/>
    <cellStyle name="Calculation 2 4 2 3" xfId="1025" xr:uid="{C7104A9A-444E-4E81-8DD6-515FA83D319B}"/>
    <cellStyle name="Calculation 2 4 2 3 2" xfId="2597" xr:uid="{95160635-808A-4D52-9E84-41096DA9967A}"/>
    <cellStyle name="Calculation 2 4 2 3 2 2" xfId="4781" xr:uid="{B415C17B-3792-4FAC-B507-426EA8AFFD12}"/>
    <cellStyle name="Calculation 2 4 2 3 2 3" xfId="10347" xr:uid="{D7B975DF-A537-4BF3-B58A-7D07EBFF7E58}"/>
    <cellStyle name="Calculation 2 4 2 3 2 4" xfId="13229" xr:uid="{AE869C91-704F-47E7-822D-359D926CE8D7}"/>
    <cellStyle name="Calculation 2 4 2 3 3" xfId="4178" xr:uid="{338B0300-D2C9-4656-AD08-F7A7C2AA896C}"/>
    <cellStyle name="Calculation 2 4 2 3 4" xfId="8884" xr:uid="{128B7A23-72C2-44DF-B133-5A02F330462C}"/>
    <cellStyle name="Calculation 2 4 2 3 5" xfId="11806" xr:uid="{6922E3F9-BD1E-48A2-BC64-0D0DEA6AC707}"/>
    <cellStyle name="Calculation 2 4 2 4" xfId="2150" xr:uid="{47419388-B88A-4561-AECA-9D2FF0E4C737}"/>
    <cellStyle name="Calculation 2 4 2 4 2" xfId="4904" xr:uid="{21468FFA-17CB-4B74-8EAA-CBBE4A4F9733}"/>
    <cellStyle name="Calculation 2 4 2 4 3" xfId="10009" xr:uid="{ED8F082E-E30A-424D-9881-3CB162B5F0BC}"/>
    <cellStyle name="Calculation 2 4 2 4 4" xfId="12931" xr:uid="{A8003D87-892B-4C73-BA40-ADDE2F2ECC9F}"/>
    <cellStyle name="Calculation 2 4 2 5" xfId="4018" xr:uid="{E06ECB43-7C84-450C-A4E3-F84EDCF54809}"/>
    <cellStyle name="Calculation 2 4 2 6" xfId="4357" xr:uid="{AADD014A-09F6-4078-9226-A59346C6E992}"/>
    <cellStyle name="Calculation 2 4 2 7" xfId="5770" xr:uid="{53DAC2DB-FF52-4541-9238-4D03E70130E7}"/>
    <cellStyle name="Calculation 2 4 3" xfId="1292" xr:uid="{35C4E9B7-AE14-471A-B66E-FF424750AAAF}"/>
    <cellStyle name="Calculation 2 4 3 2" xfId="2857" xr:uid="{AF191982-2C9B-4337-9143-1BCF55A48F80}"/>
    <cellStyle name="Calculation 2 4 3 2 2" xfId="7551" xr:uid="{F83DEA36-7D7E-47D1-AB2B-116023A8E706}"/>
    <cellStyle name="Calculation 2 4 3 2 3" xfId="10607" xr:uid="{4157CBEB-D762-48A5-99CD-D1B00F1647A6}"/>
    <cellStyle name="Calculation 2 4 3 2 4" xfId="13489" xr:uid="{B7C780DB-C5B3-4818-9932-5C9AF35CE655}"/>
    <cellStyle name="Calculation 2 4 3 3" xfId="6579" xr:uid="{2A9BF5B4-D6D5-4F6A-ABF6-170486A0BD49}"/>
    <cellStyle name="Calculation 2 4 3 4" xfId="9151" xr:uid="{CD4BB7C3-2A5F-4C7B-BB07-85764E8ADD7F}"/>
    <cellStyle name="Calculation 2 4 3 5" xfId="12073" xr:uid="{F3E2CB23-0B0A-4071-91EE-4FC88F836642}"/>
    <cellStyle name="Calculation 2 4 4" xfId="1199" xr:uid="{21387E31-4F90-4FC9-B90F-5321B6A4606C}"/>
    <cellStyle name="Calculation 2 4 4 2" xfId="2768" xr:uid="{C6913096-701F-4C69-BB1A-315034CCCF58}"/>
    <cellStyle name="Calculation 2 4 4 2 2" xfId="6361" xr:uid="{A3609969-7C55-473B-AF4D-D52E5F6B86E7}"/>
    <cellStyle name="Calculation 2 4 4 2 3" xfId="10518" xr:uid="{E1E8CD12-CADA-4D44-80F1-DF1198AC7B07}"/>
    <cellStyle name="Calculation 2 4 4 2 4" xfId="13400" xr:uid="{65AF930F-0129-4B93-A168-4F00E0E82415}"/>
    <cellStyle name="Calculation 2 4 4 3" xfId="4261" xr:uid="{F703CB4B-BD08-4B97-89FE-3B60807F3AD4}"/>
    <cellStyle name="Calculation 2 4 4 4" xfId="9058" xr:uid="{6211FA31-7C31-47A0-8908-D61EB426AFBE}"/>
    <cellStyle name="Calculation 2 4 4 5" xfId="11980" xr:uid="{96FD59C5-C46D-48BE-AE2C-B924B5A53A8C}"/>
    <cellStyle name="Calculation 2 4 5" xfId="1944" xr:uid="{FA54EBE0-BD96-4262-81FD-AD752953E768}"/>
    <cellStyle name="Calculation 2 4 5 2" xfId="5476" xr:uid="{BA5773A2-C326-41EA-AF94-A5725248B5C5}"/>
    <cellStyle name="Calculation 2 4 5 3" xfId="9803" xr:uid="{451011F1-72FC-4617-9451-7ED77A327601}"/>
    <cellStyle name="Calculation 2 4 5 4" xfId="12725" xr:uid="{CD280855-EAD6-4E25-8397-59255FCC4DD6}"/>
    <cellStyle name="Calculation 2 4 6" xfId="6811" xr:uid="{89913FAF-B8B7-42A7-B423-7542FD07E258}"/>
    <cellStyle name="Calculation 2 4 7" xfId="6158" xr:uid="{8D05AC68-5921-4A8D-92D4-98ED7CFFB48F}"/>
    <cellStyle name="Calculation 2 4 8" xfId="8499" xr:uid="{A1C21FB4-3192-4AE6-89D1-3CBA24B5FE04}"/>
    <cellStyle name="Calculation 2 5" xfId="716" xr:uid="{659B6432-F8EF-4491-A25F-9F523162FB51}"/>
    <cellStyle name="Calculation 2 5 2" xfId="1436" xr:uid="{AFD51807-06A0-4B45-B63E-9763C537E01C}"/>
    <cellStyle name="Calculation 2 5 2 2" xfId="3001" xr:uid="{FC914EBE-2CCB-4918-BB7B-1FD80BA5A302}"/>
    <cellStyle name="Calculation 2 5 2 2 2" xfId="7695" xr:uid="{F84C19CC-C5A9-432B-9CBB-4FE059305765}"/>
    <cellStyle name="Calculation 2 5 2 2 3" xfId="10751" xr:uid="{F6693DA2-E4F5-4549-A445-FFCF163350A1}"/>
    <cellStyle name="Calculation 2 5 2 2 4" xfId="13633" xr:uid="{173703CE-CEDE-473B-8E0F-8271B576CF26}"/>
    <cellStyle name="Calculation 2 5 2 3" xfId="4012" xr:uid="{B2996261-8478-4842-A23E-554CEE80686F}"/>
    <cellStyle name="Calculation 2 5 2 4" xfId="9295" xr:uid="{35BC59FE-23A0-4B9D-BAF2-68D6AC945D07}"/>
    <cellStyle name="Calculation 2 5 2 5" xfId="12217" xr:uid="{B8488034-914F-4A60-8B64-BDCCAB271267}"/>
    <cellStyle name="Calculation 2 5 3" xfId="1774" xr:uid="{08B94C0A-762C-49AE-BF67-60F3021638BE}"/>
    <cellStyle name="Calculation 2 5 3 2" xfId="3330" xr:uid="{9C251727-3641-47AF-9B1F-920B94F67532}"/>
    <cellStyle name="Calculation 2 5 3 2 2" xfId="8024" xr:uid="{11197F35-35EF-41F7-AFFF-5F14470D26A8}"/>
    <cellStyle name="Calculation 2 5 3 2 3" xfId="11080" xr:uid="{AFCB8B23-0B50-4E90-BF67-8D2C169E5174}"/>
    <cellStyle name="Calculation 2 5 3 2 4" xfId="13962" xr:uid="{1F0B0992-1E9A-43E9-A4D8-78DC2C02DB6C}"/>
    <cellStyle name="Calculation 2 5 3 3" xfId="4016" xr:uid="{E0A92D13-4C17-4AE1-8F9D-033FB5A87C78}"/>
    <cellStyle name="Calculation 2 5 3 4" xfId="9633" xr:uid="{51C4636D-C04D-46C7-B98B-856E7F2AB373}"/>
    <cellStyle name="Calculation 2 5 3 5" xfId="12555" xr:uid="{7D29286E-883F-4BE5-A09B-52154ABB2E3F}"/>
    <cellStyle name="Calculation 2 5 4" xfId="2087" xr:uid="{BE01867C-200A-455E-96D9-8A68E2028E82}"/>
    <cellStyle name="Calculation 2 5 4 2" xfId="5276" xr:uid="{156F268A-799A-44E9-BD54-120A29BEECD3}"/>
    <cellStyle name="Calculation 2 5 4 3" xfId="9946" xr:uid="{74BCBB43-F51F-4CB9-9D59-BB34B2828450}"/>
    <cellStyle name="Calculation 2 5 4 4" xfId="12868" xr:uid="{CC39D71F-1980-4A56-B322-928E767BA658}"/>
    <cellStyle name="Calculation 2 5 5" xfId="6307" xr:uid="{30E4FCF0-EA70-4B95-A919-DB4D2A99B36E}"/>
    <cellStyle name="Calculation 2 5 6" xfId="5030" xr:uid="{47B45301-117D-45FE-B70D-648F8FAF6412}"/>
    <cellStyle name="Calculation 2 5 7" xfId="10238" xr:uid="{B466C6E9-2457-4BF0-BE70-4640DD659ACD}"/>
    <cellStyle name="Calculation 2 6" xfId="1007" xr:uid="{21009666-1081-4804-BAE8-5FD1F696A1AF}"/>
    <cellStyle name="Calculation 2 6 2" xfId="2579" xr:uid="{B51A04A7-80E0-4B8C-BEB4-EF8BC37758AD}"/>
    <cellStyle name="Calculation 2 6 2 2" xfId="5631" xr:uid="{80487660-6283-4AC5-A923-5C1DF8CAD582}"/>
    <cellStyle name="Calculation 2 6 2 3" xfId="10329" xr:uid="{A792638A-DBDC-4604-9C53-FF822AF0CDE7}"/>
    <cellStyle name="Calculation 2 6 2 4" xfId="13211" xr:uid="{FBB297B6-00D3-429A-AEDF-46619EAF3961}"/>
    <cellStyle name="Calculation 2 6 3" xfId="3648" xr:uid="{48B1B233-0E4C-4C6B-808F-DBA207A886E5}"/>
    <cellStyle name="Calculation 2 6 4" xfId="8866" xr:uid="{C8E1E863-7367-420D-A853-851A3F0BAEC1}"/>
    <cellStyle name="Calculation 2 6 5" xfId="11788" xr:uid="{6790B345-9F3E-46CA-AA1E-2810813BD1C7}"/>
    <cellStyle name="Calculation 2 7" xfId="1812" xr:uid="{018599E4-6253-4160-9C3A-B774A5FD9A6F}"/>
    <cellStyle name="Calculation 2 7 2" xfId="3363" xr:uid="{E372FA90-E242-4066-9976-CEEE0B35D8AE}"/>
    <cellStyle name="Calculation 2 7 2 2" xfId="8057" xr:uid="{943A63B5-CF9B-4075-953A-229F9F6E42E0}"/>
    <cellStyle name="Calculation 2 7 2 3" xfId="11113" xr:uid="{F9ABF08B-FB4A-42F1-8CF8-9AE728C0BA3C}"/>
    <cellStyle name="Calculation 2 7 2 4" xfId="13995" xr:uid="{9E7F5DF3-07E9-40EB-A3BA-216B1811E4B3}"/>
    <cellStyle name="Calculation 2 7 3" xfId="6271" xr:uid="{0DBA26D3-8730-427F-B0C7-8A085EEACDF8}"/>
    <cellStyle name="Calculation 2 7 4" xfId="9671" xr:uid="{C21B7AC8-57EC-4E02-86F8-15B47352921F}"/>
    <cellStyle name="Calculation 2 7 5" xfId="12593" xr:uid="{88AECC87-8EBF-45AF-A6ED-83B1C48175D1}"/>
    <cellStyle name="Calculation 2 8" xfId="983" xr:uid="{E5C34DF3-52B4-4073-B28C-00882C8CACA1}"/>
    <cellStyle name="Calculation 2 8 2" xfId="4157" xr:uid="{4C377E93-5CD5-44B3-A420-7F3BB9A01F59}"/>
    <cellStyle name="Calculation 2 8 3" xfId="8842" xr:uid="{91A3B8DB-FBEE-4A3E-BDEA-7C4B4A28C819}"/>
    <cellStyle name="Calculation 2 8 4" xfId="11764" xr:uid="{F98B3ACB-0558-4026-8A35-E6724C9656D9}"/>
    <cellStyle name="Calculation 2 9" xfId="4392" xr:uid="{D1D23086-43F3-4EC1-A372-3C5C6FBFD34B}"/>
    <cellStyle name="Calculation 3" xfId="260" xr:uid="{198F9A6D-3549-4670-BB65-26FF7BA8D30D}"/>
    <cellStyle name="Calculation 3 10" xfId="4064" xr:uid="{87552E94-6827-414B-A456-063B49BF7EAA}"/>
    <cellStyle name="Calculation 3 11" xfId="8260" xr:uid="{27CE2ABC-243D-4FE7-A1E2-CBC838B6AE6B}"/>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2 2 2" xfId="7808" xr:uid="{E5A664EC-4B82-40B8-9D63-03A5397BA220}"/>
    <cellStyle name="Calculation 3 2 2 2 2 3" xfId="10864" xr:uid="{156F5BDC-AAE5-4890-8CD8-7D9D79EF79FA}"/>
    <cellStyle name="Calculation 3 2 2 2 2 4" xfId="13746" xr:uid="{8F2539B3-75F6-40A1-8276-1A705281E2A3}"/>
    <cellStyle name="Calculation 3 2 2 2 3" xfId="3872" xr:uid="{730BE870-89B3-4865-93BE-DD3D301A1387}"/>
    <cellStyle name="Calculation 3 2 2 2 4" xfId="9408" xr:uid="{7A530CCD-553F-4E84-B245-BBAEF8625AA4}"/>
    <cellStyle name="Calculation 3 2 2 2 5" xfId="12330" xr:uid="{5BC773C3-3F6A-4C14-8EC6-F2E6DA2A91AE}"/>
    <cellStyle name="Calculation 3 2 2 3" xfId="1700" xr:uid="{88B1AA72-BEDD-4258-ACE0-8EDF2960214F}"/>
    <cellStyle name="Calculation 3 2 2 3 2" xfId="3261" xr:uid="{7A282163-A161-44C0-BFEE-7588AEB80D5B}"/>
    <cellStyle name="Calculation 3 2 2 3 2 2" xfId="7955" xr:uid="{54D43000-4CE1-4C16-BC2D-363CCB4B40A1}"/>
    <cellStyle name="Calculation 3 2 2 3 2 3" xfId="11011" xr:uid="{25DEFF28-2707-4568-85BD-6B6C172136FF}"/>
    <cellStyle name="Calculation 3 2 2 3 2 4" xfId="13893" xr:uid="{4F3E5D1E-45B5-4CEA-A8B7-5B3C5683DE29}"/>
    <cellStyle name="Calculation 3 2 2 3 3" xfId="6418" xr:uid="{4F4C3F49-19F5-4537-861A-9C8487D7A880}"/>
    <cellStyle name="Calculation 3 2 2 3 4" xfId="9559" xr:uid="{5FBA50EB-490E-4E27-B996-9CB4E9656DE5}"/>
    <cellStyle name="Calculation 3 2 2 3 5" xfId="12481" xr:uid="{CF741C77-7A61-4677-B0BB-E2087B4B9CC7}"/>
    <cellStyle name="Calculation 3 2 2 4" xfId="2199" xr:uid="{42C478B6-54B6-4FFD-9688-CB5F18EFCC57}"/>
    <cellStyle name="Calculation 3 2 2 4 2" xfId="5635" xr:uid="{80312659-B05C-4954-9508-DEF6C3AA974F}"/>
    <cellStyle name="Calculation 3 2 2 4 3" xfId="10058" xr:uid="{FC54F904-2296-43A0-94E6-8B881C47E09B}"/>
    <cellStyle name="Calculation 3 2 2 4 4" xfId="12980" xr:uid="{537A2D7D-067C-4F21-9DC7-F9D83CCAD33D}"/>
    <cellStyle name="Calculation 3 2 2 5" xfId="4563" xr:uid="{9D64EFA5-198B-4ED5-BBFF-53BEF5CAF478}"/>
    <cellStyle name="Calculation 3 2 2 6" xfId="6671" xr:uid="{A32F6065-E4BE-4A1B-BD82-B7A0AA8CE7D5}"/>
    <cellStyle name="Calculation 3 2 2 7" xfId="5031" xr:uid="{B9EC623A-5CF6-4D73-90D7-AC4DB20A031A}"/>
    <cellStyle name="Calculation 3 2 3" xfId="1341" xr:uid="{128AE0AB-0D2C-4E9E-8EF1-0E20FE2D8310}"/>
    <cellStyle name="Calculation 3 2 3 2" xfId="2906" xr:uid="{0A18EDAC-AFD4-48A6-9860-DBBA207131C7}"/>
    <cellStyle name="Calculation 3 2 3 2 2" xfId="7600" xr:uid="{FD749AC3-B99F-448A-B58E-58AADCD3851F}"/>
    <cellStyle name="Calculation 3 2 3 2 3" xfId="10656" xr:uid="{4029E45D-A0AA-408E-82BE-7ABF3094408A}"/>
    <cellStyle name="Calculation 3 2 3 2 4" xfId="13538" xr:uid="{7624C2AE-5E93-4DCF-B653-29EE7042A488}"/>
    <cellStyle name="Calculation 3 2 3 3" xfId="4116" xr:uid="{DA9DC1D9-0DFA-47AD-A4A0-142A40768DBD}"/>
    <cellStyle name="Calculation 3 2 3 4" xfId="9200" xr:uid="{E70DA214-EE4F-4275-8533-B7C303B9B0AF}"/>
    <cellStyle name="Calculation 3 2 3 5" xfId="12122" xr:uid="{40C0EABC-018D-4230-9CC4-6D1DC68793DF}"/>
    <cellStyle name="Calculation 3 2 4" xfId="1757" xr:uid="{7412E2CC-8F32-4E42-8CC0-AC8456F923FA}"/>
    <cellStyle name="Calculation 3 2 4 2" xfId="3315" xr:uid="{8A0AACA0-17D9-41C5-B19D-796EE6B1DC49}"/>
    <cellStyle name="Calculation 3 2 4 2 2" xfId="8009" xr:uid="{CC732FF6-84DE-46CA-B936-BDEFC54EC7F5}"/>
    <cellStyle name="Calculation 3 2 4 2 3" xfId="11065" xr:uid="{98A701D2-3EF0-4DA7-ABCD-D9D47322D9D9}"/>
    <cellStyle name="Calculation 3 2 4 2 4" xfId="13947" xr:uid="{355E7623-E598-4920-9F4C-2518C8901988}"/>
    <cellStyle name="Calculation 3 2 4 3" xfId="6063" xr:uid="{3E7B25F5-A6F6-4D2C-9C37-C3B8C9708072}"/>
    <cellStyle name="Calculation 3 2 4 4" xfId="9616" xr:uid="{BFA5624C-D764-4C7C-BCAE-93419C47A22C}"/>
    <cellStyle name="Calculation 3 2 4 5" xfId="12538" xr:uid="{52A8B60A-A741-4688-8005-CDBF02A4339A}"/>
    <cellStyle name="Calculation 3 2 5" xfId="1993" xr:uid="{7C4A14F3-8FFB-4335-A276-73A76700925F}"/>
    <cellStyle name="Calculation 3 2 5 2" xfId="4112" xr:uid="{6CB0AFE8-155C-49C2-9F4A-1F6296A4AC63}"/>
    <cellStyle name="Calculation 3 2 5 3" xfId="9852" xr:uid="{B00C9586-05EE-4953-A4D4-807D9D5A7028}"/>
    <cellStyle name="Calculation 3 2 5 4" xfId="12774" xr:uid="{F625A8EA-F40C-48F9-93B8-1D70ACE1D8EB}"/>
    <cellStyle name="Calculation 3 2 6" xfId="5615" xr:uid="{C2A87AA8-595D-4024-AC88-54B4ADDB3789}"/>
    <cellStyle name="Calculation 3 2 7" xfId="8173" xr:uid="{2D814133-AE15-404C-8F94-2B9CAE301B33}"/>
    <cellStyle name="Calculation 3 2 8" xfId="11228" xr:uid="{340DCB10-C16B-451D-8638-B5242249A206}"/>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2 2 2" xfId="7794" xr:uid="{8BF01DCF-AE6A-4C92-9114-FC439D8326C4}"/>
    <cellStyle name="Calculation 3 3 2 2 2 3" xfId="10850" xr:uid="{C2D798AF-0909-4270-B298-D66D310D4EA4}"/>
    <cellStyle name="Calculation 3 3 2 2 2 4" xfId="13732" xr:uid="{E66EB2D2-E5FB-4550-8726-63CEAD495DEE}"/>
    <cellStyle name="Calculation 3 3 2 2 3" xfId="4170" xr:uid="{B2E42E17-6FEA-49FE-A1FA-60CF07C22FDF}"/>
    <cellStyle name="Calculation 3 3 2 2 4" xfId="9394" xr:uid="{FCB242B6-6F27-4A2B-9A22-C1EEF9B62168}"/>
    <cellStyle name="Calculation 3 3 2 2 5" xfId="12316" xr:uid="{42053DE1-75D7-40EA-BCF7-50F353F4DB44}"/>
    <cellStyle name="Calculation 3 3 2 3" xfId="1005" xr:uid="{34E23764-5BA7-4549-A1E8-5BC94EB7C401}"/>
    <cellStyle name="Calculation 3 3 2 3 2" xfId="2577" xr:uid="{07F31C32-F7C0-4C68-9695-85FE5A066D31}"/>
    <cellStyle name="Calculation 3 3 2 3 2 2" xfId="6327" xr:uid="{A5FD88B4-DEC5-42A6-AB63-F7E0F79B61AC}"/>
    <cellStyle name="Calculation 3 3 2 3 2 3" xfId="10327" xr:uid="{79EE88EB-E99A-4777-9070-FF7B67A00E24}"/>
    <cellStyle name="Calculation 3 3 2 3 2 4" xfId="13209" xr:uid="{B84559CF-9674-431B-A54D-885603CC273D}"/>
    <cellStyle name="Calculation 3 3 2 3 3" xfId="3868" xr:uid="{FDC7CBB4-CDD0-4111-8998-C7C89091EC42}"/>
    <cellStyle name="Calculation 3 3 2 3 4" xfId="8864" xr:uid="{FC59A547-9745-4258-AA17-EFEFC64976D9}"/>
    <cellStyle name="Calculation 3 3 2 3 5" xfId="11786" xr:uid="{6865FB8B-5ED5-4EFF-888B-6769277514C6}"/>
    <cellStyle name="Calculation 3 3 2 4" xfId="2185" xr:uid="{4C3DC07B-D8C1-424C-987C-93DA7D2BE5F6}"/>
    <cellStyle name="Calculation 3 3 2 4 2" xfId="6378" xr:uid="{90E16D4F-91BC-422C-845E-F9957E2B4CBC}"/>
    <cellStyle name="Calculation 3 3 2 4 3" xfId="10044" xr:uid="{AB6DC51A-4BED-4120-BA34-231B3425E89A}"/>
    <cellStyle name="Calculation 3 3 2 4 4" xfId="12966" xr:uid="{0F2431EB-1227-4D79-AFBE-3E1E8A28A864}"/>
    <cellStyle name="Calculation 3 3 2 5" xfId="6252" xr:uid="{4B1C7A71-20AF-42DD-B29F-5A1BBC6C2C0A}"/>
    <cellStyle name="Calculation 3 3 2 6" xfId="3678" xr:uid="{9CC38D79-2CB5-4148-B8EC-49C8CAA022ED}"/>
    <cellStyle name="Calculation 3 3 2 7" xfId="4207" xr:uid="{B0E0913D-AFCB-4FD4-BCE1-6C661789FCC0}"/>
    <cellStyle name="Calculation 3 3 3" xfId="1327" xr:uid="{7ECB5B6D-AF86-4AC4-B958-2306BC699673}"/>
    <cellStyle name="Calculation 3 3 3 2" xfId="2892" xr:uid="{0FF0381F-5365-4363-9195-1A6F45B0C823}"/>
    <cellStyle name="Calculation 3 3 3 2 2" xfId="7586" xr:uid="{83202742-F83D-4640-9B04-205A2211EF4A}"/>
    <cellStyle name="Calculation 3 3 3 2 3" xfId="10642" xr:uid="{13F76570-0AD9-4CC6-9C86-613A6F68F6A3}"/>
    <cellStyle name="Calculation 3 3 3 2 4" xfId="13524" xr:uid="{4A7BA65E-F49F-40CA-A2D3-AB050107D581}"/>
    <cellStyle name="Calculation 3 3 3 3" xfId="4987" xr:uid="{6B428113-1C00-4392-8DB7-FE8934141895}"/>
    <cellStyle name="Calculation 3 3 3 4" xfId="9186" xr:uid="{1EBEE029-18AF-42D7-8A8B-89B454CC80BE}"/>
    <cellStyle name="Calculation 3 3 3 5" xfId="12108" xr:uid="{E41F9E2A-B6D7-4B41-97D5-BB985AA536D1}"/>
    <cellStyle name="Calculation 3 3 4" xfId="1794" xr:uid="{9613C1CC-7A46-4D2C-92B4-BAB389A23FB1}"/>
    <cellStyle name="Calculation 3 3 4 2" xfId="3347" xr:uid="{15F2EF0C-CA65-4EA6-B6B4-A47B8F3A68EB}"/>
    <cellStyle name="Calculation 3 3 4 2 2" xfId="8041" xr:uid="{417377A1-C3FB-4F32-8608-31A891BB45B6}"/>
    <cellStyle name="Calculation 3 3 4 2 3" xfId="11097" xr:uid="{4264041C-70B9-4912-9FD9-C6272A90861E}"/>
    <cellStyle name="Calculation 3 3 4 2 4" xfId="13979" xr:uid="{153BB568-72CD-4E83-83D7-FDA3453332BF}"/>
    <cellStyle name="Calculation 3 3 4 3" xfId="6404" xr:uid="{47096974-406C-4E62-993C-88D3A71FDD45}"/>
    <cellStyle name="Calculation 3 3 4 4" xfId="9653" xr:uid="{1151D8A7-755E-4AA1-B857-BB49915632E7}"/>
    <cellStyle name="Calculation 3 3 4 5" xfId="12575" xr:uid="{8CD58B72-7D0E-469F-8B10-5C30ED7E7F27}"/>
    <cellStyle name="Calculation 3 3 5" xfId="1979" xr:uid="{CC4C01C0-90DC-448E-9FAD-540D18ABA8B9}"/>
    <cellStyle name="Calculation 3 3 5 2" xfId="4989" xr:uid="{3896A12A-8095-4C21-A396-E7DE664E79DA}"/>
    <cellStyle name="Calculation 3 3 5 3" xfId="9838" xr:uid="{3D1E8A72-11DE-4BF4-A6CA-77CB44AB436B}"/>
    <cellStyle name="Calculation 3 3 5 4" xfId="12760" xr:uid="{C6DF97AA-B8B9-4767-990D-0FBB519D9587}"/>
    <cellStyle name="Calculation 3 3 6" xfId="6285" xr:uid="{893C9A9C-F832-46F0-B984-2845B0DB1F27}"/>
    <cellStyle name="Calculation 3 3 7" xfId="4793" xr:uid="{308F93C9-865B-4BC4-873B-AE69F0528FEE}"/>
    <cellStyle name="Calculation 3 3 8" xfId="8558" xr:uid="{FC864F5C-8CA7-43FA-B897-901F7A678B0D}"/>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2 2 2" xfId="7878" xr:uid="{3DBDF4B7-E32D-4C38-AB3F-A645965535D9}"/>
    <cellStyle name="Calculation 3 4 2 2 2 3" xfId="10934" xr:uid="{54FF46E8-90E4-4C99-8B2A-7473D70D67B5}"/>
    <cellStyle name="Calculation 3 4 2 2 2 4" xfId="13816" xr:uid="{AF06CD00-BA66-4450-AA6D-48292AE99A83}"/>
    <cellStyle name="Calculation 3 4 2 2 3" xfId="6465" xr:uid="{818B69C1-1C41-4144-818D-FF20F9054C32}"/>
    <cellStyle name="Calculation 3 4 2 2 4" xfId="9478" xr:uid="{3091DD42-86B2-4301-A01C-E1FB8A34CD47}"/>
    <cellStyle name="Calculation 3 4 2 2 5" xfId="12400" xr:uid="{B941BB44-ABE8-41EB-921F-57E95E098B3A}"/>
    <cellStyle name="Calculation 3 4 2 3" xfId="1891" xr:uid="{5054CE20-7F55-439B-85B5-DBCEC356D99C}"/>
    <cellStyle name="Calculation 3 4 2 3 2" xfId="3434" xr:uid="{9ADCF11B-145F-4435-B2A0-98046648E930}"/>
    <cellStyle name="Calculation 3 4 2 3 2 2" xfId="8128" xr:uid="{E8C722CB-E52C-4B16-95B6-1896C96116D2}"/>
    <cellStyle name="Calculation 3 4 2 3 2 3" xfId="11184" xr:uid="{2DC3E719-04D6-4834-9670-225076A7B015}"/>
    <cellStyle name="Calculation 3 4 2 3 2 4" xfId="14066" xr:uid="{090BBEF5-4E75-44C3-8118-0192454C8821}"/>
    <cellStyle name="Calculation 3 4 2 3 3" xfId="3630" xr:uid="{FABD244C-CD4A-41F6-A536-13D7FC2603C1}"/>
    <cellStyle name="Calculation 3 4 2 3 4" xfId="9750" xr:uid="{C095AD0E-5EC2-4842-8CD9-546F86E80E0E}"/>
    <cellStyle name="Calculation 3 4 2 3 5" xfId="12672" xr:uid="{EB2467A5-74D7-4C4A-8CC9-1EC75D11808C}"/>
    <cellStyle name="Calculation 3 4 2 4" xfId="2269" xr:uid="{10D7899A-06F5-411F-BA78-3E7CB45B02A8}"/>
    <cellStyle name="Calculation 3 4 2 4 2" xfId="5004" xr:uid="{BD8A5E1B-030F-4550-8EB8-200D09DDC1F7}"/>
    <cellStyle name="Calculation 3 4 2 4 3" xfId="10128" xr:uid="{965D65F3-B651-459C-BB1E-4EFBC1A411F3}"/>
    <cellStyle name="Calculation 3 4 2 4 4" xfId="13050" xr:uid="{87F74FB4-A062-4321-99B9-7C4E6B8B9FDB}"/>
    <cellStyle name="Calculation 3 4 2 5" xfId="5517" xr:uid="{49B11330-024E-4F84-AA7B-A3C3F49B5D5A}"/>
    <cellStyle name="Calculation 3 4 2 6" xfId="8765" xr:uid="{1093426F-7EA9-422D-AEAE-D47E838B8890}"/>
    <cellStyle name="Calculation 3 4 2 7" xfId="11688" xr:uid="{08A54EA8-072B-4295-B949-5F114E9EBF51}"/>
    <cellStyle name="Calculation 3 4 3" xfId="1411" xr:uid="{F4A4AEFA-5827-4018-A386-9D870C89F6D8}"/>
    <cellStyle name="Calculation 3 4 3 2" xfId="2976" xr:uid="{7481538F-6B79-4045-88E3-ED6122A59961}"/>
    <cellStyle name="Calculation 3 4 3 2 2" xfId="7670" xr:uid="{7ED13338-2623-434D-83B8-428E69E5A962}"/>
    <cellStyle name="Calculation 3 4 3 2 3" xfId="10726" xr:uid="{1D22D284-E04F-4D2D-B251-864B239E451E}"/>
    <cellStyle name="Calculation 3 4 3 2 4" xfId="13608" xr:uid="{92CC4545-75F8-456F-98C0-2B692A4136AE}"/>
    <cellStyle name="Calculation 3 4 3 3" xfId="4024" xr:uid="{D03E7D64-E1FA-407F-B47B-CFD3635AD3BD}"/>
    <cellStyle name="Calculation 3 4 3 4" xfId="9270" xr:uid="{EEA68D5A-1163-445A-9254-5044BEFA4EE1}"/>
    <cellStyle name="Calculation 3 4 3 5" xfId="12192" xr:uid="{95A4F297-8F12-40BA-ADA8-B92AA4D646C1}"/>
    <cellStyle name="Calculation 3 4 4" xfId="1763" xr:uid="{37E85BEB-1CA0-4798-9392-2AABDBCA61BF}"/>
    <cellStyle name="Calculation 3 4 4 2" xfId="3321" xr:uid="{94992426-27EB-46F8-A3B4-52A58ED5BEC8}"/>
    <cellStyle name="Calculation 3 4 4 2 2" xfId="8015" xr:uid="{36AF796E-B421-4016-BE66-F877FCA088DD}"/>
    <cellStyle name="Calculation 3 4 4 2 3" xfId="11071" xr:uid="{5CBE42FB-872F-4FD7-AEFE-153E38DB83DE}"/>
    <cellStyle name="Calculation 3 4 4 2 4" xfId="13953" xr:uid="{56C511F6-7EF2-42D7-8A33-C0AA2D7D529A}"/>
    <cellStyle name="Calculation 3 4 4 3" xfId="5349" xr:uid="{B818D4F7-9E22-430F-9B53-E89B5E295590}"/>
    <cellStyle name="Calculation 3 4 4 4" xfId="9622" xr:uid="{11193577-1EBC-4490-87D9-9A376D38CCAD}"/>
    <cellStyle name="Calculation 3 4 4 5" xfId="12544" xr:uid="{6E6E7FBF-28D9-49F5-89A5-D1711A3429E7}"/>
    <cellStyle name="Calculation 3 4 5" xfId="2063" xr:uid="{E283673F-7436-497D-A7B7-8A6A37D6D99A}"/>
    <cellStyle name="Calculation 3 4 5 2" xfId="5176" xr:uid="{AB21FBE1-1222-4C2C-9342-E724587F6877}"/>
    <cellStyle name="Calculation 3 4 5 3" xfId="9922" xr:uid="{BBC96E83-68D5-4911-BECF-D1ABA18EB05C}"/>
    <cellStyle name="Calculation 3 4 5 4" xfId="12844" xr:uid="{BF383769-5B90-4E1A-99A8-53E5BFF75766}"/>
    <cellStyle name="Calculation 3 4 6" xfId="4939" xr:uid="{F434E6AB-10CC-403D-BB47-7D49BCF4EA7F}"/>
    <cellStyle name="Calculation 3 4 7" xfId="5627" xr:uid="{79DDE416-70A5-4C60-8C70-5110E9DBD588}"/>
    <cellStyle name="Calculation 3 4 8" xfId="5298" xr:uid="{99BC207A-34BA-4178-BAFE-3322C34B5F1D}"/>
    <cellStyle name="Calculation 3 5" xfId="724" xr:uid="{09E3F567-4234-4670-B812-492EA4089C92}"/>
    <cellStyle name="Calculation 3 5 2" xfId="1444" xr:uid="{0DA43C9E-114D-47ED-B0C1-73A7C4520835}"/>
    <cellStyle name="Calculation 3 5 2 2" xfId="3009" xr:uid="{4256E471-C8D5-432E-BBB2-E392D1759C63}"/>
    <cellStyle name="Calculation 3 5 2 2 2" xfId="7703" xr:uid="{565613DC-F291-4E30-A7B4-C8E32B3FE6C6}"/>
    <cellStyle name="Calculation 3 5 2 2 3" xfId="10759" xr:uid="{3A4A8E95-43B4-479C-9E08-3D540DBC7ADE}"/>
    <cellStyle name="Calculation 3 5 2 2 4" xfId="13641" xr:uid="{03BB1D58-BFDB-4D5E-83B5-38C8B7EC7872}"/>
    <cellStyle name="Calculation 3 5 2 3" xfId="4557" xr:uid="{88BCC7DA-F9D6-4AA9-A319-2C09A935A5D0}"/>
    <cellStyle name="Calculation 3 5 2 4" xfId="9303" xr:uid="{F15432A5-C43F-4EB5-A0F7-C3508E7780C2}"/>
    <cellStyle name="Calculation 3 5 2 5" xfId="12225" xr:uid="{7FA124E0-D1D9-45A9-B672-5C844D34A5CA}"/>
    <cellStyle name="Calculation 3 5 3" xfId="1676" xr:uid="{843800EC-4B2D-4BBD-8EE6-3573F8B93D7D}"/>
    <cellStyle name="Calculation 3 5 3 2" xfId="3239" xr:uid="{5BD51DAA-3E34-49EE-8D95-49D6B6E47A37}"/>
    <cellStyle name="Calculation 3 5 3 2 2" xfId="7933" xr:uid="{74A5C2F5-EF0D-438C-B251-D787AED6FA85}"/>
    <cellStyle name="Calculation 3 5 3 2 3" xfId="10989" xr:uid="{14A209A0-22A3-4E75-82DF-32A1A93CD5A1}"/>
    <cellStyle name="Calculation 3 5 3 2 4" xfId="13871" xr:uid="{07635B04-A1D1-4DFD-9104-189D1E8A973D}"/>
    <cellStyle name="Calculation 3 5 3 3" xfId="6586" xr:uid="{BD1194F9-EE1C-40A0-B458-8763A1B39070}"/>
    <cellStyle name="Calculation 3 5 3 4" xfId="9535" xr:uid="{0EF5E64D-F0A0-4D4F-89DE-26FCE382F35E}"/>
    <cellStyle name="Calculation 3 5 3 5" xfId="12457" xr:uid="{9942107C-6954-4D5A-B908-9AE289AD7672}"/>
    <cellStyle name="Calculation 3 5 4" xfId="2095" xr:uid="{28FC7BBD-29C5-48D3-80FC-57732E0C1BC5}"/>
    <cellStyle name="Calculation 3 5 4 2" xfId="4316" xr:uid="{E32DC8F7-49EB-4E98-8C75-E6A70A05F46E}"/>
    <cellStyle name="Calculation 3 5 4 3" xfId="9954" xr:uid="{7A1BAFAA-E42A-4D6B-B622-CEBCD8648F4A}"/>
    <cellStyle name="Calculation 3 5 4 4" xfId="12876" xr:uid="{C9341D56-2F3A-4CA8-947A-2DFE389395C7}"/>
    <cellStyle name="Calculation 3 5 5" xfId="4082" xr:uid="{1704D63E-6CE8-45E6-99D7-0BF6CEC3874F}"/>
    <cellStyle name="Calculation 3 5 6" xfId="5930" xr:uid="{AB1AD66E-F022-4889-BFBF-DC24C1AB9103}"/>
    <cellStyle name="Calculation 3 5 7" xfId="3936" xr:uid="{A8E2F683-C9BC-47A6-AA9D-DD58F2941098}"/>
    <cellStyle name="Calculation 3 6" xfId="1070" xr:uid="{752618A9-7C8D-4191-BAD5-686CE8D94B68}"/>
    <cellStyle name="Calculation 3 6 2" xfId="2640" xr:uid="{4415D1E6-A1D8-4F5D-B709-AB1206E38074}"/>
    <cellStyle name="Calculation 3 6 2 2" xfId="3611" xr:uid="{901B5B0B-F441-4DEF-BA50-74E181183732}"/>
    <cellStyle name="Calculation 3 6 2 3" xfId="10390" xr:uid="{CE9BCA1B-3369-45B4-AA48-5F0A47F48A19}"/>
    <cellStyle name="Calculation 3 6 2 4" xfId="13272" xr:uid="{88B16522-B7DC-4CCB-9532-2627B398F2F3}"/>
    <cellStyle name="Calculation 3 6 3" xfId="6421" xr:uid="{733FEE79-A0CB-4549-862C-ABE881B4345D}"/>
    <cellStyle name="Calculation 3 6 4" xfId="8929" xr:uid="{2B54B81D-0111-451A-8C98-5119C7444263}"/>
    <cellStyle name="Calculation 3 6 5" xfId="11851" xr:uid="{AF723B05-0501-46EF-8DC2-DE0AB45E7BE4}"/>
    <cellStyle name="Calculation 3 7" xfId="1867" xr:uid="{EA9EA80A-E78A-465D-A183-44FFAEC44480}"/>
    <cellStyle name="Calculation 3 7 2" xfId="3412" xr:uid="{7003E293-7B29-4E38-8CDB-2A56FA19C8BE}"/>
    <cellStyle name="Calculation 3 7 2 2" xfId="8106" xr:uid="{5846EC27-AF8E-41D6-A05E-E185E5E0E354}"/>
    <cellStyle name="Calculation 3 7 2 3" xfId="11162" xr:uid="{285EDB9C-2B04-4928-9C4B-FEEEE35B5873}"/>
    <cellStyle name="Calculation 3 7 2 4" xfId="14044" xr:uid="{938A10A5-8F8E-4E09-9C8A-0FC3118F9689}"/>
    <cellStyle name="Calculation 3 7 3" xfId="5566" xr:uid="{541ACAE8-9F81-413D-B068-61F0C4010C24}"/>
    <cellStyle name="Calculation 3 7 4" xfId="9726" xr:uid="{635F364A-C25E-4373-B022-83F4B9EF13E7}"/>
    <cellStyle name="Calculation 3 7 5" xfId="12648" xr:uid="{EC93E5AF-07BF-40BE-940F-68C9E5AE4F19}"/>
    <cellStyle name="Calculation 3 8" xfId="84" xr:uid="{02A7F69B-23A5-495C-BD3F-0658CFD6EB1E}"/>
    <cellStyle name="Calculation 3 8 2" xfId="4620" xr:uid="{BAB38B97-02EC-4EB5-946C-CC422B315784}"/>
    <cellStyle name="Calculation 3 8 3" xfId="8299" xr:uid="{0EB9522E-553F-4220-960B-EBA62E934536}"/>
    <cellStyle name="Calculation 3 8 4" xfId="11289" xr:uid="{7F6775F6-B8E8-434C-A885-1B360BC8B0D4}"/>
    <cellStyle name="Calculation 3 9" xfId="5662" xr:uid="{120DD172-B0C8-444E-8CD0-0CA6994E15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7196" xr:uid="{DC7E696E-6C81-41D7-BAB8-5282F6501253}"/>
    <cellStyle name="Comma 6 2 2 2" xfId="15450" xr:uid="{3B4BABA2-0E40-4F0D-8B9A-38E11F2E888B}"/>
    <cellStyle name="Comma 6 2 3" xfId="5722" xr:uid="{A2595FF0-5488-4B1A-BC6F-7F4B8895D967}"/>
    <cellStyle name="Comma 6 2 4" xfId="14802" xr:uid="{3B11653A-8A71-449F-9C3E-0D56E7FA3084}"/>
    <cellStyle name="Comma 6 3" xfId="6872" xr:uid="{E71F8190-9E49-475B-99ED-6652DA2B57AF}"/>
    <cellStyle name="Comma 6 3 2" xfId="15126" xr:uid="{B6971CFB-E801-472D-BCB2-5856DDCA819E}"/>
    <cellStyle name="Comma 6 4" xfId="3484" xr:uid="{F99A19FC-DA3D-47A3-AAE5-EBE2768A958D}"/>
    <cellStyle name="Comma 6 5" xfId="14478" xr:uid="{A1B0322A-6030-4F15-B468-79C24259063C}"/>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10" xfId="8262" xr:uid="{854154AC-5DAE-45F5-8A77-1E6B0A4524DF}"/>
    <cellStyle name="CustomCellsOrange 2 2 11" xfId="11281" xr:uid="{FD0F1D56-9107-45DB-A35D-395AE052FC66}"/>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2 2 2" xfId="7896" xr:uid="{321C6794-9852-4344-AADB-5D140D64C132}"/>
    <cellStyle name="CustomCellsOrange 2 2 2 2 2 2 2 3" xfId="10952" xr:uid="{DA68246D-816C-4569-80C0-1B72D448ED7E}"/>
    <cellStyle name="CustomCellsOrange 2 2 2 2 2 2 2 4" xfId="13834" xr:uid="{08BAF479-8A30-4FA2-955E-E480E1B7AC52}"/>
    <cellStyle name="CustomCellsOrange 2 2 2 2 2 2 3" xfId="4674" xr:uid="{AAE007DF-66AA-4BF6-9044-DF6ACF232AD0}"/>
    <cellStyle name="CustomCellsOrange 2 2 2 2 2 2 4" xfId="9496" xr:uid="{58DBF3C8-9897-4E3E-B9F3-EA329A4508CE}"/>
    <cellStyle name="CustomCellsOrange 2 2 2 2 2 2 5" xfId="12418" xr:uid="{FC996C2C-7A18-4337-838C-44405915531D}"/>
    <cellStyle name="CustomCellsOrange 2 2 2 2 2 3" xfId="1909" xr:uid="{FD4B4416-B8BD-4F23-9A6E-FA7EACC8B1A8}"/>
    <cellStyle name="CustomCellsOrange 2 2 2 2 2 3 2" xfId="3452" xr:uid="{DC5B2B7A-6F3D-4988-8395-BCF44EB1CCFB}"/>
    <cellStyle name="CustomCellsOrange 2 2 2 2 2 3 2 2" xfId="8146" xr:uid="{16A58AA2-1AA7-4BF4-AE0F-5BA3B2F33B5E}"/>
    <cellStyle name="CustomCellsOrange 2 2 2 2 2 3 2 3" xfId="11202" xr:uid="{46FBA893-0497-4147-BA7A-BDE5A9E5BD82}"/>
    <cellStyle name="CustomCellsOrange 2 2 2 2 2 3 2 4" xfId="14084" xr:uid="{44A9B125-D645-4C15-8F2E-6CCAE8217B33}"/>
    <cellStyle name="CustomCellsOrange 2 2 2 2 2 3 3" xfId="6588" xr:uid="{837756B4-4C92-41BD-A8E2-C25DC380F653}"/>
    <cellStyle name="CustomCellsOrange 2 2 2 2 2 3 4" xfId="9768" xr:uid="{9AF96CD9-5C2D-42F3-9209-E362848F1F41}"/>
    <cellStyle name="CustomCellsOrange 2 2 2 2 2 3 5" xfId="12690" xr:uid="{86016280-E599-4948-B5BB-0F19D5DA1BF5}"/>
    <cellStyle name="CustomCellsOrange 2 2 2 2 2 4" xfId="2287" xr:uid="{CDCB8EB7-492F-44A3-96DB-DA7915A9905C}"/>
    <cellStyle name="CustomCellsOrange 2 2 2 2 2 4 2" xfId="6572" xr:uid="{160E35DE-BCC9-434E-A953-04C5A1BADDD6}"/>
    <cellStyle name="CustomCellsOrange 2 2 2 2 2 4 3" xfId="10146" xr:uid="{FE0DA15B-70DF-41E2-A487-99E171F584D2}"/>
    <cellStyle name="CustomCellsOrange 2 2 2 2 2 4 4" xfId="13068" xr:uid="{AC34BFFC-827F-47A7-94EE-988743C36E04}"/>
    <cellStyle name="CustomCellsOrange 2 2 2 2 2 5" xfId="5421" xr:uid="{8D7B7363-5E3D-4A7F-9042-B59559079955}"/>
    <cellStyle name="CustomCellsOrange 2 2 2 2 2 6" xfId="8783" xr:uid="{EE67AD37-7313-4641-8393-8EAC866BB072}"/>
    <cellStyle name="CustomCellsOrange 2 2 2 2 2 7" xfId="11706" xr:uid="{51E303C8-F22A-4418-BF1C-EA49233C119A}"/>
    <cellStyle name="CustomCellsOrange 2 2 2 2 3" xfId="1430" xr:uid="{11B3A23F-ECE3-4398-9E5B-F4D4CA51405A}"/>
    <cellStyle name="CustomCellsOrange 2 2 2 2 3 2" xfId="2995" xr:uid="{693210EB-5639-44BA-902E-4E9F75E9B4D3}"/>
    <cellStyle name="CustomCellsOrange 2 2 2 2 3 2 2" xfId="7689" xr:uid="{F1B35B52-3A3E-4487-A24F-4D1D1A855DE0}"/>
    <cellStyle name="CustomCellsOrange 2 2 2 2 3 2 3" xfId="10745" xr:uid="{BB58216F-6D1C-46F8-8F9A-E6066381D789}"/>
    <cellStyle name="CustomCellsOrange 2 2 2 2 3 2 4" xfId="13627" xr:uid="{37CB30FB-1609-4CC2-A4A6-DD36788C3486}"/>
    <cellStyle name="CustomCellsOrange 2 2 2 2 3 3" xfId="6847" xr:uid="{17452076-EF17-4057-97C8-F434E02605D5}"/>
    <cellStyle name="CustomCellsOrange 2 2 2 2 3 4" xfId="9289" xr:uid="{F0778C9C-CA68-42B3-BC5D-4BBA8936BB91}"/>
    <cellStyle name="CustomCellsOrange 2 2 2 2 3 5" xfId="12211" xr:uid="{8DA3E346-D328-49DE-B73C-0287D035AA05}"/>
    <cellStyle name="CustomCellsOrange 2 2 2 2 4" xfId="1265" xr:uid="{AB2ACF3A-DE3D-4F12-9153-F181AAE1F1C5}"/>
    <cellStyle name="CustomCellsOrange 2 2 2 2 4 2" xfId="2830" xr:uid="{B6E4653D-E9E9-4E3B-8503-B4A00EFE5421}"/>
    <cellStyle name="CustomCellsOrange 2 2 2 2 4 2 2" xfId="7524" xr:uid="{D05AEE43-6DDC-486C-9CF1-55AA955021BB}"/>
    <cellStyle name="CustomCellsOrange 2 2 2 2 4 2 3" xfId="10580" xr:uid="{7A469B8E-6A2B-4A53-9723-7C5BF61C18D3}"/>
    <cellStyle name="CustomCellsOrange 2 2 2 2 4 2 4" xfId="13462" xr:uid="{0F2924DF-3D1A-43E9-B3E0-35018B2335A4}"/>
    <cellStyle name="CustomCellsOrange 2 2 2 2 4 3" xfId="5568" xr:uid="{D0AFF4A9-91A4-41CC-859F-25894B91B534}"/>
    <cellStyle name="CustomCellsOrange 2 2 2 2 4 4" xfId="9124" xr:uid="{00057299-7A2F-437E-A5E4-CDA21BB0B63B}"/>
    <cellStyle name="CustomCellsOrange 2 2 2 2 4 5" xfId="12046" xr:uid="{67DD8CF7-49F4-4723-AF5C-75ADE402C673}"/>
    <cellStyle name="CustomCellsOrange 2 2 2 2 5" xfId="2081" xr:uid="{246F53D8-BDA4-40DD-B8B8-53D387BC4C5B}"/>
    <cellStyle name="CustomCellsOrange 2 2 2 2 5 2" xfId="6477" xr:uid="{088CE94E-5393-4490-B51F-073C0D3521C7}"/>
    <cellStyle name="CustomCellsOrange 2 2 2 2 5 3" xfId="9940" xr:uid="{14A6C9D6-FE65-4A88-A971-B384B004EDC8}"/>
    <cellStyle name="CustomCellsOrange 2 2 2 2 5 4" xfId="12862" xr:uid="{DD46F1E7-7439-4DD5-8C6A-E3AEAF6F40BB}"/>
    <cellStyle name="CustomCellsOrange 2 2 2 2 6" xfId="6436" xr:uid="{E09CC288-7C02-4F07-B35A-5BBD8643FE54}"/>
    <cellStyle name="CustomCellsOrange 2 2 2 2 7" xfId="8172" xr:uid="{03F05F30-A23B-4E76-A000-22D28071E1B8}"/>
    <cellStyle name="CustomCellsOrange 2 2 2 2 8" xfId="11227" xr:uid="{C14BA918-3C0D-4A18-8675-EA500449C554}"/>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2 2 2" xfId="7880" xr:uid="{F1BF17DA-C441-4A96-9713-80CAF4D6AAB9}"/>
    <cellStyle name="CustomCellsOrange 2 2 3 2 2 2 3" xfId="10936" xr:uid="{1F1D4652-8002-4B78-8918-5FDC648062CD}"/>
    <cellStyle name="CustomCellsOrange 2 2 3 2 2 2 4" xfId="13818" xr:uid="{7FCB20F4-DBBB-4CC1-B0D7-C5A9736BCE7C}"/>
    <cellStyle name="CustomCellsOrange 2 2 3 2 2 3" xfId="4245" xr:uid="{16AB2AF5-582F-4711-88F5-0E808B259F5B}"/>
    <cellStyle name="CustomCellsOrange 2 2 3 2 2 4" xfId="9480" xr:uid="{E0F64DCF-B893-4E49-829A-5AAC642EAE0C}"/>
    <cellStyle name="CustomCellsOrange 2 2 3 2 2 5" xfId="12402" xr:uid="{00CB0CB8-E12A-42AC-97CB-2A8169698662}"/>
    <cellStyle name="CustomCellsOrange 2 2 3 2 3" xfId="1893" xr:uid="{6AAEFA4F-D5F6-43A3-9F70-F66F61873922}"/>
    <cellStyle name="CustomCellsOrange 2 2 3 2 3 2" xfId="3436" xr:uid="{08323A3F-A320-4CB9-91F4-D9FFD9249F27}"/>
    <cellStyle name="CustomCellsOrange 2 2 3 2 3 2 2" xfId="8130" xr:uid="{1B8F1A4E-026A-4FE4-9F43-76DF4FEFAC9B}"/>
    <cellStyle name="CustomCellsOrange 2 2 3 2 3 2 3" xfId="11186" xr:uid="{609988F1-2815-4107-A5B8-7A66C4F1324E}"/>
    <cellStyle name="CustomCellsOrange 2 2 3 2 3 2 4" xfId="14068" xr:uid="{0F6698F1-3259-4104-BC0F-AEA9F1D7AD86}"/>
    <cellStyle name="CustomCellsOrange 2 2 3 2 3 3" xfId="3528" xr:uid="{4EFD48AD-5B19-44CF-9221-1BC583B450DC}"/>
    <cellStyle name="CustomCellsOrange 2 2 3 2 3 4" xfId="9752" xr:uid="{B822F9C6-D42C-47F8-BC9A-ED77B8A3433B}"/>
    <cellStyle name="CustomCellsOrange 2 2 3 2 3 5" xfId="12674" xr:uid="{D7170992-6983-4BB0-8C1C-A4E9D06A68F8}"/>
    <cellStyle name="CustomCellsOrange 2 2 3 2 4" xfId="2271" xr:uid="{F46F45B8-7471-44F6-B7E2-F60C518EB414}"/>
    <cellStyle name="CustomCellsOrange 2 2 3 2 4 2" xfId="4105" xr:uid="{C971CCD7-92B0-4DA2-A9A5-936C5EA93594}"/>
    <cellStyle name="CustomCellsOrange 2 2 3 2 4 3" xfId="10130" xr:uid="{1DA71F45-2498-4F84-9F59-7C5E0646675D}"/>
    <cellStyle name="CustomCellsOrange 2 2 3 2 4 4" xfId="13052" xr:uid="{DFEB343D-1785-4EB1-A620-984023BE6018}"/>
    <cellStyle name="CustomCellsOrange 2 2 3 2 5" xfId="4432" xr:uid="{26BFF1C8-DFC4-4962-B309-D114ACC3A753}"/>
    <cellStyle name="CustomCellsOrange 2 2 3 2 6" xfId="8767" xr:uid="{F7D354BE-A8F1-4618-B6C4-3F81AF3E05E1}"/>
    <cellStyle name="CustomCellsOrange 2 2 3 2 7" xfId="11690" xr:uid="{DB0CB802-145F-4C9E-8571-2248FAAFC6B3}"/>
    <cellStyle name="CustomCellsOrange 2 2 3 3" xfId="1413" xr:uid="{55DE88E6-F0BC-4A27-ACA0-81244E53DBDE}"/>
    <cellStyle name="CustomCellsOrange 2 2 3 3 2" xfId="2978" xr:uid="{714C549D-A84B-429C-907C-52496C953F2F}"/>
    <cellStyle name="CustomCellsOrange 2 2 3 3 2 2" xfId="7672" xr:uid="{DFE06589-CAB5-4CF3-9BE9-87F8B1277A7F}"/>
    <cellStyle name="CustomCellsOrange 2 2 3 3 2 3" xfId="10728" xr:uid="{31C74045-1907-4103-965A-6EB554C0FE5A}"/>
    <cellStyle name="CustomCellsOrange 2 2 3 3 2 4" xfId="13610" xr:uid="{83744831-F57D-4831-AD1A-78A6BE5F0752}"/>
    <cellStyle name="CustomCellsOrange 2 2 3 3 3" xfId="6128" xr:uid="{B1D43AC5-8D8F-44FF-865C-6E700ABE491C}"/>
    <cellStyle name="CustomCellsOrange 2 2 3 3 4" xfId="9272" xr:uid="{DF2116F1-AC2A-4FF3-ABA5-9106F2F24603}"/>
    <cellStyle name="CustomCellsOrange 2 2 3 3 5" xfId="12194" xr:uid="{28CECD00-B849-4394-9308-908577EF3250}"/>
    <cellStyle name="CustomCellsOrange 2 2 3 4" xfId="1759" xr:uid="{79665B93-5293-4C4A-910C-A6216B696E6C}"/>
    <cellStyle name="CustomCellsOrange 2 2 3 4 2" xfId="3317" xr:uid="{ABA4C766-C1C9-4F9E-A965-4993C8FC1613}"/>
    <cellStyle name="CustomCellsOrange 2 2 3 4 2 2" xfId="8011" xr:uid="{D1EBDF13-A39E-4EB8-AC58-31A2FBDE1E39}"/>
    <cellStyle name="CustomCellsOrange 2 2 3 4 2 3" xfId="11067" xr:uid="{297CD7CF-DBF5-4E8A-B77E-F71B261FA59E}"/>
    <cellStyle name="CustomCellsOrange 2 2 3 4 2 4" xfId="13949" xr:uid="{7A18954B-62BA-41DD-855F-7DC4D0F902C1}"/>
    <cellStyle name="CustomCellsOrange 2 2 3 4 3" xfId="6497" xr:uid="{A517D869-1DE4-4DBA-8E62-78B8FE05B64D}"/>
    <cellStyle name="CustomCellsOrange 2 2 3 4 4" xfId="9618" xr:uid="{0086FC0C-A505-42FA-8E79-930DFBB2BE33}"/>
    <cellStyle name="CustomCellsOrange 2 2 3 4 5" xfId="12540" xr:uid="{97DD02C6-19BC-40E3-A849-B0E348A03173}"/>
    <cellStyle name="CustomCellsOrange 2 2 3 5" xfId="2065" xr:uid="{9C3710C1-DC5E-4318-A1FC-FBA1D3EA0AA1}"/>
    <cellStyle name="CustomCellsOrange 2 2 3 5 2" xfId="4775" xr:uid="{8C8DB64E-B1A9-4F36-8355-C504B7BDEEFC}"/>
    <cellStyle name="CustomCellsOrange 2 2 3 5 3" xfId="9924" xr:uid="{93B97196-1EC5-4546-B246-323CA912C525}"/>
    <cellStyle name="CustomCellsOrange 2 2 3 5 4" xfId="12846" xr:uid="{53B54015-9A24-485A-A27C-24E167BFE016}"/>
    <cellStyle name="CustomCellsOrange 2 2 3 6" xfId="4038" xr:uid="{EB861013-66AD-476C-83D7-D3C2B40AAA58}"/>
    <cellStyle name="CustomCellsOrange 2 2 3 7" xfId="4758" xr:uid="{9D3BDFB7-F76B-47ED-BC84-720ABB58C5A3}"/>
    <cellStyle name="CustomCellsOrange 2 2 3 8" xfId="8247" xr:uid="{23CE2E27-84D5-487E-BFF9-AB7166DA8E09}"/>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2 2 2" xfId="7798" xr:uid="{D1F0BBF4-BC79-451E-8178-18D4BDE05B11}"/>
    <cellStyle name="CustomCellsOrange 2 2 4 2 2 2 3" xfId="10854" xr:uid="{DE4426A7-A774-4D72-8FDF-FDD3F7E94224}"/>
    <cellStyle name="CustomCellsOrange 2 2 4 2 2 2 4" xfId="13736" xr:uid="{EAAB09BF-4A07-4082-90B3-6F0CB242BAFE}"/>
    <cellStyle name="CustomCellsOrange 2 2 4 2 2 3" xfId="3642" xr:uid="{CB4206B2-570F-4B94-9ABE-2B9007F5D060}"/>
    <cellStyle name="CustomCellsOrange 2 2 4 2 2 4" xfId="9398" xr:uid="{21E1F5E4-7922-4494-8923-2AF1EB4B6FCA}"/>
    <cellStyle name="CustomCellsOrange 2 2 4 2 2 5" xfId="12320" xr:uid="{F64A2FD8-F1FF-463D-B36D-B155A7321136}"/>
    <cellStyle name="CustomCellsOrange 2 2 4 2 3" xfId="1669" xr:uid="{560DA2D9-C91E-4539-AA11-348B6B934308}"/>
    <cellStyle name="CustomCellsOrange 2 2 4 2 3 2" xfId="3233" xr:uid="{57646851-DD09-4A9A-A112-CCBB1D03E55F}"/>
    <cellStyle name="CustomCellsOrange 2 2 4 2 3 2 2" xfId="7927" xr:uid="{82E4DD51-C3C3-4853-B952-12AE6DDD52DB}"/>
    <cellStyle name="CustomCellsOrange 2 2 4 2 3 2 3" xfId="10983" xr:uid="{431861E7-1ADB-418E-97AE-F65512EB3E2A}"/>
    <cellStyle name="CustomCellsOrange 2 2 4 2 3 2 4" xfId="13865" xr:uid="{CA91BC10-D444-4FB7-9CC5-C15AC48C0881}"/>
    <cellStyle name="CustomCellsOrange 2 2 4 2 3 3" xfId="6774" xr:uid="{633E3271-31B0-4CB2-8319-993E70F5455F}"/>
    <cellStyle name="CustomCellsOrange 2 2 4 2 3 4" xfId="9528" xr:uid="{B4BD5E04-9F0B-41C9-B098-901A91BBF6D8}"/>
    <cellStyle name="CustomCellsOrange 2 2 4 2 3 5" xfId="12450" xr:uid="{1C940856-7A8A-4C92-B162-FD66CCE2E3A3}"/>
    <cellStyle name="CustomCellsOrange 2 2 4 2 4" xfId="2189" xr:uid="{A562E128-502D-40C4-9287-91CA8167A6A8}"/>
    <cellStyle name="CustomCellsOrange 2 2 4 2 4 2" xfId="5229" xr:uid="{C42AA669-CD29-4978-85B4-E5A7AE7BD2E1}"/>
    <cellStyle name="CustomCellsOrange 2 2 4 2 4 3" xfId="10048" xr:uid="{89C2C346-EFCB-4FC9-9A79-38F7395A0D6E}"/>
    <cellStyle name="CustomCellsOrange 2 2 4 2 4 4" xfId="12970" xr:uid="{00E47446-A75E-46B3-88F8-E2E5F8BB76D1}"/>
    <cellStyle name="CustomCellsOrange 2 2 4 2 5" xfId="4682" xr:uid="{3044110A-D356-418D-B86A-1FD47A5F799F}"/>
    <cellStyle name="CustomCellsOrange 2 2 4 2 6" xfId="4271" xr:uid="{4182C06C-AB02-436B-84EA-351BB9D7EA9F}"/>
    <cellStyle name="CustomCellsOrange 2 2 4 2 7" xfId="8267" xr:uid="{2B150DA5-0665-4E94-93B6-5764BFF8B42A}"/>
    <cellStyle name="CustomCellsOrange 2 2 4 3" xfId="1331" xr:uid="{38E29065-CAB0-46F6-B338-25FE8D542946}"/>
    <cellStyle name="CustomCellsOrange 2 2 4 3 2" xfId="2896" xr:uid="{79E5ECA2-5CB8-441C-8450-CB499CC762DE}"/>
    <cellStyle name="CustomCellsOrange 2 2 4 3 2 2" xfId="7590" xr:uid="{F9907BB7-599C-442E-8182-CCEC430C1474}"/>
    <cellStyle name="CustomCellsOrange 2 2 4 3 2 3" xfId="10646" xr:uid="{0D53581A-48E9-4044-A647-EF89A60EDAA5}"/>
    <cellStyle name="CustomCellsOrange 2 2 4 3 2 4" xfId="13528" xr:uid="{D5960C10-F0C4-4946-93D3-252B23E51856}"/>
    <cellStyle name="CustomCellsOrange 2 2 4 3 3" xfId="5982" xr:uid="{8651F09D-30A7-4BE9-9419-AB3A791BB081}"/>
    <cellStyle name="CustomCellsOrange 2 2 4 3 4" xfId="9190" xr:uid="{356B4C6E-76D3-4D39-8C46-A31B4D702975}"/>
    <cellStyle name="CustomCellsOrange 2 2 4 3 5" xfId="12112" xr:uid="{60048015-CDAA-4445-84EC-D7B882CE62DC}"/>
    <cellStyle name="CustomCellsOrange 2 2 4 4" xfId="1702" xr:uid="{6C34DF0A-E18F-4FDF-A79E-BDFC79074816}"/>
    <cellStyle name="CustomCellsOrange 2 2 4 4 2" xfId="3263" xr:uid="{4653877E-36BE-4282-8FFE-A35CC7F2E5C9}"/>
    <cellStyle name="CustomCellsOrange 2 2 4 4 2 2" xfId="7957" xr:uid="{42B8DFF4-3FD5-45C1-A147-B69E17C8C091}"/>
    <cellStyle name="CustomCellsOrange 2 2 4 4 2 3" xfId="11013" xr:uid="{978B8846-66F2-4FE5-976D-2CDBABA60813}"/>
    <cellStyle name="CustomCellsOrange 2 2 4 4 2 4" xfId="13895" xr:uid="{EDB56276-108D-4443-8DBB-A8F99CD08D90}"/>
    <cellStyle name="CustomCellsOrange 2 2 4 4 3" xfId="4193" xr:uid="{6A21D54D-C570-481B-ACD5-AA862AB69E85}"/>
    <cellStyle name="CustomCellsOrange 2 2 4 4 4" xfId="9561" xr:uid="{3E69976C-3C43-4BAC-9E00-336CEE5FE86D}"/>
    <cellStyle name="CustomCellsOrange 2 2 4 4 5" xfId="12483" xr:uid="{0267E0FD-3587-407F-BC32-E75E7B3CFDAB}"/>
    <cellStyle name="CustomCellsOrange 2 2 4 5" xfId="1983" xr:uid="{21A904B6-00E4-4AAC-A0D0-EC765FDFF1CF}"/>
    <cellStyle name="CustomCellsOrange 2 2 4 5 2" xfId="5929" xr:uid="{1A8A25D3-B89C-4B26-BA9F-4B1A2E1F57F7}"/>
    <cellStyle name="CustomCellsOrange 2 2 4 5 3" xfId="9842" xr:uid="{F189C415-37F2-4CD6-A20B-764F7CD7A04C}"/>
    <cellStyle name="CustomCellsOrange 2 2 4 5 4" xfId="12764" xr:uid="{997A1A2C-C482-4B07-94F1-E0FC3B4BF637}"/>
    <cellStyle name="CustomCellsOrange 2 2 4 6" xfId="5094" xr:uid="{99D4035A-A872-4B2A-9407-38095E0413B4}"/>
    <cellStyle name="CustomCellsOrange 2 2 4 7" xfId="6815" xr:uid="{5BEF10F6-7273-4C6E-891A-4C62FDD40BB3}"/>
    <cellStyle name="CustomCellsOrange 2 2 4 8" xfId="5651" xr:uid="{5B352FBA-CF94-44A6-A595-137F2F61BA2E}"/>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2 2 2" xfId="7898" xr:uid="{7C218380-7DF9-4EE7-B2F6-167059E98C1B}"/>
    <cellStyle name="CustomCellsOrange 2 2 5 2 2 2 3" xfId="10954" xr:uid="{9861B6C5-6500-44EA-B885-03CBA777F583}"/>
    <cellStyle name="CustomCellsOrange 2 2 5 2 2 2 4" xfId="13836" xr:uid="{AC2546A4-9C17-4F34-A73C-4112F2082504}"/>
    <cellStyle name="CustomCellsOrange 2 2 5 2 2 3" xfId="4749" xr:uid="{6C60C99D-10C1-496D-93BB-A6533EFD8C84}"/>
    <cellStyle name="CustomCellsOrange 2 2 5 2 2 4" xfId="9498" xr:uid="{22A408B2-4AA1-4CEF-8174-043107358620}"/>
    <cellStyle name="CustomCellsOrange 2 2 5 2 2 5" xfId="12420" xr:uid="{55F4EDE0-31A6-4C47-BAA0-F0D7650FB58A}"/>
    <cellStyle name="CustomCellsOrange 2 2 5 2 3" xfId="1911" xr:uid="{E28CD483-3A94-44A6-A9FF-ACA2CF02BC24}"/>
    <cellStyle name="CustomCellsOrange 2 2 5 2 3 2" xfId="3454" xr:uid="{B211060C-33CD-4F90-99C9-F6ADE9DEF6C7}"/>
    <cellStyle name="CustomCellsOrange 2 2 5 2 3 2 2" xfId="8148" xr:uid="{F8D92869-DDD5-4701-B1BD-50AB5B7AEFAE}"/>
    <cellStyle name="CustomCellsOrange 2 2 5 2 3 2 3" xfId="11204" xr:uid="{5A3E2E0A-A0E0-45FB-9B2E-43EB8705C79C}"/>
    <cellStyle name="CustomCellsOrange 2 2 5 2 3 2 4" xfId="14086" xr:uid="{70A67FE5-D2BC-471D-A011-F714EBBC7053}"/>
    <cellStyle name="CustomCellsOrange 2 2 5 2 3 3" xfId="4370" xr:uid="{71A6FCBD-B1A8-4BF5-83E2-AE7DBF2FC77B}"/>
    <cellStyle name="CustomCellsOrange 2 2 5 2 3 4" xfId="9770" xr:uid="{88014EF9-8F4B-49DE-A9D2-86BCBC4A6568}"/>
    <cellStyle name="CustomCellsOrange 2 2 5 2 3 5" xfId="12692" xr:uid="{29175EFD-B6C1-4735-ACE9-FC2DC1CBD552}"/>
    <cellStyle name="CustomCellsOrange 2 2 5 2 4" xfId="2289" xr:uid="{0A0E7BCE-7881-4AE9-8CDE-485BA57B4654}"/>
    <cellStyle name="CustomCellsOrange 2 2 5 2 4 2" xfId="4353" xr:uid="{EC7EC5EE-8D16-4FCD-AA66-66C2C42BCCC2}"/>
    <cellStyle name="CustomCellsOrange 2 2 5 2 4 3" xfId="10148" xr:uid="{723B98B8-472E-4EAF-9DE2-21C0792914BC}"/>
    <cellStyle name="CustomCellsOrange 2 2 5 2 4 4" xfId="13070" xr:uid="{7CE5E909-45E9-4144-9AF0-416DAF8B26B2}"/>
    <cellStyle name="CustomCellsOrange 2 2 5 2 5" xfId="5260" xr:uid="{93F33CCB-3D90-4964-9896-6822F9A2F522}"/>
    <cellStyle name="CustomCellsOrange 2 2 5 2 6" xfId="8785" xr:uid="{06A9A97A-CB92-42F3-A2CC-85A3DDC0D050}"/>
    <cellStyle name="CustomCellsOrange 2 2 5 2 7" xfId="11708" xr:uid="{F044A47A-599D-4ECB-A117-BA0ED4F81392}"/>
    <cellStyle name="CustomCellsOrange 2 2 5 3" xfId="1432" xr:uid="{DDC05A8D-A728-4736-BA56-9CE140CB9C9D}"/>
    <cellStyle name="CustomCellsOrange 2 2 5 3 2" xfId="2997" xr:uid="{0407C2C0-3353-4D3A-859A-3B5CCDFFAD52}"/>
    <cellStyle name="CustomCellsOrange 2 2 5 3 2 2" xfId="7691" xr:uid="{5E03478A-B47F-4946-9E64-494B39CA298B}"/>
    <cellStyle name="CustomCellsOrange 2 2 5 3 2 3" xfId="10747" xr:uid="{CA80B4C5-4A0B-42CA-9FA8-0BD47DFEE650}"/>
    <cellStyle name="CustomCellsOrange 2 2 5 3 2 4" xfId="13629" xr:uid="{32F96B52-D085-412F-9AFB-B9D31DAFC4A4}"/>
    <cellStyle name="CustomCellsOrange 2 2 5 3 3" xfId="6599" xr:uid="{0A87FA2C-E951-48D1-84BE-AA712D9FF368}"/>
    <cellStyle name="CustomCellsOrange 2 2 5 3 4" xfId="9291" xr:uid="{B01C3CCC-4007-4DC4-964E-0FCAE115C345}"/>
    <cellStyle name="CustomCellsOrange 2 2 5 3 5" xfId="12213" xr:uid="{C2D99A5C-FACC-41D7-A01B-8FF06409D08B}"/>
    <cellStyle name="CustomCellsOrange 2 2 5 4" xfId="1770" xr:uid="{BB85FEAA-C171-4693-ACBD-BA8332538858}"/>
    <cellStyle name="CustomCellsOrange 2 2 5 4 2" xfId="3326" xr:uid="{267615AE-4801-4914-BF51-929CC1873D36}"/>
    <cellStyle name="CustomCellsOrange 2 2 5 4 2 2" xfId="8020" xr:uid="{CC461F65-5A73-412C-A5A7-8F7918FB8475}"/>
    <cellStyle name="CustomCellsOrange 2 2 5 4 2 3" xfId="11076" xr:uid="{845FD28C-57DB-4EE7-91CC-A65FDF022DCC}"/>
    <cellStyle name="CustomCellsOrange 2 2 5 4 2 4" xfId="13958" xr:uid="{FC9D7E40-EAFB-40F1-A197-A6BFBD7FBEE0}"/>
    <cellStyle name="CustomCellsOrange 2 2 5 4 3" xfId="5184" xr:uid="{A3E13008-5C45-4F9A-BCB8-3EDA881EB3DB}"/>
    <cellStyle name="CustomCellsOrange 2 2 5 4 4" xfId="9629" xr:uid="{56C25CF1-DE2F-4619-A322-B0C162DDBE8B}"/>
    <cellStyle name="CustomCellsOrange 2 2 5 4 5" xfId="12551" xr:uid="{4877BFFE-D479-4C2D-9007-CF6FC387BB60}"/>
    <cellStyle name="CustomCellsOrange 2 2 5 5" xfId="2083" xr:uid="{E8F101E5-2DFC-44F2-B7E3-B3270493E073}"/>
    <cellStyle name="CustomCellsOrange 2 2 5 5 2" xfId="4257" xr:uid="{D0A1E29A-712F-49A1-BC6C-722101CD4437}"/>
    <cellStyle name="CustomCellsOrange 2 2 5 5 3" xfId="9942" xr:uid="{3DA649F3-DD47-48A5-933F-C7AFB9CA0678}"/>
    <cellStyle name="CustomCellsOrange 2 2 5 5 4" xfId="12864" xr:uid="{3F271FB7-4CB1-469C-B6F9-378F0054C325}"/>
    <cellStyle name="CustomCellsOrange 2 2 5 6" xfId="4215" xr:uid="{5B5A8B5F-C2A6-4E79-A404-D6AC228F7ABF}"/>
    <cellStyle name="CustomCellsOrange 2 2 5 7" xfId="4029" xr:uid="{BD837AFB-6557-4187-8634-96A04A3A6F07}"/>
    <cellStyle name="CustomCellsOrange 2 2 5 8" xfId="10166" xr:uid="{7DCFEC79-95F8-43C7-9422-4DF6DF6AA16D}"/>
    <cellStyle name="CustomCellsOrange 2 2 6" xfId="1226" xr:uid="{2F578B6E-2DF3-4DD8-A57F-BA6FE79FCC76}"/>
    <cellStyle name="CustomCellsOrange 2 2 6 2" xfId="2794" xr:uid="{7A889105-F41B-474B-A230-F57924B306BF}"/>
    <cellStyle name="CustomCellsOrange 2 2 6 2 2" xfId="4239" xr:uid="{04A00FE7-D995-4AE5-BD1A-C9828A72C379}"/>
    <cellStyle name="CustomCellsOrange 2 2 6 2 3" xfId="10544" xr:uid="{793FF7FA-BD39-46C2-8DD2-345B2EE84F40}"/>
    <cellStyle name="CustomCellsOrange 2 2 6 2 4" xfId="13426" xr:uid="{DAE5BCBA-2D8F-492A-9D0D-1035B49BB5BE}"/>
    <cellStyle name="CustomCellsOrange 2 2 6 3" xfId="4691" xr:uid="{DA81DCCA-C4D2-4DF3-A083-E97359BC5622}"/>
    <cellStyle name="CustomCellsOrange 2 2 6 4" xfId="9085" xr:uid="{08569810-11EB-402B-BB48-087F46ECF965}"/>
    <cellStyle name="CustomCellsOrange 2 2 6 5" xfId="12007" xr:uid="{2AFBB1CD-657D-4E8B-BB2C-56F7292F9DFF}"/>
    <cellStyle name="CustomCellsOrange 2 2 7" xfId="1051" xr:uid="{F9FF5830-3F54-4EA0-8E72-8EC2C3C71EA0}"/>
    <cellStyle name="CustomCellsOrange 2 2 7 2" xfId="2622" xr:uid="{02F5D1B3-FC48-4816-B9CB-24B612AC6778}"/>
    <cellStyle name="CustomCellsOrange 2 2 7 2 2" xfId="3727" xr:uid="{DA55CB28-AF55-4B3C-BC6E-06D7F13F0869}"/>
    <cellStyle name="CustomCellsOrange 2 2 7 2 3" xfId="10372" xr:uid="{E33E91B3-B2E3-4656-B045-16DDFC4D8766}"/>
    <cellStyle name="CustomCellsOrange 2 2 7 2 4" xfId="13254" xr:uid="{B5B3C0C0-4777-429F-B598-81E9B0438F97}"/>
    <cellStyle name="CustomCellsOrange 2 2 7 3" xfId="6237" xr:uid="{A6E23F12-9DBD-48B5-BDD2-4DB1451C6424}"/>
    <cellStyle name="CustomCellsOrange 2 2 7 4" xfId="8910" xr:uid="{68445934-9F21-4BBE-9526-CBD777491D38}"/>
    <cellStyle name="CustomCellsOrange 2 2 7 5" xfId="11832" xr:uid="{97D3CC59-6112-4DB5-9792-9F56C2B0C1F3}"/>
    <cellStyle name="CustomCellsOrange 2 2 8" xfId="988" xr:uid="{8A91521F-D246-4ACD-AD5D-242570A581B8}"/>
    <cellStyle name="CustomCellsOrange 2 2 8 2" xfId="4759" xr:uid="{D0E61FE0-3E55-48E3-9003-A02EAFF72D7E}"/>
    <cellStyle name="CustomCellsOrange 2 2 8 3" xfId="8847" xr:uid="{F6056587-214E-4DFF-9B02-CEE0A5A041D6}"/>
    <cellStyle name="CustomCellsOrange 2 2 8 4" xfId="11769" xr:uid="{77EFC0D2-3B86-44A8-B105-70A40D2062C5}"/>
    <cellStyle name="CustomCellsOrange 2 2 9" xfId="4444" xr:uid="{DEBD4E76-A949-429A-8585-44F897495E8E}"/>
    <cellStyle name="CustomCellsOrange 3" xfId="309" xr:uid="{411C816E-047C-4B4C-BB12-E408A3F652AA}"/>
    <cellStyle name="CustomCellsOrange 3 10" xfId="4348" xr:uid="{FAB15690-69F4-44BA-A336-E846C46F340B}"/>
    <cellStyle name="CustomCellsOrange 3 11" xfId="5000" xr:uid="{CECF2464-D619-4BD6-B247-C421408AB9F5}"/>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2 2 2" xfId="7835" xr:uid="{4D903DC6-2930-44BB-A823-F6864E492677}"/>
    <cellStyle name="CustomCellsOrange 3 2 2 2 2 3" xfId="10891" xr:uid="{E6339950-06A2-428C-BE40-78EBD312567C}"/>
    <cellStyle name="CustomCellsOrange 3 2 2 2 2 4" xfId="13773" xr:uid="{22015092-1B43-43AD-B0AC-A4A6100CEC97}"/>
    <cellStyle name="CustomCellsOrange 3 2 2 2 3" xfId="6741" xr:uid="{D62A04E5-FE4D-4CB3-8D5E-FAEDA297C2C8}"/>
    <cellStyle name="CustomCellsOrange 3 2 2 2 4" xfId="9435" xr:uid="{2336DFE5-2389-4243-9F80-A08AF2674A81}"/>
    <cellStyle name="CustomCellsOrange 3 2 2 2 5" xfId="12357" xr:uid="{0E9FBF4D-AF6A-4FD3-9824-C1107531F857}"/>
    <cellStyle name="CustomCellsOrange 3 2 2 3" xfId="1065" xr:uid="{CE33E548-A7EF-46D7-8CC6-FD570E6BA194}"/>
    <cellStyle name="CustomCellsOrange 3 2 2 3 2" xfId="2635" xr:uid="{41EE6967-F83D-484C-9F8A-435FAE3B5C5C}"/>
    <cellStyle name="CustomCellsOrange 3 2 2 3 2 2" xfId="3613" xr:uid="{2A0401B6-A410-49EE-9A4D-F472E45EE0B2}"/>
    <cellStyle name="CustomCellsOrange 3 2 2 3 2 3" xfId="10385" xr:uid="{3C1DD5F4-2BF2-4520-B0BD-4F08737232EC}"/>
    <cellStyle name="CustomCellsOrange 3 2 2 3 2 4" xfId="13267" xr:uid="{3DEF0C4F-068E-46C3-9063-21E1D96D73BB}"/>
    <cellStyle name="CustomCellsOrange 3 2 2 3 3" xfId="6099" xr:uid="{72880E61-8F30-4771-84EE-8C696B560303}"/>
    <cellStyle name="CustomCellsOrange 3 2 2 3 4" xfId="8924" xr:uid="{373EBE1D-25F5-4C8A-BBC5-AA2037D19C8F}"/>
    <cellStyle name="CustomCellsOrange 3 2 2 3 5" xfId="11846" xr:uid="{A7900FDC-BD98-48B9-8156-E5FD48EA154D}"/>
    <cellStyle name="CustomCellsOrange 3 2 2 4" xfId="2226" xr:uid="{AA201C0D-BE79-4A36-8BB5-9E291C7EBE41}"/>
    <cellStyle name="CustomCellsOrange 3 2 2 4 2" xfId="3626" xr:uid="{F7E0502A-0875-4724-9EBF-EFC49F89F9BE}"/>
    <cellStyle name="CustomCellsOrange 3 2 2 4 3" xfId="10085" xr:uid="{784BEC4F-B06F-4A1D-A4E9-B7248F0C4684}"/>
    <cellStyle name="CustomCellsOrange 3 2 2 4 4" xfId="13007" xr:uid="{9DF3D9B7-3CDE-4CFC-84C9-10D016552296}"/>
    <cellStyle name="CustomCellsOrange 3 2 2 5" xfId="5162" xr:uid="{05E76B59-FABB-4C7E-90D3-76713F611E9E}"/>
    <cellStyle name="CustomCellsOrange 3 2 2 6" xfId="4568" xr:uid="{327E04D2-C241-4045-9506-93C05F359A53}"/>
    <cellStyle name="CustomCellsOrange 3 2 2 7" xfId="3679" xr:uid="{E6A06C3C-2C5E-4721-8583-BD5A2E1C44AD}"/>
    <cellStyle name="CustomCellsOrange 3 2 3" xfId="1368" xr:uid="{06BF508D-A378-451C-A03C-8E4BB861D91D}"/>
    <cellStyle name="CustomCellsOrange 3 2 3 2" xfId="2933" xr:uid="{1B90573D-3B27-4859-9FBC-9EDB243A10DA}"/>
    <cellStyle name="CustomCellsOrange 3 2 3 2 2" xfId="7627" xr:uid="{E17B1897-233A-4E86-B9E0-D9E1539BC8E5}"/>
    <cellStyle name="CustomCellsOrange 3 2 3 2 3" xfId="10683" xr:uid="{11AF6020-493A-474E-8769-A102DE567B54}"/>
    <cellStyle name="CustomCellsOrange 3 2 3 2 4" xfId="13565" xr:uid="{1A20E27F-E760-4BF4-A9F7-2029A0B5C656}"/>
    <cellStyle name="CustomCellsOrange 3 2 3 3" xfId="4837" xr:uid="{6A961B08-D69C-417E-9BD6-38018B8E7F63}"/>
    <cellStyle name="CustomCellsOrange 3 2 3 4" xfId="9227" xr:uid="{FBB5484A-571A-40AC-A4DE-DA3F9AF0BFC9}"/>
    <cellStyle name="CustomCellsOrange 3 2 3 5" xfId="12149" xr:uid="{19B6E640-B85D-48BB-BE68-3FD1C924B445}"/>
    <cellStyle name="CustomCellsOrange 3 2 4" xfId="1190" xr:uid="{1C1C27AB-F407-480F-A8F7-D4EA5AABCA2F}"/>
    <cellStyle name="CustomCellsOrange 3 2 4 2" xfId="2759" xr:uid="{512F9036-E0ED-44A4-8094-2C3788B43B0E}"/>
    <cellStyle name="CustomCellsOrange 3 2 4 2 2" xfId="6658" xr:uid="{663CD641-9CFA-4860-B167-5BA5E9365D13}"/>
    <cellStyle name="CustomCellsOrange 3 2 4 2 3" xfId="10509" xr:uid="{24B6607B-EF88-4CDE-9B94-5A829C0E468E}"/>
    <cellStyle name="CustomCellsOrange 3 2 4 2 4" xfId="13391" xr:uid="{B9C32F43-22A1-4832-874C-C00D6CF843BA}"/>
    <cellStyle name="CustomCellsOrange 3 2 4 3" xfId="6818" xr:uid="{B6387C95-351E-424F-AA09-2B3A5D3E3BAD}"/>
    <cellStyle name="CustomCellsOrange 3 2 4 4" xfId="9049" xr:uid="{AAF84DE0-24F1-4450-9F02-CCED6EC241FB}"/>
    <cellStyle name="CustomCellsOrange 3 2 4 5" xfId="11971" xr:uid="{D28A9559-EBB2-457C-BB0D-A263709A3D1B}"/>
    <cellStyle name="CustomCellsOrange 3 2 5" xfId="2020" xr:uid="{EEC4B1F0-EF5E-4206-BF98-14866F6E4FA5}"/>
    <cellStyle name="CustomCellsOrange 3 2 5 2" xfId="6298" xr:uid="{E6B2F0DD-3BFE-4149-ACE0-D951F433665A}"/>
    <cellStyle name="CustomCellsOrange 3 2 5 3" xfId="9879" xr:uid="{1D723E69-D1B4-4607-98D9-7C54E6B8480A}"/>
    <cellStyle name="CustomCellsOrange 3 2 5 4" xfId="12801" xr:uid="{041203BE-D94E-4DC0-B4BB-D7A9211FDE31}"/>
    <cellStyle name="CustomCellsOrange 3 2 6" xfId="6655" xr:uid="{544A889F-CF5C-496F-BC92-7FA9E4EFF06A}"/>
    <cellStyle name="CustomCellsOrange 3 2 7" xfId="6351" xr:uid="{43BE5D77-5E66-49AD-B675-C50D94D49832}"/>
    <cellStyle name="CustomCellsOrange 3 2 8" xfId="8228" xr:uid="{C8056262-6089-4667-A31D-DAF2FD83D801}"/>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2 2 2" xfId="7768" xr:uid="{0126CF75-10F4-4640-82C6-07A4EE202CDF}"/>
    <cellStyle name="CustomCellsOrange 3 3 2 2 2 3" xfId="10824" xr:uid="{09AFC384-72FC-488E-81C7-FBE79A3912C7}"/>
    <cellStyle name="CustomCellsOrange 3 3 2 2 2 4" xfId="13706" xr:uid="{536021B7-7089-4DB7-B5B3-584A7090D275}"/>
    <cellStyle name="CustomCellsOrange 3 3 2 2 3" xfId="4978" xr:uid="{F764307B-1ECB-4270-840C-7BC3382F15AC}"/>
    <cellStyle name="CustomCellsOrange 3 3 2 2 4" xfId="9368" xr:uid="{E948E797-D7FD-4ED2-B9C6-9AA56BCAE414}"/>
    <cellStyle name="CustomCellsOrange 3 3 2 2 5" xfId="12290" xr:uid="{835152F1-147C-4318-AFE4-4780ED24420E}"/>
    <cellStyle name="CustomCellsOrange 3 3 2 3" xfId="1055" xr:uid="{2C776393-2760-4D6E-B398-5432D45B78B3}"/>
    <cellStyle name="CustomCellsOrange 3 3 2 3 2" xfId="2626" xr:uid="{203878A2-033B-450A-A30C-40EEC25BBE63}"/>
    <cellStyle name="CustomCellsOrange 3 3 2 3 2 2" xfId="3616" xr:uid="{75D0B409-8F80-450B-BC84-978DEBBEA803}"/>
    <cellStyle name="CustomCellsOrange 3 3 2 3 2 3" xfId="10376" xr:uid="{3DEEB686-70E9-4928-ACF7-C1404B8C7676}"/>
    <cellStyle name="CustomCellsOrange 3 3 2 3 2 4" xfId="13258" xr:uid="{6280DD9A-9735-4A58-A04C-EAB834F37B81}"/>
    <cellStyle name="CustomCellsOrange 3 3 2 3 3" xfId="5587" xr:uid="{B4AFC329-899B-4FD9-96C3-C38374E229ED}"/>
    <cellStyle name="CustomCellsOrange 3 3 2 3 4" xfId="8914" xr:uid="{D71F2B7E-575A-4706-86DC-A3F30AF68AE2}"/>
    <cellStyle name="CustomCellsOrange 3 3 2 3 5" xfId="11836" xr:uid="{8B415E46-819D-481C-AB8B-88FAEF8A0B0E}"/>
    <cellStyle name="CustomCellsOrange 3 3 2 4" xfId="2159" xr:uid="{BF4580E0-5FC3-4443-9332-DA98BF29257E}"/>
    <cellStyle name="CustomCellsOrange 3 3 2 4 2" xfId="5097" xr:uid="{558D0AE8-25DB-4FDC-8768-1E8312FDF263}"/>
    <cellStyle name="CustomCellsOrange 3 3 2 4 3" xfId="10018" xr:uid="{6BF84441-7C5D-4AF5-8EAC-4663CB58B3C6}"/>
    <cellStyle name="CustomCellsOrange 3 3 2 4 4" xfId="12940" xr:uid="{EACA4B71-3693-4673-845B-3D6B37C75898}"/>
    <cellStyle name="CustomCellsOrange 3 3 2 5" xfId="6470" xr:uid="{F42FC926-673C-4036-A0ED-2C084F89ED82}"/>
    <cellStyle name="CustomCellsOrange 3 3 2 6" xfId="6642" xr:uid="{11BCDCC9-C3B1-4AE8-B711-3DC29F3B961F}"/>
    <cellStyle name="CustomCellsOrange 3 3 2 7" xfId="5364" xr:uid="{56DE8171-0A39-400B-A4B7-267A455DDDAF}"/>
    <cellStyle name="CustomCellsOrange 3 3 3" xfId="1301" xr:uid="{A34286FD-AD24-41C4-8AB6-8ADEEF30DBC5}"/>
    <cellStyle name="CustomCellsOrange 3 3 3 2" xfId="2866" xr:uid="{4D3CBFB2-5F65-423C-9083-57F7BDAAD6D0}"/>
    <cellStyle name="CustomCellsOrange 3 3 3 2 2" xfId="7560" xr:uid="{AF3518C3-E92A-4A04-8CB4-34B55F2A954F}"/>
    <cellStyle name="CustomCellsOrange 3 3 3 2 3" xfId="10616" xr:uid="{78DDDD21-6F5C-4F77-B426-E80F82F5F587}"/>
    <cellStyle name="CustomCellsOrange 3 3 3 2 4" xfId="13498" xr:uid="{565182D2-426A-4BD4-9EE7-13DACDF4191A}"/>
    <cellStyle name="CustomCellsOrange 3 3 3 3" xfId="6637" xr:uid="{8A403956-7F28-4E3B-82B5-2A60370F079E}"/>
    <cellStyle name="CustomCellsOrange 3 3 3 4" xfId="9160" xr:uid="{A51D674D-7737-45B0-84D0-E1CEA4E0604F}"/>
    <cellStyle name="CustomCellsOrange 3 3 3 5" xfId="12082" xr:uid="{450E0887-A846-4AF7-9844-2C6BDB6739F4}"/>
    <cellStyle name="CustomCellsOrange 3 3 4" xfId="1012" xr:uid="{59099FDA-750E-468E-A650-E42AB76F6D8A}"/>
    <cellStyle name="CustomCellsOrange 3 3 4 2" xfId="2584" xr:uid="{BECBB67A-8CAC-4F49-B10A-3BA33268264A}"/>
    <cellStyle name="CustomCellsOrange 3 3 4 2 2" xfId="4309" xr:uid="{79E547FE-9BEF-4B7E-AE75-FE229A529F9A}"/>
    <cellStyle name="CustomCellsOrange 3 3 4 2 3" xfId="10334" xr:uid="{FC28B32F-B9CD-45D5-BB82-BAA35DA183C2}"/>
    <cellStyle name="CustomCellsOrange 3 3 4 2 4" xfId="13216" xr:uid="{B43A6D20-DB08-4DE5-8A7C-E29023D56CE2}"/>
    <cellStyle name="CustomCellsOrange 3 3 4 3" xfId="3646" xr:uid="{80F87FDA-9922-4131-AD40-9E806E41AD23}"/>
    <cellStyle name="CustomCellsOrange 3 3 4 4" xfId="8871" xr:uid="{D241EBF6-6AF3-48D7-BDDE-1DA226FFE92B}"/>
    <cellStyle name="CustomCellsOrange 3 3 4 5" xfId="11793" xr:uid="{0AAD921F-1830-4BC2-AC9C-9AC89FEF6DB6}"/>
    <cellStyle name="CustomCellsOrange 3 3 5" xfId="1953" xr:uid="{F5A5DF85-18B4-4A18-9653-A3D8D844316B}"/>
    <cellStyle name="CustomCellsOrange 3 3 5 2" xfId="5971" xr:uid="{B8A143D6-408C-4A9C-9BD4-1C1AA0AA4AA6}"/>
    <cellStyle name="CustomCellsOrange 3 3 5 3" xfId="9812" xr:uid="{090B3A47-E02D-460A-9735-8A50AA8D5A15}"/>
    <cellStyle name="CustomCellsOrange 3 3 5 4" xfId="12734" xr:uid="{880320EE-3BC5-433B-A9AB-11B277E1FF41}"/>
    <cellStyle name="CustomCellsOrange 3 3 6" xfId="5228" xr:uid="{B43B3A6C-AC8B-4D81-B719-7C64826D4EE8}"/>
    <cellStyle name="CustomCellsOrange 3 3 7" xfId="8211" xr:uid="{030172E5-123E-4A97-8253-9CB279C7B851}"/>
    <cellStyle name="CustomCellsOrange 3 3 8" xfId="11259" xr:uid="{DE106321-CC2A-4CE6-8BA7-4F6709A6AF5D}"/>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2 2 2" xfId="7781" xr:uid="{BE77B403-0024-4C0D-9463-B312CEC0FC3D}"/>
    <cellStyle name="CustomCellsOrange 3 4 2 2 2 3" xfId="10837" xr:uid="{38802391-D387-413E-97CD-7E811FB37327}"/>
    <cellStyle name="CustomCellsOrange 3 4 2 2 2 4" xfId="13719" xr:uid="{DD4A15F5-26FC-4CFC-853B-76A1FF8C6D59}"/>
    <cellStyle name="CustomCellsOrange 3 4 2 2 3" xfId="4364" xr:uid="{D2ED9D6E-EBF9-4251-93B3-ED6AB03D80C3}"/>
    <cellStyle name="CustomCellsOrange 3 4 2 2 4" xfId="9381" xr:uid="{0F441956-7FAB-4A54-97B6-CAF68E0C8B32}"/>
    <cellStyle name="CustomCellsOrange 3 4 2 2 5" xfId="12303" xr:uid="{52EB8A85-EB13-4102-B913-9F348050B813}"/>
    <cellStyle name="CustomCellsOrange 3 4 2 3" xfId="1044" xr:uid="{81C8AEBC-A812-40FC-B608-1D3A0D610029}"/>
    <cellStyle name="CustomCellsOrange 3 4 2 3 2" xfId="2615" xr:uid="{433E439E-5B95-496C-8943-3729122D386F}"/>
    <cellStyle name="CustomCellsOrange 3 4 2 3 2 2" xfId="3621" xr:uid="{4D5A6CF1-72A1-4D45-A166-BEC1A839F188}"/>
    <cellStyle name="CustomCellsOrange 3 4 2 3 2 3" xfId="10365" xr:uid="{209F6C94-893E-4D30-9D4F-5EF4B1762390}"/>
    <cellStyle name="CustomCellsOrange 3 4 2 3 2 4" xfId="13247" xr:uid="{BC3CA2CB-242D-49F8-8A45-C1370B534E5B}"/>
    <cellStyle name="CustomCellsOrange 3 4 2 3 3" xfId="6016" xr:uid="{8DDDD8BB-F624-4D98-8D3A-D72EB28EEC48}"/>
    <cellStyle name="CustomCellsOrange 3 4 2 3 4" xfId="8903" xr:uid="{73648E04-3BA0-4A21-8870-0986D9D40C64}"/>
    <cellStyle name="CustomCellsOrange 3 4 2 3 5" xfId="11825" xr:uid="{CE0A238E-F6C1-46CF-9E58-83498B084142}"/>
    <cellStyle name="CustomCellsOrange 3 4 2 4" xfId="2172" xr:uid="{42739A41-E9D2-4033-B743-8C33B612F463}"/>
    <cellStyle name="CustomCellsOrange 3 4 2 4 2" xfId="5240" xr:uid="{535DFFF0-BABC-4E8C-B2AB-07D6632EBEE0}"/>
    <cellStyle name="CustomCellsOrange 3 4 2 4 3" xfId="10031" xr:uid="{5DB0A7AB-6E95-4075-AF21-4162D4B845CB}"/>
    <cellStyle name="CustomCellsOrange 3 4 2 4 4" xfId="12953" xr:uid="{D5986E8A-834A-4E38-888C-7E80A2CE839C}"/>
    <cellStyle name="CustomCellsOrange 3 4 2 5" xfId="5017" xr:uid="{8A1F7F37-1CB6-4C7A-A423-98310BC7C078}"/>
    <cellStyle name="CustomCellsOrange 3 4 2 6" xfId="6214" xr:uid="{700350E0-644F-43EC-8F87-5441B449CC04}"/>
    <cellStyle name="CustomCellsOrange 3 4 2 7" xfId="6064" xr:uid="{D083FBA6-C940-4DF9-BC30-21720ADB87FB}"/>
    <cellStyle name="CustomCellsOrange 3 4 3" xfId="1314" xr:uid="{877AE66B-D51D-4AEF-8948-643CE2E6A2E3}"/>
    <cellStyle name="CustomCellsOrange 3 4 3 2" xfId="2879" xr:uid="{17FA0A77-C79B-4C36-BCBB-DF8129573719}"/>
    <cellStyle name="CustomCellsOrange 3 4 3 2 2" xfId="7573" xr:uid="{141CD17E-D650-4544-9A4E-DC1E8A27639D}"/>
    <cellStyle name="CustomCellsOrange 3 4 3 2 3" xfId="10629" xr:uid="{E483B373-EDF1-4D9F-B2C4-D00BF5DE3475}"/>
    <cellStyle name="CustomCellsOrange 3 4 3 2 4" xfId="13511" xr:uid="{06DF970B-43EA-40D8-95B2-45ACA8CFBEF5}"/>
    <cellStyle name="CustomCellsOrange 3 4 3 3" xfId="6448" xr:uid="{1746F8BE-FFE2-49F6-A0EC-AB0FC6B061CD}"/>
    <cellStyle name="CustomCellsOrange 3 4 3 4" xfId="9173" xr:uid="{557666B1-9B58-4BFD-9CD8-9572F7C29A2C}"/>
    <cellStyle name="CustomCellsOrange 3 4 3 5" xfId="12095" xr:uid="{5E2CC452-CB01-4E8C-859C-62EC7C439BAA}"/>
    <cellStyle name="CustomCellsOrange 3 4 4" xfId="1736" xr:uid="{BFC21101-654F-4F19-B317-E14BECAB40D8}"/>
    <cellStyle name="CustomCellsOrange 3 4 4 2" xfId="3295" xr:uid="{7838E051-B5A0-48A8-9E15-5AD70219FE2E}"/>
    <cellStyle name="CustomCellsOrange 3 4 4 2 2" xfId="7989" xr:uid="{ECE7AC04-005C-4CD1-BD44-9E9D4BC5D918}"/>
    <cellStyle name="CustomCellsOrange 3 4 4 2 3" xfId="11045" xr:uid="{EC8C138F-E629-40B6-8C05-8686268CD1AD}"/>
    <cellStyle name="CustomCellsOrange 3 4 4 2 4" xfId="13927" xr:uid="{37D39FD1-6804-4BC6-B2A4-1A8D82B4A282}"/>
    <cellStyle name="CustomCellsOrange 3 4 4 3" xfId="5012" xr:uid="{C6B11558-77AD-4791-89FD-1EB08A13D4C9}"/>
    <cellStyle name="CustomCellsOrange 3 4 4 4" xfId="9595" xr:uid="{418CFF77-AB8A-41CA-85C9-E4CC7058AF25}"/>
    <cellStyle name="CustomCellsOrange 3 4 4 5" xfId="12517" xr:uid="{C7D23F5E-F457-49A3-ACF1-D2279FAB24B8}"/>
    <cellStyle name="CustomCellsOrange 3 4 5" xfId="1966" xr:uid="{0A2CBC4B-D949-4C01-B6B0-3769B3B36EC2}"/>
    <cellStyle name="CustomCellsOrange 3 4 5 2" xfId="6496" xr:uid="{C37C1B49-A1BA-4C3B-96A2-52D2333EBB69}"/>
    <cellStyle name="CustomCellsOrange 3 4 5 3" xfId="9825" xr:uid="{D29E5FBD-D662-4064-8019-C458FCD6570A}"/>
    <cellStyle name="CustomCellsOrange 3 4 5 4" xfId="12747" xr:uid="{4A3EEDCC-08A8-43E0-ADE0-E59996F44D74}"/>
    <cellStyle name="CustomCellsOrange 3 4 6" xfId="4981" xr:uid="{3E7EEC9C-661D-4D16-A2CE-D35E08E02040}"/>
    <cellStyle name="CustomCellsOrange 3 4 7" xfId="6410" xr:uid="{965C96A7-7308-4F67-805F-2BD00999AB42}"/>
    <cellStyle name="CustomCellsOrange 3 4 8" xfId="8261" xr:uid="{D7AD5993-3AEB-4C53-B304-D027FEBA37E4}"/>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6 2 2" xfId="5695" xr:uid="{551C1449-8AA1-4F6D-8414-657313FED02A}"/>
    <cellStyle name="CustomCellsOrange 3 6 2 3" xfId="10425" xr:uid="{0C1A1A7D-C178-4C1E-A5E4-C4584647211F}"/>
    <cellStyle name="CustomCellsOrange 3 6 2 4" xfId="13307" xr:uid="{11E7A2A6-EF55-4E21-BF79-11E4CF500676}"/>
    <cellStyle name="CustomCellsOrange 3 6 3" xfId="5023" xr:uid="{F8D4BCD7-34DE-4CCB-8DBC-05A22CE108B2}"/>
    <cellStyle name="CustomCellsOrange 3 6 4" xfId="8965" xr:uid="{B39EEC54-DA1B-4553-A6F3-A007CB26D5F9}"/>
    <cellStyle name="CustomCellsOrange 3 6 5" xfId="11887" xr:uid="{4A3C21B2-AAF2-481B-A90A-70E567C58B8E}"/>
    <cellStyle name="CustomCellsOrange 3 7" xfId="1835" xr:uid="{4B5A2614-CD81-45E9-86B8-DF904E31E0E5}"/>
    <cellStyle name="CustomCellsOrange 3 7 2" xfId="3385" xr:uid="{26DB5B27-044D-4781-B7EF-9F6620FC6593}"/>
    <cellStyle name="CustomCellsOrange 3 7 2 2" xfId="8079" xr:uid="{309482FA-55A1-412B-A896-A1AA50DBFC9D}"/>
    <cellStyle name="CustomCellsOrange 3 7 2 3" xfId="11135" xr:uid="{6932FFEC-7C72-4D56-BFCA-DB22B37BBF68}"/>
    <cellStyle name="CustomCellsOrange 3 7 2 4" xfId="14017" xr:uid="{7F3BC916-04D5-4B6F-935F-CEAC588A6704}"/>
    <cellStyle name="CustomCellsOrange 3 7 3" xfId="6113" xr:uid="{DF891797-896D-4D98-A392-208AB116C1FA}"/>
    <cellStyle name="CustomCellsOrange 3 7 4" xfId="9694" xr:uid="{B68F7B4A-455F-4890-938E-8EA0BD8D6AB9}"/>
    <cellStyle name="CustomCellsOrange 3 7 5" xfId="12616" xr:uid="{3E87E66E-462A-4E95-9EFD-0984B871B8ED}"/>
    <cellStyle name="CustomCellsOrange 3 8" xfId="1256" xr:uid="{AA2731B3-BA6E-432F-9B84-6A4709968FD5}"/>
    <cellStyle name="CustomCellsOrange 3 8 2" xfId="5195" xr:uid="{BDDA46F6-6447-4772-B181-DD872C39C77E}"/>
    <cellStyle name="CustomCellsOrange 3 8 3" xfId="9115" xr:uid="{50ACB260-C91D-470D-9810-88889C09B7E3}"/>
    <cellStyle name="CustomCellsOrange 3 8 4" xfId="12037" xr:uid="{390CAB5B-1A7E-4A23-AE01-91CD05F2952B}"/>
    <cellStyle name="CustomCellsOrange 3 9" xfId="4080" xr:uid="{1A3467FF-2839-477A-AE68-74015CDD7F71}"/>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10" xfId="8549" xr:uid="{19F0CA77-0DE6-47E2-89B8-AB4686C3C715}"/>
    <cellStyle name="CustomizationCells 2 2 11" xfId="11504" xr:uid="{FC365487-325B-4EB4-9762-5976F2462C12}"/>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2 2 2" xfId="7897" xr:uid="{6A89E688-7652-4A4E-A26D-AE367A927205}"/>
    <cellStyle name="CustomizationCells 2 2 2 2 2 2 2 3" xfId="10953" xr:uid="{B2D96232-CEF8-49D4-B0E1-CCFE49349395}"/>
    <cellStyle name="CustomizationCells 2 2 2 2 2 2 2 4" xfId="13835" xr:uid="{E92473F6-BEAB-446E-9430-498743911F3A}"/>
    <cellStyle name="CustomizationCells 2 2 2 2 2 2 3" xfId="6274" xr:uid="{D472689E-5E90-4E30-8190-D45FFF631622}"/>
    <cellStyle name="CustomizationCells 2 2 2 2 2 2 4" xfId="9497" xr:uid="{1213EDAE-53E3-401F-AAD8-98149C92CD3B}"/>
    <cellStyle name="CustomizationCells 2 2 2 2 2 2 5" xfId="12419" xr:uid="{E5C3C6A8-AAB9-46BC-9EFF-82999C97A319}"/>
    <cellStyle name="CustomizationCells 2 2 2 2 2 3" xfId="1910" xr:uid="{FB0B32D6-9EEB-4B40-A70F-A067B135D18F}"/>
    <cellStyle name="CustomizationCells 2 2 2 2 2 3 2" xfId="3453" xr:uid="{616A0FC3-4699-4D19-AC4D-3FC2667D6D6E}"/>
    <cellStyle name="CustomizationCells 2 2 2 2 2 3 2 2" xfId="8147" xr:uid="{8C0AAC30-5BDE-4EEE-B685-23390ADA8B18}"/>
    <cellStyle name="CustomizationCells 2 2 2 2 2 3 2 3" xfId="11203" xr:uid="{D056280F-DF5C-45CB-81BA-CDA3D9A0ED62}"/>
    <cellStyle name="CustomizationCells 2 2 2 2 2 3 2 4" xfId="14085" xr:uid="{98164A61-406C-4C46-B552-783E2E33C2CF}"/>
    <cellStyle name="CustomizationCells 2 2 2 2 2 3 3" xfId="5061" xr:uid="{E9CE7762-5BBB-4217-A4A5-80DE126ED3E3}"/>
    <cellStyle name="CustomizationCells 2 2 2 2 2 3 4" xfId="9769" xr:uid="{9D353BAE-5D16-450F-820A-DBF82D5F58B6}"/>
    <cellStyle name="CustomizationCells 2 2 2 2 2 3 5" xfId="12691" xr:uid="{187AE0D9-0388-4370-AAE2-CA84AD34328B}"/>
    <cellStyle name="CustomizationCells 2 2 2 2 2 4" xfId="2288" xr:uid="{66DE6F77-B920-4D3C-991F-78904ACFACBE}"/>
    <cellStyle name="CustomizationCells 2 2 2 2 2 4 2" xfId="5044" xr:uid="{449E3D94-2B26-477E-B45B-64EDFC9B542E}"/>
    <cellStyle name="CustomizationCells 2 2 2 2 2 4 3" xfId="10147" xr:uid="{D5BBEF1E-B0AB-483B-82FA-061D0F7F4096}"/>
    <cellStyle name="CustomizationCells 2 2 2 2 2 4 4" xfId="13069" xr:uid="{384EA66A-5DA7-4789-9D59-4CEA4246231C}"/>
    <cellStyle name="CustomizationCells 2 2 2 2 2 5" xfId="6775" xr:uid="{27CADEEB-B763-495F-8E60-68FC18237516}"/>
    <cellStyle name="CustomizationCells 2 2 2 2 2 6" xfId="8784" xr:uid="{689F703E-BC96-4083-802C-FD35E0E9F589}"/>
    <cellStyle name="CustomizationCells 2 2 2 2 2 7" xfId="11707" xr:uid="{90DF0C2B-F4ED-4402-98E1-96DAFCF72729}"/>
    <cellStyle name="CustomizationCells 2 2 2 2 3" xfId="1431" xr:uid="{452359DA-6367-4A37-BF82-B57DB69E4F15}"/>
    <cellStyle name="CustomizationCells 2 2 2 2 3 2" xfId="2996" xr:uid="{2A4BE257-4CC3-4FE9-AF17-E2DAF8A6D686}"/>
    <cellStyle name="CustomizationCells 2 2 2 2 3 2 2" xfId="7690" xr:uid="{4DA973D1-13A2-487E-8F69-060FE273C686}"/>
    <cellStyle name="CustomizationCells 2 2 2 2 3 2 3" xfId="10746" xr:uid="{7E0564DF-D7F8-4DA6-92B1-6FA87E008452}"/>
    <cellStyle name="CustomizationCells 2 2 2 2 3 2 4" xfId="13628" xr:uid="{12130F9D-B61C-40BC-9EAF-8C2CBE295DA7}"/>
    <cellStyle name="CustomizationCells 2 2 2 2 3 3" xfId="5338" xr:uid="{FBF6957C-9C45-4572-A332-007063A8ABB9}"/>
    <cellStyle name="CustomizationCells 2 2 2 2 3 4" xfId="9290" xr:uid="{EA16E2C2-DFD1-4AEC-8DF2-01DD7F52C6E9}"/>
    <cellStyle name="CustomizationCells 2 2 2 2 3 5" xfId="12212" xr:uid="{CABD8A7D-708A-4C44-BBDA-D74226B38D10}"/>
    <cellStyle name="CustomizationCells 2 2 2 2 4" xfId="1222" xr:uid="{5017526D-2052-4B5A-98FC-DE86C3AEBB71}"/>
    <cellStyle name="CustomizationCells 2 2 2 2 4 2" xfId="2790" xr:uid="{4168DE5D-DD2E-471B-9744-CCA73948A9BB}"/>
    <cellStyle name="CustomizationCells 2 2 2 2 4 2 2" xfId="6035" xr:uid="{71182B89-856D-4FC1-94C4-ACC4007D2B60}"/>
    <cellStyle name="CustomizationCells 2 2 2 2 4 2 3" xfId="10540" xr:uid="{3C59DF87-8A1F-4724-A7D8-07C8E79F11AB}"/>
    <cellStyle name="CustomizationCells 2 2 2 2 4 2 4" xfId="13422" xr:uid="{57FF679E-A3D5-4391-9707-85AE922F1C8E}"/>
    <cellStyle name="CustomizationCells 2 2 2 2 4 3" xfId="4228" xr:uid="{09F956B7-48B4-4ADA-9838-0C7D24C11B14}"/>
    <cellStyle name="CustomizationCells 2 2 2 2 4 4" xfId="9081" xr:uid="{C79EAF3F-DD35-4E79-A5E6-428A580A66D7}"/>
    <cellStyle name="CustomizationCells 2 2 2 2 4 5" xfId="12003" xr:uid="{3C06774E-2A5F-4BF3-A6C9-9B69E4AEE73C}"/>
    <cellStyle name="CustomizationCells 2 2 2 2 5" xfId="2082" xr:uid="{166B99D6-961E-4BA0-B95F-12D6E9B72B66}"/>
    <cellStyle name="CustomizationCells 2 2 2 2 5 2" xfId="4952" xr:uid="{69CB7F2C-7AB8-4218-9D54-28A3B0709A7B}"/>
    <cellStyle name="CustomizationCells 2 2 2 2 5 3" xfId="9941" xr:uid="{E152CD77-D6E7-4C05-8E98-59A312B57FC6}"/>
    <cellStyle name="CustomizationCells 2 2 2 2 5 4" xfId="12863" xr:uid="{57D3F985-4B21-46F0-9CDE-9BD2E8AEE713}"/>
    <cellStyle name="CustomizationCells 2 2 2 2 6" xfId="4909" xr:uid="{A4C57A35-90B5-4125-8587-19C05AACDB53}"/>
    <cellStyle name="CustomizationCells 2 2 2 2 7" xfId="8462" xr:uid="{4B93A02F-7F56-477B-8AE7-027A31DAF81C}"/>
    <cellStyle name="CustomizationCells 2 2 2 2 8" xfId="11451" xr:uid="{A9C8C11B-D0C2-461F-8138-4F7655428B5C}"/>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2 2 2" xfId="7881" xr:uid="{F79D3CDA-3BA6-44F0-8FD6-C848A19A658D}"/>
    <cellStyle name="CustomizationCells 2 2 3 2 2 2 3" xfId="10937" xr:uid="{6EFA3FBB-998F-4384-9342-CED00F0473A3}"/>
    <cellStyle name="CustomizationCells 2 2 3 2 2 2 4" xfId="13819" xr:uid="{A13D0B4D-4AC5-4CCE-B46B-063B0CF0A303}"/>
    <cellStyle name="CustomizationCells 2 2 3 2 2 3" xfId="4039" xr:uid="{1AC8CE2B-A941-4100-AD26-1801E8E98D39}"/>
    <cellStyle name="CustomizationCells 2 2 3 2 2 4" xfId="9481" xr:uid="{C7B68DA2-C847-4205-A59F-44726974BDAD}"/>
    <cellStyle name="CustomizationCells 2 2 3 2 2 5" xfId="12403" xr:uid="{D662B8CE-0B6E-48C0-B364-B4E52F303B46}"/>
    <cellStyle name="CustomizationCells 2 2 3 2 3" xfId="1894" xr:uid="{6183C958-5983-4358-B95C-91E1DA61EB5D}"/>
    <cellStyle name="CustomizationCells 2 2 3 2 3 2" xfId="3437" xr:uid="{B818FB88-92FC-402C-AA95-854450491810}"/>
    <cellStyle name="CustomizationCells 2 2 3 2 3 2 2" xfId="8131" xr:uid="{897D8CA3-26E9-4537-843D-6C5658CD2339}"/>
    <cellStyle name="CustomizationCells 2 2 3 2 3 2 3" xfId="11187" xr:uid="{C7D66A9F-DB32-40EC-843F-24F0DC8884E9}"/>
    <cellStyle name="CustomizationCells 2 2 3 2 3 2 4" xfId="14069" xr:uid="{509F9E3A-FDB1-4580-B33F-D6924427F1F2}"/>
    <cellStyle name="CustomizationCells 2 2 3 2 3 3" xfId="3582" xr:uid="{E0E9C20D-3CFF-4C20-8AD9-1FE486A274F4}"/>
    <cellStyle name="CustomizationCells 2 2 3 2 3 4" xfId="9753" xr:uid="{E8EC6435-698D-4B65-9CA7-4F443871D1A9}"/>
    <cellStyle name="CustomizationCells 2 2 3 2 3 5" xfId="12675" xr:uid="{36338202-0F2D-4149-9F01-6505E596F990}"/>
    <cellStyle name="CustomizationCells 2 2 3 2 4" xfId="2272" xr:uid="{8351CEF9-FBC1-4609-A8A9-9CCC292C9B07}"/>
    <cellStyle name="CustomizationCells 2 2 3 2 4 2" xfId="3767" xr:uid="{8EAF0C82-8263-4D07-8970-C0CAE375B4E4}"/>
    <cellStyle name="CustomizationCells 2 2 3 2 4 3" xfId="10131" xr:uid="{BF044971-D5A5-4775-8039-51C66F5B65EB}"/>
    <cellStyle name="CustomizationCells 2 2 3 2 4 4" xfId="13053" xr:uid="{B7CDBCE6-2400-4FD2-BA41-1B647B967A80}"/>
    <cellStyle name="CustomizationCells 2 2 3 2 5" xfId="6414" xr:uid="{C066F347-DE3B-45E4-9D28-0A2B6E5A9C06}"/>
    <cellStyle name="CustomizationCells 2 2 3 2 6" xfId="8768" xr:uid="{A78A62F7-10B9-4CEF-BF17-FF9AA0DBA092}"/>
    <cellStyle name="CustomizationCells 2 2 3 2 7" xfId="11691" xr:uid="{92F9C857-5EF5-48E9-8E47-2B1EFF0A361D}"/>
    <cellStyle name="CustomizationCells 2 2 3 3" xfId="1414" xr:uid="{7A5741D6-CBA3-44C1-868D-158BA06D606F}"/>
    <cellStyle name="CustomizationCells 2 2 3 3 2" xfId="2979" xr:uid="{56424663-1C15-48DA-A892-DDC8FF907A1C}"/>
    <cellStyle name="CustomizationCells 2 2 3 3 2 2" xfId="7673" xr:uid="{1727203F-4A52-4586-9AF7-640E8F2DD49B}"/>
    <cellStyle name="CustomizationCells 2 2 3 3 2 3" xfId="10729" xr:uid="{8FF2E681-3B9B-4371-BCE8-4EC8D2F84D61}"/>
    <cellStyle name="CustomizationCells 2 2 3 3 2 4" xfId="13611" xr:uid="{EE11F463-199B-49F9-B219-02C9F5DC8EA7}"/>
    <cellStyle name="CustomizationCells 2 2 3 3 3" xfId="4599" xr:uid="{2EFAE26A-D282-4FF0-B472-2B2F9C6D892E}"/>
    <cellStyle name="CustomizationCells 2 2 3 3 4" xfId="9273" xr:uid="{36EE5A73-03E3-43D9-AE42-48FCAAD65E38}"/>
    <cellStyle name="CustomizationCells 2 2 3 3 5" xfId="12195" xr:uid="{2D0CAD25-A13A-45B5-8E2A-24AC40B2BDE2}"/>
    <cellStyle name="CustomizationCells 2 2 3 4" xfId="1149" xr:uid="{9C835068-28FA-46E1-A7C3-6B456E72C033}"/>
    <cellStyle name="CustomizationCells 2 2 3 4 2" xfId="2718" xr:uid="{0B17A946-12DF-4BFD-A403-9857F620530C}"/>
    <cellStyle name="CustomizationCells 2 2 3 4 2 2" xfId="3712" xr:uid="{9C55C7DA-0538-4B22-B575-C98B977131B7}"/>
    <cellStyle name="CustomizationCells 2 2 3 4 2 3" xfId="10468" xr:uid="{1B824A2B-EBE0-410D-979C-76AAD0AA5B21}"/>
    <cellStyle name="CustomizationCells 2 2 3 4 2 4" xfId="13350" xr:uid="{A409F988-47E3-49EE-80AC-992A2F20C2B8}"/>
    <cellStyle name="CustomizationCells 2 2 3 4 3" xfId="4846" xr:uid="{FD6049F9-E2E2-4C30-AC2B-CB15EB3439B4}"/>
    <cellStyle name="CustomizationCells 2 2 3 4 4" xfId="9008" xr:uid="{5F88B5D1-66E5-4BDD-88C4-E2C55B5A20C6}"/>
    <cellStyle name="CustomizationCells 2 2 3 4 5" xfId="11930" xr:uid="{2B18B38A-50FC-43AA-8B53-0A560F4B111E}"/>
    <cellStyle name="CustomizationCells 2 2 3 5" xfId="2066" xr:uid="{5D6040D1-2749-4F04-8C5A-AF3C96B87E43}"/>
    <cellStyle name="CustomizationCells 2 2 3 5 2" xfId="5607" xr:uid="{215985DE-FED4-4297-968B-FFADFB531AFC}"/>
    <cellStyle name="CustomizationCells 2 2 3 5 3" xfId="9925" xr:uid="{B9293D97-6A33-452E-BC26-F59F422FB32D}"/>
    <cellStyle name="CustomizationCells 2 2 3 5 4" xfId="12847" xr:uid="{7EE1FAAC-9B57-4E07-ACD6-51DA336E4A26}"/>
    <cellStyle name="CustomizationCells 2 2 3 6" xfId="5470" xr:uid="{14D5A82F-8BAE-4B0D-8DE7-FFCD8B680A6E}"/>
    <cellStyle name="CustomizationCells 2 2 3 7" xfId="5127" xr:uid="{9464E79F-5792-4819-97C2-AD7E2DAFD853}"/>
    <cellStyle name="CustomizationCells 2 2 3 8" xfId="3674" xr:uid="{A933AD34-A7CB-4CD5-B503-CB565B333E59}"/>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2 2 2" xfId="7744" xr:uid="{428A6026-B8BB-43AC-8330-D187F89F5EED}"/>
    <cellStyle name="CustomizationCells 2 2 4 2 2 2 3" xfId="10800" xr:uid="{38DAE007-8049-4942-9B55-27EAE9244421}"/>
    <cellStyle name="CustomizationCells 2 2 4 2 2 2 4" xfId="13682" xr:uid="{61BC3BEC-6D81-469A-9DAA-A80F7E9B4557}"/>
    <cellStyle name="CustomizationCells 2 2 4 2 2 3" xfId="4503" xr:uid="{5802611F-5224-4387-A1CB-A2507AD514B1}"/>
    <cellStyle name="CustomizationCells 2 2 4 2 2 4" xfId="9344" xr:uid="{57D8DA2F-DE00-450B-A1CB-AA24AC3AB251}"/>
    <cellStyle name="CustomizationCells 2 2 4 2 2 5" xfId="12266" xr:uid="{57A45EA1-B334-4C07-B66B-5BFA2971410E}"/>
    <cellStyle name="CustomizationCells 2 2 4 2 3" xfId="1032" xr:uid="{94984A09-BF13-4AA4-A85D-3B580C0BD78B}"/>
    <cellStyle name="CustomizationCells 2 2 4 2 3 2" xfId="2604" xr:uid="{BC0CACA5-2331-4063-BB4B-4368373F4092}"/>
    <cellStyle name="CustomizationCells 2 2 4 2 3 2 2" xfId="4083" xr:uid="{692C525F-1546-491F-906E-AB4D9A4182C4}"/>
    <cellStyle name="CustomizationCells 2 2 4 2 3 2 3" xfId="10354" xr:uid="{B77D77D9-2337-45B0-8B53-EBBB9F2C9051}"/>
    <cellStyle name="CustomizationCells 2 2 4 2 3 2 4" xfId="13236" xr:uid="{FB50CEAE-3390-4255-857E-90392EE9C1EC}"/>
    <cellStyle name="CustomizationCells 2 2 4 2 3 3" xfId="6626" xr:uid="{3B773E22-F638-4AF7-B88C-02B3D07E8956}"/>
    <cellStyle name="CustomizationCells 2 2 4 2 3 4" xfId="8891" xr:uid="{FA7E9B6F-1952-4235-82CD-3B50EBFB4D31}"/>
    <cellStyle name="CustomizationCells 2 2 4 2 3 5" xfId="11813" xr:uid="{B57FB6F1-B63B-4FCD-A6E7-778C8201307D}"/>
    <cellStyle name="CustomizationCells 2 2 4 2 4" xfId="2135" xr:uid="{7C0B0596-2A97-4E18-AE85-DCECC2928077}"/>
    <cellStyle name="CustomizationCells 2 2 4 2 4 2" xfId="4663" xr:uid="{7C6C05BB-9D9E-430E-B638-858E5ECA9974}"/>
    <cellStyle name="CustomizationCells 2 2 4 2 4 3" xfId="9994" xr:uid="{F8BF2077-5A1C-4CD6-BD17-C2461681B267}"/>
    <cellStyle name="CustomizationCells 2 2 4 2 4 4" xfId="12916" xr:uid="{1507059E-6530-40D9-9080-3D8F81FD9F0C}"/>
    <cellStyle name="CustomizationCells 2 2 4 2 5" xfId="6750" xr:uid="{B56CD432-2CBF-4584-A5D6-2CFECC086A8F}"/>
    <cellStyle name="CustomizationCells 2 2 4 2 6" xfId="5169" xr:uid="{76763D77-6BCC-4BF5-A23A-AB9A6F518FF5}"/>
    <cellStyle name="CustomizationCells 2 2 4 2 7" xfId="8554" xr:uid="{5962F3AA-5A90-4BEC-907F-395053B303D9}"/>
    <cellStyle name="CustomizationCells 2 2 4 3" xfId="1277" xr:uid="{AD4AB5ED-5350-48FE-9D79-10D6781E27E9}"/>
    <cellStyle name="CustomizationCells 2 2 4 3 2" xfId="2842" xr:uid="{8A6C4E5F-1C05-4997-BF56-E1F76E48C4D4}"/>
    <cellStyle name="CustomizationCells 2 2 4 3 2 2" xfId="7536" xr:uid="{67B8D381-361D-4DEC-9D27-CDFD6FFA8683}"/>
    <cellStyle name="CustomizationCells 2 2 4 3 2 3" xfId="10592" xr:uid="{A5818BF3-FCCD-4109-B2A3-E5397F27F510}"/>
    <cellStyle name="CustomizationCells 2 2 4 3 2 4" xfId="13474" xr:uid="{7D7F18FA-7094-4F54-8D51-5115D31477A3}"/>
    <cellStyle name="CustomizationCells 2 2 4 3 3" xfId="5672" xr:uid="{3FB7B3BB-448A-4425-9384-CFE582A2189A}"/>
    <cellStyle name="CustomizationCells 2 2 4 3 4" xfId="9136" xr:uid="{44B0F9D8-4D18-48A9-8746-A1A1D3A717C9}"/>
    <cellStyle name="CustomizationCells 2 2 4 3 5" xfId="12058" xr:uid="{01025637-1865-48F6-BDFF-78DF847D9AFB}"/>
    <cellStyle name="CustomizationCells 2 2 4 4" xfId="1021" xr:uid="{EC0E5E35-78AF-428C-975B-3BF10DCA9FD8}"/>
    <cellStyle name="CustomizationCells 2 2 4 4 2" xfId="2593" xr:uid="{96CED824-CD99-4590-A163-FCC4F6282316}"/>
    <cellStyle name="CustomizationCells 2 2 4 4 2 2" xfId="5414" xr:uid="{E05C7436-1D60-4E18-ABC3-9FD7AAD4128C}"/>
    <cellStyle name="CustomizationCells 2 2 4 4 2 3" xfId="10343" xr:uid="{C828F5C2-7744-4F59-A65D-134D97ADC173}"/>
    <cellStyle name="CustomizationCells 2 2 4 4 2 4" xfId="13225" xr:uid="{1B3633BB-D8D7-4841-AF01-22B385AEB785}"/>
    <cellStyle name="CustomizationCells 2 2 4 4 3" xfId="6803" xr:uid="{47D3C09E-158E-4DE0-B223-57CFD6E9AB72}"/>
    <cellStyle name="CustomizationCells 2 2 4 4 4" xfId="8880" xr:uid="{27ABA48F-38EC-4C81-9984-9F5A76E84443}"/>
    <cellStyle name="CustomizationCells 2 2 4 4 5" xfId="11802" xr:uid="{4EFF19ED-1F77-4A3D-B868-8BBABBD174A0}"/>
    <cellStyle name="CustomizationCells 2 2 4 5" xfId="1929" xr:uid="{F657DCD7-704C-4292-BE18-639D9F37A90F}"/>
    <cellStyle name="CustomizationCells 2 2 4 5 2" xfId="4807" xr:uid="{7E5F9FF2-FCC6-4FBA-8D21-21FF29780C0A}"/>
    <cellStyle name="CustomizationCells 2 2 4 5 3" xfId="9788" xr:uid="{D84EF387-DDFF-4379-BD69-A48B20855715}"/>
    <cellStyle name="CustomizationCells 2 2 4 5 4" xfId="12710" xr:uid="{492CF1B3-36A7-4545-BC0D-B39B5133A13B}"/>
    <cellStyle name="CustomizationCells 2 2 4 6" xfId="6267" xr:uid="{2FC9D29C-2EF4-429F-86FA-85C3185842CC}"/>
    <cellStyle name="CustomizationCells 2 2 4 7" xfId="8222" xr:uid="{085531DD-2C6F-4E2C-B6DF-CB4BD448762E}"/>
    <cellStyle name="CustomizationCells 2 2 4 8" xfId="11264" xr:uid="{EE3B48D3-34FD-4089-B387-D28F7146D895}"/>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7360" xr:uid="{E4935616-9355-4024-A89F-D9F6EBA12CC4}"/>
    <cellStyle name="CustomizationCells 2 2 5 2 2 2 2" xfId="15614" xr:uid="{61F6EA6C-FE7D-46AD-892F-681A6767DD8B}"/>
    <cellStyle name="CustomizationCells 2 2 5 2 2 3" xfId="5921" xr:uid="{DB67D980-AD4E-453A-A89C-FBF706704FFA}"/>
    <cellStyle name="CustomizationCells 2 2 5 2 2 4" xfId="14966" xr:uid="{7150DDEF-431E-452F-B9F8-DF2CA60DF996}"/>
    <cellStyle name="CustomizationCells 2 2 5 2 3" xfId="7036" xr:uid="{F1CA0725-EB02-483B-A552-C4572C8C8BF1}"/>
    <cellStyle name="CustomizationCells 2 2 5 2 3 2" xfId="15290" xr:uid="{B82EA277-E708-48DF-B9FA-F012733164C6}"/>
    <cellStyle name="CustomizationCells 2 2 5 2 4" xfId="4383" xr:uid="{4DF7B5E7-A2FE-495F-98EB-871AA74E6159}"/>
    <cellStyle name="CustomizationCells 2 2 5 2 5" xfId="14642" xr:uid="{E2BDE0FD-EC95-4DBB-9683-A4352D5AE41E}"/>
    <cellStyle name="CustomizationCells 2 2 5 3" xfId="1433" xr:uid="{2DDA9891-53EA-45C3-81C7-8A25CE394629}"/>
    <cellStyle name="CustomizationCells 2 2 5 3 2" xfId="2998" xr:uid="{21959D45-46CB-4DE5-94CA-61E7FDCA9EEC}"/>
    <cellStyle name="CustomizationCells 2 2 5 3 2 2" xfId="7692" xr:uid="{12B60B4D-D34E-4930-A506-DA43BD5DE0EA}"/>
    <cellStyle name="CustomizationCells 2 2 5 3 2 3" xfId="10748" xr:uid="{5B70829B-BF12-4DB7-9B4D-5947BE8CA26C}"/>
    <cellStyle name="CustomizationCells 2 2 5 3 2 4" xfId="13630" xr:uid="{9578D8C0-E523-4358-850A-0BAFE8631702}"/>
    <cellStyle name="CustomizationCells 2 2 5 3 3" xfId="5072" xr:uid="{FCAAE004-E80B-4C0D-A247-4A31E879AD49}"/>
    <cellStyle name="CustomizationCells 2 2 5 3 4" xfId="9292" xr:uid="{D0D7FA7A-55A0-4E88-AED4-E0893651C4E5}"/>
    <cellStyle name="CustomizationCells 2 2 5 3 5" xfId="12214" xr:uid="{DAF7FD06-3272-46AC-87EF-7FBE78DA301F}"/>
    <cellStyle name="CustomizationCells 2 2 5 4" xfId="1687" xr:uid="{8F4B4369-7A43-4A2B-914A-B58D110870DA}"/>
    <cellStyle name="CustomizationCells 2 2 5 4 2" xfId="3249" xr:uid="{A0BF66B0-CF20-4A39-983A-487F9BC9A66D}"/>
    <cellStyle name="CustomizationCells 2 2 5 4 2 2" xfId="7943" xr:uid="{8B7D6DF2-47C9-4B1D-8C9D-F44F8C14091F}"/>
    <cellStyle name="CustomizationCells 2 2 5 4 2 3" xfId="10999" xr:uid="{39842433-7F7F-41A3-9A51-DCBF8FBDC7C4}"/>
    <cellStyle name="CustomizationCells 2 2 5 4 2 4" xfId="13881" xr:uid="{E3BD520B-4967-495E-9729-BA8067CC61A9}"/>
    <cellStyle name="CustomizationCells 2 2 5 4 3" xfId="4681" xr:uid="{75C8EE7D-E6B7-4566-956B-054E32DB5DC2}"/>
    <cellStyle name="CustomizationCells 2 2 5 4 4" xfId="9546" xr:uid="{FA901750-544E-43AC-B630-AB3BCF14EC32}"/>
    <cellStyle name="CustomizationCells 2 2 5 4 5" xfId="12468" xr:uid="{6790AEF2-8739-41B4-906A-A0286F883CD8}"/>
    <cellStyle name="CustomizationCells 2 2 5 5" xfId="2084" xr:uid="{A9F95BAC-5492-4DE2-A2C2-D7A49C6A80A2}"/>
    <cellStyle name="CustomizationCells 2 2 5 5 2" xfId="4051" xr:uid="{61BCB1EE-F1BE-4DD4-AF63-CB43021D4A39}"/>
    <cellStyle name="CustomizationCells 2 2 5 5 3" xfId="9943" xr:uid="{BF521A3F-F2E3-4767-8F5D-88A79263763D}"/>
    <cellStyle name="CustomizationCells 2 2 5 5 4" xfId="12865" xr:uid="{6BF3C721-98AB-404C-9E09-65B3D2F1AE7A}"/>
    <cellStyle name="CustomizationCells 2 2 5 6" xfId="5413" xr:uid="{98E65FB8-8B9B-44D9-AFDF-DADD2F8DD8F2}"/>
    <cellStyle name="CustomizationCells 2 2 5 7" xfId="3694" xr:uid="{3CACE96D-9AE7-4116-8BBC-4E772A421EF4}"/>
    <cellStyle name="CustomizationCells 2 2 5 8" xfId="5079" xr:uid="{DDF08A92-84BB-40D0-AB72-A7E29DEF8B5A}"/>
    <cellStyle name="CustomizationCells 2 2 6" xfId="1227" xr:uid="{1FA2EF5B-BDB2-4CF4-B40F-1A4537614B3F}"/>
    <cellStyle name="CustomizationCells 2 2 6 2" xfId="2795" xr:uid="{625D48FE-3237-4085-8822-EA4C7CC0A675}"/>
    <cellStyle name="CustomizationCells 2 2 6 2 2" xfId="4033" xr:uid="{14392837-1556-481D-BFC5-F3CEA3B32692}"/>
    <cellStyle name="CustomizationCells 2 2 6 2 3" xfId="10545" xr:uid="{0825D731-7AE9-43CF-B6D8-0B6E63283FB6}"/>
    <cellStyle name="CustomizationCells 2 2 6 2 4" xfId="13427" xr:uid="{1F1A2FE3-B389-4A0E-9079-94F4C4866C32}"/>
    <cellStyle name="CustomizationCells 2 2 6 3" xfId="6270" xr:uid="{F4175940-6AA9-4C7B-AE5B-83DC5CB87A0E}"/>
    <cellStyle name="CustomizationCells 2 2 6 4" xfId="9086" xr:uid="{18E7E632-F7D5-47E6-B20D-5FACDBCD5DBA}"/>
    <cellStyle name="CustomizationCells 2 2 6 5" xfId="12008" xr:uid="{21545F84-2243-4C84-B41B-22DC5C203D5D}"/>
    <cellStyle name="CustomizationCells 2 2 7" xfId="1699" xr:uid="{34A925FC-7445-442B-A2EB-05402A658500}"/>
    <cellStyle name="CustomizationCells 2 2 7 2" xfId="3260" xr:uid="{72ADD73A-1CE9-4DBE-9E15-248C9DEC0116}"/>
    <cellStyle name="CustomizationCells 2 2 7 2 2" xfId="7954" xr:uid="{F5C80A23-0B3D-4E6E-BEB4-E5482B74AA16}"/>
    <cellStyle name="CustomizationCells 2 2 7 2 3" xfId="11010" xr:uid="{A9F2C757-D7D4-460E-931F-99BD2F3ECECB}"/>
    <cellStyle name="CustomizationCells 2 2 7 2 4" xfId="13892" xr:uid="{588C155F-8956-4012-97FE-8054C9828AA1}"/>
    <cellStyle name="CustomizationCells 2 2 7 3" xfId="5208" xr:uid="{B2D0D681-8DED-4954-BC3B-A0A27252502A}"/>
    <cellStyle name="CustomizationCells 2 2 7 4" xfId="9558" xr:uid="{C52C778B-E38C-41F3-980C-4B58A1CA7D10}"/>
    <cellStyle name="CustomizationCells 2 2 7 5" xfId="12480" xr:uid="{3922CA3E-E64F-416E-9F2D-5D9AF3E256FA}"/>
    <cellStyle name="CustomizationCells 2 2 8" xfId="1784" xr:uid="{D475A28F-99E5-4D2A-A5BC-4D8A8CA797EB}"/>
    <cellStyle name="CustomizationCells 2 2 8 2" xfId="5046" xr:uid="{6B736958-E668-4327-8E66-C1A6CCD53E46}"/>
    <cellStyle name="CustomizationCells 2 2 8 3" xfId="9643" xr:uid="{A3964529-E2F2-4237-A75D-350D4DF79065}"/>
    <cellStyle name="CustomizationCells 2 2 8 4" xfId="12565" xr:uid="{976B3319-84CB-4F65-AAC9-EE50B6EE9C25}"/>
    <cellStyle name="CustomizationCells 2 2 9" xfId="6130" xr:uid="{0E41FA38-F73B-488B-8A3E-668C49F674CF}"/>
    <cellStyle name="CustomizationCells 3" xfId="310" xr:uid="{6BAB25F7-D23D-4B07-A424-59F23005346E}"/>
    <cellStyle name="CustomizationCells 3 10" xfId="8204" xr:uid="{A465F101-F29B-47E0-B24E-81C606BED054}"/>
    <cellStyle name="CustomizationCells 3 11" xfId="11256" xr:uid="{53E4207B-E5A5-4D66-92FC-283D38D0C5B1}"/>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2 2 2" xfId="7836" xr:uid="{1CD69B3F-4533-4D52-8F62-151FD4700CEE}"/>
    <cellStyle name="CustomizationCells 3 2 2 2 2 3" xfId="10892" xr:uid="{7F92C880-0504-4C48-AAF4-89E26CD73F13}"/>
    <cellStyle name="CustomizationCells 3 2 2 2 2 4" xfId="13774" xr:uid="{8D533ABE-4C2E-4506-B1A5-E1767B883387}"/>
    <cellStyle name="CustomizationCells 3 2 2 2 3" xfId="5224" xr:uid="{AF93AF2A-B39A-4AED-968A-E1157169FB46}"/>
    <cellStyle name="CustomizationCells 3 2 2 2 4" xfId="9436" xr:uid="{A45FE8AC-50F9-4B3B-A69B-93BD15D6BFD5}"/>
    <cellStyle name="CustomizationCells 3 2 2 2 5" xfId="12358" xr:uid="{31134C28-E3F1-4775-81DD-6C68363336CC}"/>
    <cellStyle name="CustomizationCells 3 2 2 3" xfId="1068" xr:uid="{80EA2534-1F02-421A-83E4-0265269BE447}"/>
    <cellStyle name="CustomizationCells 3 2 2 3 2" xfId="2638" xr:uid="{4C775893-88CF-4D5B-ACDE-08EE931FD34D}"/>
    <cellStyle name="CustomizationCells 3 2 2 3 2 2" xfId="3612" xr:uid="{E5386CA9-C34F-4AF5-A1BB-043BEED1661B}"/>
    <cellStyle name="CustomizationCells 3 2 2 3 2 3" xfId="10388" xr:uid="{2890FA5F-8E47-45E3-93E8-5CABAFF5ABC0}"/>
    <cellStyle name="CustomizationCells 3 2 2 3 2 4" xfId="13270" xr:uid="{CFE3F2D1-F5D9-43C8-995F-64A98B6FF5D7}"/>
    <cellStyle name="CustomizationCells 3 2 2 3 3" xfId="6797" xr:uid="{587DE382-93F1-4CC4-8941-34EDAC2837DE}"/>
    <cellStyle name="CustomizationCells 3 2 2 3 4" xfId="8927" xr:uid="{3983E0FC-F273-4CF9-A490-5A2D27468CC0}"/>
    <cellStyle name="CustomizationCells 3 2 2 3 5" xfId="11849" xr:uid="{BE972A23-9676-4F0B-A02C-CD712CF4A37E}"/>
    <cellStyle name="CustomizationCells 3 2 2 4" xfId="2227" xr:uid="{AA9E26DD-C6E0-412C-884A-7FEA9C846738}"/>
    <cellStyle name="CustomizationCells 3 2 2 4 2" xfId="3511" xr:uid="{33F0F6AB-9849-4B70-845C-B9C10F8AED45}"/>
    <cellStyle name="CustomizationCells 3 2 2 4 3" xfId="10086" xr:uid="{DDE03CD7-AB88-4E62-8B21-AF136DA0F405}"/>
    <cellStyle name="CustomizationCells 3 2 2 4 4" xfId="13008" xr:uid="{9278CC0A-DE1D-4F23-B8B6-73CCED3D34BD}"/>
    <cellStyle name="CustomizationCells 3 2 2 5" xfId="6344" xr:uid="{3DAA26ED-649E-47F3-9462-17DBFC0484F8}"/>
    <cellStyle name="CustomizationCells 3 2 2 6" xfId="6097" xr:uid="{A70BBEC5-4E8F-4957-A79D-8D27CEA5AEE6}"/>
    <cellStyle name="CustomizationCells 3 2 2 7" xfId="4635" xr:uid="{449542BD-A745-42D9-85EE-4BBA59302351}"/>
    <cellStyle name="CustomizationCells 3 2 3" xfId="1369" xr:uid="{073A8689-86EA-4A56-9EB2-318980A1B024}"/>
    <cellStyle name="CustomizationCells 3 2 3 2" xfId="2934" xr:uid="{7CAB42F9-4F5E-41E2-AE04-7C8EFA978D11}"/>
    <cellStyle name="CustomizationCells 3 2 3 2 2" xfId="7628" xr:uid="{A8FB449A-379E-45FD-9ACD-0B76E1F8090C}"/>
    <cellStyle name="CustomizationCells 3 2 3 2 3" xfId="10684" xr:uid="{C11AF94A-0C02-428D-AEC6-698719F14343}"/>
    <cellStyle name="CustomizationCells 3 2 3 2 4" xfId="13566" xr:uid="{96654B37-337E-4FB5-8D26-7C58C37DCDDB}"/>
    <cellStyle name="CustomizationCells 3 2 3 3" xfId="5669" xr:uid="{F6D90569-C85C-495F-9AA4-E6C5E37E9618}"/>
    <cellStyle name="CustomizationCells 3 2 3 4" xfId="9228" xr:uid="{F83450E4-E838-42FF-97E9-954BD0D703D4}"/>
    <cellStyle name="CustomizationCells 3 2 3 5" xfId="12150" xr:uid="{75448B5D-DDE4-4263-98E1-B64C8A1EB779}"/>
    <cellStyle name="CustomizationCells 3 2 4" xfId="28" xr:uid="{8295119A-6EE7-47AF-BEDE-3C16B5089EA7}"/>
    <cellStyle name="CustomizationCells 3 2 4 2" xfId="2313" xr:uid="{C219985D-846D-4A1D-B7B6-83B590E049DA}"/>
    <cellStyle name="CustomizationCells 3 2 4 2 2" xfId="4715" xr:uid="{1E3F5573-64D5-4EE6-9F8B-601F91CCF2EC}"/>
    <cellStyle name="CustomizationCells 3 2 4 2 3" xfId="10171" xr:uid="{22374002-5E79-4CC8-A76B-4B7C8436F218}"/>
    <cellStyle name="CustomizationCells 3 2 4 2 4" xfId="13090" xr:uid="{F694A7C5-17FE-4568-AD72-4C52147E7466}"/>
    <cellStyle name="CustomizationCells 3 2 4 3" xfId="4188" xr:uid="{E094DEBC-CE5B-48B5-905B-F3BDCBF0E27D}"/>
    <cellStyle name="CustomizationCells 3 2 4 4" xfId="8532" xr:uid="{F5C1716C-F284-48D9-B155-127F98A971EC}"/>
    <cellStyle name="CustomizationCells 3 2 4 5" xfId="11493" xr:uid="{D0E7ACE0-F1EE-4FDA-8991-B46C15E7BA81}"/>
    <cellStyle name="CustomizationCells 3 2 5" xfId="2021" xr:uid="{6548E8FA-2AC2-43F7-A2DA-5406FF57AFBB}"/>
    <cellStyle name="CustomizationCells 3 2 5 2" xfId="4771" xr:uid="{4F9AF835-E039-415C-BA97-D3701698F67E}"/>
    <cellStyle name="CustomizationCells 3 2 5 3" xfId="9880" xr:uid="{AECB6892-04E2-40B0-AD3A-8BA9B42CC30E}"/>
    <cellStyle name="CustomizationCells 3 2 5 4" xfId="12802" xr:uid="{A67F3BBE-3C90-44FC-BD29-A4733FF30DFB}"/>
    <cellStyle name="CustomizationCells 3 2 6" xfId="5131" xr:uid="{31A491B4-5FF4-4968-814F-5FA626FF5E81}"/>
    <cellStyle name="CustomizationCells 3 2 7" xfId="4478" xr:uid="{F25796CD-BD54-43BE-971A-072532D5F8D5}"/>
    <cellStyle name="CustomizationCells 3 2 8" xfId="8233" xr:uid="{F2049007-7E96-4ACD-993B-F56156FB4053}"/>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2 2 2" xfId="7863" xr:uid="{E75F5BB1-9E2E-4D81-B75A-D0E766F4AA26}"/>
    <cellStyle name="CustomizationCells 3 3 2 2 2 3" xfId="10919" xr:uid="{0FB5D88F-FEE4-4F77-9C1D-C25322EA5BB4}"/>
    <cellStyle name="CustomizationCells 3 3 2 2 2 4" xfId="13801" xr:uid="{1E4846F7-5277-4280-9082-EF7F73240729}"/>
    <cellStyle name="CustomizationCells 3 3 2 2 3" xfId="4462" xr:uid="{631F26FF-26FB-4946-AE27-242086531AF7}"/>
    <cellStyle name="CustomizationCells 3 3 2 2 4" xfId="9463" xr:uid="{8C7ED488-BD77-443F-884A-46061D5FB99C}"/>
    <cellStyle name="CustomizationCells 3 3 2 2 5" xfId="12385" xr:uid="{BB02C6F8-461E-4DE6-BF67-3EE6732A3865}"/>
    <cellStyle name="CustomizationCells 3 3 2 3" xfId="928" xr:uid="{AA906F1F-6881-4229-8DAC-8EC315CB8060}"/>
    <cellStyle name="CustomizationCells 3 3 2 3 2" xfId="2509" xr:uid="{06E881BC-942F-4381-B079-E864FFAC9246}"/>
    <cellStyle name="CustomizationCells 3 3 2 3 2 2" xfId="6445" xr:uid="{8AB28920-49E0-426C-9B0B-9E468BFEC444}"/>
    <cellStyle name="CustomizationCells 3 3 2 3 2 3" xfId="10259" xr:uid="{9945F6F0-84A7-465E-9396-0120DDE4F860}"/>
    <cellStyle name="CustomizationCells 3 3 2 3 2 4" xfId="13141" xr:uid="{EA7B9CAA-E11C-44F9-9CFA-FFEDEFAD0EF7}"/>
    <cellStyle name="CustomizationCells 3 3 2 3 3" xfId="4788" xr:uid="{DFF0A1AC-787F-496A-90FA-0B3586DFDF92}"/>
    <cellStyle name="CustomizationCells 3 3 2 3 4" xfId="8787" xr:uid="{B061ABD1-2D31-4C74-B462-40EDD88E69FD}"/>
    <cellStyle name="CustomizationCells 3 3 2 3 5" xfId="11709" xr:uid="{950D0644-D280-46A7-8DFA-ED40B20498BD}"/>
    <cellStyle name="CustomizationCells 3 3 2 4" xfId="2254" xr:uid="{EFA3A520-4A9F-4168-8131-08A6B126AA9F}"/>
    <cellStyle name="CustomizationCells 3 3 2 4 2" xfId="6639" xr:uid="{83596BBF-7DA6-42B2-B998-8131A63FB14F}"/>
    <cellStyle name="CustomizationCells 3 3 2 4 3" xfId="10113" xr:uid="{F2554709-19FC-44A5-805D-610AF29A1B45}"/>
    <cellStyle name="CustomizationCells 3 3 2 4 4" xfId="13035" xr:uid="{0F64221D-04B2-4206-98AF-73384DE85D88}"/>
    <cellStyle name="CustomizationCells 3 3 2 5" xfId="4096" xr:uid="{C5F7345D-2635-4792-B2EB-0137110D4639}"/>
    <cellStyle name="CustomizationCells 3 3 2 6" xfId="5092" xr:uid="{ED773612-CE97-4FCD-A93A-1643B8FBCB3D}"/>
    <cellStyle name="CustomizationCells 3 3 2 7" xfId="6577" xr:uid="{FD7A16D2-0C87-4D57-8950-1E0361EBE61D}"/>
    <cellStyle name="CustomizationCells 3 3 3" xfId="1396" xr:uid="{52BA3711-D659-4A65-8A38-4465E7880943}"/>
    <cellStyle name="CustomizationCells 3 3 3 2" xfId="2961" xr:uid="{04CE13D3-A0C7-49E2-9093-6B225094E77B}"/>
    <cellStyle name="CustomizationCells 3 3 3 2 2" xfId="7655" xr:uid="{A7D51F0E-140D-40F4-B150-C581C8D92D34}"/>
    <cellStyle name="CustomizationCells 3 3 3 2 3" xfId="10711" xr:uid="{6C9371D2-C04B-45A2-820D-5D272E057C97}"/>
    <cellStyle name="CustomizationCells 3 3 3 2 4" xfId="13593" xr:uid="{F627D164-12E9-4CDA-A755-2E5B1F00FD80}"/>
    <cellStyle name="CustomizationCells 3 3 3 3" xfId="5121" xr:uid="{A8983267-BF44-4735-BDFB-743FB66F725A}"/>
    <cellStyle name="CustomizationCells 3 3 3 4" xfId="9255" xr:uid="{1D7F8D6F-4352-47E8-912A-BE6A85E770A1}"/>
    <cellStyle name="CustomizationCells 3 3 3 5" xfId="12177" xr:uid="{24AAFC55-0621-4C31-BD36-838E7B488C86}"/>
    <cellStyle name="CustomizationCells 3 3 4" xfId="1692" xr:uid="{AB187B44-1F67-4AF9-8015-659E5BDD8A5A}"/>
    <cellStyle name="CustomizationCells 3 3 4 2" xfId="3254" xr:uid="{12E8847F-56CF-4776-9766-401666FE55AC}"/>
    <cellStyle name="CustomizationCells 3 3 4 2 2" xfId="7948" xr:uid="{9ADD2FB9-5E8F-4129-84BE-624213F2E8A3}"/>
    <cellStyle name="CustomizationCells 3 3 4 2 3" xfId="11004" xr:uid="{AD8586EA-C968-4690-BE10-3FF88405F43D}"/>
    <cellStyle name="CustomizationCells 3 3 4 2 4" xfId="13886" xr:uid="{3BA7E6ED-C4A2-4CA0-BD86-24E17D02C342}"/>
    <cellStyle name="CustomizationCells 3 3 4 3" xfId="5289" xr:uid="{2C4A204C-CB29-405F-9C9C-EA5E7F967149}"/>
    <cellStyle name="CustomizationCells 3 3 4 4" xfId="9551" xr:uid="{8ED8CE03-355F-4A33-B6EF-AF83CD9CBE17}"/>
    <cellStyle name="CustomizationCells 3 3 4 5" xfId="12473" xr:uid="{B1C73334-4759-441A-850F-C5CCAC8E48CA}"/>
    <cellStyle name="CustomizationCells 3 3 5" xfId="2048" xr:uid="{AA42CF44-3FC6-4F8E-8E27-E4699AC218AD}"/>
    <cellStyle name="CustomizationCells 3 3 5 2" xfId="4656" xr:uid="{8EBB53BD-994D-48AC-A476-D4C1770A3EE7}"/>
    <cellStyle name="CustomizationCells 3 3 5 3" xfId="9907" xr:uid="{798F6595-2943-4D6F-94DB-6F59F07F875F}"/>
    <cellStyle name="CustomizationCells 3 3 5 4" xfId="12829" xr:uid="{D7B95957-0EBA-4000-96F1-90CA60D472D1}"/>
    <cellStyle name="CustomizationCells 3 3 6" xfId="6841" xr:uid="{4F330FAA-C2AD-4924-A368-1396E84FD8CD}"/>
    <cellStyle name="CustomizationCells 3 3 7" xfId="4095" xr:uid="{C7AC63C9-56C1-4135-A77D-3B7A7480CBAC}"/>
    <cellStyle name="CustomizationCells 3 3 8" xfId="8268" xr:uid="{A64160B8-A92A-4553-A464-0B1D2627455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2 2 2" xfId="7783" xr:uid="{14A7DA3C-9A6C-48F5-92D1-904ADF15A426}"/>
    <cellStyle name="CustomizationCells 3 4 2 2 2 3" xfId="10839" xr:uid="{BB2E0DA3-852F-45B0-BA3F-F3BD4E6ED58A}"/>
    <cellStyle name="CustomizationCells 3 4 2 2 2 4" xfId="13721" xr:uid="{BF0F6F70-292E-4FC3-A6C4-53D2543F8466}"/>
    <cellStyle name="CustomizationCells 3 4 2 2 3" xfId="5504" xr:uid="{507AEAF1-98F9-42F0-9CDB-F5D5845133D3}"/>
    <cellStyle name="CustomizationCells 3 4 2 2 4" xfId="9383" xr:uid="{911A09BD-C605-4554-925B-9F29B79E4CDA}"/>
    <cellStyle name="CustomizationCells 3 4 2 2 5" xfId="12305" xr:uid="{A6067A7C-5E08-4CC3-A1CE-8504B6578F72}"/>
    <cellStyle name="CustomizationCells 3 4 2 3" xfId="1042" xr:uid="{A88A6320-5E55-43FE-84D1-CD6393060E7A}"/>
    <cellStyle name="CustomizationCells 3 4 2 3 2" xfId="2613" xr:uid="{143EA44F-B533-491E-BE91-9C53061EB93C}"/>
    <cellStyle name="CustomizationCells 3 4 2 3 2 2" xfId="3847" xr:uid="{BCDF0181-F661-4E39-A886-6E4E00434599}"/>
    <cellStyle name="CustomizationCells 3 4 2 3 2 3" xfId="10363" xr:uid="{1477DB4B-8716-4AD2-A6B6-7EFC1C8DB296}"/>
    <cellStyle name="CustomizationCells 3 4 2 3 2 4" xfId="13245" xr:uid="{FBE2F968-6A46-40E0-BDE4-4E62391F57DE}"/>
    <cellStyle name="CustomizationCells 3 4 2 3 3" xfId="4824" xr:uid="{46EB8BE7-F47C-4AF1-A68F-7ABBE2899757}"/>
    <cellStyle name="CustomizationCells 3 4 2 3 4" xfId="8901" xr:uid="{076A8AD3-D286-4CB5-AAA6-D939B9A968BC}"/>
    <cellStyle name="CustomizationCells 3 4 2 3 5" xfId="11823" xr:uid="{3747F1D7-B9FE-4505-8EC4-D6C8401F8811}"/>
    <cellStyle name="CustomizationCells 3 4 2 4" xfId="2174" xr:uid="{6F8159BA-6C3C-42B0-A6AF-33509DA78DEC}"/>
    <cellStyle name="CustomizationCells 3 4 2 4 2" xfId="4862" xr:uid="{107CD404-D097-4780-9AE8-4A33424C3C59}"/>
    <cellStyle name="CustomizationCells 3 4 2 4 3" xfId="10033" xr:uid="{9773BC6E-5B01-4331-8425-EB1A656A2E80}"/>
    <cellStyle name="CustomizationCells 3 4 2 4 4" xfId="12955" xr:uid="{E736A9F6-0220-4711-9D56-F9B0CEE9BB9C}"/>
    <cellStyle name="CustomizationCells 3 4 2 5" xfId="4118" xr:uid="{CD976257-0D2C-4104-834B-90B18E22753F}"/>
    <cellStyle name="CustomizationCells 3 4 2 6" xfId="5116" xr:uid="{66666E3A-8064-43E7-B483-533082462B3C}"/>
    <cellStyle name="CustomizationCells 3 4 2 7" xfId="8572" xr:uid="{79AC63D3-9BF7-4BF8-84AE-E6093CBDA14B}"/>
    <cellStyle name="CustomizationCells 3 4 3" xfId="1316" xr:uid="{5AAF8008-B46F-4E55-8756-68ECF318C818}"/>
    <cellStyle name="CustomizationCells 3 4 3 2" xfId="2881" xr:uid="{4118F1CC-09C6-46FE-92D4-4E5E458A47DD}"/>
    <cellStyle name="CustomizationCells 3 4 3 2 2" xfId="7575" xr:uid="{29B6073B-AA4B-4783-A9AA-3CCD0DEB42A7}"/>
    <cellStyle name="CustomizationCells 3 4 3 2 3" xfId="10631" xr:uid="{6E1C7F21-EFB7-4AD0-836E-18C9053DDE70}"/>
    <cellStyle name="CustomizationCells 3 4 3 2 4" xfId="13513" xr:uid="{CFE73C7F-8F1C-4484-865C-EEA6018711C1}"/>
    <cellStyle name="CustomizationCells 3 4 3 3" xfId="4227" xr:uid="{3CFA2488-19AE-4DFD-A0AB-3650534DDA3F}"/>
    <cellStyle name="CustomizationCells 3 4 3 4" xfId="9175" xr:uid="{E771E69E-9E1E-4194-9A7E-A2394F029549}"/>
    <cellStyle name="CustomizationCells 3 4 3 5" xfId="12097" xr:uid="{FB8282CB-0758-403A-B19A-6C5D063F600E}"/>
    <cellStyle name="CustomizationCells 3 4 4" xfId="1086" xr:uid="{F86D0906-0ADD-4063-B9F4-FF344D050594}"/>
    <cellStyle name="CustomizationCells 3 4 4 2" xfId="2655" xr:uid="{52EA8198-C743-47D6-B5A7-4A29A80119EF}"/>
    <cellStyle name="CustomizationCells 3 4 4 2 2" xfId="3761" xr:uid="{4A156F97-47E1-4EC4-A9D3-86635AA0E3FD}"/>
    <cellStyle name="CustomizationCells 3 4 4 2 3" xfId="10405" xr:uid="{3A33E785-8E38-4517-880B-9B8FF3A2439D}"/>
    <cellStyle name="CustomizationCells 3 4 4 2 4" xfId="13287" xr:uid="{18C96486-C098-4AD1-BCD9-83DDA73CDC6A}"/>
    <cellStyle name="CustomizationCells 3 4 4 3" xfId="5737" xr:uid="{B8DD7D35-95A7-41C2-963D-2081D5A2443D}"/>
    <cellStyle name="CustomizationCells 3 4 4 4" xfId="8945" xr:uid="{9471E240-9489-402E-BC37-420DCB78ADA3}"/>
    <cellStyle name="CustomizationCells 3 4 4 5" xfId="11867" xr:uid="{C2E256C1-48D1-43FD-ACA5-30881C466F07}"/>
    <cellStyle name="CustomizationCells 3 4 5" xfId="1968" xr:uid="{9559E94D-108A-4626-8D7F-6356641E17B6}"/>
    <cellStyle name="CustomizationCells 3 4 5 2" xfId="4277" xr:uid="{19A37AF7-AAC1-4A07-9B93-A05E6451A91F}"/>
    <cellStyle name="CustomizationCells 3 4 5 3" xfId="9827" xr:uid="{59D1A3E8-2E87-4B72-9056-5A66C308DF74}"/>
    <cellStyle name="CustomizationCells 3 4 5 4" xfId="12749" xr:uid="{2287D33C-2789-41CF-A829-899D1996979F}"/>
    <cellStyle name="CustomizationCells 3 4 6" xfId="4081" xr:uid="{96FCA7A4-AC17-4105-85E6-9459751BDDDD}"/>
    <cellStyle name="CustomizationCells 3 4 7" xfId="6796" xr:uid="{5C84466B-5295-4179-9D06-B988745AA0B3}"/>
    <cellStyle name="CustomizationCells 3 4 8" xfId="6289" xr:uid="{EEFDFCDC-0E0A-426F-89C8-C0D4D8ED8F2F}"/>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6 2 2" xfId="6840" xr:uid="{2525FC0D-BA57-4D8A-989D-0A36E94C1150}"/>
    <cellStyle name="CustomizationCells 3 6 2 3" xfId="10426" xr:uid="{8930D3C3-C1CB-4A2C-9812-A27BE2B838AA}"/>
    <cellStyle name="CustomizationCells 3 6 2 4" xfId="13308" xr:uid="{C8BE0E57-6CF5-4A3F-B1B0-4A603D1DAAD8}"/>
    <cellStyle name="CustomizationCells 3 6 3" xfId="4331" xr:uid="{84EF9A19-29AE-43AB-9BF4-C229BFDD6C04}"/>
    <cellStyle name="CustomizationCells 3 6 4" xfId="8966" xr:uid="{E1031FC4-12A7-4935-843E-623EB09A6880}"/>
    <cellStyle name="CustomizationCells 3 6 5" xfId="11888" xr:uid="{2500CD9E-63EA-4C71-BEC0-050BF2F53FC0}"/>
    <cellStyle name="CustomizationCells 3 7" xfId="1769" xr:uid="{CA7E4C1B-3A9E-4D85-9E9E-A87833AD5B5E}"/>
    <cellStyle name="CustomizationCells 3 7 2" xfId="3325" xr:uid="{EBAB8C18-20C9-4F21-A04C-7F175D114079}"/>
    <cellStyle name="CustomizationCells 3 7 2 2" xfId="8019" xr:uid="{061C1557-84F2-41AD-8F09-C0612DCB380C}"/>
    <cellStyle name="CustomizationCells 3 7 2 3" xfId="11075" xr:uid="{1B858467-A7DC-4D03-AE61-0148ACBB20C5}"/>
    <cellStyle name="CustomizationCells 3 7 2 4" xfId="13957" xr:uid="{EBB6FE2C-16CC-4C99-AF49-AF9066EA2EA7}"/>
    <cellStyle name="CustomizationCells 3 7 3" xfId="6706" xr:uid="{52478C9E-1E86-41EB-9EAC-3372AF7349C1}"/>
    <cellStyle name="CustomizationCells 3 7 4" xfId="9628" xr:uid="{7E6AA61E-64CA-42EE-A2CE-1929FE1867E2}"/>
    <cellStyle name="CustomizationCells 3 7 5" xfId="12550" xr:uid="{1726A73F-7158-493B-8214-32E5B6F28416}"/>
    <cellStyle name="CustomizationCells 3 8" xfId="1734" xr:uid="{3F34BCBF-4D17-4460-A2E5-F1DD28615959}"/>
    <cellStyle name="CustomizationCells 3 8 2" xfId="4456" xr:uid="{3149C5A9-C903-4F65-B4BC-1D84848CFB48}"/>
    <cellStyle name="CustomizationCells 3 8 3" xfId="9593" xr:uid="{747B4175-2D36-4425-956E-E9D4379A269E}"/>
    <cellStyle name="CustomizationCells 3 8 4" xfId="12515" xr:uid="{5429AA16-44AC-4AA3-A838-4828A4394859}"/>
    <cellStyle name="CustomizationCells 3 9" xfId="3937" xr:uid="{AA639C8F-3D8F-4715-B3D1-48E9E3152ABD}"/>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10" xfId="8493" xr:uid="{DA90942D-A0E9-431F-A787-A2759AD9F6A5}"/>
    <cellStyle name="CustomizationGreenCells 3 11" xfId="11480" xr:uid="{2060C5A3-7FE9-40AF-B372-0EA100EFE4AD}"/>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2 2 2" xfId="7837" xr:uid="{C958ACB2-FE3E-4C03-A0DD-74E7AC5FE8E1}"/>
    <cellStyle name="CustomizationGreenCells 3 2 2 2 2 3" xfId="10893" xr:uid="{AB3E2282-C74D-4AF0-A9F5-EFC456226495}"/>
    <cellStyle name="CustomizationGreenCells 3 2 2 2 2 4" xfId="13775" xr:uid="{4CBD4728-4676-4D62-BBD9-37339325B244}"/>
    <cellStyle name="CustomizationGreenCells 3 2 2 2 3" xfId="6299" xr:uid="{3F1C4C6F-156D-41AE-9107-4453A091D95E}"/>
    <cellStyle name="CustomizationGreenCells 3 2 2 2 4" xfId="9437" xr:uid="{7F762D87-23C1-4939-94BD-F6C0DFC942FA}"/>
    <cellStyle name="CustomizationGreenCells 3 2 2 2 5" xfId="12359" xr:uid="{43FAEA8E-C6D2-4CC1-BAFE-1201D9857DC1}"/>
    <cellStyle name="CustomizationGreenCells 3 2 2 3" xfId="1824" xr:uid="{4A9AD5EE-BE8F-4307-8F33-4BBB5AAE6C1C}"/>
    <cellStyle name="CustomizationGreenCells 3 2 2 3 2" xfId="3374" xr:uid="{F88F7516-A354-490A-8B74-321B3EEE0024}"/>
    <cellStyle name="CustomizationGreenCells 3 2 2 3 2 2" xfId="8068" xr:uid="{38DD766E-AC16-42C0-9AA6-E7862D9932AE}"/>
    <cellStyle name="CustomizationGreenCells 3 2 2 3 2 3" xfId="11124" xr:uid="{A7721524-67D4-41EA-9403-6DC851954B2A}"/>
    <cellStyle name="CustomizationGreenCells 3 2 2 3 2 4" xfId="14006" xr:uid="{D3E4C7D4-2B46-4FF8-92D5-2B662C57BF99}"/>
    <cellStyle name="CustomizationGreenCells 3 2 2 3 3" xfId="6660" xr:uid="{F2BE7130-5D46-4C28-832F-F6AEC04E3588}"/>
    <cellStyle name="CustomizationGreenCells 3 2 2 3 4" xfId="9683" xr:uid="{E4DCC274-B4CD-460B-BD00-0C74DB172C80}"/>
    <cellStyle name="CustomizationGreenCells 3 2 2 3 5" xfId="12605" xr:uid="{566F183E-F2BC-44FA-AA02-3DB85C08B41D}"/>
    <cellStyle name="CustomizationGreenCells 3 2 2 4" xfId="2228" xr:uid="{552B0FAD-4474-4E03-B64A-AF669B3F3E35}"/>
    <cellStyle name="CustomizationGreenCells 3 2 2 4 2" xfId="3526" xr:uid="{1BE3C4E5-0841-46CB-AF82-B476A27568FA}"/>
    <cellStyle name="CustomizationGreenCells 3 2 2 4 3" xfId="10087" xr:uid="{529AE4BA-7EBC-4B65-994A-65F2BB489718}"/>
    <cellStyle name="CustomizationGreenCells 3 2 2 4 4" xfId="13009" xr:uid="{8D8AA84F-68EF-44D8-9326-4BDA7F725211}"/>
    <cellStyle name="CustomizationGreenCells 3 2 2 5" xfId="4815" xr:uid="{CE3F4CC0-9EA1-4E2D-B27D-A2957F1CBF41}"/>
    <cellStyle name="CustomizationGreenCells 3 2 2 6" xfId="4514" xr:uid="{96FB52A4-8307-4603-9B58-73C3A8046528}"/>
    <cellStyle name="CustomizationGreenCells 3 2 2 7" xfId="5186" xr:uid="{7ED8D7F1-D564-4EEB-AC09-B65C075DF9C8}"/>
    <cellStyle name="CustomizationGreenCells 3 2 3" xfId="1370" xr:uid="{76FEA897-BF2D-42E8-9F9C-0BAE71929702}"/>
    <cellStyle name="CustomizationGreenCells 3 2 3 2" xfId="2935" xr:uid="{A117B343-9286-4FD9-8E2F-E4CE7315DE23}"/>
    <cellStyle name="CustomizationGreenCells 3 2 3 2 2" xfId="7629" xr:uid="{464FB198-925D-4D8C-A03F-B7DA20BF17EC}"/>
    <cellStyle name="CustomizationGreenCells 3 2 3 2 3" xfId="10685" xr:uid="{388FF84C-439C-442B-8706-7BEF557F23E5}"/>
    <cellStyle name="CustomizationGreenCells 3 2 3 2 4" xfId="13567" xr:uid="{9B13FF53-40B9-474A-8940-85A36A77F33C}"/>
    <cellStyle name="CustomizationGreenCells 3 2 3 3" xfId="5922" xr:uid="{90344CA1-8D22-45F1-AEAA-70C03AE26136}"/>
    <cellStyle name="CustomizationGreenCells 3 2 3 4" xfId="9229" xr:uid="{5FC279F0-4DF2-4C09-ABA3-44EFA39D6786}"/>
    <cellStyle name="CustomizationGreenCells 3 2 3 5" xfId="12151" xr:uid="{33E9A9C2-AEFB-4562-8E25-BB8B1F204D96}"/>
    <cellStyle name="CustomizationGreenCells 3 2 4" xfId="997" xr:uid="{173FC676-1A06-4CD2-AB2E-19EAA126587E}"/>
    <cellStyle name="CustomizationGreenCells 3 2 4 2" xfId="2570" xr:uid="{17D8DE4E-34F3-4C74-83FF-535324906D5A}"/>
    <cellStyle name="CustomizationGreenCells 3 2 4 2 2" xfId="6594" xr:uid="{7623CFEB-1495-4B81-B5DE-ECDA1D365666}"/>
    <cellStyle name="CustomizationGreenCells 3 2 4 2 3" xfId="10320" xr:uid="{5CF4365B-D534-441C-A7C6-0926FBECD092}"/>
    <cellStyle name="CustomizationGreenCells 3 2 4 2 4" xfId="13202" xr:uid="{2AC272D1-E2BF-4470-A53C-BED16CB9F1DA}"/>
    <cellStyle name="CustomizationGreenCells 3 2 4 3" xfId="3480" xr:uid="{8CB75F06-4ED1-43B5-86FA-16A05EE1E1AE}"/>
    <cellStyle name="CustomizationGreenCells 3 2 4 4" xfId="8856" xr:uid="{3390FA47-9E84-461E-85FB-4F2F0FC1937E}"/>
    <cellStyle name="CustomizationGreenCells 3 2 4 5" xfId="11778" xr:uid="{BE28017D-FDEB-4FE7-A825-BC7AFD173B27}"/>
    <cellStyle name="CustomizationGreenCells 3 2 5" xfId="2022" xr:uid="{2FDE4CB0-7611-4A38-8471-F4573ED16663}"/>
    <cellStyle name="CustomizationGreenCells 3 2 5 2" xfId="5603" xr:uid="{319302AD-B433-45E9-829C-5D97CD6546D9}"/>
    <cellStyle name="CustomizationGreenCells 3 2 5 3" xfId="9881" xr:uid="{CF849BF5-94BC-48BE-B77A-06EDC6FD0B5E}"/>
    <cellStyle name="CustomizationGreenCells 3 2 5 4" xfId="12803" xr:uid="{F958D645-8273-4CF7-99C0-9C8916D71AB9}"/>
    <cellStyle name="CustomizationGreenCells 3 2 6" xfId="6251" xr:uid="{ACD68F79-60B7-4F3A-BDE3-FC5370D63527}"/>
    <cellStyle name="CustomizationGreenCells 3 2 7" xfId="4420" xr:uid="{EAD7889C-7A1B-442D-AB2D-126C7EA9B93B}"/>
    <cellStyle name="CustomizationGreenCells 3 2 8" xfId="8288" xr:uid="{FE683249-417A-4424-AA3E-FF07DF6EDA4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2 2 2" xfId="7807" xr:uid="{30718C66-F351-4852-B4EC-77C4F20B8FCA}"/>
    <cellStyle name="CustomizationGreenCells 3 3 2 2 2 3" xfId="10863" xr:uid="{AA4B9E6C-548B-41A8-9B7A-CDCAC76564A6}"/>
    <cellStyle name="CustomizationGreenCells 3 3 2 2 2 4" xfId="13745" xr:uid="{B7888526-F300-4D8B-A9DC-F677C6507C6A}"/>
    <cellStyle name="CustomizationGreenCells 3 3 2 2 3" xfId="5720" xr:uid="{BEC5372A-9611-4B60-BB4F-D8BBAF2CE70C}"/>
    <cellStyle name="CustomizationGreenCells 3 3 2 2 4" xfId="9407" xr:uid="{60139ABA-37AC-464A-89D8-7FD8902B9C81}"/>
    <cellStyle name="CustomizationGreenCells 3 3 2 2 5" xfId="12329" xr:uid="{BA754ACE-8CA2-407D-805E-1EB1052B284A}"/>
    <cellStyle name="CustomizationGreenCells 3 3 2 3" xfId="1819" xr:uid="{D97040C8-2B97-4D2C-86CD-441790D9DF27}"/>
    <cellStyle name="CustomizationGreenCells 3 3 2 3 2" xfId="3369" xr:uid="{834DD425-527E-4FF1-8FCC-927DC40DA66F}"/>
    <cellStyle name="CustomizationGreenCells 3 3 2 3 2 2" xfId="8063" xr:uid="{5B8D2EBD-6A49-4F69-8DC0-5625E30C494D}"/>
    <cellStyle name="CustomizationGreenCells 3 3 2 3 2 3" xfId="11119" xr:uid="{1F38CEE3-31B1-48DB-A2F5-2A2D79BBA6DA}"/>
    <cellStyle name="CustomizationGreenCells 3 3 2 3 2 4" xfId="14001" xr:uid="{061A8FBF-BDCD-431F-BE8E-012AFBFDE15A}"/>
    <cellStyle name="CustomizationGreenCells 3 3 2 3 3" xfId="4252" xr:uid="{1A88632A-6B20-4850-AAD9-3A0421552FCA}"/>
    <cellStyle name="CustomizationGreenCells 3 3 2 3 4" xfId="9678" xr:uid="{6439101A-BF79-40D1-A404-429EC9EA30F8}"/>
    <cellStyle name="CustomizationGreenCells 3 3 2 3 5" xfId="12600" xr:uid="{C94ED07E-C9C2-47E3-9861-7783C5E55061}"/>
    <cellStyle name="CustomizationGreenCells 3 3 2 4" xfId="2198" xr:uid="{6B5CC220-91BE-4BF6-BC99-EB3AFFB64A1E}"/>
    <cellStyle name="CustomizationGreenCells 3 3 2 4 2" xfId="4804" xr:uid="{1B87132B-3C23-491B-BDB3-2E729F6B9402}"/>
    <cellStyle name="CustomizationGreenCells 3 3 2 4 3" xfId="10057" xr:uid="{B42BFBDD-9D24-4D77-9E94-8912A9F10AAD}"/>
    <cellStyle name="CustomizationGreenCells 3 3 2 4 4" xfId="12979" xr:uid="{08D0DF7C-6F1B-4241-AF93-A855857C925E}"/>
    <cellStyle name="CustomizationGreenCells 3 3 2 5" xfId="6092" xr:uid="{A07B4BEC-4431-48ED-912E-F303324ADDEA}"/>
    <cellStyle name="CustomizationGreenCells 3 3 2 6" xfId="5146" xr:uid="{B57F7BA7-C676-48EA-8D08-AB1B0D3E00A5}"/>
    <cellStyle name="CustomizationGreenCells 3 3 2 7" xfId="3491" xr:uid="{A4C2B929-E9D5-4DEB-A1F7-0C5244BB900F}"/>
    <cellStyle name="CustomizationGreenCells 3 3 3" xfId="1340" xr:uid="{53491117-5BBC-4EBF-AB74-861FE846078F}"/>
    <cellStyle name="CustomizationGreenCells 3 3 3 2" xfId="2905" xr:uid="{659F8CCA-3EB5-4723-B11A-0964739CD33B}"/>
    <cellStyle name="CustomizationGreenCells 3 3 3 2 2" xfId="7599" xr:uid="{4DB76B56-BFA6-4C45-BBF5-33F732304B77}"/>
    <cellStyle name="CustomizationGreenCells 3 3 3 2 3" xfId="10655" xr:uid="{77143E85-E0BB-48B3-8B42-AE2DDB787147}"/>
    <cellStyle name="CustomizationGreenCells 3 3 3 2 4" xfId="13537" xr:uid="{4419D1CC-2E71-456A-B62A-F59142AF2680}"/>
    <cellStyle name="CustomizationGreenCells 3 3 3 3" xfId="4322" xr:uid="{FAC3EDA5-26FA-473E-90B2-83C750B15F5A}"/>
    <cellStyle name="CustomizationGreenCells 3 3 3 4" xfId="9199" xr:uid="{97245855-67B8-46FF-A9AC-F084F9AFC275}"/>
    <cellStyle name="CustomizationGreenCells 3 3 3 5" xfId="12121" xr:uid="{C972AC7E-C909-4725-B3B0-B4A62F28A283}"/>
    <cellStyle name="CustomizationGreenCells 3 3 4" xfId="1011" xr:uid="{227057FC-B3D4-42E6-8910-A5DB7A709750}"/>
    <cellStyle name="CustomizationGreenCells 3 3 4 2" xfId="2583" xr:uid="{D3E9AD13-3E0B-44A1-B5DA-81233A5D69EB}"/>
    <cellStyle name="CustomizationGreenCells 3 3 4 2 2" xfId="5002" xr:uid="{859CAFE7-7F7B-423E-91EA-448AAFB64AD3}"/>
    <cellStyle name="CustomizationGreenCells 3 3 4 2 3" xfId="10333" xr:uid="{A1A17647-DF6B-4763-B12A-CC5CDB291A13}"/>
    <cellStyle name="CustomizationGreenCells 3 3 4 2 4" xfId="13215" xr:uid="{A2C4C5B0-7CF9-49D9-89C8-6F9ACB2E0D58}"/>
    <cellStyle name="CustomizationGreenCells 3 3 4 3" xfId="3482" xr:uid="{38F4C59B-C2E5-4F8C-BD5A-C946A45ED204}"/>
    <cellStyle name="CustomizationGreenCells 3 3 4 4" xfId="8870" xr:uid="{026F0C6E-0899-4561-9A80-C59BBF0314AD}"/>
    <cellStyle name="CustomizationGreenCells 3 3 4 5" xfId="11792" xr:uid="{C2707ED7-E174-47CE-9E93-18A0534BC940}"/>
    <cellStyle name="CustomizationGreenCells 3 3 5" xfId="1992" xr:uid="{39CEA75A-AE14-4782-9049-67F487D93223}"/>
    <cellStyle name="CustomizationGreenCells 3 3 5 2" xfId="4318" xr:uid="{5A0C9184-D6D3-4423-B16F-F9B45059D8C2}"/>
    <cellStyle name="CustomizationGreenCells 3 3 5 3" xfId="9851" xr:uid="{9D478C1A-A699-4A35-974C-0457B16832A1}"/>
    <cellStyle name="CustomizationGreenCells 3 3 5 4" xfId="12773" xr:uid="{E8CB8D0F-5D5F-4092-BE36-423897B5F404}"/>
    <cellStyle name="CustomizationGreenCells 3 3 6" xfId="4783" xr:uid="{D47ACB43-E7C6-4C41-B15C-2B6D5741838A}"/>
    <cellStyle name="CustomizationGreenCells 3 3 7" xfId="3873" xr:uid="{072BC114-9E92-41F9-97AA-7C786BC07CED}"/>
    <cellStyle name="CustomizationGreenCells 3 3 8" xfId="5653" xr:uid="{531FAEA4-45AA-4CEE-AA51-324C23FEB978}"/>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2 2 2" xfId="7740" xr:uid="{DFE2AA8E-3D6F-434C-8ACB-E22642DD72C9}"/>
    <cellStyle name="CustomizationGreenCells 3 4 2 2 2 3" xfId="10796" xr:uid="{73393E46-B678-487D-ADA6-7246D6572B40}"/>
    <cellStyle name="CustomizationGreenCells 3 4 2 2 2 4" xfId="13678" xr:uid="{D669B35F-5B4F-4444-AB07-FFA1CDA37E89}"/>
    <cellStyle name="CustomizationGreenCells 3 4 2 2 3" xfId="4114" xr:uid="{38D5C8B7-6452-4BEA-8D25-434102976727}"/>
    <cellStyle name="CustomizationGreenCells 3 4 2 2 4" xfId="9340" xr:uid="{0AD960D9-7D5B-4C4D-AB9F-317C19521DD0}"/>
    <cellStyle name="CustomizationGreenCells 3 4 2 2 5" xfId="12262" xr:uid="{AE2BA2CE-4A26-4F5A-B983-2091329F8C44}"/>
    <cellStyle name="CustomizationGreenCells 3 4 2 3" xfId="1076" xr:uid="{C96FFC2C-C126-4706-AFCA-CFA9B158C629}"/>
    <cellStyle name="CustomizationGreenCells 3 4 2 3 2" xfId="2645" xr:uid="{92247BF3-87AF-430F-BB1F-9DD40EAE8A8B}"/>
    <cellStyle name="CustomizationGreenCells 3 4 2 3 2 2" xfId="3718" xr:uid="{EF010037-529E-4FB0-8E8C-E278BA867FB0}"/>
    <cellStyle name="CustomizationGreenCells 3 4 2 3 2 3" xfId="10395" xr:uid="{CCCBB241-9790-4119-925F-F6F9579595FD}"/>
    <cellStyle name="CustomizationGreenCells 3 4 2 3 2 4" xfId="13277" xr:uid="{69CCBFEC-FE36-4E5F-B62E-7A065118CD26}"/>
    <cellStyle name="CustomizationGreenCells 3 4 2 3 3" xfId="6292" xr:uid="{D9A48B77-6A0A-4C05-BB13-1F9BC1D313EF}"/>
    <cellStyle name="CustomizationGreenCells 3 4 2 3 4" xfId="8935" xr:uid="{8A2C5077-F51F-447A-98D8-2EA5E37D18B0}"/>
    <cellStyle name="CustomizationGreenCells 3 4 2 3 5" xfId="11857" xr:uid="{C6BF3E84-DDDF-474B-9402-07884F97394E}"/>
    <cellStyle name="CustomizationGreenCells 3 4 2 4" xfId="2131" xr:uid="{CACBB44F-92A4-482C-98F8-110B7BA3A44B}"/>
    <cellStyle name="CustomizationGreenCells 3 4 2 4 2" xfId="4259" xr:uid="{E9494817-5BC9-4478-B45A-F7F4042ACD97}"/>
    <cellStyle name="CustomizationGreenCells 3 4 2 4 3" xfId="9990" xr:uid="{6829279A-85D3-45FC-A4F9-CE4C25E96AFE}"/>
    <cellStyle name="CustomizationGreenCells 3 4 2 4 4" xfId="12912" xr:uid="{ADA79098-4442-4F7C-921A-01E0F5D63375}"/>
    <cellStyle name="CustomizationGreenCells 3 4 2 5" xfId="3523" xr:uid="{D686185F-5D04-422E-A929-3A3872291C36}"/>
    <cellStyle name="CustomizationGreenCells 3 4 2 6" xfId="3688" xr:uid="{B33F8184-2E45-433E-8680-A42C51EB0D3F}"/>
    <cellStyle name="CustomizationGreenCells 3 4 2 7" xfId="6549" xr:uid="{731BA245-6AAC-4C8E-8484-71C1EA918BD5}"/>
    <cellStyle name="CustomizationGreenCells 3 4 3" xfId="1273" xr:uid="{646C3DEB-81A0-4C06-99DD-8CBB20917642}"/>
    <cellStyle name="CustomizationGreenCells 3 4 3 2" xfId="2838" xr:uid="{EF88546F-F565-4B2F-8492-068F30A1521F}"/>
    <cellStyle name="CustomizationGreenCells 3 4 3 2 2" xfId="7532" xr:uid="{23334C7B-053B-4CC9-B988-FE788D8A29B2}"/>
    <cellStyle name="CustomizationGreenCells 3 4 3 2 3" xfId="10588" xr:uid="{19E6D203-9323-4C1E-812C-63A79EEA776B}"/>
    <cellStyle name="CustomizationGreenCells 3 4 3 2 4" xfId="13470" xr:uid="{9343DD72-D636-4CA2-8A1B-56FE0DB28E81}"/>
    <cellStyle name="CustomizationGreenCells 3 4 3 3" xfId="6042" xr:uid="{21F31717-8BE6-4767-BCCD-50642898C4A7}"/>
    <cellStyle name="CustomizationGreenCells 3 4 3 4" xfId="9132" xr:uid="{87B1EE7B-1551-4F0F-B92A-B6E8A5609829}"/>
    <cellStyle name="CustomizationGreenCells 3 4 3 5" xfId="12054" xr:uid="{E42D6F81-3E7E-4A1B-B0B6-B5CECA350156}"/>
    <cellStyle name="CustomizationGreenCells 3 4 4" xfId="1168" xr:uid="{75D1AED7-145B-4BAA-A1E8-D20447B040D4}"/>
    <cellStyle name="CustomizationGreenCells 3 4 4 2" xfId="2737" xr:uid="{7A647822-8776-4EFA-ADBC-55B01E5AF00C}"/>
    <cellStyle name="CustomizationGreenCells 3 4 4 2 2" xfId="6688" xr:uid="{876BE0D1-861F-41F5-8B95-744D4E0F904D}"/>
    <cellStyle name="CustomizationGreenCells 3 4 4 2 3" xfId="10487" xr:uid="{A36DD967-B4E4-4ABF-8968-813DC31D5BA9}"/>
    <cellStyle name="CustomizationGreenCells 3 4 4 2 4" xfId="13369" xr:uid="{6254F3C8-5DB2-4F7B-B241-8FC0DA2FE800}"/>
    <cellStyle name="CustomizationGreenCells 3 4 4 3" xfId="6398" xr:uid="{8338D57B-6AA3-4F80-9390-0CC4BFC0A5C7}"/>
    <cellStyle name="CustomizationGreenCells 3 4 4 4" xfId="9027" xr:uid="{8CC1A1DD-03B3-483D-AE81-BAFAC87E9AFA}"/>
    <cellStyle name="CustomizationGreenCells 3 4 4 5" xfId="11949" xr:uid="{F08A7EA5-23E8-4CDB-95A4-4D3BB7653E3F}"/>
    <cellStyle name="CustomizationGreenCells 3 4 5" xfId="1925" xr:uid="{FDF19DD1-EB17-4447-B2E4-1E04727817EE}"/>
    <cellStyle name="CustomizationGreenCells 3 4 5 2" xfId="5441" xr:uid="{D95675EC-A4CC-4513-AF96-A601A8559CB3}"/>
    <cellStyle name="CustomizationGreenCells 3 4 5 3" xfId="9784" xr:uid="{6F23A8A5-03C6-46BE-93E1-571AAD40CA7A}"/>
    <cellStyle name="CustomizationGreenCells 3 4 5 4" xfId="12706" xr:uid="{07F25157-4C03-48CF-ADA0-C847802EB807}"/>
    <cellStyle name="CustomizationGreenCells 3 4 6" xfId="4126" xr:uid="{0190764D-E5AC-4147-9C23-F5FBE9661727}"/>
    <cellStyle name="CustomizationGreenCells 3 4 7" xfId="8257" xr:uid="{7C791E8F-BEA0-48AE-A394-C94A78C7F181}"/>
    <cellStyle name="CustomizationGreenCells 3 4 8" xfId="11279" xr:uid="{37DDDAFC-57F3-405B-ACCE-F0F8C0750109}"/>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6 2 2" xfId="5331" xr:uid="{623A5AE5-E714-4C88-A472-0E78075B2E94}"/>
    <cellStyle name="CustomizationGreenCells 3 6 2 3" xfId="10427" xr:uid="{7BF57444-AC2D-4749-98E4-0839D6FC79E8}"/>
    <cellStyle name="CustomizationGreenCells 3 6 2 4" xfId="13309" xr:uid="{6A8B4AAC-8AFF-4D74-B3E6-9C64C9A726F0}"/>
    <cellStyle name="CustomizationGreenCells 3 6 3" xfId="4124" xr:uid="{CDDE2324-F902-4D02-AD94-53791865C2FF}"/>
    <cellStyle name="CustomizationGreenCells 3 6 4" xfId="8967" xr:uid="{C0FD2C11-DF81-4F06-9E3A-60935F69AE2F}"/>
    <cellStyle name="CustomizationGreenCells 3 6 5" xfId="11889" xr:uid="{9FB46FCA-2106-404E-BF1E-3914A5C6C173}"/>
    <cellStyle name="CustomizationGreenCells 3 7" xfId="1678" xr:uid="{A011262C-4199-4569-B142-64188E158C49}"/>
    <cellStyle name="CustomizationGreenCells 3 7 2" xfId="3241" xr:uid="{533F6662-A3DD-45A0-88E9-F9C61EA3BA61}"/>
    <cellStyle name="CustomizationGreenCells 3 7 2 2" xfId="7935" xr:uid="{E554A72F-4821-4BAD-B4A5-BF7298257A13}"/>
    <cellStyle name="CustomizationGreenCells 3 7 2 3" xfId="10991" xr:uid="{FE681633-0070-42C0-8099-93F3FD1A2D39}"/>
    <cellStyle name="CustomizationGreenCells 3 7 2 4" xfId="13873" xr:uid="{110CF510-6CC1-4547-B841-646A9C3B65AE}"/>
    <cellStyle name="CustomizationGreenCells 3 7 3" xfId="4368" xr:uid="{227DBBFB-2A6A-4FBB-927F-0D9A211FD985}"/>
    <cellStyle name="CustomizationGreenCells 3 7 4" xfId="9537" xr:uid="{1C001C82-75BC-4BB5-A77C-C8BDDAC14E46}"/>
    <cellStyle name="CustomizationGreenCells 3 7 5" xfId="12459" xr:uid="{2A531B4A-A9CE-4794-9A59-2F79C92B1BAC}"/>
    <cellStyle name="CustomizationGreenCells 3 8" xfId="1879" xr:uid="{78573644-D06D-45BF-B2E5-B9B3D6976F4E}"/>
    <cellStyle name="CustomizationGreenCells 3 8 2" xfId="5676" xr:uid="{2882065A-A6D7-4E12-9EB1-CC0075854A3A}"/>
    <cellStyle name="CustomizationGreenCells 3 8 3" xfId="9738" xr:uid="{659F7035-0D75-49CD-9D63-EC765E86ADBD}"/>
    <cellStyle name="CustomizationGreenCells 3 8 4" xfId="12660" xr:uid="{2D20542B-607A-474D-819A-DEBB4491C54D}"/>
    <cellStyle name="CustomizationGreenCells 3 9" xfId="3680" xr:uid="{818F5F2F-7A1E-4B34-8B34-04AC05CDDCF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10" xfId="8535" xr:uid="{1333D236-A88E-42A2-97AD-32054D43DB4C}"/>
    <cellStyle name="Eingabe 3 11" xfId="11495" xr:uid="{6500E335-2A12-43ED-83AD-B02A6BE0C775}"/>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2 2 2" xfId="7877" xr:uid="{ACE786DA-77DD-4C4D-9CF9-D57CDB4493C6}"/>
    <cellStyle name="Eingabe 3 2 2 2 2 3" xfId="10933" xr:uid="{03E66C52-E309-4CA7-9B30-35930FA8F14A}"/>
    <cellStyle name="Eingabe 3 2 2 2 2 4" xfId="13815" xr:uid="{C430B833-0D75-45F5-A8B8-C64DE5B0AC83}"/>
    <cellStyle name="Eingabe 3 2 2 2 3" xfId="4479" xr:uid="{89F14CDE-D8D2-4FB8-AF9E-59CCBF77B09E}"/>
    <cellStyle name="Eingabe 3 2 2 2 4" xfId="9477" xr:uid="{AAAF20B1-E71D-45D1-BB81-166BA6B278A2}"/>
    <cellStyle name="Eingabe 3 2 2 2 5" xfId="12399" xr:uid="{10F7FBAF-AF84-4B13-9B1D-BE5E3E02062C}"/>
    <cellStyle name="Eingabe 3 2 2 3" xfId="1890" xr:uid="{10259214-03EF-49EE-9852-255997FD176A}"/>
    <cellStyle name="Eingabe 3 2 2 3 2" xfId="3433" xr:uid="{D4A0BC26-AC96-444A-A737-BD54F06A9C59}"/>
    <cellStyle name="Eingabe 3 2 2 3 2 2" xfId="8127" xr:uid="{F78941AE-A8EB-485F-871C-AE57420788FE}"/>
    <cellStyle name="Eingabe 3 2 2 3 2 3" xfId="11183" xr:uid="{BEEF2711-9DEC-40C1-8216-63D9263060A9}"/>
    <cellStyle name="Eingabe 3 2 2 3 2 4" xfId="14065" xr:uid="{CBC8C9CF-E0A4-4EB3-8BFE-34CE2CF43352}"/>
    <cellStyle name="Eingabe 3 2 2 3 3" xfId="3631" xr:uid="{431CA926-5E33-4486-84FA-12BA9A40D617}"/>
    <cellStyle name="Eingabe 3 2 2 3 4" xfId="9749" xr:uid="{6F62193E-F9D2-46CD-8DE0-56076C436BAD}"/>
    <cellStyle name="Eingabe 3 2 2 3 5" xfId="12671" xr:uid="{DB25E149-329A-48A5-B549-FCC970C33080}"/>
    <cellStyle name="Eingabe 3 2 2 4" xfId="2268" xr:uid="{1CA1A7A8-3E26-45C8-997B-B280BD98468E}"/>
    <cellStyle name="Eingabe 3 2 2 4 2" xfId="6530" xr:uid="{1E999E8E-2065-485B-BA88-884A9EE288CA}"/>
    <cellStyle name="Eingabe 3 2 2 4 3" xfId="10127" xr:uid="{08E1B35F-54F6-46F8-8512-3A4DB762F491}"/>
    <cellStyle name="Eingabe 3 2 2 4 4" xfId="13049" xr:uid="{024E5355-8C67-4EEC-BB23-4A2073D042B6}"/>
    <cellStyle name="Eingabe 3 2 2 5" xfId="4525" xr:uid="{051F0E71-5772-4A91-9BBB-71F48CAB828B}"/>
    <cellStyle name="Eingabe 3 2 2 6" xfId="8764" xr:uid="{7BF9FB44-4701-47A3-B049-3DC2E0CBCEBF}"/>
    <cellStyle name="Eingabe 3 2 2 7" xfId="11687" xr:uid="{19635160-C0F1-4EF7-85F1-A2D263F3629B}"/>
    <cellStyle name="Eingabe 3 2 3" xfId="1410" xr:uid="{DB2531CD-F52C-4D13-8816-02C098D16AA7}"/>
    <cellStyle name="Eingabe 3 2 3 2" xfId="2975" xr:uid="{49E48CFF-DD42-4346-8A48-14211AB1D9B7}"/>
    <cellStyle name="Eingabe 3 2 3 2 2" xfId="7669" xr:uid="{588117E3-C512-42C9-9E78-AEFDD671330B}"/>
    <cellStyle name="Eingabe 3 2 3 2 3" xfId="10725" xr:uid="{60C8321E-266E-47F2-842A-AF0445E10A81}"/>
    <cellStyle name="Eingabe 3 2 3 2 4" xfId="13607" xr:uid="{98F03236-417E-42F9-B076-F4645A95F1D0}"/>
    <cellStyle name="Eingabe 3 2 3 3" xfId="4231" xr:uid="{C2637083-22DA-4202-BD6B-75428A6EAAAE}"/>
    <cellStyle name="Eingabe 3 2 3 4" xfId="9269" xr:uid="{9A89AAA5-ED16-4277-90E5-1640484B3367}"/>
    <cellStyle name="Eingabe 3 2 3 5" xfId="12191" xr:uid="{C62430F4-040B-4F71-955D-3B44A5723B18}"/>
    <cellStyle name="Eingabe 3 2 4" xfId="1820" xr:uid="{5C2943D4-6274-429D-BDF7-61657E5E82A3}"/>
    <cellStyle name="Eingabe 3 2 4 2" xfId="3370" xr:uid="{BD2224EB-0421-48C0-8955-07ED4ECF5126}"/>
    <cellStyle name="Eingabe 3 2 4 2 2" xfId="8064" xr:uid="{61B3200D-8DCE-4BB8-8F3D-D700BD70AA62}"/>
    <cellStyle name="Eingabe 3 2 4 2 3" xfId="11120" xr:uid="{05804F21-3736-437B-9A65-6F3A110B78DA}"/>
    <cellStyle name="Eingabe 3 2 4 2 4" xfId="14002" xr:uid="{CD18F5E7-F630-4D8D-BAC5-F66A709F6C38}"/>
    <cellStyle name="Eingabe 3 2 4 3" xfId="4046" xr:uid="{85FB20B5-399F-46F6-B9F1-28A6787FF785}"/>
    <cellStyle name="Eingabe 3 2 4 4" xfId="9679" xr:uid="{A7731456-0981-4F84-9013-FAA9197B5B54}"/>
    <cellStyle name="Eingabe 3 2 4 5" xfId="12601" xr:uid="{08D1C679-9EE3-43E1-9014-53DF9955468B}"/>
    <cellStyle name="Eingabe 3 2 5" xfId="2062" xr:uid="{01BADC80-47CD-44E2-8630-8717305EA41E}"/>
    <cellStyle name="Eingabe 3 2 5 2" xfId="6699" xr:uid="{6B02C32D-5F3E-4F8E-A549-5296498F7017}"/>
    <cellStyle name="Eingabe 3 2 5 3" xfId="9921" xr:uid="{61F3A1DA-76D9-4687-B676-B8E0448B32A1}"/>
    <cellStyle name="Eingabe 3 2 5 4" xfId="12843" xr:uid="{5AC3E4E0-F5E2-4088-97C4-311D1464FA6D}"/>
    <cellStyle name="Eingabe 3 2 6" xfId="6464" xr:uid="{96C49609-0C27-4674-81AB-5D93F1E73540}"/>
    <cellStyle name="Eingabe 3 2 7" xfId="6060" xr:uid="{A6CCB693-9CF3-4988-9F9E-DF5A69A767BA}"/>
    <cellStyle name="Eingabe 3 2 8" xfId="8465" xr:uid="{CE44D150-FF89-436A-AC3B-C11C661D7107}"/>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2 2 2" xfId="7866" xr:uid="{23D7706C-35B9-4082-90DD-F402C2560A5F}"/>
    <cellStyle name="Eingabe 3 3 2 2 2 3" xfId="10922" xr:uid="{D0C05222-3A12-493F-AD03-3A58FC9B1C16}"/>
    <cellStyle name="Eingabe 3 3 2 2 2 4" xfId="13804" xr:uid="{D3218C6F-DB64-4379-887D-92AD7B5B896A}"/>
    <cellStyle name="Eingabe 3 3 2 2 3" xfId="5204" xr:uid="{0D859AF0-2985-4492-8123-F21F66139AA2}"/>
    <cellStyle name="Eingabe 3 3 2 2 4" xfId="9466" xr:uid="{4F86D7FF-5947-45A1-A812-084E6E86B211}"/>
    <cellStyle name="Eingabe 3 3 2 2 5" xfId="12388" xr:uid="{0E6FE56F-ADF7-4D81-865F-0B339F802E9D}"/>
    <cellStyle name="Eingabe 3 3 2 3" xfId="1178" xr:uid="{8F9C0645-5432-4AF3-ABD2-82A76B2059F7}"/>
    <cellStyle name="Eingabe 3 3 2 3 2" xfId="2747" xr:uid="{FC693CD9-F15A-4D85-8E94-E8EFC8B5DE9B}"/>
    <cellStyle name="Eingabe 3 3 2 3 2 2" xfId="6093" xr:uid="{9CC598BF-A631-4CBE-AEE1-E5766FCBE722}"/>
    <cellStyle name="Eingabe 3 3 2 3 2 3" xfId="10497" xr:uid="{7C15CF05-BCBE-473F-A8D4-236FEB245001}"/>
    <cellStyle name="Eingabe 3 3 2 3 2 4" xfId="13379" xr:uid="{615DD656-F28F-4A87-B56D-C2F5ECF38641}"/>
    <cellStyle name="Eingabe 3 3 2 3 3" xfId="6760" xr:uid="{ABD3C241-6149-4094-8A94-B92BE29C0894}"/>
    <cellStyle name="Eingabe 3 3 2 3 4" xfId="9037" xr:uid="{B078C879-DFAF-48FF-B464-32B9EE490CA7}"/>
    <cellStyle name="Eingabe 3 3 2 3 5" xfId="11959" xr:uid="{8A9705A0-8145-4D3E-A7A0-9F5BF67C7154}"/>
    <cellStyle name="Eingabe 3 3 2 4" xfId="2257" xr:uid="{2663E84D-2D8C-4897-8E20-62A6AE4A0953}"/>
    <cellStyle name="Eingabe 3 3 2 4 2" xfId="4995" xr:uid="{EAA78AB9-9C8B-4366-98C6-AD014B31FDD0}"/>
    <cellStyle name="Eingabe 3 3 2 4 3" xfId="10116" xr:uid="{22ABBE77-9911-4883-BFEA-1A95169F3E8F}"/>
    <cellStyle name="Eingabe 3 3 2 4 4" xfId="13038" xr:uid="{4EB449DC-5689-4EFD-A5BD-54B5052EFD66}"/>
    <cellStyle name="Eingabe 3 3 2 5" xfId="3515" xr:uid="{447B0362-8EFF-4D0C-8289-9FE716B6CB3A}"/>
    <cellStyle name="Eingabe 3 3 2 6" xfId="8753" xr:uid="{786B540D-6A42-4888-B294-FB38C2A04CF4}"/>
    <cellStyle name="Eingabe 3 3 2 7" xfId="11676" xr:uid="{7A1A3767-9407-4A63-9D7E-780978A0A19D}"/>
    <cellStyle name="Eingabe 3 3 3" xfId="1399" xr:uid="{4F14EBB2-717D-4B08-8448-4C7E3D313D63}"/>
    <cellStyle name="Eingabe 3 3 3 2" xfId="2964" xr:uid="{BCCBC70C-2DD0-4D07-B076-9AFD6E9B0C34}"/>
    <cellStyle name="Eingabe 3 3 3 2 2" xfId="7658" xr:uid="{345FA6C1-4C01-4F48-B7E2-93C8A4496452}"/>
    <cellStyle name="Eingabe 3 3 3 2 3" xfId="10714" xr:uid="{031632C1-8697-4EE5-872A-47AE6FBBE6B1}"/>
    <cellStyle name="Eingabe 3 3 3 2 4" xfId="13596" xr:uid="{C5CCC56A-4589-4629-9B4F-81DB0690B3D1}"/>
    <cellStyle name="Eingabe 3 3 3 3" xfId="4173" xr:uid="{1DF0183E-0B17-490F-8288-26363D3E0E2D}"/>
    <cellStyle name="Eingabe 3 3 3 4" xfId="9258" xr:uid="{1B4DD8A5-1F04-4C5C-A552-BC809A9B6F92}"/>
    <cellStyle name="Eingabe 3 3 3 5" xfId="12180" xr:uid="{58AAB496-31AA-41C5-892C-4A552F7A8C74}"/>
    <cellStyle name="Eingabe 3 3 4" xfId="1060" xr:uid="{318884CC-94E0-4427-B8CA-F0B26F64C21B}"/>
    <cellStyle name="Eingabe 3 3 4 2" xfId="2631" xr:uid="{270850C0-1C5D-42F4-BAC3-E3FD08A97370}"/>
    <cellStyle name="Eingabe 3 3 4 2 2" xfId="3724" xr:uid="{E9F83F8F-FBCA-40A3-B38B-05BE071AF48D}"/>
    <cellStyle name="Eingabe 3 3 4 2 3" xfId="10381" xr:uid="{076F722B-65C8-4D58-89EE-204FF883F217}"/>
    <cellStyle name="Eingabe 3 3 4 2 4" xfId="13263" xr:uid="{24AFDDE2-6108-46DD-BEB9-A2D4BAD327A1}"/>
    <cellStyle name="Eingabe 3 3 4 3" xfId="4262" xr:uid="{F51564BF-861D-4388-AE7B-B278A2474FC8}"/>
    <cellStyle name="Eingabe 3 3 4 4" xfId="8919" xr:uid="{646048AB-9611-4733-9EE5-7A94CFB5DF88}"/>
    <cellStyle name="Eingabe 3 3 4 5" xfId="11841" xr:uid="{5549C04C-FA52-476F-914F-E0EA85C4E754}"/>
    <cellStyle name="Eingabe 3 3 5" xfId="2051" xr:uid="{B13621B6-E4B6-4DC4-ABDE-F2B54B942D5B}"/>
    <cellStyle name="Eingabe 3 3 5 2" xfId="4315" xr:uid="{4451AA4E-EB0F-4CD3-B42E-A1EBE3C3EC33}"/>
    <cellStyle name="Eingabe 3 3 5 3" xfId="9910" xr:uid="{DB384653-E2EB-44AC-9A42-C807E0B88BE1}"/>
    <cellStyle name="Eingabe 3 3 5 4" xfId="12832" xr:uid="{A682C6A8-3CA1-496E-88BA-F657967B34D3}"/>
    <cellStyle name="Eingabe 3 3 6" xfId="5066" xr:uid="{CB82E4E9-4619-4D22-BE9F-315E718B83F0}"/>
    <cellStyle name="Eingabe 3 3 7" xfId="3703" xr:uid="{6C8601BC-7B17-4683-B96E-0F5CD90908AA}"/>
    <cellStyle name="Eingabe 3 3 8" xfId="5556" xr:uid="{7B4CF221-A00F-41A6-9A28-DD0B0E03A64A}"/>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2 2 2" xfId="7757" xr:uid="{01D101FF-EEB5-481A-B78E-3B80EA57EC4C}"/>
    <cellStyle name="Eingabe 3 4 2 2 2 3" xfId="10813" xr:uid="{E0B7FE52-8E42-436C-8A87-27DD38AE505A}"/>
    <cellStyle name="Eingabe 3 4 2 2 2 4" xfId="13695" xr:uid="{644F2A90-77E5-4976-93EC-ADC069CB87A0}"/>
    <cellStyle name="Eingabe 3 4 2 2 3" xfId="4382" xr:uid="{B0B1C91C-AFFB-4639-964C-4261530866AA}"/>
    <cellStyle name="Eingabe 3 4 2 2 4" xfId="9357" xr:uid="{6A308477-EF17-4B24-80DE-0085881054EE}"/>
    <cellStyle name="Eingabe 3 4 2 2 5" xfId="12279" xr:uid="{9409261C-5CCD-4D56-BD17-E0E34ADF142C}"/>
    <cellStyle name="Eingabe 3 4 2 3" xfId="999" xr:uid="{F25B8C94-568E-4151-8A3C-5A4A8E5EC6DA}"/>
    <cellStyle name="Eingabe 3 4 2 3 2" xfId="2572" xr:uid="{822F2187-C75E-4182-ADA6-6EDDCB120196}"/>
    <cellStyle name="Eingabe 3 4 2 3 2 2" xfId="4376" xr:uid="{902B26E9-D6E0-4CC7-9D4C-D1BD325594A4}"/>
    <cellStyle name="Eingabe 3 4 2 3 2 3" xfId="10322" xr:uid="{14E09C12-565C-4BAD-84D7-61B1BFC2CB23}"/>
    <cellStyle name="Eingabe 3 4 2 3 2 4" xfId="13204" xr:uid="{9E497FD8-62B3-44F9-A9FE-F91E57B9731F}"/>
    <cellStyle name="Eingabe 3 4 2 3 3" xfId="3870" xr:uid="{AC62DF03-B14F-4DA5-A57F-3BE4F91F2F2C}"/>
    <cellStyle name="Eingabe 3 4 2 3 4" xfId="8858" xr:uid="{27F7F5F1-ADD6-4C20-8DEF-3813D0BBDDFD}"/>
    <cellStyle name="Eingabe 3 4 2 3 5" xfId="11780" xr:uid="{D02863FE-77B8-40BD-8BD7-ACE13F4D2545}"/>
    <cellStyle name="Eingabe 3 4 2 4" xfId="2148" xr:uid="{DF3FCAE5-9121-4830-8A45-1B845264182D}"/>
    <cellStyle name="Eingabe 3 4 2 4 2" xfId="5179" xr:uid="{BEA1D737-65D9-4F52-A046-3BAC0F07AC8B}"/>
    <cellStyle name="Eingabe 3 4 2 4 3" xfId="10007" xr:uid="{39BFB219-AD24-48D0-92AD-E3922745C177}"/>
    <cellStyle name="Eingabe 3 4 2 4 4" xfId="12929" xr:uid="{411B3A8E-69A3-40F8-BA4A-EAFAE46D146A}"/>
    <cellStyle name="Eingabe 3 4 2 5" xfId="4919" xr:uid="{2065F572-AB5A-4AF1-8E63-C6732FFD083A}"/>
    <cellStyle name="Eingabe 3 4 2 6" xfId="4148" xr:uid="{DD706A91-0622-434B-8E58-F492FEF9E451}"/>
    <cellStyle name="Eingabe 3 4 2 7" xfId="8238" xr:uid="{0852D07B-D6C2-4D1E-84E5-A1AA6EB664EF}"/>
    <cellStyle name="Eingabe 3 4 3" xfId="1290" xr:uid="{D18AD6B1-175B-44AA-B86B-EBE06B89D2CB}"/>
    <cellStyle name="Eingabe 3 4 3 2" xfId="2855" xr:uid="{D9074A69-CF7E-494B-96F0-96CD9888300B}"/>
    <cellStyle name="Eingabe 3 4 3 2 2" xfId="7549" xr:uid="{60583518-732E-4581-ACD7-AD1FDC52B626}"/>
    <cellStyle name="Eingabe 3 4 3 2 3" xfId="10605" xr:uid="{7100D55C-0DE1-4708-95EB-AFED2CC17FCE}"/>
    <cellStyle name="Eingabe 3 4 3 2 4" xfId="13487" xr:uid="{22FDA6B2-F037-4818-9089-0BC7F7E59829}"/>
    <cellStyle name="Eingabe 3 4 3 3" xfId="6827" xr:uid="{6D9DDBE2-0B95-4EE2-B78B-EFE5D5617C8F}"/>
    <cellStyle name="Eingabe 3 4 3 4" xfId="9149" xr:uid="{368E1F6E-BE20-489C-B189-354B9D6211B6}"/>
    <cellStyle name="Eingabe 3 4 3 5" xfId="12071" xr:uid="{E8708992-2CBE-4580-9280-9759217AFB4B}"/>
    <cellStyle name="Eingabe 3 4 4" xfId="1851" xr:uid="{5766B0E9-477E-45C9-9E35-50D17DC855B3}"/>
    <cellStyle name="Eingabe 3 4 4 2" xfId="3397" xr:uid="{0EF3E272-5F37-47DA-9578-009F84CAA8A3}"/>
    <cellStyle name="Eingabe 3 4 4 2 2" xfId="8091" xr:uid="{3244B486-80FB-4185-AC6B-02A094D66DE9}"/>
    <cellStyle name="Eingabe 3 4 4 2 3" xfId="11147" xr:uid="{3A1C3E69-83C5-42D4-ADEE-34659B61791B}"/>
    <cellStyle name="Eingabe 3 4 4 2 4" xfId="14029" xr:uid="{11FA1C19-B91E-4965-9947-9C6D6A4F6170}"/>
    <cellStyle name="Eingabe 3 4 4 3" xfId="4327" xr:uid="{B78EA0DF-3AAF-4B33-88B8-50A98CF97166}"/>
    <cellStyle name="Eingabe 3 4 4 4" xfId="9710" xr:uid="{72110BF8-BDBA-43FF-9FC6-28B34EEC0CB3}"/>
    <cellStyle name="Eingabe 3 4 4 5" xfId="12632" xr:uid="{D936175B-1D59-4AEF-9115-03FF2E1602B1}"/>
    <cellStyle name="Eingabe 3 4 5" xfId="1942" xr:uid="{187BB9FC-177E-4109-8D17-DA24941EF378}"/>
    <cellStyle name="Eingabe 3 4 5 2" xfId="5042" xr:uid="{B65D7BC9-7272-40E2-B604-A949B7EC0281}"/>
    <cellStyle name="Eingabe 3 4 5 3" xfId="9801" xr:uid="{904F2548-5F4A-4A31-8F7A-65ABF8CDE5E1}"/>
    <cellStyle name="Eingabe 3 4 5 4" xfId="12723" xr:uid="{A7E3E1D2-CFE5-4157-AA1A-671B8582348D}"/>
    <cellStyle name="Eingabe 3 4 6" xfId="4816" xr:uid="{784FDC45-B10F-44FE-A367-63CC9D2424D7}"/>
    <cellStyle name="Eingabe 3 4 7" xfId="8541" xr:uid="{01E21307-B124-4FB5-8E7E-B0308D03537F}"/>
    <cellStyle name="Eingabe 3 4 8" xfId="11498" xr:uid="{767F909E-13B0-45D0-9FA5-5388A7D9C04C}"/>
    <cellStyle name="Eingabe 3 5" xfId="753" xr:uid="{7D7F7524-E7B4-4195-9E4C-D6403A418D68}"/>
    <cellStyle name="Eingabe 3 5 2" xfId="1466" xr:uid="{C9C42825-579B-4660-B7BE-8F333BDAEA81}"/>
    <cellStyle name="Eingabe 3 5 2 2" xfId="3031" xr:uid="{FB435C22-1169-428B-9036-BF659CEB2791}"/>
    <cellStyle name="Eingabe 3 5 2 2 2" xfId="7725" xr:uid="{3712AC95-470E-44B3-8BA4-FB7A75D9E2C0}"/>
    <cellStyle name="Eingabe 3 5 2 2 3" xfId="10781" xr:uid="{9FBCA82E-3581-4D26-A8DB-3A18D6C16586}"/>
    <cellStyle name="Eingabe 3 5 2 2 4" xfId="13663" xr:uid="{D30C3AD4-65E8-4C6F-B325-C18F6EE4EB52}"/>
    <cellStyle name="Eingabe 3 5 2 3" xfId="6474" xr:uid="{800EC7EA-73F5-4B44-860E-6BB1D197546E}"/>
    <cellStyle name="Eingabe 3 5 2 4" xfId="9325" xr:uid="{7857BFA0-4824-4BC4-909D-129350F3CF06}"/>
    <cellStyle name="Eingabe 3 5 2 5" xfId="12247" xr:uid="{5CD08BF9-FD91-411A-AE7D-D447958818AE}"/>
    <cellStyle name="Eingabe 3 5 3" xfId="1765" xr:uid="{DB99A11B-DB2A-40CB-BA07-B250D64A0E73}"/>
    <cellStyle name="Eingabe 3 5 3 2" xfId="3323" xr:uid="{C8DFE881-07A7-415B-8FE8-630EFE30673D}"/>
    <cellStyle name="Eingabe 3 5 3 2 2" xfId="8017" xr:uid="{BF78E1F1-2512-4A17-827A-BA50DD67CD3B}"/>
    <cellStyle name="Eingabe 3 5 3 2 3" xfId="11073" xr:uid="{5D381CB5-03E1-47A8-B252-0C7C28BE9984}"/>
    <cellStyle name="Eingabe 3 5 3 2 4" xfId="13955" xr:uid="{D3D57702-2C5A-49EB-981E-C6D6A2E1D5A6}"/>
    <cellStyle name="Eingabe 3 5 3 3" xfId="4586" xr:uid="{69EAA06F-D795-4B5E-AF0C-7D1E9EFC01CA}"/>
    <cellStyle name="Eingabe 3 5 3 4" xfId="9624" xr:uid="{612C31F1-7A8C-4338-87E1-7D733A68C6D3}"/>
    <cellStyle name="Eingabe 3 5 3 5" xfId="12546" xr:uid="{E9B864F4-DF12-43A2-8F5B-CDFC6B0A1EC6}"/>
    <cellStyle name="Eingabe 3 5 4" xfId="2116" xr:uid="{2C4FB7AC-E24C-4D5E-AA99-A0694D3F6C36}"/>
    <cellStyle name="Eingabe 3 5 4 2" xfId="5203" xr:uid="{773F7F88-652E-48CC-81F4-5E532A3910B7}"/>
    <cellStyle name="Eingabe 3 5 4 3" xfId="9975" xr:uid="{4F9AD40D-86BE-4DA3-A229-E84321686A49}"/>
    <cellStyle name="Eingabe 3 5 4 4" xfId="12897" xr:uid="{F289F43C-C762-4CDA-BEC6-98C2DD82DD58}"/>
    <cellStyle name="Eingabe 3 5 5" xfId="3662" xr:uid="{E9DDF441-F5BF-469C-9AD9-F940E77B23B7}"/>
    <cellStyle name="Eingabe 3 5 6" xfId="4577" xr:uid="{9C7E79BC-96D8-492C-B41A-B4F1A01B8494}"/>
    <cellStyle name="Eingabe 3 5 7" xfId="6129" xr:uid="{9DD9439A-B710-4669-96BF-FB7742310A5E}"/>
    <cellStyle name="Eingabe 3 6" xfId="1213" xr:uid="{FE0D8030-E33A-4F5E-AC4D-AC9643B6F617}"/>
    <cellStyle name="Eingabe 3 6 2" xfId="2781" xr:uid="{4D4E600A-09A0-4DC9-A88D-E106FEB1D563}"/>
    <cellStyle name="Eingabe 3 6 2 2" xfId="6426" xr:uid="{FBAD6E48-4A6D-4695-819E-0512031FF953}"/>
    <cellStyle name="Eingabe 3 6 2 3" xfId="10531" xr:uid="{AF1F08B6-8AF6-4DBD-AC14-A7DBB588EC29}"/>
    <cellStyle name="Eingabe 3 6 2 4" xfId="13413" xr:uid="{596DB14B-D5F8-4A36-A1F0-4AFE30028E75}"/>
    <cellStyle name="Eingabe 3 6 3" xfId="6649" xr:uid="{F18D0304-3631-430A-8012-4E78304A59FC}"/>
    <cellStyle name="Eingabe 3 6 4" xfId="9072" xr:uid="{691D0559-84AD-4429-ABFC-84B5B180BED4}"/>
    <cellStyle name="Eingabe 3 6 5" xfId="11994" xr:uid="{4210C9E7-0337-4123-999D-519025F7E6E8}"/>
    <cellStyle name="Eingabe 3 7" xfId="1152" xr:uid="{9286F28E-46F9-4BAA-A0FF-DB13E2FE72F7}"/>
    <cellStyle name="Eingabe 3 7 2" xfId="2721" xr:uid="{8D754609-6458-42FE-83BD-C686918DB39F}"/>
    <cellStyle name="Eingabe 3 7 2 2" xfId="3598" xr:uid="{841B21C1-9649-41E2-8881-6E36B5D99F55}"/>
    <cellStyle name="Eingabe 3 7 2 3" xfId="10471" xr:uid="{3871A601-5158-4C50-B366-62761D480611}"/>
    <cellStyle name="Eingabe 3 7 2 4" xfId="13353" xr:uid="{8C554D6B-1F1B-418C-9FC9-5F29A7227016}"/>
    <cellStyle name="Eingabe 3 7 3" xfId="4488" xr:uid="{9D3CED0B-5B5C-4BA6-BCD7-26EF5EC44A9C}"/>
    <cellStyle name="Eingabe 3 7 4" xfId="9011" xr:uid="{8F1B6BFA-5EB4-4B77-BA97-C0C9419009B4}"/>
    <cellStyle name="Eingabe 3 7 5" xfId="11933" xr:uid="{5E7A6910-4BCC-4044-8038-3E398549587B}"/>
    <cellStyle name="Eingabe 3 8" xfId="1072" xr:uid="{0CBC878F-3DB8-41B9-9B78-EC4F52A7DE71}"/>
    <cellStyle name="Eingabe 3 8 2" xfId="4199" xr:uid="{ACD47F66-4CA8-4F47-8D03-60726133BFD4}"/>
    <cellStyle name="Eingabe 3 8 3" xfId="8931" xr:uid="{3B4A2B90-DD2C-4345-AEEF-84D1BD5F2353}"/>
    <cellStyle name="Eingabe 3 8 4" xfId="11853" xr:uid="{659EF28F-4C4B-49B1-883F-9ACEC28A9B57}"/>
    <cellStyle name="Eingabe 3 9" xfId="5589" xr:uid="{97ECD55C-9AEE-47CF-B309-AB4FF09D2A14}"/>
    <cellStyle name="Eingabe 4" xfId="313" xr:uid="{C98137A0-A831-4A18-B430-DA1FB80B2443}"/>
    <cellStyle name="Eingabe 4 10" xfId="8272" xr:uid="{7CD7E82A-52FB-46E8-8B63-44186F111D7B}"/>
    <cellStyle name="Eingabe 4 11" xfId="11283" xr:uid="{E26BFEB9-6147-4A89-969F-3E1F73920237}"/>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2 2 2" xfId="7838" xr:uid="{98EE167E-36A7-4990-B31C-EBBBE9AE822B}"/>
    <cellStyle name="Eingabe 4 2 2 2 2 3" xfId="10894" xr:uid="{AF7B4122-7D9D-43EE-AA16-E25B215E9BF8}"/>
    <cellStyle name="Eingabe 4 2 2 2 2 4" xfId="13776" xr:uid="{18B05EAE-B497-4359-BC3F-006F83169754}"/>
    <cellStyle name="Eingabe 4 2 2 2 3" xfId="4772" xr:uid="{81809B97-27F6-4792-80BB-370F7303EE22}"/>
    <cellStyle name="Eingabe 4 2 2 2 4" xfId="9438" xr:uid="{76949D8B-2513-4B7E-AF80-39212D80321A}"/>
    <cellStyle name="Eingabe 4 2 2 2 5" xfId="12360" xr:uid="{D78FEAD5-04F9-445B-B308-65F03CC56807}"/>
    <cellStyle name="Eingabe 4 2 2 3" xfId="1158" xr:uid="{0D7833F1-8264-41ED-947F-1D14E9B3063F}"/>
    <cellStyle name="Eingabe 4 2 2 3 2" xfId="2727" xr:uid="{F781F316-56AD-44DF-894A-2FCA35EF2C70}"/>
    <cellStyle name="Eingabe 4 2 2 3 2 2" xfId="3886" xr:uid="{C19489AB-53A5-4306-9D25-61D4125F900F}"/>
    <cellStyle name="Eingabe 4 2 2 3 2 3" xfId="10477" xr:uid="{0AD58667-70F5-488C-92A3-843867DB8523}"/>
    <cellStyle name="Eingabe 4 2 2 3 2 4" xfId="13359" xr:uid="{FA3081D8-E10C-48E2-AE86-B61C6D186776}"/>
    <cellStyle name="Eingabe 4 2 2 3 3" xfId="3493" xr:uid="{601A30DE-F0BB-434E-B34D-56ED3A225B3E}"/>
    <cellStyle name="Eingabe 4 2 2 3 4" xfId="9017" xr:uid="{7C2D67C7-AB88-48D9-9B53-03D7E43C59B2}"/>
    <cellStyle name="Eingabe 4 2 2 3 5" xfId="11939" xr:uid="{ED50F1BB-A5CB-45D7-9DDF-1DAFA413DE49}"/>
    <cellStyle name="Eingabe 4 2 2 4" xfId="2229" xr:uid="{E02AF14A-6BB3-4D01-9277-57DE17AE139A}"/>
    <cellStyle name="Eingabe 4 2 2 4 2" xfId="5772" xr:uid="{18FB4D2F-B7D2-4A92-BD1B-2A2DE1CDE12C}"/>
    <cellStyle name="Eingabe 4 2 2 4 3" xfId="10088" xr:uid="{16FF8589-EAA9-46ED-A639-7AE2FBD92192}"/>
    <cellStyle name="Eingabe 4 2 2 4 4" xfId="13010" xr:uid="{0AEC170D-00A6-4F3F-ADAE-CD666836814C}"/>
    <cellStyle name="Eingabe 4 2 2 5" xfId="5646" xr:uid="{573D3816-7A53-427F-9944-685A8211E019}"/>
    <cellStyle name="Eingabe 4 2 2 6" xfId="3790" xr:uid="{E22A57DC-D114-46F3-9500-C9B9CEF6CE32}"/>
    <cellStyle name="Eingabe 4 2 2 7" xfId="6367" xr:uid="{C3C0D0D3-8981-45DA-B136-98528C64F29D}"/>
    <cellStyle name="Eingabe 4 2 3" xfId="1371" xr:uid="{827EA7BD-8B4A-4B71-8EE2-B32A668DEF5A}"/>
    <cellStyle name="Eingabe 4 2 3 2" xfId="2936" xr:uid="{A1DE387A-397C-4365-A41C-FEDA3694E27A}"/>
    <cellStyle name="Eingabe 4 2 3 2 2" xfId="7630" xr:uid="{BDFEDA42-7D05-4322-A0B3-5DBB06F866AC}"/>
    <cellStyle name="Eingabe 4 2 3 2 3" xfId="10686" xr:uid="{BC0F62B1-CCB3-4283-8674-1CB38FB637F5}"/>
    <cellStyle name="Eingabe 4 2 3 2 4" xfId="13568" xr:uid="{F188513C-6066-4B6B-A0E6-706FEF9417C1}"/>
    <cellStyle name="Eingabe 4 2 3 3" xfId="4384" xr:uid="{BDE506C3-4B1C-4116-93CF-3CDE60E96826}"/>
    <cellStyle name="Eingabe 4 2 3 4" xfId="9230" xr:uid="{86091944-A398-42CE-847D-7AB6AFBEB9E3}"/>
    <cellStyle name="Eingabe 4 2 3 5" xfId="12152" xr:uid="{F4352908-8321-41A5-95A7-5ACFB0829EDD}"/>
    <cellStyle name="Eingabe 4 2 4" xfId="1167" xr:uid="{1FD30ED9-C7ED-42C8-A956-83ECE6BDC0DD}"/>
    <cellStyle name="Eingabe 4 2 4 2" xfId="2736" xr:uid="{6D6C7D20-D48C-4F44-BE5F-A45BEBBD7DF2}"/>
    <cellStyle name="Eingabe 4 2 4 2 2" xfId="5106" xr:uid="{8CB38833-B32C-47CF-B9A1-932AB68E191D}"/>
    <cellStyle name="Eingabe 4 2 4 2 3" xfId="10486" xr:uid="{7AD7FD62-65A3-440B-8479-4313B27232B8}"/>
    <cellStyle name="Eingabe 4 2 4 2 4" xfId="13368" xr:uid="{326F46C3-2D7E-4473-A4FD-D379AD6983C6}"/>
    <cellStyle name="Eingabe 4 2 4 3" xfId="5140" xr:uid="{9DCFB899-C1CC-4B6A-9AC8-A0A51A8322F7}"/>
    <cellStyle name="Eingabe 4 2 4 4" xfId="9026" xr:uid="{02966E85-1453-45CB-B5FB-911CEC5F69AE}"/>
    <cellStyle name="Eingabe 4 2 4 5" xfId="11948" xr:uid="{D754D372-87B9-402A-9D10-A36A0123A333}"/>
    <cellStyle name="Eingabe 4 2 5" xfId="2023" xr:uid="{6DAEF92F-BE4B-4268-BC64-7FED5E8F05F3}"/>
    <cellStyle name="Eingabe 4 2 5 2" xfId="6103" xr:uid="{06CFB39E-D9FF-4C50-B243-C3ECDD0140C1}"/>
    <cellStyle name="Eingabe 4 2 5 3" xfId="9882" xr:uid="{2F8F4F2F-2F31-43B6-B8BC-2A6B88DF082F}"/>
    <cellStyle name="Eingabe 4 2 5 4" xfId="12804" xr:uid="{A3F79D9B-C53F-47A7-9466-35A540DB4495}"/>
    <cellStyle name="Eingabe 4 2 6" xfId="4727" xr:uid="{9A8DA0B0-2EF6-411D-ACB2-A3C824BCB48C}"/>
    <cellStyle name="Eingabe 4 2 7" xfId="4791" xr:uid="{42A9E419-500B-41D2-8350-EC8DDE5C4462}"/>
    <cellStyle name="Eingabe 4 2 8" xfId="6837" xr:uid="{2C25ED7B-EA0C-4412-90A2-7BEC870E1127}"/>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2 2 2" xfId="7765" xr:uid="{08B46696-59B2-4ED8-B3AD-E73320CAABDF}"/>
    <cellStyle name="Eingabe 4 3 2 2 2 3" xfId="10821" xr:uid="{4BE4DD9D-0B06-4DF9-8841-44208E8F0014}"/>
    <cellStyle name="Eingabe 4 3 2 2 2 4" xfId="13703" xr:uid="{3E39AF10-F473-4E1C-A405-D5E19542BA16}"/>
    <cellStyle name="Eingabe 4 3 2 2 3" xfId="6629" xr:uid="{62764323-C5C2-4E4E-A241-D3F123B86CA4}"/>
    <cellStyle name="Eingabe 4 3 2 2 4" xfId="9365" xr:uid="{991EA5E1-8A62-4D5F-8A4C-38A30804DD1C}"/>
    <cellStyle name="Eingabe 4 3 2 2 5" xfId="12287" xr:uid="{867FCC41-190E-46EC-A44E-DC95D1E78E68}"/>
    <cellStyle name="Eingabe 4 3 2 3" xfId="1229" xr:uid="{8EC7AFD1-9BCE-4324-A47F-667BDF00A5A3}"/>
    <cellStyle name="Eingabe 4 3 2 3 2" xfId="2797" xr:uid="{16B51D05-CD20-430E-9F82-894552E1A782}"/>
    <cellStyle name="Eingabe 4 3 2 3 2 2" xfId="3596" xr:uid="{741848AD-32B9-4D91-9494-E347A80455AA}"/>
    <cellStyle name="Eingabe 4 3 2 3 2 3" xfId="10547" xr:uid="{B1AE5E4F-5BC6-4C97-83D9-DA44E1EB2F97}"/>
    <cellStyle name="Eingabe 4 3 2 3 2 4" xfId="13429" xr:uid="{FB21556B-F474-4996-9CA4-1F7644401283}"/>
    <cellStyle name="Eingabe 4 3 2 3 3" xfId="5576" xr:uid="{5EDF7AED-F735-4183-95DF-CB16E82EFBEA}"/>
    <cellStyle name="Eingabe 4 3 2 3 4" xfId="9088" xr:uid="{55AAEA6A-7BD5-46CB-8F4D-4D7D4C821082}"/>
    <cellStyle name="Eingabe 4 3 2 3 5" xfId="12010" xr:uid="{3654C0D1-B96C-48B8-AAEF-7454057AC60D}"/>
    <cellStyle name="Eingabe 4 3 2 4" xfId="2156" xr:uid="{FAADBA1F-F004-4CD4-BBC3-B394F9E72163}"/>
    <cellStyle name="Eingabe 4 3 2 4 2" xfId="4797" xr:uid="{2A4F2EC1-58A7-497F-AB5A-C16BF74036B0}"/>
    <cellStyle name="Eingabe 4 3 2 4 3" xfId="10015" xr:uid="{41BCD184-D531-4111-B893-06EAEF195056}"/>
    <cellStyle name="Eingabe 4 3 2 4 4" xfId="12937" xr:uid="{9A43AA69-074F-41DD-BDA6-2C4392E40F45}"/>
    <cellStyle name="Eingabe 4 3 2 5" xfId="5575" xr:uid="{E3DC52E9-7486-46B6-B5AB-1E5618026544}"/>
    <cellStyle name="Eingabe 4 3 2 6" xfId="5118" xr:uid="{9698C284-969B-457F-BE90-681796ED2AA0}"/>
    <cellStyle name="Eingabe 4 3 2 7" xfId="8282" xr:uid="{629995F9-1D1C-4C76-9ACE-BE0441BDA624}"/>
    <cellStyle name="Eingabe 4 3 3" xfId="1298" xr:uid="{5A20F023-9522-404A-B199-5ABCD96EA49F}"/>
    <cellStyle name="Eingabe 4 3 3 2" xfId="2863" xr:uid="{BD7F0EEB-1E1A-4C8F-B3E1-9D560488DC4D}"/>
    <cellStyle name="Eingabe 4 3 3 2 2" xfId="7557" xr:uid="{3A569A86-2794-44C8-8738-EFAC09111CD0}"/>
    <cellStyle name="Eingabe 4 3 3 2 3" xfId="10613" xr:uid="{E0B70433-9083-4638-890A-E30895A8DFCE}"/>
    <cellStyle name="Eingabe 4 3 3 2 4" xfId="13495" xr:uid="{C13BBF3D-4861-44E5-A047-822204E035D2}"/>
    <cellStyle name="Eingabe 4 3 3 3" xfId="3497" xr:uid="{7A30393A-9F5A-4359-BD23-58F5CF4A3F9C}"/>
    <cellStyle name="Eingabe 4 3 3 4" xfId="9157" xr:uid="{4AFD08A8-11C7-4569-9EDC-A95289A47B58}"/>
    <cellStyle name="Eingabe 4 3 3 5" xfId="12079" xr:uid="{B0C86C3F-7324-41F8-B5BD-D7B0F3DF0A52}"/>
    <cellStyle name="Eingabe 4 3 4" xfId="1243" xr:uid="{52D98483-89E9-4B9B-8FCA-861C95E27B81}"/>
    <cellStyle name="Eingabe 4 3 4 2" xfId="2810" xr:uid="{9EF1C46B-E1F7-48EF-BE70-64B1C3FC61D3}"/>
    <cellStyle name="Eingabe 4 3 4 2 2" xfId="3589" xr:uid="{24F84966-6076-4122-A9C4-C75170B04C68}"/>
    <cellStyle name="Eingabe 4 3 4 2 3" xfId="10560" xr:uid="{304D0854-AF03-4327-A61B-0A94A037922E}"/>
    <cellStyle name="Eingabe 4 3 4 2 4" xfId="13442" xr:uid="{D4CF0784-1A2A-4F47-BD88-5F53F5B6BE9F}"/>
    <cellStyle name="Eingabe 4 3 4 3" xfId="4608" xr:uid="{77FA5AE8-C539-4C64-949A-91FA1499A729}"/>
    <cellStyle name="Eingabe 4 3 4 4" xfId="9102" xr:uid="{4DAD5254-8047-42C9-BC3C-655AB903B041}"/>
    <cellStyle name="Eingabe 4 3 4 5" xfId="12024" xr:uid="{3DA56BB0-92E1-4B95-B615-D93E8D958C15}"/>
    <cellStyle name="Eingabe 4 3 5" xfId="1950" xr:uid="{BAE5E2D5-73C4-4D37-B672-C75DAAD9F9C6}"/>
    <cellStyle name="Eingabe 4 3 5 2" xfId="3540" xr:uid="{87C4961C-CBBF-469C-B0D0-AB17A3BCA66A}"/>
    <cellStyle name="Eingabe 4 3 5 3" xfId="9809" xr:uid="{16EC4F61-6960-4B1D-844C-ABC5180D5612}"/>
    <cellStyle name="Eingabe 4 3 5 4" xfId="12731" xr:uid="{8E5D1CC0-5F7E-4150-90F0-F964941B8EA6}"/>
    <cellStyle name="Eingabe 4 3 6" xfId="3784" xr:uid="{F7B8F29F-D738-4008-9690-C742EE4FACD9}"/>
    <cellStyle name="Eingabe 4 3 7" xfId="5434" xr:uid="{7B44CEEC-E5FC-4CAF-9643-C581AEECFB89}"/>
    <cellStyle name="Eingabe 4 3 8" xfId="10245" xr:uid="{EE68F8EB-2974-4EE9-BBC5-1BCA90EF4D15}"/>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2 2 2" xfId="7741" xr:uid="{C45D96EA-6A5E-44EA-8441-60658BC29D56}"/>
    <cellStyle name="Eingabe 4 4 2 2 2 3" xfId="10797" xr:uid="{459B2429-9FC5-4B80-98F4-61471B069F4F}"/>
    <cellStyle name="Eingabe 4 4 2 2 2 4" xfId="13679" xr:uid="{9843E3E3-53D4-43EB-A0C8-4B4D01CCD60B}"/>
    <cellStyle name="Eingabe 4 4 2 2 3" xfId="3776" xr:uid="{B5D1FBB7-23BF-45FA-82C7-5A059C6CC32B}"/>
    <cellStyle name="Eingabe 4 4 2 2 4" xfId="9341" xr:uid="{B51E24EE-48FB-4328-BEDB-8B46816F4332}"/>
    <cellStyle name="Eingabe 4 4 2 2 5" xfId="12263" xr:uid="{645395C0-E0CF-4E75-91FC-1BE3AE57E11B}"/>
    <cellStyle name="Eingabe 4 4 2 3" xfId="1006" xr:uid="{379AF0BC-F891-4532-B1F9-1A07D827BF99}"/>
    <cellStyle name="Eingabe 4 4 2 3 2" xfId="2578" xr:uid="{E5E4C3A1-BDCE-4131-86EC-65CD4D98FBAD}"/>
    <cellStyle name="Eingabe 4 4 2 3 2 2" xfId="4800" xr:uid="{5E8929D0-F831-4216-8388-7534751C0FC8}"/>
    <cellStyle name="Eingabe 4 4 2 3 2 3" xfId="10328" xr:uid="{F84C7CA3-22CB-4A07-A8C1-3CBB87D06662}"/>
    <cellStyle name="Eingabe 4 4 2 3 2 4" xfId="13210" xr:uid="{A1BA7F02-AB4A-4BDB-BAB3-B646DFFB4A5D}"/>
    <cellStyle name="Eingabe 4 4 2 3 3" xfId="3734" xr:uid="{71ED0CD4-7E05-40A0-BFE3-3FADFB6BB894}"/>
    <cellStyle name="Eingabe 4 4 2 3 4" xfId="8865" xr:uid="{5675F757-544F-47AD-A40D-B13D6ED15143}"/>
    <cellStyle name="Eingabe 4 4 2 3 5" xfId="11787" xr:uid="{D3019A4A-B224-4B58-B23C-338CD4BDDD6B}"/>
    <cellStyle name="Eingabe 4 4 2 4" xfId="2132" xr:uid="{5A49D6CE-3B82-4F0A-BF70-D8E82B36F564}"/>
    <cellStyle name="Eingabe 4 4 2 4 2" xfId="4053" xr:uid="{A638C9B4-2A52-474A-A726-E63840E05F25}"/>
    <cellStyle name="Eingabe 4 4 2 4 3" xfId="9991" xr:uid="{4722009A-4D41-4C3D-9885-BB89D16B1271}"/>
    <cellStyle name="Eingabe 4 4 2 4 4" xfId="12913" xr:uid="{29340EF7-6F9B-43AC-BEBE-5189714BFE1D}"/>
    <cellStyle name="Eingabe 4 4 2 5" xfId="5773" xr:uid="{4A68B586-7335-4DE7-BD93-680D56E89CD5}"/>
    <cellStyle name="Eingabe 4 4 2 6" xfId="5588" xr:uid="{4A60A3D2-F5A7-4F38-804C-93E45CB79A01}"/>
    <cellStyle name="Eingabe 4 4 2 7" xfId="8461" xr:uid="{49A3784D-28E2-4FB9-81AE-51A9DBBE2D19}"/>
    <cellStyle name="Eingabe 4 4 3" xfId="1274" xr:uid="{EC5A0BE7-9A36-461E-9225-A9F115AC47B1}"/>
    <cellStyle name="Eingabe 4 4 3 2" xfId="2839" xr:uid="{529CFC6D-BFFE-4E7A-8E3F-1B816C442FB7}"/>
    <cellStyle name="Eingabe 4 4 3 2 2" xfId="7533" xr:uid="{CE5EA46C-54CA-406C-871A-88C2BD02C62E}"/>
    <cellStyle name="Eingabe 4 4 3 2 3" xfId="10589" xr:uid="{B998654F-8E92-46E8-BD91-9AF4FA0FCC04}"/>
    <cellStyle name="Eingabe 4 4 3 2 4" xfId="13471" xr:uid="{684221ED-F2EC-480F-B185-B6BD882CE442}"/>
    <cellStyle name="Eingabe 4 4 3 3" xfId="4512" xr:uid="{CC4295D5-C9B3-4639-A679-A7C4A3E79A23}"/>
    <cellStyle name="Eingabe 4 4 3 4" xfId="9133" xr:uid="{E8CD4CEC-3D56-4E02-924B-A4615AA868ED}"/>
    <cellStyle name="Eingabe 4 4 3 5" xfId="12055" xr:uid="{DB203E96-110C-446C-A21F-77B2348A3E20}"/>
    <cellStyle name="Eingabe 4 4 4" xfId="1691" xr:uid="{576C1E3D-3692-4727-AC38-0351D5D1FED1}"/>
    <cellStyle name="Eingabe 4 4 4 2" xfId="3253" xr:uid="{42A486DE-A4F9-4757-A807-CA82F3E547D2}"/>
    <cellStyle name="Eingabe 4 4 4 2 2" xfId="7947" xr:uid="{5C4DF693-7692-463B-A7B0-DCDAA1FC9A4E}"/>
    <cellStyle name="Eingabe 4 4 4 2 3" xfId="11003" xr:uid="{A6E0E41D-E5AA-4C9D-8950-FF4798DEB18C}"/>
    <cellStyle name="Eingabe 4 4 4 2 4" xfId="13885" xr:uid="{286BC6A7-1546-49CF-945C-DC777EA007FF}"/>
    <cellStyle name="Eingabe 4 4 4 3" xfId="4047" xr:uid="{076B45C2-69EE-4D54-BEEB-57F4FD51D664}"/>
    <cellStyle name="Eingabe 4 4 4 4" xfId="9550" xr:uid="{E68E5EB7-5A2E-48CA-9D0C-AF5D512D173D}"/>
    <cellStyle name="Eingabe 4 4 4 5" xfId="12472" xr:uid="{80DAE586-ACB1-4A82-9EFB-1350736EBB8A}"/>
    <cellStyle name="Eingabe 4 4 5" xfId="1926" xr:uid="{BE0442C7-009F-4BF9-88EF-87ECE90147EE}"/>
    <cellStyle name="Eingabe 4 4 5 2" xfId="6603" xr:uid="{9710F31A-C92F-4E4B-BBA3-8B47CD981ECC}"/>
    <cellStyle name="Eingabe 4 4 5 3" xfId="9785" xr:uid="{83FF08D1-9557-4C65-973D-185EDB753916}"/>
    <cellStyle name="Eingabe 4 4 5 4" xfId="12707" xr:uid="{C330C149-3330-4EB4-A5CC-D0910F84A873}"/>
    <cellStyle name="Eingabe 4 4 6" xfId="5375" xr:uid="{45D55F33-5B58-4820-B45D-939A7F0B2BB0}"/>
    <cellStyle name="Eingabe 4 4 7" xfId="8545" xr:uid="{256264BF-088C-4638-B2FB-8DACB54BF595}"/>
    <cellStyle name="Eingabe 4 4 8" xfId="11502" xr:uid="{CC78B8C4-0586-4D4D-B7BB-6E11D2F29A13}"/>
    <cellStyle name="Eingabe 4 5" xfId="737" xr:uid="{18788A41-3430-4A15-BBBB-098F031C7E97}"/>
    <cellStyle name="Eingabe 4 5 2" xfId="1450" xr:uid="{0A2423D6-3E07-43CB-8A57-E4BB2D55EE92}"/>
    <cellStyle name="Eingabe 4 5 2 2" xfId="3015" xr:uid="{66BD8974-5586-4379-BC84-6B283F5E7DE2}"/>
    <cellStyle name="Eingabe 4 5 2 2 2" xfId="7709" xr:uid="{CAF7CCF4-50AC-474A-857C-4A36CA78F4C8}"/>
    <cellStyle name="Eingabe 4 5 2 2 3" xfId="10765" xr:uid="{615941CF-CF85-4D6B-ADB4-CEBADFD09907}"/>
    <cellStyle name="Eingabe 4 5 2 2 4" xfId="13647" xr:uid="{D57483B6-C292-4558-BF27-42F31883E2A3}"/>
    <cellStyle name="Eingabe 4 5 2 3" xfId="4761" xr:uid="{29901A38-7D43-47C5-B404-0E242F269F8B}"/>
    <cellStyle name="Eingabe 4 5 2 4" xfId="9309" xr:uid="{B6C4FCD9-1DF7-40E3-B311-744B1EDC24FC}"/>
    <cellStyle name="Eingabe 4 5 2 5" xfId="12231" xr:uid="{C6CB6FDE-F38F-4540-AD59-975752CD4DC1}"/>
    <cellStyle name="Eingabe 4 5 3" xfId="1085" xr:uid="{25627ABB-D7D8-4E1B-960A-886B59EC7AD5}"/>
    <cellStyle name="Eingabe 4 5 3 2" xfId="2654" xr:uid="{5155F9FF-B6B3-4CB8-9894-B5C3D88166D4}"/>
    <cellStyle name="Eingabe 4 5 3 2 2" xfId="3892" xr:uid="{4C7DC0FB-F92F-4AFA-B6EC-F4D8866995BC}"/>
    <cellStyle name="Eingabe 4 5 3 2 3" xfId="10404" xr:uid="{FCD0BF52-3278-47F5-A9FB-62508612A211}"/>
    <cellStyle name="Eingabe 4 5 3 2 4" xfId="13286" xr:uid="{A3C1FA48-A787-4D36-8617-1070933A000C}"/>
    <cellStyle name="Eingabe 4 5 3 3" xfId="5373" xr:uid="{C919320D-9003-4EF0-B9AF-49AA5D95F86D}"/>
    <cellStyle name="Eingabe 4 5 3 4" xfId="8944" xr:uid="{9E26F665-92B4-4F6E-ABD1-42A60387BD19}"/>
    <cellStyle name="Eingabe 4 5 3 5" xfId="11866" xr:uid="{EABADC30-E57A-43F4-930A-6ABCC23B90B9}"/>
    <cellStyle name="Eingabe 4 5 4" xfId="2101" xr:uid="{387224DE-6EA0-485C-A2FE-6FEB66117790}"/>
    <cellStyle name="Eingabe 4 5 4 2" xfId="3525" xr:uid="{8C3EED66-BD42-4CDB-A67F-E01CE833EEC1}"/>
    <cellStyle name="Eingabe 4 5 4 3" xfId="9960" xr:uid="{F5BB76C9-2DDA-485C-BC70-C8209E8A2EB5}"/>
    <cellStyle name="Eingabe 4 5 4 4" xfId="12882" xr:uid="{7513BD83-34CC-4559-AB2C-245FB4E0864A}"/>
    <cellStyle name="Eingabe 4 5 5" xfId="3701" xr:uid="{920EC607-54D8-4ECD-8E0C-83FCB153FF4E}"/>
    <cellStyle name="Eingabe 4 5 6" xfId="3740" xr:uid="{94CE609A-1A60-4567-9D1F-F781119738DE}"/>
    <cellStyle name="Eingabe 4 5 7" xfId="4123" xr:uid="{6D135169-9E27-4B26-A7C2-F3E94F2A47F0}"/>
    <cellStyle name="Eingabe 4 6" xfId="1110" xr:uid="{6BF60D33-0B13-4D7E-AB87-C78F43F0FBF8}"/>
    <cellStyle name="Eingabe 4 6 2" xfId="2679" xr:uid="{C1F5A094-3996-48E4-B9FA-126374DD015C}"/>
    <cellStyle name="Eingabe 4 6 2 2" xfId="5065" xr:uid="{D4DEA698-0862-47A5-BCB1-2F19BDA36964}"/>
    <cellStyle name="Eingabe 4 6 2 3" xfId="10429" xr:uid="{AAFC013F-D2F0-437E-BBCD-9CC18FB604BA}"/>
    <cellStyle name="Eingabe 4 6 2 4" xfId="13311" xr:uid="{26D4A214-43D7-4EA7-8E04-3DF7B0F3D606}"/>
    <cellStyle name="Eingabe 4 6 3" xfId="5149" xr:uid="{F3BCAFD6-D7F3-488A-A0D1-5AD4A85E204B}"/>
    <cellStyle name="Eingabe 4 6 4" xfId="8969" xr:uid="{892A939F-6EFC-4D72-8A5F-D4912A134921}"/>
    <cellStyle name="Eingabe 4 6 5" xfId="11891" xr:uid="{C5FC874A-1FCA-4FDD-9FCC-EDF0B3EE2348}"/>
    <cellStyle name="Eingabe 4 7" xfId="1782" xr:uid="{34FB3411-A353-4BC1-8395-0DD9246DAB7B}"/>
    <cellStyle name="Eingabe 4 7 2" xfId="3337" xr:uid="{A3DCE471-1CC8-42F4-99FA-2985BC1E1C9D}"/>
    <cellStyle name="Eingabe 4 7 2 2" xfId="8031" xr:uid="{FECF1880-5E44-4817-B126-50B6C657E62C}"/>
    <cellStyle name="Eingabe 4 7 2 3" xfId="11087" xr:uid="{26F1D325-1122-486B-B7E5-086E0131A083}"/>
    <cellStyle name="Eingabe 4 7 2 4" xfId="13969" xr:uid="{5593DD61-2AD2-4B6E-B08B-519AB1A86F39}"/>
    <cellStyle name="Eingabe 4 7 3" xfId="5086" xr:uid="{34CDDD89-9232-4D32-91DA-821A684D1C13}"/>
    <cellStyle name="Eingabe 4 7 4" xfId="9641" xr:uid="{F01AE51C-D09C-426A-BE97-CBE366B6DF1B}"/>
    <cellStyle name="Eingabe 4 7 5" xfId="12563" xr:uid="{A39589DA-205A-4407-B171-DD5527AC4377}"/>
    <cellStyle name="Eingabe 4 8" xfId="1751" xr:uid="{5D155F46-3E08-4AB7-BDB6-D2E1FF64101E}"/>
    <cellStyle name="Eingabe 4 8 2" xfId="5403" xr:uid="{8ABC5234-4B4B-4D0A-A868-B10CFC3E0796}"/>
    <cellStyle name="Eingabe 4 8 3" xfId="9610" xr:uid="{93314EF9-C1F0-4C6D-9364-127819A79CD6}"/>
    <cellStyle name="Eingabe 4 8 4" xfId="12532" xr:uid="{0633CA0C-5CBE-44E9-8DEC-2D335B825E51}"/>
    <cellStyle name="Eingabe 4 9" xfId="4529" xr:uid="{90777A8F-A8D7-478A-889E-88B08D1DFD5D}"/>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2 2 2" xfId="7775" xr:uid="{AF8EB962-3403-453F-B9D5-15BA5551960F}"/>
    <cellStyle name="Eingabe 5 2 2 2 3" xfId="10831" xr:uid="{CB803D58-08BB-4CD7-B243-102CBDA53CFA}"/>
    <cellStyle name="Eingabe 5 2 2 2 4" xfId="13713" xr:uid="{62036AD2-DD39-45F8-A257-566BD89716BA}"/>
    <cellStyle name="Eingabe 5 2 2 3" xfId="4854" xr:uid="{D332E624-03C7-4629-91E4-9B7EBAFA125C}"/>
    <cellStyle name="Eingabe 5 2 2 4" xfId="9375" xr:uid="{595D03C7-A2AC-4B5D-9225-D12702DF988C}"/>
    <cellStyle name="Eingabe 5 2 2 5" xfId="12297" xr:uid="{1CC9FDCE-3A8E-41CB-86BE-BE23E9BE5421}"/>
    <cellStyle name="Eingabe 5 2 3" xfId="939" xr:uid="{15D68B26-409F-4B41-AB83-87F3B2643D3E}"/>
    <cellStyle name="Eingabe 5 2 3 2" xfId="2519" xr:uid="{B5971C0F-9235-4458-97A9-4D4BF945D8B3}"/>
    <cellStyle name="Eingabe 5 2 3 2 2" xfId="6623" xr:uid="{E5F65B3A-99B4-415E-8178-69FDE548E20A}"/>
    <cellStyle name="Eingabe 5 2 3 2 3" xfId="10269" xr:uid="{C6E06693-CADB-41AC-96A6-3472BCBF53CA}"/>
    <cellStyle name="Eingabe 5 2 3 2 4" xfId="13151" xr:uid="{230BA956-ED7C-42FF-AF35-CFE9769FFB55}"/>
    <cellStyle name="Eingabe 5 2 3 3" xfId="6316" xr:uid="{D285795D-3895-4BEC-AA77-DEA75AFD7510}"/>
    <cellStyle name="Eingabe 5 2 3 4" xfId="8798" xr:uid="{7E0CB9A5-DFE8-49A0-B820-A960CC424749}"/>
    <cellStyle name="Eingabe 5 2 3 5" xfId="11720" xr:uid="{C61217DE-8A5F-4FA8-8A86-CAF506F2E056}"/>
    <cellStyle name="Eingabe 5 2 4" xfId="2166" xr:uid="{B4529181-41BE-4BB3-8B4C-18498017342D}"/>
    <cellStyle name="Eingabe 5 2 4 2" xfId="6789" xr:uid="{56542F31-0AF5-40F9-B278-26DE85CF6AD8}"/>
    <cellStyle name="Eingabe 5 2 4 3" xfId="10025" xr:uid="{8AC4782A-55CE-4EB0-B94F-A07B7E48C478}"/>
    <cellStyle name="Eingabe 5 2 4 4" xfId="12947" xr:uid="{E76FBAC2-A8FF-4A8F-8F4F-C5C686E4FF65}"/>
    <cellStyle name="Eingabe 5 2 5" xfId="6343" xr:uid="{4B76EAA4-8DA8-4867-AE51-397EAD2BFEF1}"/>
    <cellStyle name="Eingabe 5 2 6" xfId="4847" xr:uid="{59F9A203-5954-4F63-ADE5-D92762A7C740}"/>
    <cellStyle name="Eingabe 5 2 7" xfId="8219" xr:uid="{36211094-7404-436D-A8DF-8ACCADAE1E47}"/>
    <cellStyle name="Eingabe 5 3" xfId="1308" xr:uid="{423F1BCA-08DE-4803-AEC2-2DF3A75C4114}"/>
    <cellStyle name="Eingabe 5 3 2" xfId="2873" xr:uid="{0FA1C91D-629B-419C-BD5F-9625C17B2474}"/>
    <cellStyle name="Eingabe 5 3 2 2" xfId="7567" xr:uid="{D57E238E-AD6E-42AA-855C-D5C318FACA58}"/>
    <cellStyle name="Eingabe 5 3 2 3" xfId="10623" xr:uid="{37094813-0DFB-4D30-B043-6A08DA83DF20}"/>
    <cellStyle name="Eingabe 5 3 2 4" xfId="13505" xr:uid="{35D07390-8C4F-4269-B281-3B7F45ADF701}"/>
    <cellStyle name="Eingabe 5 3 3" xfId="4618" xr:uid="{C251FBDB-7AA4-466A-BCAF-C0B8E6922228}"/>
    <cellStyle name="Eingabe 5 3 4" xfId="9167" xr:uid="{0942F718-C50C-4E3F-8A33-3CA8D5330B0C}"/>
    <cellStyle name="Eingabe 5 3 5" xfId="12089" xr:uid="{6EFBB79A-6736-4137-B112-7F51322B8E9B}"/>
    <cellStyle name="Eingabe 5 4" xfId="1881" xr:uid="{D61B0CC8-25D1-49B4-87C8-23BFD14EE359}"/>
    <cellStyle name="Eingabe 5 4 2" xfId="3424" xr:uid="{FB5CAAA7-5611-41D3-ACCB-4FB0830F0BE3}"/>
    <cellStyle name="Eingabe 5 4 2 2" xfId="8118" xr:uid="{DBC02CEF-C29E-4B06-A437-0A6B7001832C}"/>
    <cellStyle name="Eingabe 5 4 2 3" xfId="11174" xr:uid="{DA3F77DC-2E2E-4590-8C4D-D7A80A8BF0FD}"/>
    <cellStyle name="Eingabe 5 4 2 4" xfId="14056" xr:uid="{82B764A6-A0AF-4F49-9939-F79300861776}"/>
    <cellStyle name="Eingabe 5 4 3" xfId="4416" xr:uid="{312F6DEA-8BDD-48DD-944B-32A488A1B0A5}"/>
    <cellStyle name="Eingabe 5 4 4" xfId="9740" xr:uid="{37F4C43E-59B4-419C-9159-A146DF6D17F9}"/>
    <cellStyle name="Eingabe 5 4 5" xfId="12662" xr:uid="{FEA0F554-200D-4579-BC97-03EF4E70794E}"/>
    <cellStyle name="Eingabe 5 5" xfId="1960" xr:uid="{9CBE786C-77F7-4A00-998A-25FD6CE6677A}"/>
    <cellStyle name="Eingabe 5 5 2" xfId="4508" xr:uid="{2BC7B3E3-71A8-4426-B36A-8EE913DE82D9}"/>
    <cellStyle name="Eingabe 5 5 3" xfId="9819" xr:uid="{DDF563BD-3C47-4D3C-BD90-3BC43981471F}"/>
    <cellStyle name="Eingabe 5 5 4" xfId="12741" xr:uid="{B0D897B4-F8F1-4008-85FC-07BB9A40322A}"/>
    <cellStyle name="Eingabe 5 6" xfId="6306" xr:uid="{75E960A2-1420-45DE-81AE-D39B0E032E5B}"/>
    <cellStyle name="Eingabe 5 7" xfId="8221" xr:uid="{867A936A-9B72-47D2-9125-746FF14706E3}"/>
    <cellStyle name="Eingabe 5 8" xfId="11263" xr:uid="{A491087A-11B0-435F-BFA9-2C141CE98765}"/>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2 2 2" xfId="7852" xr:uid="{16879680-5A50-411A-8AAC-ABACE64C5315}"/>
    <cellStyle name="Eingabe 6 2 2 2 3" xfId="10908" xr:uid="{DBE98093-AB09-429C-8C6E-D72077DC00A3}"/>
    <cellStyle name="Eingabe 6 2 2 2 4" xfId="13790" xr:uid="{A171BFF8-97D3-41ED-9A36-309F44293A5F}"/>
    <cellStyle name="Eingabe 6 2 2 3" xfId="6657" xr:uid="{9FC4B245-4ED6-49D8-8BD8-3A46A5ABAC43}"/>
    <cellStyle name="Eingabe 6 2 2 4" xfId="9452" xr:uid="{B4F56B4A-1A36-4663-A7C7-CAC7C958C142}"/>
    <cellStyle name="Eingabe 6 2 2 5" xfId="12374" xr:uid="{72C73A13-AD7A-4A7A-A919-D150E1BB431C}"/>
    <cellStyle name="Eingabe 6 2 3" xfId="1710" xr:uid="{1CA3D44E-668F-446A-A8A7-9FEE025823FC}"/>
    <cellStyle name="Eingabe 6 2 3 2" xfId="3271" xr:uid="{3754A33D-97C5-4E7E-885F-B23ADBB951D7}"/>
    <cellStyle name="Eingabe 6 2 3 2 2" xfId="7965" xr:uid="{D9C83178-3AF7-4C3D-8466-7BE32E2011A2}"/>
    <cellStyle name="Eingabe 6 2 3 2 3" xfId="11021" xr:uid="{E99540C6-8586-4076-8699-0E42593E8C3B}"/>
    <cellStyle name="Eingabe 6 2 3 2 4" xfId="13903" xr:uid="{E5196FE2-0330-42DE-83FF-D5AED9319C84}"/>
    <cellStyle name="Eingabe 6 2 3 3" xfId="5093" xr:uid="{5E292F91-60F9-4511-919D-7BE5D904BD9C}"/>
    <cellStyle name="Eingabe 6 2 3 4" xfId="9569" xr:uid="{96C6B2B2-68F3-4822-8382-168EB3373217}"/>
    <cellStyle name="Eingabe 6 2 3 5" xfId="12491" xr:uid="{619035AF-6538-4171-A60F-6CA4D3163A53}"/>
    <cellStyle name="Eingabe 6 2 4" xfId="2243" xr:uid="{C79D9390-21DA-4C1F-9BCB-873265211144}"/>
    <cellStyle name="Eingabe 6 2 4 2" xfId="4450" xr:uid="{DCAE848A-FB1F-4AED-B04B-4B380501109F}"/>
    <cellStyle name="Eingabe 6 2 4 3" xfId="10102" xr:uid="{BCAF3291-072A-4EC2-9A94-62B0E807D254}"/>
    <cellStyle name="Eingabe 6 2 4 4" xfId="13024" xr:uid="{3527890F-AFFD-41E3-BBA7-2CFEE2DC9FCB}"/>
    <cellStyle name="Eingabe 6 2 5" xfId="5427" xr:uid="{9685FA69-705C-438B-AE32-F254C03CFD5B}"/>
    <cellStyle name="Eingabe 6 2 6" xfId="6029" xr:uid="{F1E07907-3847-498F-9F22-C7AD88F917FA}"/>
    <cellStyle name="Eingabe 6 2 7" xfId="8497" xr:uid="{F54C6679-81DD-4227-84D9-DE5182A7AA9A}"/>
    <cellStyle name="Eingabe 6 3" xfId="1385" xr:uid="{E75EFE68-5DE1-4377-8038-09601EF6DA02}"/>
    <cellStyle name="Eingabe 6 3 2" xfId="2950" xr:uid="{C79DAA72-9F46-42B6-A432-D6B7C2353670}"/>
    <cellStyle name="Eingabe 6 3 2 2" xfId="7644" xr:uid="{03B56B8D-D1ED-45F4-B311-AC2B1C91E62A}"/>
    <cellStyle name="Eingabe 6 3 2 3" xfId="10700" xr:uid="{AF5300A8-0384-4434-956F-820D5969F0B2}"/>
    <cellStyle name="Eingabe 6 3 2 4" xfId="13582" xr:uid="{57D614EB-5AE4-4DCE-99CC-697742242404}"/>
    <cellStyle name="Eingabe 6 3 3" xfId="5014" xr:uid="{DAC0CEFF-AF36-47A4-9E85-480530492760}"/>
    <cellStyle name="Eingabe 6 3 4" xfId="9244" xr:uid="{6AED7C80-E58F-4D3B-A8D2-5C7DF3AA6B72}"/>
    <cellStyle name="Eingabe 6 3 5" xfId="12166" xr:uid="{455C0560-6B5A-4BBF-A09D-9F29DF8BF33F}"/>
    <cellStyle name="Eingabe 6 4" xfId="1816" xr:uid="{4601E964-7947-463B-9C92-A916D6A02FF0}"/>
    <cellStyle name="Eingabe 6 4 2" xfId="3366" xr:uid="{25AFB67B-DD2B-4595-9C2B-C27A5A3E2A41}"/>
    <cellStyle name="Eingabe 6 4 2 2" xfId="8060" xr:uid="{388A5DA5-20AA-4320-BA9B-5E732824C8A9}"/>
    <cellStyle name="Eingabe 6 4 2 3" xfId="11116" xr:uid="{2C86AFF8-7CDF-496C-836B-A2103A4BE235}"/>
    <cellStyle name="Eingabe 6 4 2 4" xfId="13998" xr:uid="{A6B5CDDA-82B1-4155-AFB8-EE7901722E66}"/>
    <cellStyle name="Eingabe 6 4 3" xfId="4430" xr:uid="{A1C9AEC0-5EEC-4E45-800E-FF8327A45D26}"/>
    <cellStyle name="Eingabe 6 4 4" xfId="9675" xr:uid="{69168C37-DC18-44C9-BCF9-388E7F240348}"/>
    <cellStyle name="Eingabe 6 4 5" xfId="12597" xr:uid="{9B9057F7-A2AE-4B06-B16B-99DE8307C407}"/>
    <cellStyle name="Eingabe 6 5" xfId="2037" xr:uid="{635CA3CA-B0F1-482D-819D-F8DA2326D210}"/>
    <cellStyle name="Eingabe 6 5 2" xfId="6478" xr:uid="{804A2E70-D36E-4022-B514-7189278C0589}"/>
    <cellStyle name="Eingabe 6 5 3" xfId="9896" xr:uid="{B890658E-349E-46FC-82AE-BA412CF9904F}"/>
    <cellStyle name="Eingabe 6 5 4" xfId="12818" xr:uid="{02957A57-29BD-46E9-83F6-66D6756344C2}"/>
    <cellStyle name="Eingabe 6 6" xfId="4388" xr:uid="{A01A1EBE-966F-463D-B78C-BBFD132AB6E4}"/>
    <cellStyle name="Eingabe 6 7" xfId="3529" xr:uid="{2ED7DE65-A04B-4CDD-9566-CC4AD72918D3}"/>
    <cellStyle name="Eingabe 6 8" xfId="5424" xr:uid="{37346B26-CB2F-417C-A2BA-004513EDD13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2 2 2" xfId="7894" xr:uid="{3DD17EDA-0D31-430A-A39B-B354FAE5667B}"/>
    <cellStyle name="Eingabe 7 2 2 2 3" xfId="10950" xr:uid="{85B943AC-11D7-4E80-8AF7-CE990C4CAFD0}"/>
    <cellStyle name="Eingabe 7 2 2 2 4" xfId="13832" xr:uid="{4D7C13C9-0CAC-4594-A9E9-BFB5038DC153}"/>
    <cellStyle name="Eingabe 7 2 2 3" xfId="5382" xr:uid="{99F6FAEC-0CD3-41CB-A295-A0B8C8A377F4}"/>
    <cellStyle name="Eingabe 7 2 2 4" xfId="9494" xr:uid="{270A7766-DEEF-4874-992E-395F94E5BA97}"/>
    <cellStyle name="Eingabe 7 2 2 5" xfId="12416" xr:uid="{D59BB43B-8B1A-4B42-9ACA-BBCC242806E4}"/>
    <cellStyle name="Eingabe 7 2 3" xfId="1907" xr:uid="{90B9981E-6A44-4A17-A3B7-ECC0C047DA1C}"/>
    <cellStyle name="Eingabe 7 2 3 2" xfId="3450" xr:uid="{94A6CFF8-D202-4F89-A082-365FE1D093F2}"/>
    <cellStyle name="Eingabe 7 2 3 2 2" xfId="8144" xr:uid="{52EE61F0-D6C6-4A21-97FA-71191A8CD9F7}"/>
    <cellStyle name="Eingabe 7 2 3 2 3" xfId="11200" xr:uid="{57B0A3C4-58A5-4827-9E9F-47FCA5E65726}"/>
    <cellStyle name="Eingabe 7 2 3 2 4" xfId="14082" xr:uid="{F84A555A-453E-4186-A2ED-2F329862965C}"/>
    <cellStyle name="Eingabe 7 2 3 3" xfId="6836" xr:uid="{8F7CB323-85C8-45DB-90B5-15CA691E22C8}"/>
    <cellStyle name="Eingabe 7 2 3 4" xfId="9766" xr:uid="{B757180D-4910-4F61-AA3D-64639BC63957}"/>
    <cellStyle name="Eingabe 7 2 3 5" xfId="12688" xr:uid="{050E34A0-38F8-4F22-8BA9-C887F76F8E83}"/>
    <cellStyle name="Eingabe 7 2 4" xfId="2285" xr:uid="{FF8AD740-D784-4644-B47E-A96312BFAA7D}"/>
    <cellStyle name="Eingabe 7 2 4 2" xfId="5732" xr:uid="{8129CC04-C829-4E4F-A06F-3337E691AD2B}"/>
    <cellStyle name="Eingabe 7 2 4 3" xfId="10144" xr:uid="{8AFF1B34-A069-40DD-98FB-C48AC6BE5AE0}"/>
    <cellStyle name="Eingabe 7 2 4 4" xfId="13066" xr:uid="{1A27903F-0F80-43DA-8486-91975A82CF32}"/>
    <cellStyle name="Eingabe 7 2 5" xfId="4240" xr:uid="{654B1599-2A82-47A0-9FBB-F4C265D1C9C9}"/>
    <cellStyle name="Eingabe 7 2 6" xfId="8781" xr:uid="{3F4D03B3-0E25-4035-8BF1-7D8B6F56C05C}"/>
    <cellStyle name="Eingabe 7 2 7" xfId="11704" xr:uid="{0FC5C270-A859-4412-A42C-FE88414D7B6D}"/>
    <cellStyle name="Eingabe 7 3" xfId="1428" xr:uid="{AC30CE3C-3636-4DF8-87FF-E6076EAFD4F4}"/>
    <cellStyle name="Eingabe 7 3 2" xfId="2993" xr:uid="{B6A1C9FC-7451-46FA-AF69-4D6BF15F2481}"/>
    <cellStyle name="Eingabe 7 3 2 2" xfId="7687" xr:uid="{2921F929-5435-4E28-BDB4-00A6172851E7}"/>
    <cellStyle name="Eingabe 7 3 2 3" xfId="10743" xr:uid="{24E0A541-A4C2-4138-9DAE-C8900B16E070}"/>
    <cellStyle name="Eingabe 7 3 2 4" xfId="13625" xr:uid="{E1A4A9AA-07D4-43D6-9542-10C9E617F3FD}"/>
    <cellStyle name="Eingabe 7 3 3" xfId="4871" xr:uid="{0F9A7380-FABD-4461-B38C-7AD80247AB89}"/>
    <cellStyle name="Eingabe 7 3 4" xfId="9287" xr:uid="{AE2FB1B0-A56C-4311-8C7D-DD5D7E5AAF39}"/>
    <cellStyle name="Eingabe 7 3 5" xfId="12209" xr:uid="{BDA42CC2-F652-4D1C-A7AD-B0FD72908A31}"/>
    <cellStyle name="Eingabe 7 4" xfId="1708" xr:uid="{CB475E4F-0C1C-43D0-9BC0-D3AC3C90CA22}"/>
    <cellStyle name="Eingabe 7 4 2" xfId="3269" xr:uid="{1897C30E-F893-405E-B373-1DB484B584DF}"/>
    <cellStyle name="Eingabe 7 4 2 2" xfId="7963" xr:uid="{ABB26987-E798-4055-BADB-74B29C44F3DA}"/>
    <cellStyle name="Eingabe 7 4 2 3" xfId="11019" xr:uid="{30885228-9586-40C4-A794-121E6DDB5E21}"/>
    <cellStyle name="Eingabe 7 4 2 4" xfId="13901" xr:uid="{F79867C3-DDE9-41BF-B410-2C97690F7E49}"/>
    <cellStyle name="Eingabe 7 4 3" xfId="5593" xr:uid="{16BCD756-8A91-456D-84DA-1011641EFC5F}"/>
    <cellStyle name="Eingabe 7 4 4" xfId="9567" xr:uid="{70DEB3A8-5E52-4524-A27D-9DC25BE7EDAA}"/>
    <cellStyle name="Eingabe 7 4 5" xfId="12489" xr:uid="{4313C973-813F-4785-9DD5-8E0931FD04D2}"/>
    <cellStyle name="Eingabe 7 5" xfId="2079" xr:uid="{2CEB465E-8627-46D4-98D6-E9A4BA009012}"/>
    <cellStyle name="Eingabe 7 5 2" xfId="6149" xr:uid="{786A4D8D-2AAC-43F7-9DA0-13BDB8F4B92C}"/>
    <cellStyle name="Eingabe 7 5 3" xfId="9938" xr:uid="{9CBD3DE2-A9A5-4D6A-8063-FA7AA1D69BA8}"/>
    <cellStyle name="Eingabe 7 5 4" xfId="12860" xr:uid="{077B6998-DD1E-4237-88B9-8385D7CDAD1E}"/>
    <cellStyle name="Eingabe 7 6" xfId="6710" xr:uid="{AAB4D552-3881-4B5C-B974-212A72DF4112}"/>
    <cellStyle name="Eingabe 7 7" xfId="4229" xr:uid="{3304376C-1D94-45AF-958B-ACD89E76B0CB}"/>
    <cellStyle name="Eingabe 7 8" xfId="6518" xr:uid="{8AFCC096-0191-418F-9005-01779BDF44EE}"/>
    <cellStyle name="Eingabe 8" xfId="717" xr:uid="{4E63BFDE-C5ED-4F00-A964-4290E1E3B006}"/>
    <cellStyle name="Eingabe 8 2" xfId="1437" xr:uid="{D7A4A04B-ECF4-42AA-AD60-C61C7E51272A}"/>
    <cellStyle name="Eingabe 8 2 2" xfId="3002" xr:uid="{95D3DD18-5D50-4B46-90EB-D75790FFC81E}"/>
    <cellStyle name="Eingabe 8 2 2 2" xfId="7696" xr:uid="{6E5B9786-FBA6-430F-AE52-E4E17A32FB91}"/>
    <cellStyle name="Eingabe 8 2 2 3" xfId="10752" xr:uid="{A08C45AF-EC17-450E-99DE-861A9CBF2424}"/>
    <cellStyle name="Eingabe 8 2 2 4" xfId="13634" xr:uid="{021D4D32-7C35-498C-9EAD-B4FA3895F521}"/>
    <cellStyle name="Eingabe 8 2 3" xfId="3942" xr:uid="{0D2A4D8C-D7E5-4AFE-B133-0E17E9FAE389}"/>
    <cellStyle name="Eingabe 8 2 4" xfId="9296" xr:uid="{A8B176B6-08FD-4BB2-B549-FBCED9F2BC98}"/>
    <cellStyle name="Eingabe 8 2 5" xfId="12218" xr:uid="{4F8E7B21-112E-48C4-AFBE-FBD0307FA7F8}"/>
    <cellStyle name="Eingabe 8 3" xfId="1883" xr:uid="{92AE5031-EB7E-4BD9-A7E2-6ABBFC7F1307}"/>
    <cellStyle name="Eingabe 8 3 2" xfId="3426" xr:uid="{DE98C3E6-2C0D-4B86-BA23-F2D95CB06C87}"/>
    <cellStyle name="Eingabe 8 3 2 2" xfId="8120" xr:uid="{20F04C9D-FB05-4642-A0D0-A624826CF16F}"/>
    <cellStyle name="Eingabe 8 3 2 3" xfId="11176" xr:uid="{93357110-5240-45AC-94A2-18D3CD559D76}"/>
    <cellStyle name="Eingabe 8 3 2 4" xfId="14058" xr:uid="{25D5AFEF-608C-46AD-871A-3C62BAEEF434}"/>
    <cellStyle name="Eingabe 8 3 3" xfId="5045" xr:uid="{DBBFC595-2D83-4605-9CBC-ED8CBD25E781}"/>
    <cellStyle name="Eingabe 8 3 4" xfId="9742" xr:uid="{6B07239E-3429-43ED-AD51-33915B39160B}"/>
    <cellStyle name="Eingabe 8 3 5" xfId="12664" xr:uid="{493BAD00-CDFD-4575-A0EA-C6EB79183D78}"/>
    <cellStyle name="Eingabe 8 4" xfId="2088" xr:uid="{470D3B89-BF20-49A5-94FB-671515803CA2}"/>
    <cellStyle name="Eingabe 8 4 2" xfId="6335" xr:uid="{340D35FE-C769-424F-8817-449DF25BE9AB}"/>
    <cellStyle name="Eingabe 8 4 3" xfId="9947" xr:uid="{EC832820-480C-4C99-A2A1-89A6609BE38E}"/>
    <cellStyle name="Eingabe 8 4 4" xfId="12869" xr:uid="{2CF6739D-6CAA-4814-9BF2-FB06DF6F8624}"/>
    <cellStyle name="Eingabe 8 5" xfId="4780" xr:uid="{CFDCA850-9178-4937-AA04-32E4BB4C0538}"/>
    <cellStyle name="Eingabe 8 6" xfId="6747" xr:uid="{1810592B-6BD3-420C-96E6-86F2A937984A}"/>
    <cellStyle name="Eingabe 8 7" xfId="8550" xr:uid="{6CF17421-3FB6-4D01-B4C6-2953DD34DF41}"/>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553" hidden="1" xr:uid="{103E5297-9870-4403-B88A-38B6CC808928}"/>
    <cellStyle name="Ergebnis" xfId="4406" hidden="1" xr:uid="{100B07E8-2C6A-4FC6-8FB6-F62B67B34016}"/>
    <cellStyle name="Ergebnis" xfId="4482" hidden="1" xr:uid="{D55220A1-F0A1-4B8F-8797-3DA0DFA8D768}"/>
    <cellStyle name="Ergebnis" xfId="4433" hidden="1" xr:uid="{A5C0256D-0A59-4744-A62C-AB72134ECD81}"/>
    <cellStyle name="Ergebnis" xfId="5223" hidden="1" xr:uid="{2B562F9C-AD53-4C25-8FA5-41ECE58CA74A}"/>
    <cellStyle name="Ergebnis" xfId="5102" hidden="1" xr:uid="{08AB990C-8742-438C-9D68-C34330A456D3}"/>
    <cellStyle name="Ergebnis" xfId="5104" hidden="1" xr:uid="{14F821C8-F8D9-4B2D-9A8A-3F90B48570F1}"/>
    <cellStyle name="Ergebnis" xfId="5138" hidden="1" xr:uid="{DFFC2D33-748D-4A24-832D-630F25D53184}"/>
    <cellStyle name="Ergebnis" xfId="5746" hidden="1" xr:uid="{8D75FB41-2D5F-4E26-BDAD-F95841AC7E17}"/>
    <cellStyle name="Ergebnis" xfId="5942" hidden="1" xr:uid="{F30E1A75-4B45-414D-878D-336304296C1C}"/>
    <cellStyle name="Ergebnis" xfId="6011" hidden="1" xr:uid="{EE2E72BF-B587-48F7-B574-3EF1EE8EC457}"/>
    <cellStyle name="Ergebnis" xfId="5968" hidden="1" xr:uid="{58EEE23C-F393-4D00-80FA-6BC813D5CBC3}"/>
    <cellStyle name="Ergebnis" xfId="6740" hidden="1" xr:uid="{0337207A-A788-462D-84E1-948C5B13051E}"/>
    <cellStyle name="Ergebnis" xfId="6628" hidden="1" xr:uid="{5FD529B2-757C-438F-93D9-BF5081F4BF3C}"/>
    <cellStyle name="Ergebnis" xfId="6630" hidden="1" xr:uid="{16B8ECEF-4F58-4622-8B21-1ECD4C8E8E1B}"/>
    <cellStyle name="Ergebnis" xfId="6662" hidden="1" xr:uid="{C4736EE4-3A55-4A1E-A03D-A56227B8270B}"/>
    <cellStyle name="Ergebnis" xfId="6881" hidden="1" xr:uid="{53C86129-A749-4411-BC57-64F48FE526DA}"/>
    <cellStyle name="Ergebnis" xfId="7042" hidden="1" xr:uid="{EB117E36-4261-4312-8B3F-A9C6D0B43B19}"/>
    <cellStyle name="Ergebnis" xfId="7069" hidden="1" xr:uid="{2984F2CF-CE45-4809-AE5E-47A8482294DB}"/>
    <cellStyle name="Ergebnis" xfId="7062" hidden="1" xr:uid="{CD0239A4-8A86-41A2-87EF-6E1732927E5D}"/>
    <cellStyle name="Ergebnis" xfId="7151" hidden="1" xr:uid="{B744561F-E3C9-4AF6-B744-19664906214D}"/>
    <cellStyle name="Ergebnis" xfId="7118" hidden="1" xr:uid="{1577F5AF-1B80-445C-A26F-2BF76AE0C4DA}"/>
    <cellStyle name="Ergebnis" xfId="7119" hidden="1" xr:uid="{0C450945-8DBC-4BAD-AE82-5B0966A57020}"/>
    <cellStyle name="Ergebnis" xfId="7129" hidden="1" xr:uid="{144A5FD2-CF27-443E-AEE1-AAB0A979FA21}"/>
    <cellStyle name="Ergebnis" xfId="7205" hidden="1" xr:uid="{14A05400-1C99-450A-88D0-08F5DF2F8AED}"/>
    <cellStyle name="Ergebnis" xfId="7366" hidden="1" xr:uid="{3ECBE88C-F17E-4C64-BEE3-5291DD37A565}"/>
    <cellStyle name="Ergebnis" xfId="7393" hidden="1" xr:uid="{8EF3E45F-7A7D-4D5B-B9E3-6661FA49A1FD}"/>
    <cellStyle name="Ergebnis" xfId="7386" hidden="1" xr:uid="{6471E0B1-B60C-42C4-BFD9-9F103230A92B}"/>
    <cellStyle name="Ergebnis" xfId="7475" hidden="1" xr:uid="{63569866-9338-4776-B6FD-F0CCC81B6E39}"/>
    <cellStyle name="Ergebnis" xfId="7442" hidden="1" xr:uid="{E70A085B-223A-4F0D-BBDC-74B1A393B642}"/>
    <cellStyle name="Ergebnis" xfId="7443" hidden="1" xr:uid="{389EEE93-66B8-4BA3-BBDC-B102143AACAC}"/>
    <cellStyle name="Ergebnis" xfId="7453" hidden="1" xr:uid="{9CA71164-5EC2-4BE8-A6CF-ADEA0EE83212}"/>
    <cellStyle name="Ergebnis" xfId="4592" hidden="1" xr:uid="{C2EACB31-6E8E-4999-A414-D4C5467F0782}"/>
    <cellStyle name="Ergebnis" xfId="5315" hidden="1" xr:uid="{3BD1DF52-AA13-4521-9A72-5C3CA62857BA}"/>
    <cellStyle name="Ergebnis" xfId="5283" hidden="1" xr:uid="{5F64AAFE-B187-471A-8363-7EDD47655ED1}"/>
    <cellStyle name="Ergebnis" xfId="6833" hidden="1" xr:uid="{95381954-F517-4E44-804F-A87C7DE505B9}"/>
    <cellStyle name="Ergebnis" xfId="5174" hidden="1" xr:uid="{0824174E-5F5F-4724-B540-B095A1F11FA6}"/>
    <cellStyle name="Ergebnis" xfId="5492" hidden="1" xr:uid="{7F5ECF0E-A1AF-40F5-8F2C-E80015161622}"/>
    <cellStyle name="Ergebnis" xfId="5259" hidden="1" xr:uid="{92EBF199-C0DD-4CDD-8EC9-3AF9896F83DA}"/>
    <cellStyle name="Ergebnis" xfId="4619" hidden="1" xr:uid="{30792422-83C4-4AB0-8693-C3046D8C7925}"/>
    <cellStyle name="Ergebnis" xfId="3768" hidden="1" xr:uid="{C3CBE447-1328-4781-B94F-29F6378B00C1}"/>
    <cellStyle name="Ergebnis" xfId="4898" hidden="1" xr:uid="{684F762D-A0AC-4046-98EA-470F6FB21597}"/>
    <cellStyle name="Ergebnis" xfId="4658" hidden="1" xr:uid="{BCF11143-2994-4EA0-BE9B-9F27160E1E87}"/>
    <cellStyle name="Ergebnis" xfId="6838" hidden="1" xr:uid="{AD5D9B62-81DD-4531-8371-D43EFE15CDEA}"/>
    <cellStyle name="Ergebnis" xfId="8040" hidden="1" xr:uid="{8C91D5ED-B11D-4B87-B570-0FF5B97E647A}"/>
    <cellStyle name="Ergebnis" xfId="7926" hidden="1" xr:uid="{31FA88E5-D5B6-4E62-898A-188689C11D38}"/>
    <cellStyle name="Ergebnis" xfId="7928" hidden="1" xr:uid="{6E139197-C523-41FF-9081-66EA366FBC9C}"/>
    <cellStyle name="Ergebnis" xfId="7960" hidden="1" xr:uid="{57B15E66-FF70-489A-B597-7CA6F80460C2}"/>
    <cellStyle name="Ergebnis" xfId="8181" hidden="1" xr:uid="{EB6867E8-AB92-4458-8E07-ED0C05BD8C90}"/>
    <cellStyle name="Ergebnis" xfId="8308" hidden="1" xr:uid="{3450E941-1965-4F42-A00E-27F58F0AD0D5}"/>
    <cellStyle name="Ergebnis" xfId="8335" hidden="1" xr:uid="{8E42B36A-FED6-4446-AC1A-D84D7D96725F}"/>
    <cellStyle name="Ergebnis" xfId="8328" hidden="1" xr:uid="{13B1EDCB-A580-4657-AA21-969CA46D2C7C}"/>
    <cellStyle name="Ergebnis" xfId="8417" hidden="1" xr:uid="{C641709C-B9A6-4463-80A6-058098F1687C}"/>
    <cellStyle name="Ergebnis" xfId="8384" hidden="1" xr:uid="{26591D78-3205-440D-93AA-9596922CE09C}"/>
    <cellStyle name="Ergebnis" xfId="8385" hidden="1" xr:uid="{AF304521-D95B-47A9-A664-B05E07F8BD68}"/>
    <cellStyle name="Ergebnis" xfId="8395" hidden="1" xr:uid="{AB275630-0297-49FB-9ACF-806369045CC6}"/>
    <cellStyle name="Ergebnis" xfId="8471" hidden="1" xr:uid="{B9CF0529-B251-4123-A35B-6AF4491D0EFC}"/>
    <cellStyle name="Ergebnis" xfId="8597" hidden="1" xr:uid="{AB6F2C04-C348-43D4-8915-0C8803B78954}"/>
    <cellStyle name="Ergebnis" xfId="8624" hidden="1" xr:uid="{DADC49C9-828F-42B5-AB21-9AA807ABEC42}"/>
    <cellStyle name="Ergebnis" xfId="8617" hidden="1" xr:uid="{59AE2BD0-F979-446C-AABB-5930AACD333C}"/>
    <cellStyle name="Ergebnis" xfId="8706" hidden="1" xr:uid="{3F69A6EA-9A0E-456F-8E89-24D996086706}"/>
    <cellStyle name="Ergebnis" xfId="8673" hidden="1" xr:uid="{DCDE1A77-C214-4DAB-A5C0-181FEB91FA1B}"/>
    <cellStyle name="Ergebnis" xfId="8674" hidden="1" xr:uid="{F5B6BB1B-04AA-4FFE-8625-0A82995A48F5}"/>
    <cellStyle name="Ergebnis" xfId="8684" hidden="1" xr:uid="{A5ACFBF1-AB36-4AED-B262-9C43D73C26DF}"/>
    <cellStyle name="Ergebnis" xfId="4068" hidden="1" xr:uid="{A7B650AA-7E7E-47EE-B1F9-944BFD81DB50}"/>
    <cellStyle name="Ergebnis" xfId="8810" hidden="1" xr:uid="{7C22384E-6E17-4AEB-9A59-7D32E49F8573}"/>
    <cellStyle name="Ergebnis" xfId="8887" hidden="1" xr:uid="{12E16F71-AA03-4E56-B3D9-52ECB8329BFC}"/>
    <cellStyle name="Ergebnis" xfId="8837" hidden="1" xr:uid="{93E368F2-B73B-450F-9693-98261E48D81E}"/>
    <cellStyle name="Ergebnis" xfId="9652" hidden="1" xr:uid="{FD151AC7-7717-493E-BC99-E311A59DA60F}"/>
    <cellStyle name="Ergebnis" xfId="9527" hidden="1" xr:uid="{56C266E5-6A90-4AF0-A12B-34F59A955978}"/>
    <cellStyle name="Ergebnis" xfId="9529" hidden="1" xr:uid="{19A6C67C-C204-443B-8637-136C9F1C9AE8}"/>
    <cellStyle name="Ergebnis" xfId="9564" hidden="1" xr:uid="{C33D39F6-545D-4758-9D52-3C81A31599B2}"/>
    <cellStyle name="Ergebnis" xfId="10191" hidden="1" xr:uid="{E5AC93CA-B9AD-4C95-BA32-6FBFD0A79C71}"/>
    <cellStyle name="Ergebnis" xfId="10280" hidden="1" xr:uid="{2A101498-8474-415F-8365-B3AF1B83BC07}"/>
    <cellStyle name="Ergebnis" xfId="10350" hidden="1" xr:uid="{D78BFD20-2378-432E-8916-3076C54934AD}"/>
    <cellStyle name="Ergebnis" xfId="10306" hidden="1" xr:uid="{00F355C4-9793-4E75-9920-379A7E852CE3}"/>
    <cellStyle name="Ergebnis" xfId="11096" hidden="1" xr:uid="{AF7476D5-B952-414B-A7F0-951A2E37B9E3}"/>
    <cellStyle name="Ergebnis" xfId="10982" hidden="1" xr:uid="{C4ECAAB4-436B-4995-9EAB-BF0434A6EEB9}"/>
    <cellStyle name="Ergebnis" xfId="10984" hidden="1" xr:uid="{8053594D-FFC1-4ADD-B7F5-644C69F9CAD3}"/>
    <cellStyle name="Ergebnis" xfId="11016" hidden="1" xr:uid="{DEDE36F6-4056-49F4-A616-C94AF1EE0810}"/>
    <cellStyle name="Ergebnis" xfId="11235" hidden="1" xr:uid="{F15F4079-C5ED-4028-8923-CB47CD83186A}"/>
    <cellStyle name="Ergebnis" xfId="11298" hidden="1" xr:uid="{73A1FD18-82F7-4A60-BAC3-0B088706E81C}"/>
    <cellStyle name="Ergebnis" xfId="11325" hidden="1" xr:uid="{59302F60-F0B7-4173-9188-D411605A5BD9}"/>
    <cellStyle name="Ergebnis" xfId="11318" hidden="1" xr:uid="{77531FE3-514D-4C37-9495-22C94A16941E}"/>
    <cellStyle name="Ergebnis" xfId="11407" hidden="1" xr:uid="{1918A7E1-817A-46F7-B40C-6E9E98F86A24}"/>
    <cellStyle name="Ergebnis" xfId="11374" hidden="1" xr:uid="{44E3F29C-659A-494D-8620-D85CE261A948}"/>
    <cellStyle name="Ergebnis" xfId="11375" hidden="1" xr:uid="{FDE5235E-D846-4802-B2A9-9297BCAF2DA3}"/>
    <cellStyle name="Ergebnis" xfId="11385" hidden="1" xr:uid="{8B70A31B-25FB-4D2B-A379-74D48AE81D36}"/>
    <cellStyle name="Ergebnis" xfId="11459" hidden="1" xr:uid="{701FDCC5-BB6F-49B9-B1D3-D67B74604D4C}"/>
    <cellStyle name="Ergebnis" xfId="11521" hidden="1" xr:uid="{1D362A11-325D-449B-A187-E8D5F87C0BEF}"/>
    <cellStyle name="Ergebnis" xfId="11548" hidden="1" xr:uid="{ADCE7211-6029-4878-87AA-DA51DC4B53AF}"/>
    <cellStyle name="Ergebnis" xfId="11541" hidden="1" xr:uid="{4DF09F57-E1FA-4F12-8B78-323F229749FA}"/>
    <cellStyle name="Ergebnis" xfId="11630" hidden="1" xr:uid="{9DE1D5F6-E6D0-4D06-AA79-94068E6C2219}"/>
    <cellStyle name="Ergebnis" xfId="11597" hidden="1" xr:uid="{9841E0F1-25FC-4B7B-BC35-2DD5CB2A443A}"/>
    <cellStyle name="Ergebnis" xfId="11598" hidden="1" xr:uid="{E1ED0C03-66E7-41C9-840D-6796A4DB2CBF}"/>
    <cellStyle name="Ergebnis" xfId="11608" hidden="1" xr:uid="{692C8FCF-4619-4BB5-BE6B-8D80C006846A}"/>
    <cellStyle name="Ergebnis" xfId="8498" hidden="1" xr:uid="{25AB5DA3-F9A2-4B54-B15F-67BE61F44E86}"/>
    <cellStyle name="Ergebnis" xfId="11732" hidden="1" xr:uid="{AD0E63CB-BF70-45B2-A3F0-9534AB8FB32D}"/>
    <cellStyle name="Ergebnis" xfId="11809" hidden="1" xr:uid="{9816916C-9486-4ADB-AC7B-65579D48A97E}"/>
    <cellStyle name="Ergebnis" xfId="11759" hidden="1" xr:uid="{1E1027B1-12B6-4760-8C98-20061D79CF54}"/>
    <cellStyle name="Ergebnis" xfId="12574" hidden="1" xr:uid="{AA0D9D58-2E27-49AE-88E0-DA6FE9802D84}"/>
    <cellStyle name="Ergebnis" xfId="12449" hidden="1" xr:uid="{21D3499D-51D9-40F6-B5D2-F63261AA3E67}"/>
    <cellStyle name="Ergebnis" xfId="12451" hidden="1" xr:uid="{48A1E369-F58D-4C18-99B8-894625F9E645}"/>
    <cellStyle name="Ergebnis" xfId="12486" hidden="1" xr:uid="{C37797A1-02DB-4B92-AF65-E8FBF2CD4A92}"/>
    <cellStyle name="Ergebnis" xfId="13109" hidden="1" xr:uid="{6C3E7DFE-48AF-4DC9-A36D-9387E976EE92}"/>
    <cellStyle name="Ergebnis" xfId="13162" hidden="1" xr:uid="{9400D8F9-2F8E-4B60-B6BA-2692DB5F9FBA}"/>
    <cellStyle name="Ergebnis" xfId="13232" hidden="1" xr:uid="{622FF093-4E41-4CF6-96E0-7C3F62855152}"/>
    <cellStyle name="Ergebnis" xfId="13188" hidden="1" xr:uid="{0CDECFEF-1BE5-4212-B082-43A693F1E4C7}"/>
    <cellStyle name="Ergebnis" xfId="13978" hidden="1" xr:uid="{E419A94A-A22D-4816-9194-B32BEC6FD604}"/>
    <cellStyle name="Ergebnis" xfId="13864" hidden="1" xr:uid="{D701F112-F297-4E74-8105-A8A74F87F2FF}"/>
    <cellStyle name="Ergebnis" xfId="13866" hidden="1" xr:uid="{9B8DBBAC-7C53-4569-8EDE-B9CF04EF3ACA}"/>
    <cellStyle name="Ergebnis" xfId="13898" hidden="1" xr:uid="{1BFA5F16-F888-47F8-A3E2-593B8DE523C5}"/>
    <cellStyle name="Ergebnis" xfId="14115" hidden="1" xr:uid="{65870C65-CEA8-485F-BBF0-26D52AD017FC}"/>
    <cellStyle name="Ergebnis" xfId="14140" hidden="1" xr:uid="{BAE8436C-F8CB-45B8-99E4-77E73FAC6CBE}"/>
    <cellStyle name="Ergebnis" xfId="14167" hidden="1" xr:uid="{8A593E93-2A73-4A16-9057-7AA3A1D0DC58}"/>
    <cellStyle name="Ergebnis" xfId="14160" hidden="1" xr:uid="{DAD2C1EB-0E80-43FC-B61D-85CF934A0308}"/>
    <cellStyle name="Ergebnis" xfId="14249" hidden="1" xr:uid="{96D49FA8-3F9D-4E56-B059-300BAFE2D58E}"/>
    <cellStyle name="Ergebnis" xfId="14216" hidden="1" xr:uid="{CD8DB417-06F1-45D0-84F9-33E1759CAE6B}"/>
    <cellStyle name="Ergebnis" xfId="14217" hidden="1" xr:uid="{BCDC7CDA-871C-4F6A-9460-F81465152BFC}"/>
    <cellStyle name="Ergebnis" xfId="14227" hidden="1" xr:uid="{EF101222-418A-4B10-A4CF-494F8399117E}"/>
    <cellStyle name="Ergebnis" xfId="14299" hidden="1" xr:uid="{328A3925-1AAD-4EA2-9737-9A1069AA801F}"/>
    <cellStyle name="Ergebnis" xfId="14324" hidden="1" xr:uid="{B944FA6E-D1C7-4FED-9972-90B0634A4FB1}"/>
    <cellStyle name="Ergebnis" xfId="14351" hidden="1" xr:uid="{6733F54F-6F60-4A78-B16D-7138BCB17F3F}"/>
    <cellStyle name="Ergebnis" xfId="14344" hidden="1" xr:uid="{65A7723C-D422-4ED3-AEA6-0EC9C0BE981E}"/>
    <cellStyle name="Ergebnis" xfId="14433" hidden="1" xr:uid="{E9C18FC0-9D72-4FFF-9DA1-6BE3A927401A}"/>
    <cellStyle name="Ergebnis" xfId="14400" hidden="1" xr:uid="{FCED9B51-B4B8-47D4-8AE9-2A0776131BF2}"/>
    <cellStyle name="Ergebnis" xfId="14401" hidden="1" xr:uid="{460459A0-5F80-438A-898D-59C19A4F18D7}"/>
    <cellStyle name="Ergebnis" xfId="14411" hidden="1" xr:uid="{8F3C977F-C9E9-4067-BEA3-C13FB4A01A15}"/>
    <cellStyle name="Ergebnis" xfId="14487" hidden="1" xr:uid="{0D3D50F7-8E3D-4760-ABBB-CCEDF0B7E610}"/>
    <cellStyle name="Ergebnis" xfId="14648" hidden="1" xr:uid="{FF8BC14B-9FEF-4AF4-9F44-FA2E51C927AF}"/>
    <cellStyle name="Ergebnis" xfId="14675" hidden="1" xr:uid="{AE15B73F-B0AC-4B32-A592-A786372ED2EB}"/>
    <cellStyle name="Ergebnis" xfId="14668" hidden="1" xr:uid="{CAC14D0E-1818-4079-A28D-A02FFC0CC7D9}"/>
    <cellStyle name="Ergebnis" xfId="14757" hidden="1" xr:uid="{6619E2DE-40FD-418E-A4E3-451657FA5BAD}"/>
    <cellStyle name="Ergebnis" xfId="14724" hidden="1" xr:uid="{EC98293B-0589-4BDE-9BBE-7DFFE249780E}"/>
    <cellStyle name="Ergebnis" xfId="14725" hidden="1" xr:uid="{DB78AD6C-2107-4E7D-B26C-6181B938DB41}"/>
    <cellStyle name="Ergebnis" xfId="14735" hidden="1" xr:uid="{8832F973-265D-468A-B9EF-B3F807FFFB8A}"/>
    <cellStyle name="Ergebnis" xfId="14811" hidden="1" xr:uid="{98F9974B-4A67-4B71-996E-415B17213D71}"/>
    <cellStyle name="Ergebnis" xfId="14972" hidden="1" xr:uid="{61278100-F333-4D77-B80B-423A3582E59C}"/>
    <cellStyle name="Ergebnis" xfId="14999" hidden="1" xr:uid="{11DDDEBE-2AC4-46D6-9EC0-D8095B68DAF4}"/>
    <cellStyle name="Ergebnis" xfId="14992" hidden="1" xr:uid="{621F8C9B-08D8-4A7C-A922-0502BE0B590D}"/>
    <cellStyle name="Ergebnis" xfId="15081" hidden="1" xr:uid="{165DE164-40C5-488B-B06D-3BBEB3D2392C}"/>
    <cellStyle name="Ergebnis" xfId="15048" hidden="1" xr:uid="{021CBD5C-9C56-43E3-B984-039C2F7F365C}"/>
    <cellStyle name="Ergebnis" xfId="15049" hidden="1" xr:uid="{B90CA359-844F-4AFB-9BFD-B01756C5325E}"/>
    <cellStyle name="Ergebnis" xfId="15059" hidden="1" xr:uid="{A06928FE-CA57-4589-857B-36655CD81A8B}"/>
    <cellStyle name="Ergebnis" xfId="15135" hidden="1" xr:uid="{20AC3DB4-18EB-4692-859F-0DE6ED3AD440}"/>
    <cellStyle name="Ergebnis" xfId="15296" hidden="1" xr:uid="{69D0B592-C2FC-416B-A487-23B44085A730}"/>
    <cellStyle name="Ergebnis" xfId="15323" hidden="1" xr:uid="{931C1E4A-C12E-4A1E-9616-F8ED44ACEE54}"/>
    <cellStyle name="Ergebnis" xfId="15316" hidden="1" xr:uid="{B88238D0-E0C4-46C8-8D9E-931DE0E8A7AE}"/>
    <cellStyle name="Ergebnis" xfId="15405" hidden="1" xr:uid="{CE824C68-0D79-4D3C-B7DC-F0EE2FA01E7E}"/>
    <cellStyle name="Ergebnis" xfId="15372" hidden="1" xr:uid="{0CF5C18B-382F-4A75-8A5A-DC1183657794}"/>
    <cellStyle name="Ergebnis" xfId="15373" hidden="1" xr:uid="{36C9E4C0-DF85-4513-B076-AE1C6CE1DA52}"/>
    <cellStyle name="Ergebnis" xfId="15383" hidden="1" xr:uid="{897CDAE1-A7B9-4E32-9569-30971A44B9CD}"/>
    <cellStyle name="Ergebnis" xfId="15459" hidden="1" xr:uid="{4F18D970-2A63-4794-986B-EC42B295CEB3}"/>
    <cellStyle name="Ergebnis" xfId="15620" hidden="1" xr:uid="{3C394711-1C6E-43C3-89AD-C3EC5DF151D6}"/>
    <cellStyle name="Ergebnis" xfId="15647" hidden="1" xr:uid="{72078506-593F-41B7-AB56-C8B0DEEEB7AE}"/>
    <cellStyle name="Ergebnis" xfId="15640" hidden="1" xr:uid="{FAF9AAF5-0864-47FD-BD61-E3C41EAC51F0}"/>
    <cellStyle name="Ergebnis" xfId="15729" hidden="1" xr:uid="{58F72CAB-94F3-402C-8273-E2810367F78F}"/>
    <cellStyle name="Ergebnis" xfId="15696" hidden="1" xr:uid="{C00827E6-D901-4BFA-8EDC-B0210C5FCE36}"/>
    <cellStyle name="Ergebnis" xfId="15697" hidden="1" xr:uid="{5292DEB8-57FB-4D8E-B4E1-B30EE8885374}"/>
    <cellStyle name="Ergebnis" xfId="15707" hidden="1" xr:uid="{60609066-7F63-424F-AB74-78B03910FB79}"/>
    <cellStyle name="Ergebnis 2" xfId="429" xr:uid="{5CE89CE0-B636-4CE0-BD4D-80C78564E435}"/>
    <cellStyle name="Ergebnis 2 10" xfId="8503" xr:uid="{27230791-A824-4507-A7A5-90036A1E51D5}"/>
    <cellStyle name="Ergebnis 2 11" xfId="11484" xr:uid="{C3E6EAF9-8704-476F-B6CE-62BEFAAE64D6}"/>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2 2 2" xfId="7872" xr:uid="{8A4F7B3F-087E-4008-AD4E-BAA9B57CAB11}"/>
    <cellStyle name="Ergebnis 2 2 2 2 2 3" xfId="10928" xr:uid="{D565DCC9-E0F0-493E-9876-E22E99D41544}"/>
    <cellStyle name="Ergebnis 2 2 2 2 2 4" xfId="13810" xr:uid="{00901184-FB77-43E6-97DD-7DA995E55089}"/>
    <cellStyle name="Ergebnis 2 2 2 2 3" xfId="4648" xr:uid="{81D44BFA-ADD3-4A36-9C1C-53C2F66B7B0D}"/>
    <cellStyle name="Ergebnis 2 2 2 2 4" xfId="9472" xr:uid="{805CB502-5A6D-4CD3-858C-501C3888D7C9}"/>
    <cellStyle name="Ergebnis 2 2 2 2 5" xfId="12394" xr:uid="{8A658272-A104-49C7-B1A3-69057905C159}"/>
    <cellStyle name="Ergebnis 2 2 2 3" xfId="1034" xr:uid="{B1C0A1EA-49E2-4197-8CD3-17A19DF0F2A1}"/>
    <cellStyle name="Ergebnis 2 2 2 3 2" xfId="2606" xr:uid="{06F588A2-12BA-4F22-854B-851EB89B3313}"/>
    <cellStyle name="Ergebnis 2 2 2 3 2 2" xfId="3623" xr:uid="{CA763316-618B-40EB-A74E-300A5E19B89A}"/>
    <cellStyle name="Ergebnis 2 2 2 3 2 3" xfId="10356" xr:uid="{7BA3349E-C5EE-4F1A-87A2-BB49E7D912E8}"/>
    <cellStyle name="Ergebnis 2 2 2 3 2 4" xfId="13238" xr:uid="{46708FA5-E65B-43E3-BCAB-42051AD83D06}"/>
    <cellStyle name="Ergebnis 2 2 2 3 3" xfId="6561" xr:uid="{3B20E539-13A3-4EF8-BD57-EE45B1660D05}"/>
    <cellStyle name="Ergebnis 2 2 2 3 4" xfId="8893" xr:uid="{3F85F84C-5810-45C9-8F24-0233517D134B}"/>
    <cellStyle name="Ergebnis 2 2 2 3 5" xfId="11815" xr:uid="{5C1ACDC8-C1BF-4193-9644-D04024005BFB}"/>
    <cellStyle name="Ergebnis 2 2 2 4" xfId="2263" xr:uid="{AC7B1BB6-7F5D-469C-BD96-AD9482FC9431}"/>
    <cellStyle name="Ergebnis 2 2 2 4 2" xfId="6330" xr:uid="{69390206-7CAC-4B1C-83BB-53692C1A7399}"/>
    <cellStyle name="Ergebnis 2 2 2 4 3" xfId="10122" xr:uid="{DA728354-C052-430F-A9F1-1F8CE325EBA7}"/>
    <cellStyle name="Ergebnis 2 2 2 4 4" xfId="13044" xr:uid="{D412EB19-1998-452E-8AB6-8AB0D1C8343A}"/>
    <cellStyle name="Ergebnis 2 2 2 5" xfId="3846" xr:uid="{3708BAF9-63B0-4206-8C80-77505AAD6353}"/>
    <cellStyle name="Ergebnis 2 2 2 6" xfId="8759" xr:uid="{D012FC72-E4A1-4106-8038-663ABF2B12EB}"/>
    <cellStyle name="Ergebnis 2 2 2 7" xfId="11682" xr:uid="{32F9CB6E-3639-4B90-972D-E130A724BB64}"/>
    <cellStyle name="Ergebnis 2 2 3" xfId="1405" xr:uid="{19CD3CBF-FA84-40A9-AA84-5A019718E8C2}"/>
    <cellStyle name="Ergebnis 2 2 3 2" xfId="2970" xr:uid="{A593501A-BC1E-459A-9BE1-4AFC0A828EC6}"/>
    <cellStyle name="Ergebnis 2 2 3 2 2" xfId="7664" xr:uid="{8FF3C9D0-CCBC-4F0C-B60B-743A41F41E82}"/>
    <cellStyle name="Ergebnis 2 2 3 2 3" xfId="10720" xr:uid="{3B527624-7449-47F3-9637-EB76443F80EF}"/>
    <cellStyle name="Ergebnis 2 2 3 2 4" xfId="13602" xr:uid="{BE6DB318-70E9-401B-8731-F1B44A45BAF3}"/>
    <cellStyle name="Ergebnis 2 2 3 3" xfId="5555" xr:uid="{1E39E5E4-E262-4F31-BDAB-E40149AEC04F}"/>
    <cellStyle name="Ergebnis 2 2 3 4" xfId="9264" xr:uid="{2069D33B-2492-4488-B4AE-E2F70D1065B3}"/>
    <cellStyle name="Ergebnis 2 2 3 5" xfId="12186" xr:uid="{9489DFBD-562F-4C1E-B72F-3064CD2317D4}"/>
    <cellStyle name="Ergebnis 2 2 4" xfId="1722" xr:uid="{ABB0BD15-55D4-4ED0-A455-66A53558B0CB}"/>
    <cellStyle name="Ergebnis 2 2 4 2" xfId="3282" xr:uid="{A9A296BB-88E1-4436-96BF-E9CFBBCC0D8B}"/>
    <cellStyle name="Ergebnis 2 2 4 2 2" xfId="7976" xr:uid="{801DB586-1947-490B-A27E-65D3724A4DE0}"/>
    <cellStyle name="Ergebnis 2 2 4 2 3" xfId="11032" xr:uid="{57632668-C4E5-4A3F-8CFA-A33533432C3A}"/>
    <cellStyle name="Ergebnis 2 2 4 2 4" xfId="13914" xr:uid="{B45280A7-661D-42C2-B340-C2D2C8EF9377}"/>
    <cellStyle name="Ergebnis 2 2 4 3" xfId="4435" xr:uid="{42469DC4-6973-4195-9387-BF4BEF32DF8D}"/>
    <cellStyle name="Ergebnis 2 2 4 4" xfId="9581" xr:uid="{3E8DE4C4-B011-4580-BB12-4307C90B03F3}"/>
    <cellStyle name="Ergebnis 2 2 4 5" xfId="12503" xr:uid="{0B49C1E4-6760-459C-B5C7-4E7CABAA5075}"/>
    <cellStyle name="Ergebnis 2 2 5" xfId="2057" xr:uid="{A90FB495-D998-4715-BEAD-5E5BB24E870E}"/>
    <cellStyle name="Ergebnis 2 2 5 2" xfId="4470" xr:uid="{4D018ACC-ED0A-4AFB-947E-52458B2CA08E}"/>
    <cellStyle name="Ergebnis 2 2 5 3" xfId="9916" xr:uid="{B8DAE193-BF1B-4267-AD55-22F923B0CD04}"/>
    <cellStyle name="Ergebnis 2 2 5 4" xfId="12838" xr:uid="{8FA9CCF4-8A6B-40E1-9935-E1C8D2DFBC09}"/>
    <cellStyle name="Ergebnis 2 2 6" xfId="6263" xr:uid="{88380192-E804-4B10-8435-E8FA087DBE8F}"/>
    <cellStyle name="Ergebnis 2 2 7" xfId="6304" xr:uid="{1D144022-76B3-403C-BDC0-517718E0E50E}"/>
    <cellStyle name="Ergebnis 2 2 8" xfId="4539" xr:uid="{A484F31A-78D5-4254-A62B-AF69F5A1CBE6}"/>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2 2 2" xfId="7804" xr:uid="{B74C3E2F-1C2F-4CC7-8ADC-80997EC37C27}"/>
    <cellStyle name="Ergebnis 2 3 2 2 2 3" xfId="10860" xr:uid="{219D51E6-FAAD-456A-95C2-5FE83A5EC622}"/>
    <cellStyle name="Ergebnis 2 3 2 2 2 4" xfId="13742" xr:uid="{85A63CCE-9DF8-4766-AFF1-EF63980178FB}"/>
    <cellStyle name="Ergebnis 2 3 2 2 3" xfId="3917" xr:uid="{5E825698-5DF7-474E-8529-F07CCE5A6830}"/>
    <cellStyle name="Ergebnis 2 3 2 2 4" xfId="9404" xr:uid="{0361C472-ABA4-4C88-B8D4-B707C8FDE2B4}"/>
    <cellStyle name="Ergebnis 2 3 2 2 5" xfId="12326" xr:uid="{2E7FB163-6AAC-40CF-8B6E-904295578B4E}"/>
    <cellStyle name="Ergebnis 2 3 2 3" xfId="1228" xr:uid="{7D457B99-73B6-4616-81E3-E9F2B3B8515D}"/>
    <cellStyle name="Ergebnis 2 3 2 3 2" xfId="2796" xr:uid="{703429D2-33F0-44D2-A30C-15D41AD2D6AD}"/>
    <cellStyle name="Ergebnis 2 3 2 3 2 2" xfId="3903" xr:uid="{079CD57B-5C7B-404C-A614-FF7C52486DF5}"/>
    <cellStyle name="Ergebnis 2 3 2 3 2 3" xfId="10546" xr:uid="{0358F9C0-CF6F-4061-BAB1-E128AFAEEF00}"/>
    <cellStyle name="Ergebnis 2 3 2 3 2 4" xfId="13428" xr:uid="{16DAE332-EAF4-42A0-A8B4-20530F80D2B3}"/>
    <cellStyle name="Ergebnis 2 3 2 3 3" xfId="4745" xr:uid="{1906726F-C08B-4899-BC0E-DB7D73C5A25D}"/>
    <cellStyle name="Ergebnis 2 3 2 3 4" xfId="9087" xr:uid="{398DC8D5-03A3-405D-A7ED-F79796972A58}"/>
    <cellStyle name="Ergebnis 2 3 2 3 5" xfId="12009" xr:uid="{2B354A23-9CC9-4F50-A3B6-ECFC15C6D848}"/>
    <cellStyle name="Ergebnis 2 3 2 4" xfId="2195" xr:uid="{5E8E4D38-C3DB-4331-8632-D8A1BB48EDF8}"/>
    <cellStyle name="Ergebnis 2 3 2 4 2" xfId="6002" xr:uid="{2A9C88F1-FDA7-4A4F-B918-3532C27C06E8}"/>
    <cellStyle name="Ergebnis 2 3 2 4 3" xfId="10054" xr:uid="{9E4DFAF7-58D9-4365-A3A7-069651C0B8B2}"/>
    <cellStyle name="Ergebnis 2 3 2 4 4" xfId="12976" xr:uid="{CC46BBEE-18DB-4CD4-8B55-7EA2F712FC12}"/>
    <cellStyle name="Ergebnis 2 3 2 5" xfId="4398" xr:uid="{76507E3F-2F35-44E7-A570-8583A2FB4AE7}"/>
    <cellStyle name="Ergebnis 2 3 2 6" xfId="3665" xr:uid="{BEE34CFA-209D-41C8-8F2D-FCBCADBD77FA}"/>
    <cellStyle name="Ergebnis 2 3 2 7" xfId="3850" xr:uid="{8EBE1DA0-21EA-49B7-8321-181DDB78409C}"/>
    <cellStyle name="Ergebnis 2 3 3" xfId="1337" xr:uid="{DD135B25-D389-477B-B683-F43B123793C6}"/>
    <cellStyle name="Ergebnis 2 3 3 2" xfId="2902" xr:uid="{A3D10616-F062-4EF9-991B-A7FFE161D62A}"/>
    <cellStyle name="Ergebnis 2 3 3 2 2" xfId="7596" xr:uid="{D6C93F78-E343-4C39-ACF1-C2027857A0A0}"/>
    <cellStyle name="Ergebnis 2 3 3 2 3" xfId="10652" xr:uid="{12059560-8C17-449A-83A3-75E5578A4DBB}"/>
    <cellStyle name="Ergebnis 2 3 3 2 4" xfId="13534" xr:uid="{4A6A2D0A-C972-4C98-B57D-BD84DA38B707}"/>
    <cellStyle name="Ergebnis 2 3 3 3" xfId="5253" xr:uid="{F024CF82-4CB8-475F-B0D1-3E12E0758518}"/>
    <cellStyle name="Ergebnis 2 3 3 4" xfId="9196" xr:uid="{1CF92D2E-8C55-48CB-BEC5-B3709D27AC03}"/>
    <cellStyle name="Ergebnis 2 3 3 5" xfId="12118" xr:uid="{44BA6419-D5DD-441D-A67F-455EFAFFE5E6}"/>
    <cellStyle name="Ergebnis 2 3 4" xfId="74" xr:uid="{649992E0-7B9A-4A90-870E-B6425AE26D23}"/>
    <cellStyle name="Ergebnis 2 3 4 2" xfId="2328" xr:uid="{733DD285-ABCF-4661-9D42-046F6FBF90D6}"/>
    <cellStyle name="Ergebnis 2 3 4 2 2" xfId="4524" xr:uid="{D13BA006-20C3-4D55-B368-FC856FF9AD41}"/>
    <cellStyle name="Ergebnis 2 3 4 2 3" xfId="10186" xr:uid="{964E2589-580F-4575-9058-D79201BECEE8}"/>
    <cellStyle name="Ergebnis 2 3 4 2 4" xfId="13104" xr:uid="{0EAEF304-03FC-472D-B053-D8C4FD66FA69}"/>
    <cellStyle name="Ergebnis 2 3 4 3" xfId="6412" xr:uid="{0E3B38BA-C30F-4618-84AC-43D1C7FF8A45}"/>
    <cellStyle name="Ergebnis 2 3 4 4" xfId="5735" xr:uid="{86463434-E580-4B82-9442-20B777B2E977}"/>
    <cellStyle name="Ergebnis 2 3 4 5" xfId="8287" xr:uid="{330E4E1D-4542-4D03-9B87-ECE4681E6C7F}"/>
    <cellStyle name="Ergebnis 2 3 5" xfId="1989" xr:uid="{78E502EA-7DDF-4AAF-B2E1-A5C2E6261885}"/>
    <cellStyle name="Ergebnis 2 3 5 2" xfId="4471" xr:uid="{49B8B5D9-13ED-4CF8-925A-4696A6824880}"/>
    <cellStyle name="Ergebnis 2 3 5 3" xfId="9848" xr:uid="{A45BD4DC-F9CB-4BA9-A664-47E70180261B}"/>
    <cellStyle name="Ergebnis 2 3 5 4" xfId="12770" xr:uid="{DBAF4855-0A14-448F-8380-336AEB5D065F}"/>
    <cellStyle name="Ergebnis 2 3 6" xfId="5754" xr:uid="{EB47EE4D-A870-4235-B238-50C977DAEAD6}"/>
    <cellStyle name="Ergebnis 2 3 7" xfId="6293" xr:uid="{F752873F-F46B-4F1A-9AF6-0EE8446B4CA7}"/>
    <cellStyle name="Ergebnis 2 3 8" xfId="6076" xr:uid="{52D10FE9-677F-4279-9109-9E48C5DEAC21}"/>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2 2 2" xfId="7795" xr:uid="{3EB473CD-2E95-4FA3-8EB6-AABBD0D49EFA}"/>
    <cellStyle name="Ergebnis 2 4 2 2 2 3" xfId="10851" xr:uid="{E47DD492-22A3-4905-92AD-62671CDD7904}"/>
    <cellStyle name="Ergebnis 2 4 2 2 2 4" xfId="13733" xr:uid="{A3A1DB34-0B92-4F98-B356-8239BD829647}"/>
    <cellStyle name="Ergebnis 2 4 2 2 3" xfId="4011" xr:uid="{78922E1B-1122-4B02-8A1A-29BAD439A9B2}"/>
    <cellStyle name="Ergebnis 2 4 2 2 4" xfId="9395" xr:uid="{2F3082D7-5F85-4449-A401-E618F575F7B7}"/>
    <cellStyle name="Ergebnis 2 4 2 2 5" xfId="12317" xr:uid="{1596E251-4AE6-45BF-A35D-80EB96F8C97F}"/>
    <cellStyle name="Ergebnis 2 4 2 3" xfId="1179" xr:uid="{8DC4E302-B2AD-4A39-B804-15555550DAC8}"/>
    <cellStyle name="Ergebnis 2 4 2 3 2" xfId="2748" xr:uid="{DC8775A6-859D-45CC-AA89-F0480294D462}"/>
    <cellStyle name="Ergebnis 2 4 2 3 2 2" xfId="4564" xr:uid="{3F9CD210-D7DA-4489-B305-9972B724417C}"/>
    <cellStyle name="Ergebnis 2 4 2 3 2 3" xfId="10498" xr:uid="{D4D96860-29BE-4F1D-A17B-5A809D064985}"/>
    <cellStyle name="Ergebnis 2 4 2 3 2 4" xfId="13380" xr:uid="{5558BA02-61E5-4C9C-B587-1384302568DE}"/>
    <cellStyle name="Ergebnis 2 4 2 3 3" xfId="5245" xr:uid="{D9A1612F-3583-4013-8BFD-861246E40186}"/>
    <cellStyle name="Ergebnis 2 4 2 3 4" xfId="9038" xr:uid="{44480BD1-7154-40A0-9B1E-1E9E625C2937}"/>
    <cellStyle name="Ergebnis 2 4 2 3 5" xfId="11960" xr:uid="{20DBEE22-BAF6-40C8-8805-4A57F0EEB987}"/>
    <cellStyle name="Ergebnis 2 4 2 4" xfId="2186" xr:uid="{E7B2A8A0-AA4A-40B3-AEEB-29241D758891}"/>
    <cellStyle name="Ergebnis 2 4 2 4 2" xfId="4849" xr:uid="{390EDAC8-99FF-415C-8D23-1D012AD367B5}"/>
    <cellStyle name="Ergebnis 2 4 2 4 3" xfId="10045" xr:uid="{B7348029-E27D-4972-BBEF-3E6B61427F21}"/>
    <cellStyle name="Ergebnis 2 4 2 4 4" xfId="12967" xr:uid="{99B8A030-4084-40A4-9FDF-5E1E6C64B26D}"/>
    <cellStyle name="Ergebnis 2 4 2 5" xfId="4728" xr:uid="{56194F49-3B8A-4A91-8DE5-555837F12400}"/>
    <cellStyle name="Ergebnis 2 4 2 6" xfId="6174" xr:uid="{7F1F3A81-C9A2-4FC9-94AE-5E4A2FAEFD86}"/>
    <cellStyle name="Ergebnis 2 4 2 7" xfId="8216" xr:uid="{4259DABE-7B0F-4C52-81C8-0B4B41A51F92}"/>
    <cellStyle name="Ergebnis 2 4 3" xfId="1328" xr:uid="{5C6ED9AD-FBA4-4FD6-AEB4-24A530658052}"/>
    <cellStyle name="Ergebnis 2 4 3 2" xfId="2893" xr:uid="{9106F7F6-0E71-402F-83C9-292C6A0ACEB8}"/>
    <cellStyle name="Ergebnis 2 4 3 2 2" xfId="7587" xr:uid="{51249C3E-B661-4A01-8E30-D1ABB33EFCD3}"/>
    <cellStyle name="Ergebnis 2 4 3 2 3" xfId="10643" xr:uid="{F692D75D-910B-4293-A194-6A327BA341F5}"/>
    <cellStyle name="Ergebnis 2 4 3 2 4" xfId="13525" xr:uid="{4AAE3E9C-D338-4284-80C6-D658ED04FC5D}"/>
    <cellStyle name="Ergebnis 2 4 3 3" xfId="4293" xr:uid="{D44AE347-6C07-4C3E-B095-1D3AE2D3D95F}"/>
    <cellStyle name="Ergebnis 2 4 3 4" xfId="9187" xr:uid="{3C4D9241-E629-4609-B66B-11141F79E80A}"/>
    <cellStyle name="Ergebnis 2 4 3 5" xfId="12109" xr:uid="{8996D702-6A7F-4F87-8D48-80C9DB181DD1}"/>
    <cellStyle name="Ergebnis 2 4 4" xfId="1004" xr:uid="{46E3998F-550B-4F2E-B793-E2F92D1D2F97}"/>
    <cellStyle name="Ergebnis 2 4 4 2" xfId="2576" xr:uid="{85EEC0A8-B143-4F70-B9B2-0FFA09579606}"/>
    <cellStyle name="Ergebnis 2 4 4 2 2" xfId="4493" xr:uid="{117EAD39-7685-4EBC-BA58-7DD8EE17E30A}"/>
    <cellStyle name="Ergebnis 2 4 4 2 3" xfId="10326" xr:uid="{532D7896-5D99-4305-AB6C-3E7A3B9808C4}"/>
    <cellStyle name="Ergebnis 2 4 4 2 4" xfId="13208" xr:uid="{29EE49EF-49D5-4690-B69A-E7CA2AFCE742}"/>
    <cellStyle name="Ergebnis 2 4 4 3" xfId="3649" xr:uid="{ACE2DA8B-F8C0-4CFC-B569-DB2FFA180918}"/>
    <cellStyle name="Ergebnis 2 4 4 4" xfId="8863" xr:uid="{56107560-5432-4DF0-AC67-01BAD3E11483}"/>
    <cellStyle name="Ergebnis 2 4 4 5" xfId="11785" xr:uid="{92D81A39-3D72-48F8-9649-FCA98A9FC845}"/>
    <cellStyle name="Ergebnis 2 4 5" xfId="1980" xr:uid="{250E0471-43E7-4715-8270-315C34C51126}"/>
    <cellStyle name="Ergebnis 2 4 5 2" xfId="4295" xr:uid="{EFC08F46-C8FA-4D36-BF28-F87FA8E050CA}"/>
    <cellStyle name="Ergebnis 2 4 5 3" xfId="9839" xr:uid="{EF266BE6-E3C8-4382-9FEC-C037D0BB9FD4}"/>
    <cellStyle name="Ergebnis 2 4 5 4" xfId="12761" xr:uid="{40D78BE3-481C-452D-98BD-ABAB14589689}"/>
    <cellStyle name="Ergebnis 2 4 6" xfId="4760" xr:uid="{7DE03FA5-43FA-4E8C-B34F-406250A11336}"/>
    <cellStyle name="Ergebnis 2 4 7" xfId="5190" xr:uid="{57840F65-FD5B-47FC-AB4A-41EFBB17CD66}"/>
    <cellStyle name="Ergebnis 2 4 8" xfId="8533" xr:uid="{77A7294C-791D-4B62-9DE9-CFC8C729DD5F}"/>
    <cellStyle name="Ergebnis 2 5" xfId="743" xr:uid="{23F522DF-F4C5-47EF-B927-A58CCE00E5A0}"/>
    <cellStyle name="Ergebnis 2 5 2" xfId="1456" xr:uid="{7187EB83-C0D5-429E-AB20-3E37BD1819A1}"/>
    <cellStyle name="Ergebnis 2 5 2 2" xfId="3021" xr:uid="{BC8E96BB-0776-438F-986C-B72114C083E9}"/>
    <cellStyle name="Ergebnis 2 5 2 2 2" xfId="7715" xr:uid="{10AF3B5F-78F8-4CBB-AD48-5D72C8D37EE5}"/>
    <cellStyle name="Ergebnis 2 5 2 2 3" xfId="10771" xr:uid="{7EFCBD52-BFF3-491B-BA5B-60F521AC1C90}"/>
    <cellStyle name="Ergebnis 2 5 2 2 4" xfId="13653" xr:uid="{8BBEAFC5-7CBA-4917-B7F1-524A08621E46}"/>
    <cellStyle name="Ergebnis 2 5 2 3" xfId="4267" xr:uid="{18F72F25-4F55-42F9-802F-5D8D43DB9456}"/>
    <cellStyle name="Ergebnis 2 5 2 4" xfId="9315" xr:uid="{D77C1388-F086-4F94-948C-30CA4A4BDBAF}"/>
    <cellStyle name="Ergebnis 2 5 2 5" xfId="12237" xr:uid="{2EE4FD10-F042-41F2-AF57-FA710EC77C3E}"/>
    <cellStyle name="Ergebnis 2 5 3" xfId="1723" xr:uid="{D4C7AAAA-5528-4758-A559-B9A3B88142EE}"/>
    <cellStyle name="Ergebnis 2 5 3 2" xfId="3283" xr:uid="{AA871010-8CEC-45E2-B52A-9E22B8A941B3}"/>
    <cellStyle name="Ergebnis 2 5 3 2 2" xfId="7977" xr:uid="{A0035DC4-C50A-4F6D-99D6-CE8E8C1E3297}"/>
    <cellStyle name="Ergebnis 2 5 3 2 3" xfId="11033" xr:uid="{4DFEAA11-75FB-48E7-8957-3EA5A7392BF8}"/>
    <cellStyle name="Ergebnis 2 5 3 2 4" xfId="13915" xr:uid="{787775B5-D711-4060-9B4F-4A9391E99C63}"/>
    <cellStyle name="Ergebnis 2 5 3 3" xfId="6476" xr:uid="{12F715D7-B1A0-4573-A915-7447D865DE91}"/>
    <cellStyle name="Ergebnis 2 5 3 4" xfId="9582" xr:uid="{1921C64B-E92A-4419-8E65-63499E869FC2}"/>
    <cellStyle name="Ergebnis 2 5 3 5" xfId="12504" xr:uid="{BD0753D8-F95C-40DD-AE5D-BB60E7E69087}"/>
    <cellStyle name="Ergebnis 2 5 4" xfId="2106" xr:uid="{371900C4-66D2-4829-8262-EB7D86679680}"/>
    <cellStyle name="Ergebnis 2 5 4 2" xfId="4515" xr:uid="{628BFD41-FE34-4A81-BCCE-2811E66CE012}"/>
    <cellStyle name="Ergebnis 2 5 4 3" xfId="9965" xr:uid="{0442254B-041C-4A9B-82C5-3BA547EFE969}"/>
    <cellStyle name="Ergebnis 2 5 4 4" xfId="12887" xr:uid="{DCE2B4A6-F9CF-4D79-A0F5-62A5A20EF709}"/>
    <cellStyle name="Ergebnis 2 5 5" xfId="3860" xr:uid="{2D6F4FC3-7F78-4377-87A6-52B305D3F578}"/>
    <cellStyle name="Ergebnis 2 5 6" xfId="4997" xr:uid="{BA6AEEF9-EEDB-40BB-A767-41A96C3D355D}"/>
    <cellStyle name="Ergebnis 2 5 7" xfId="3743" xr:uid="{271F1B85-5E9C-4C80-9025-839A9D4C3DA7}"/>
    <cellStyle name="Ergebnis 2 6" xfId="1195" xr:uid="{574EA804-1F32-423B-AEB8-23F5ED02F130}"/>
    <cellStyle name="Ergebnis 2 6 2" xfId="2764" xr:uid="{024E4B0E-35FD-405C-A47E-795C70F1868E}"/>
    <cellStyle name="Ergebnis 2 6 2 2" xfId="4136" xr:uid="{6BDBEA52-8478-49CA-8B1F-E115207B3E5C}"/>
    <cellStyle name="Ergebnis 2 6 2 3" xfId="10514" xr:uid="{733E96EF-0C62-4E38-B87F-AED9B7D3B53A}"/>
    <cellStyle name="Ergebnis 2 6 2 4" xfId="13396" xr:uid="{6B5003CF-0096-42B9-A777-D916323F6ED5}"/>
    <cellStyle name="Ergebnis 2 6 3" xfId="5932" xr:uid="{453653FB-7063-4196-A91C-0284F8E0C3E9}"/>
    <cellStyle name="Ergebnis 2 6 4" xfId="9054" xr:uid="{ED1B66E2-A16B-42EE-A917-21CBDA7F885D}"/>
    <cellStyle name="Ergebnis 2 6 5" xfId="11976" xr:uid="{F4A57665-8548-42A3-B1BA-2BDE32179561}"/>
    <cellStyle name="Ergebnis 2 7" xfId="1806" xr:uid="{51677788-094F-476A-BA39-BE55F41E42A7}"/>
    <cellStyle name="Ergebnis 2 7 2" xfId="3358" xr:uid="{121A3A70-9E89-4E63-8F18-C5A9135D274D}"/>
    <cellStyle name="Ergebnis 2 7 2 2" xfId="8052" xr:uid="{5BF4CB66-B5AB-477C-AAC9-190A32951CFF}"/>
    <cellStyle name="Ergebnis 2 7 2 3" xfId="11108" xr:uid="{0371FC6B-3CB9-42E7-BBB7-96FE110E1108}"/>
    <cellStyle name="Ergebnis 2 7 2 4" xfId="13990" xr:uid="{8BE0C207-8E0F-4FAE-A5D3-D7248FFFF785}"/>
    <cellStyle name="Ergebnis 2 7 3" xfId="5060" xr:uid="{E2746762-BBDA-4109-88D9-E7DA7E6ECD04}"/>
    <cellStyle name="Ergebnis 2 7 4" xfId="9665" xr:uid="{5279E341-98A4-4A0F-82E0-9EF8B8DBDF45}"/>
    <cellStyle name="Ergebnis 2 7 5" xfId="12587" xr:uid="{AF30336D-C2AD-4E1B-BBEF-10F9254A7396}"/>
    <cellStyle name="Ergebnis 2 8" xfId="1719" xr:uid="{D3ECB467-5C83-4154-9243-EACE48B265ED}"/>
    <cellStyle name="Ergebnis 2 8 2" xfId="4750" xr:uid="{6193979C-DC42-4AC7-AC14-DB44085754DA}"/>
    <cellStyle name="Ergebnis 2 8 3" xfId="9578" xr:uid="{DF50B2A4-872A-476B-8A94-78BF6BC0406C}"/>
    <cellStyle name="Ergebnis 2 8 4" xfId="12500" xr:uid="{9C5E0D55-CF65-4C40-AAF1-94883A089DD8}"/>
    <cellStyle name="Ergebnis 2 9" xfId="6057" xr:uid="{77388464-B5DE-43F1-8F8A-FDAD211B2050}"/>
    <cellStyle name="Ergebnis 3" xfId="322" xr:uid="{16D4ADB4-F77F-4936-A27E-D98B3DEA66EA}"/>
    <cellStyle name="Ergebnis 3 10" xfId="4100" xr:uid="{41B4E333-3691-4E75-BAFC-FE3AFA684B1A}"/>
    <cellStyle name="Ergebnis 3 11" xfId="10250" xr:uid="{EAC26CB2-BEDF-4BA0-A682-874612136775}"/>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2 2 2" xfId="7846" xr:uid="{AC03B4A5-78E7-49BD-86A0-DD98B2643B50}"/>
    <cellStyle name="Ergebnis 3 2 2 2 2 3" xfId="10902" xr:uid="{8F7E8B53-A932-49C0-8EA2-ADB75BB69F5F}"/>
    <cellStyle name="Ergebnis 3 2 2 2 2 4" xfId="13784" xr:uid="{366FA231-069C-43B4-AF09-73BEDB7F0B87}"/>
    <cellStyle name="Ergebnis 3 2 2 2 3" xfId="5419" xr:uid="{12438CCE-6DB8-4B0A-A3B1-94E930D55D63}"/>
    <cellStyle name="Ergebnis 3 2 2 2 4" xfId="9446" xr:uid="{BF3BADE1-2143-4060-A272-2B4351D0B52C}"/>
    <cellStyle name="Ergebnis 3 2 2 2 5" xfId="12368" xr:uid="{EF799B17-3BEE-437A-8BD2-405657D5D5D0}"/>
    <cellStyle name="Ergebnis 3 2 2 3" xfId="1745" xr:uid="{BC85EAB0-4B97-4C49-A97C-05C1F9DD01A8}"/>
    <cellStyle name="Ergebnis 3 2 2 3 2" xfId="3304" xr:uid="{1596EFCA-3970-4277-ADD7-1F57A300A0B6}"/>
    <cellStyle name="Ergebnis 3 2 2 3 2 2" xfId="7998" xr:uid="{3A4EFCA8-834A-494A-9576-31E5CFA084BA}"/>
    <cellStyle name="Ergebnis 3 2 2 3 2 3" xfId="11054" xr:uid="{095C0329-85CA-469F-99FC-AC4458836035}"/>
    <cellStyle name="Ergebnis 3 2 2 3 2 4" xfId="13936" xr:uid="{EF7DC9A7-02E0-4D13-84AA-821FCBA5C6B2}"/>
    <cellStyle name="Ergebnis 3 2 2 3 3" xfId="5526" xr:uid="{43CB313D-75CB-4741-9A1A-3729F3E5ECBD}"/>
    <cellStyle name="Ergebnis 3 2 2 3 4" xfId="9604" xr:uid="{80459D8C-A829-4949-AE30-50CBE0EE5B2C}"/>
    <cellStyle name="Ergebnis 3 2 2 3 5" xfId="12526" xr:uid="{F4B593E1-3AA9-4A57-879E-307B2FAA2063}"/>
    <cellStyle name="Ergebnis 3 2 2 4" xfId="2237" xr:uid="{45FC6327-A09C-4114-A0D7-FEB988C02092}"/>
    <cellStyle name="Ergebnis 3 2 2 4 2" xfId="5726" xr:uid="{14A89B24-2B9D-48EA-9260-78531E38EAED}"/>
    <cellStyle name="Ergebnis 3 2 2 4 3" xfId="10096" xr:uid="{AD33DDD0-C741-4D4F-B86A-7813977E0157}"/>
    <cellStyle name="Ergebnis 3 2 2 4 4" xfId="13018" xr:uid="{5860272E-63B0-4260-A4F3-40524B572B2C}"/>
    <cellStyle name="Ergebnis 3 2 2 5" xfId="5539" xr:uid="{4CC84FDE-2CB1-4B86-A0A8-74D627597985}"/>
    <cellStyle name="Ergebnis 3 2 2 6" xfId="5775" xr:uid="{D3EBDBF6-8116-439A-B34F-375945178146}"/>
    <cellStyle name="Ergebnis 3 2 2 7" xfId="8527" xr:uid="{007DF2D9-D9CF-492F-AE2E-3EBA110186E4}"/>
    <cellStyle name="Ergebnis 3 2 3" xfId="1379" xr:uid="{9C39CA0D-4B09-427D-A5A6-3BC4B47BCDF3}"/>
    <cellStyle name="Ergebnis 3 2 3 2" xfId="2944" xr:uid="{781318F8-A04E-4C55-9C7D-9EA7F4006CAF}"/>
    <cellStyle name="Ergebnis 3 2 3 2 2" xfId="7638" xr:uid="{A39F2723-A8D3-4E17-9BA7-83C2402737E3}"/>
    <cellStyle name="Ergebnis 3 2 3 2 3" xfId="10694" xr:uid="{59154014-EE62-444D-A690-151EF7C977A4}"/>
    <cellStyle name="Ergebnis 3 2 3 2 4" xfId="13576" xr:uid="{165B9677-B1C6-4C94-B33E-C9043C73A852}"/>
    <cellStyle name="Ergebnis 3 2 3 3" xfId="6340" xr:uid="{CE1EFEB8-46D5-4B8B-BE24-01915480C455}"/>
    <cellStyle name="Ergebnis 3 2 3 4" xfId="9238" xr:uid="{BAB2EEC1-D6FD-4870-B84D-B1221FC23FBB}"/>
    <cellStyle name="Ergebnis 3 2 3 5" xfId="12160" xr:uid="{3D476494-6AC5-4EDF-A406-8AFAC861A510}"/>
    <cellStyle name="Ergebnis 3 2 4" xfId="1868" xr:uid="{9B6ECEFB-5F26-4416-9450-7B6F23E81F05}"/>
    <cellStyle name="Ergebnis 3 2 4 2" xfId="3413" xr:uid="{DC70A64F-BDEF-4F57-BAA2-801DA96CA0D5}"/>
    <cellStyle name="Ergebnis 3 2 4 2 2" xfId="8107" xr:uid="{AF5279D3-D4E1-44E3-8749-D63DCA9C77FA}"/>
    <cellStyle name="Ergebnis 3 2 4 2 3" xfId="11163" xr:uid="{45FCB1F4-97A1-40E6-886A-C21457871F96}"/>
    <cellStyle name="Ergebnis 3 2 4 2 4" xfId="14045" xr:uid="{0B77DDF0-8B3E-4A26-8D12-58196352286E}"/>
    <cellStyle name="Ergebnis 3 2 4 3" xfId="6239" xr:uid="{CDCA39DD-33B8-4807-9306-BB78ABD85535}"/>
    <cellStyle name="Ergebnis 3 2 4 4" xfId="9727" xr:uid="{667D3BAA-5343-4EA5-9ADA-AC5B3475E90F}"/>
    <cellStyle name="Ergebnis 3 2 4 5" xfId="12649" xr:uid="{CB4CCD39-F8F5-45FA-A735-7CFAF397D883}"/>
    <cellStyle name="Ergebnis 3 2 5" xfId="2031" xr:uid="{4F762F77-BE3A-4808-84FA-654E63F6DB03}"/>
    <cellStyle name="Ergebnis 3 2 5 2" xfId="3506" xr:uid="{0EB3EDB5-E80B-4D20-9C4A-8BF7CF626068}"/>
    <cellStyle name="Ergebnis 3 2 5 3" xfId="9890" xr:uid="{2E3A5CD3-B858-49EE-9B66-8778A1F8DBEE}"/>
    <cellStyle name="Ergebnis 3 2 5 4" xfId="12812" xr:uid="{CCFBED9C-C181-40E1-9447-0C9FE8B1B579}"/>
    <cellStyle name="Ergebnis 3 2 6" xfId="3934" xr:uid="{2F70F962-66D8-4449-A603-B83E9B596101}"/>
    <cellStyle name="Ergebnis 3 2 7" xfId="3939" xr:uid="{73947555-87B5-45BE-AED1-71C5D37F63B5}"/>
    <cellStyle name="Ergebnis 3 2 8" xfId="8218" xr:uid="{7CA5017B-29D2-460C-A510-2CA742E1292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2 2 2" xfId="7760" xr:uid="{7C63B6E9-7558-4ACF-8B97-3B151211E588}"/>
    <cellStyle name="Ergebnis 3 3 2 2 2 3" xfId="10816" xr:uid="{5BBD4752-71D3-4D74-842A-3C932C06CF98}"/>
    <cellStyle name="Ergebnis 3 3 2 2 2 4" xfId="13698" xr:uid="{EFBB82BE-D620-4CC1-A003-ACFF6F997B67}"/>
    <cellStyle name="Ergebnis 3 3 2 2 3" xfId="6659" xr:uid="{6576BCE2-F2C1-4A04-8F42-4BFA7E329932}"/>
    <cellStyle name="Ergebnis 3 3 2 2 4" xfId="9360" xr:uid="{9B8A5CCE-6145-41FD-896F-421E7AE4F47F}"/>
    <cellStyle name="Ergebnis 3 3 2 2 5" xfId="12282" xr:uid="{1BF07DD8-427D-46CD-B11A-2AD1B8EF3098}"/>
    <cellStyle name="Ergebnis 3 3 2 3" xfId="1656" xr:uid="{E5063A4D-039A-4190-AE96-255E5625FF4F}"/>
    <cellStyle name="Ergebnis 3 3 2 3 2" xfId="3221" xr:uid="{CE130B07-4794-41CA-9B26-FAC8FD6A80D3}"/>
    <cellStyle name="Ergebnis 3 3 2 3 2 2" xfId="7915" xr:uid="{996B9438-142A-4B4B-8411-A3EEC937BFD5}"/>
    <cellStyle name="Ergebnis 3 3 2 3 2 3" xfId="10971" xr:uid="{2E5F8550-FCE3-49EF-93B5-017AC3596165}"/>
    <cellStyle name="Ergebnis 3 3 2 3 2 4" xfId="13853" xr:uid="{CBBE050F-AE72-4CF9-819E-E4F169F45B57}"/>
    <cellStyle name="Ergebnis 3 3 2 3 3" xfId="5503" xr:uid="{2940116B-456D-4882-A4F5-A8D077F6DC58}"/>
    <cellStyle name="Ergebnis 3 3 2 3 4" xfId="9515" xr:uid="{E2C199A3-C665-40B9-B652-B17002DF8CDD}"/>
    <cellStyle name="Ergebnis 3 3 2 3 5" xfId="12437" xr:uid="{82C85AFD-18EB-488C-8F0C-D8E4F2CD3F78}"/>
    <cellStyle name="Ergebnis 3 3 2 4" xfId="2151" xr:uid="{86BD62F9-E428-456F-B7FE-E714CED68514}"/>
    <cellStyle name="Ergebnis 3 3 2 4 2" xfId="4210" xr:uid="{D0E31B93-E0AB-4DC7-9FF2-18F0868F22C9}"/>
    <cellStyle name="Ergebnis 3 3 2 4 3" xfId="10010" xr:uid="{B9F2EBB1-67D5-453C-A449-E5189FA08E58}"/>
    <cellStyle name="Ergebnis 3 3 2 4 4" xfId="12932" xr:uid="{74AC05D9-7C10-45FF-A1C9-27018132CF16}"/>
    <cellStyle name="Ergebnis 3 3 2 5" xfId="5377" xr:uid="{AE6BF0FF-598E-4103-B804-40D48A9545A3}"/>
    <cellStyle name="Ergebnis 3 3 2 6" xfId="5048" xr:uid="{7C536A8A-989E-47B6-B5EC-1AC539EEC2A7}"/>
    <cellStyle name="Ergebnis 3 3 2 7" xfId="4339" xr:uid="{0CEBA939-FB62-4B45-80E2-7B60D0810273}"/>
    <cellStyle name="Ergebnis 3 3 3" xfId="1293" xr:uid="{EAA51786-8E63-45FF-9569-D121CDC0B0B2}"/>
    <cellStyle name="Ergebnis 3 3 3 2" xfId="2858" xr:uid="{A72D05C7-00C8-419F-8A88-959D877E5B75}"/>
    <cellStyle name="Ergebnis 3 3 3 2 2" xfId="7552" xr:uid="{E46E4474-FAC6-41E7-898D-2FA85A6A903A}"/>
    <cellStyle name="Ergebnis 3 3 3 2 3" xfId="10608" xr:uid="{45FB97D2-A9E2-4573-8C62-FEB76C6B71F2}"/>
    <cellStyle name="Ergebnis 3 3 3 2 4" xfId="13490" xr:uid="{E6A4A4F0-40EE-4871-8CAB-6F8EB51E404F}"/>
    <cellStyle name="Ergebnis 3 3 3 3" xfId="5052" xr:uid="{A2DC25B8-E237-4D62-BCD6-0CC133BB85F3}"/>
    <cellStyle name="Ergebnis 3 3 3 4" xfId="9152" xr:uid="{1E80BAAA-BF2B-46F8-ABA8-8F0B24E2326A}"/>
    <cellStyle name="Ergebnis 3 3 3 5" xfId="12074" xr:uid="{26C5EE60-C0A0-4590-AB93-37BCBFA09D12}"/>
    <cellStyle name="Ergebnis 3 3 4" xfId="70" xr:uid="{7114C9CB-2F64-4E80-8A69-047B08138918}"/>
    <cellStyle name="Ergebnis 3 3 4 2" xfId="2324" xr:uid="{761A119D-71B3-4E37-BA27-95DB7A700F7B}"/>
    <cellStyle name="Ergebnis 3 3 4 2 2" xfId="6331" xr:uid="{26BA128E-2BD8-441C-9DE0-00B42C99938F}"/>
    <cellStyle name="Ergebnis 3 3 4 2 3" xfId="10182" xr:uid="{3EBE58E1-6260-42F3-968A-A78E2D4E1760}"/>
    <cellStyle name="Ergebnis 3 3 4 2 4" xfId="13100" xr:uid="{9C99E605-A5AF-41A6-9495-B7151194C84F}"/>
    <cellStyle name="Ergebnis 3 3 4 3" xfId="4495" xr:uid="{8B14A97B-F9BD-4DB3-A45E-7F6EEB7F121B}"/>
    <cellStyle name="Ergebnis 3 3 4 4" xfId="5095" xr:uid="{AA17771F-C28D-47FA-AF99-504DB4EC1D93}"/>
    <cellStyle name="Ergebnis 3 3 4 5" xfId="3538" xr:uid="{1820190E-7FC5-4F43-B757-3D6326C67712}"/>
    <cellStyle name="Ergebnis 3 3 5" xfId="1945" xr:uid="{E018CF23-DE32-41E3-BCA5-DB990975B427}"/>
    <cellStyle name="Ergebnis 3 3 5 2" xfId="6067" xr:uid="{70337DAE-D9F0-4466-9EDB-E8E20AEBAF06}"/>
    <cellStyle name="Ergebnis 3 3 5 3" xfId="9804" xr:uid="{F42E4693-9C15-4054-B26C-E0CD93883A13}"/>
    <cellStyle name="Ergebnis 3 3 5 4" xfId="12726" xr:uid="{9BC9CF25-7338-4E88-86B1-0CBE6DB9A946}"/>
    <cellStyle name="Ergebnis 3 3 6" xfId="5300" xr:uid="{622A85E3-E69F-4430-8EC7-6ACE60EAF5E2}"/>
    <cellStyle name="Ergebnis 3 3 7" xfId="8220" xr:uid="{F969A5AA-C326-41C6-A795-179B590405B4}"/>
    <cellStyle name="Ergebnis 3 3 8" xfId="11262" xr:uid="{4AAB1426-8986-4F8E-89DD-D632974249C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2 2 2" xfId="7787" xr:uid="{8589BC77-B0F5-4FC8-8EB9-79135833E230}"/>
    <cellStyle name="Ergebnis 3 4 2 2 2 3" xfId="10843" xr:uid="{D77B2A13-43EA-495C-B451-52C57FB2AAD0}"/>
    <cellStyle name="Ergebnis 3 4 2 2 2 4" xfId="13725" xr:uid="{104FD6DB-3193-40F6-9FDE-F12260D68CB1}"/>
    <cellStyle name="Ergebnis 3 4 2 2 3" xfId="4870" xr:uid="{EAA4C5D6-47F5-40C7-910B-CFCCD0A085B2}"/>
    <cellStyle name="Ergebnis 3 4 2 2 4" xfId="9387" xr:uid="{D77CE4B1-A988-4B1B-8927-286CC99EED04}"/>
    <cellStyle name="Ergebnis 3 4 2 2 5" xfId="12309" xr:uid="{4A4D9067-3CC5-4FBC-9DA0-ED829F395232}"/>
    <cellStyle name="Ergebnis 3 4 2 3" xfId="92" xr:uid="{711ABDA4-59D1-43DE-809A-FBB077609849}"/>
    <cellStyle name="Ergebnis 3 4 2 3 2" xfId="2345" xr:uid="{647D702A-9D58-45CB-93D6-A09E14ABF075}"/>
    <cellStyle name="Ergebnis 3 4 2 3 2 2" xfId="5561" xr:uid="{ED143F17-1868-4022-8DD6-29E971B5E99D}"/>
    <cellStyle name="Ergebnis 3 4 2 3 2 3" xfId="10203" xr:uid="{E3D6BD86-8AB0-4B39-976E-DCADFFAF7086}"/>
    <cellStyle name="Ergebnis 3 4 2 3 2 4" xfId="13121" xr:uid="{90B51604-2EC9-4B76-95FE-0FAC8F5F2834}"/>
    <cellStyle name="Ergebnis 3 4 2 3 3" xfId="6355" xr:uid="{356F1637-DB19-4EA2-B453-EB746861334F}"/>
    <cellStyle name="Ergebnis 3 4 2 3 4" xfId="8202" xr:uid="{0EB907B4-6202-4596-A37F-FFE47D19C2CB}"/>
    <cellStyle name="Ergebnis 3 4 2 3 5" xfId="11255" xr:uid="{D72962D6-8912-402C-B920-8BBF3CC52BBA}"/>
    <cellStyle name="Ergebnis 3 4 2 4" xfId="2178" xr:uid="{8675E505-9F8E-4445-A9EB-38B5728753D2}"/>
    <cellStyle name="Ergebnis 3 4 2 4 2" xfId="6591" xr:uid="{4630B29C-CBDB-4D94-BB4B-2303F5B64E80}"/>
    <cellStyle name="Ergebnis 3 4 2 4 3" xfId="10037" xr:uid="{055032E7-301F-4230-90D1-65815D0573EB}"/>
    <cellStyle name="Ergebnis 3 4 2 4 4" xfId="12959" xr:uid="{DAE06982-7F08-4F84-99AD-7BAF388C6AE4}"/>
    <cellStyle name="Ergebnis 3 4 2 5" xfId="5129" xr:uid="{E0ACBB55-9D1C-4E1F-A131-2123BA193284}"/>
    <cellStyle name="Ergebnis 3 4 2 6" xfId="3938" xr:uid="{1F4AFBBA-084C-4565-94AF-DE3135312BB8}"/>
    <cellStyle name="Ergebnis 3 4 2 7" xfId="6358" xr:uid="{48432D5E-1DBC-47F2-9B46-74EEA7161ECA}"/>
    <cellStyle name="Ergebnis 3 4 3" xfId="1320" xr:uid="{71C041C5-E398-4021-8DA3-58AB161E0ABD}"/>
    <cellStyle name="Ergebnis 3 4 3 2" xfId="2885" xr:uid="{9C0A440F-0677-47C2-8B52-AE3AC4E38B1F}"/>
    <cellStyle name="Ergebnis 3 4 3 2 2" xfId="7579" xr:uid="{69E56FAC-F185-4787-8868-85407A4C4979}"/>
    <cellStyle name="Ergebnis 3 4 3 2 3" xfId="10635" xr:uid="{C9CCCF4E-B925-42C5-AA98-4E17C8384E27}"/>
    <cellStyle name="Ergebnis 3 4 3 2 4" xfId="13517" xr:uid="{D584F8F3-D0AA-4C25-957D-F8596CC43FDA}"/>
    <cellStyle name="Ergebnis 3 4 3 3" xfId="4465" xr:uid="{AF5A2479-0A54-430A-8B51-CDD1E5858562}"/>
    <cellStyle name="Ergebnis 3 4 3 4" xfId="9179" xr:uid="{6C127604-E9BB-47FE-A19A-BD4D1C1BCB6F}"/>
    <cellStyle name="Ergebnis 3 4 3 5" xfId="12101" xr:uid="{1A815742-7F30-40C3-9FF0-C9AF2946AFCE}"/>
    <cellStyle name="Ergebnis 3 4 4" xfId="1781" xr:uid="{3FB99CD1-7F58-445D-AA7E-DB8C3969219E}"/>
    <cellStyle name="Ergebnis 3 4 4 2" xfId="3336" xr:uid="{CABB3F1E-751E-4C51-8A9C-0ACAEF83D86E}"/>
    <cellStyle name="Ergebnis 3 4 4 2 2" xfId="8030" xr:uid="{34D5DB77-9291-4CAE-B01F-96D5AD21CDA8}"/>
    <cellStyle name="Ergebnis 3 4 4 2 3" xfId="11086" xr:uid="{28EB8594-5C3E-429E-8AB5-A52F3F0CA889}"/>
    <cellStyle name="Ergebnis 3 4 4 2 4" xfId="13968" xr:uid="{A5804A64-658B-421A-B8D8-6A48CD9FC8E8}"/>
    <cellStyle name="Ergebnis 3 4 4 3" xfId="6613" xr:uid="{1A2227EE-9348-44CD-8833-F5ABF213CEFF}"/>
    <cellStyle name="Ergebnis 3 4 4 4" xfId="9640" xr:uid="{E1A8B5B6-530B-43E7-95AD-0EAF233ACA76}"/>
    <cellStyle name="Ergebnis 3 4 4 5" xfId="12562" xr:uid="{D53F95A9-72F9-4DFF-A641-A2E1EA4BEFF4}"/>
    <cellStyle name="Ergebnis 3 4 5" xfId="1972" xr:uid="{8CEDB57B-84E1-4AF7-ACAC-C0C1A387E2EE}"/>
    <cellStyle name="Ergebnis 3 4 5 2" xfId="4625" xr:uid="{27618066-3C3C-4719-8E66-F08BAA2F1F44}"/>
    <cellStyle name="Ergebnis 3 4 5 3" xfId="9831" xr:uid="{BA140DA1-8EEA-4AA9-A5A9-C481451B2FEE}"/>
    <cellStyle name="Ergebnis 3 4 5 4" xfId="12753" xr:uid="{DC77B51E-F910-4DF0-ACDA-8FBAEABA9EB0}"/>
    <cellStyle name="Ergebnis 3 4 6" xfId="6224" xr:uid="{57CBBF39-2D7B-4433-8DDC-06BF1F1AB8F0}"/>
    <cellStyle name="Ergebnis 3 4 7" xfId="4264" xr:uid="{18A65A85-C268-4DCD-8C27-F2526373E728}"/>
    <cellStyle name="Ergebnis 3 4 8" xfId="4023" xr:uid="{73312992-88D4-4A24-A6C5-596E0CC3390E}"/>
    <cellStyle name="Ergebnis 3 5" xfId="739" xr:uid="{B8D751BE-FBF4-49C9-9544-D37D7A1DAD15}"/>
    <cellStyle name="Ergebnis 3 5 2" xfId="1452" xr:uid="{27906B50-E025-4DDB-BC39-97D45276D4C6}"/>
    <cellStyle name="Ergebnis 3 5 2 2" xfId="3017" xr:uid="{AC36969C-863B-4E54-9A2C-19C211BF8E07}"/>
    <cellStyle name="Ergebnis 3 5 2 2 2" xfId="7711" xr:uid="{69FAF7A9-D7A9-4E6B-AEFD-46DAFFC3B979}"/>
    <cellStyle name="Ergebnis 3 5 2 2 3" xfId="10767" xr:uid="{D14FD2C4-079C-443C-8622-CF9FD3964162}"/>
    <cellStyle name="Ergebnis 3 5 2 2 4" xfId="13649" xr:uid="{6FE6BCE5-6B96-4AB9-A310-CF4F7604F381}"/>
    <cellStyle name="Ergebnis 3 5 2 3" xfId="6026" xr:uid="{ED9E1105-2121-4BC0-946C-22D6FA32619B}"/>
    <cellStyle name="Ergebnis 3 5 2 4" xfId="9311" xr:uid="{A98CD1A8-7D09-4B3B-8AEA-DBC6A44C48B0}"/>
    <cellStyle name="Ergebnis 3 5 2 5" xfId="12233" xr:uid="{4173E17D-7281-4B01-B475-FAA78D209C8A}"/>
    <cellStyle name="Ergebnis 3 5 3" xfId="1857" xr:uid="{866586B1-2AE8-47A5-BD4F-780F2C3B8D08}"/>
    <cellStyle name="Ergebnis 3 5 3 2" xfId="3403" xr:uid="{D0687064-48A3-4113-91BA-775EB0C15D49}"/>
    <cellStyle name="Ergebnis 3 5 3 2 2" xfId="8097" xr:uid="{576B3AFE-2AD3-4AEA-B63C-0C7B28FFBF36}"/>
    <cellStyle name="Ergebnis 3 5 3 2 3" xfId="11153" xr:uid="{3EF2AC6C-6614-4E84-94C7-0BAEAB562AE4}"/>
    <cellStyle name="Ergebnis 3 5 3 2 4" xfId="14035" xr:uid="{163690F9-E9A5-4CC1-93B7-23B59E8FFD66}"/>
    <cellStyle name="Ergebnis 3 5 3 3" xfId="6034" xr:uid="{09CA306A-1FA2-4504-99E6-3421E7DDD2CF}"/>
    <cellStyle name="Ergebnis 3 5 3 4" xfId="9716" xr:uid="{0912253C-9F52-415F-9E2B-9AC9326FE6EC}"/>
    <cellStyle name="Ergebnis 3 5 3 5" xfId="12638" xr:uid="{9983DC86-C8B3-42F2-8155-255AE0B3D3CC}"/>
    <cellStyle name="Ergebnis 3 5 4" xfId="2103" xr:uid="{155B708A-DB02-4B8E-898F-ADF38C01164C}"/>
    <cellStyle name="Ergebnis 3 5 4 2" xfId="3579" xr:uid="{1B967B26-DD82-4B34-87F2-BB8EAB1E0C87}"/>
    <cellStyle name="Ergebnis 3 5 4 3" xfId="9962" xr:uid="{60DE0C3E-FCD5-44C5-BFFD-50C0238E560D}"/>
    <cellStyle name="Ergebnis 3 5 4 4" xfId="12884" xr:uid="{78E3E245-B79B-4447-90E6-77F55B8235E7}"/>
    <cellStyle name="Ergebnis 3 5 5" xfId="3666" xr:uid="{42ABADB8-0201-4CAC-9CE7-8707FC71A339}"/>
    <cellStyle name="Ergebnis 3 5 6" xfId="4076" xr:uid="{B477145C-6D2A-4927-8429-229F5C625D63}"/>
    <cellStyle name="Ergebnis 3 5 7" xfId="4860" xr:uid="{B8FA5354-1CC2-4D8D-8E31-CEAF61E4306E}"/>
    <cellStyle name="Ergebnis 3 6" xfId="1119" xr:uid="{C58E25DA-E2D8-47C5-BBCC-0C8DADC795A8}"/>
    <cellStyle name="Ergebnis 3 6 2" xfId="2688" xr:uid="{CDBE116F-675C-4EDA-A6B1-A03091BCEA49}"/>
    <cellStyle name="Ergebnis 3 6 2 2" xfId="6163" xr:uid="{4ABEFE23-25E9-4DE2-8278-3B95FABEF11C}"/>
    <cellStyle name="Ergebnis 3 6 2 3" xfId="10438" xr:uid="{19AE0466-212A-425B-AA85-2806C1204E73}"/>
    <cellStyle name="Ergebnis 3 6 2 4" xfId="13320" xr:uid="{C9261111-0992-4C0D-9CD5-C67D3BDC991C}"/>
    <cellStyle name="Ergebnis 3 6 3" xfId="4896" xr:uid="{3534C898-B935-4E4A-9541-57381EBC5C37}"/>
    <cellStyle name="Ergebnis 3 6 4" xfId="8978" xr:uid="{6CFACE72-B61C-4F1A-B996-3D67FDAC2FB4}"/>
    <cellStyle name="Ergebnis 3 6 5" xfId="11900" xr:uid="{32084E09-D11B-460C-8521-78D7F6514A80}"/>
    <cellStyle name="Ergebnis 3 7" xfId="1177" xr:uid="{621104AE-DE24-4299-90C9-19A0AF2EAC5A}"/>
    <cellStyle name="Ergebnis 3 7 2" xfId="2746" xr:uid="{0E35F6A4-1BFA-46B4-B6D0-A07B28AFC5A4}"/>
    <cellStyle name="Ergebnis 3 7 2 2" xfId="5567" xr:uid="{C9AEF170-3A68-491C-B3AE-A58784E5E048}"/>
    <cellStyle name="Ergebnis 3 7 2 3" xfId="10496" xr:uid="{5BE366D0-E93A-4F7E-ABAD-DB8904640B47}"/>
    <cellStyle name="Ergebnis 3 7 2 4" xfId="13378" xr:uid="{6E127B5A-FDDC-4206-858F-09614ECA45BE}"/>
    <cellStyle name="Ergebnis 3 7 3" xfId="5461" xr:uid="{57D5BD70-83A3-440C-8612-0B817F5D4758}"/>
    <cellStyle name="Ergebnis 3 7 4" xfId="9036" xr:uid="{41E51067-4FD6-4D5C-B7DC-F4087E380D5C}"/>
    <cellStyle name="Ergebnis 3 7 5" xfId="11958" xr:uid="{36010772-DDDC-4783-8F6F-61D465D92ABE}"/>
    <cellStyle name="Ergebnis 3 8" xfId="1768" xr:uid="{9DDA4292-ECEB-4E71-88B5-B5632895194C}"/>
    <cellStyle name="Ergebnis 3 8 2" xfId="5548" xr:uid="{481D0E2F-4A02-4268-BA2F-F0FE942F4C1E}"/>
    <cellStyle name="Ergebnis 3 8 3" xfId="9627" xr:uid="{A9F91AF7-C167-4D8C-B9DF-7A4000FC2CAA}"/>
    <cellStyle name="Ergebnis 3 8 4" xfId="12549" xr:uid="{8F1EF852-29C2-4086-8BCA-49938FC01E5D}"/>
    <cellStyle name="Ergebnis 3 9" xfId="5075" xr:uid="{A96B305A-9E6A-4C8F-AD22-90508B1DCCFA}"/>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2 2 2" xfId="7776" xr:uid="{1FB0AB3E-ECA3-4CDA-B74C-7E08A8EA388D}"/>
    <cellStyle name="Ergebnis 4 2 2 2 3" xfId="10832" xr:uid="{178265DD-4F70-47EA-A3B4-C38EC6233EB9}"/>
    <cellStyle name="Ergebnis 4 2 2 2 4" xfId="13714" xr:uid="{969E318F-1366-44AF-8E83-3E5033209291}"/>
    <cellStyle name="Ergebnis 4 2 2 3" xfId="5685" xr:uid="{4EF9F94A-51E2-4100-B471-9124F22CDFDC}"/>
    <cellStyle name="Ergebnis 4 2 2 4" xfId="9376" xr:uid="{A554B50D-25BF-4AE5-BD2F-85BD90F84EA0}"/>
    <cellStyle name="Ergebnis 4 2 2 5" xfId="12298" xr:uid="{F14C0686-F916-4DB2-B199-9B41C63A949C}"/>
    <cellStyle name="Ergebnis 4 2 3" xfId="932" xr:uid="{9457D040-686B-4EB5-89C3-D494A5F9D547}"/>
    <cellStyle name="Ergebnis 4 2 3 2" xfId="2513" xr:uid="{51CB9832-0C76-420E-8CBC-A07B4532D865}"/>
    <cellStyle name="Ergebnis 4 2 3 2 2" xfId="5432" xr:uid="{363C67FB-3052-4587-97FA-7B1AE5417D95}"/>
    <cellStyle name="Ergebnis 4 2 3 2 3" xfId="10263" xr:uid="{F896798D-2DF9-4C31-8BB8-5C231DB4EE91}"/>
    <cellStyle name="Ergebnis 4 2 3 2 4" xfId="13145" xr:uid="{1A4CD9A9-391D-4100-99D0-E09BFC843952}"/>
    <cellStyle name="Ergebnis 4 2 3 3" xfId="6515" xr:uid="{D76AC8F7-33A5-4C70-B46A-E9B3240E3C7A}"/>
    <cellStyle name="Ergebnis 4 2 3 4" xfId="8791" xr:uid="{8079581C-BB20-49D5-8313-3F4F0E84F9F5}"/>
    <cellStyle name="Ergebnis 4 2 3 5" xfId="11713" xr:uid="{C76B908E-06D9-4EB9-8276-840758FA5BC6}"/>
    <cellStyle name="Ergebnis 4 2 4" xfId="2167" xr:uid="{D95436DD-51F1-43F3-A226-6C91382F2CE9}"/>
    <cellStyle name="Ergebnis 4 2 4 2" xfId="5278" xr:uid="{939F0056-8A8C-450C-A487-B348B72EECA1}"/>
    <cellStyle name="Ergebnis 4 2 4 3" xfId="10026" xr:uid="{EEE27BB9-EE3B-4CA0-AC67-66FCBDA3AB5E}"/>
    <cellStyle name="Ergebnis 4 2 4 4" xfId="12948" xr:uid="{51758C51-FCD9-4A75-BA79-7818544E1F22}"/>
    <cellStyle name="Ergebnis 4 2 5" xfId="4814" xr:uid="{FE3DE674-A9E1-4906-9FCA-CB220D2155F8}"/>
    <cellStyle name="Ergebnis 4 2 6" xfId="6411" xr:uid="{EBB6295B-E6B2-460C-AE4B-10F12D61EB1D}"/>
    <cellStyle name="Ergebnis 4 2 7" xfId="6325" xr:uid="{8568E8EA-4455-4B54-B5D1-FEEFA16759BD}"/>
    <cellStyle name="Ergebnis 4 3" xfId="1309" xr:uid="{28A923EA-0124-4EC4-9E09-78892F4B7868}"/>
    <cellStyle name="Ergebnis 4 3 2" xfId="2874" xr:uid="{625EC23A-D2AD-4DC6-ADFE-AAA4212A44CB}"/>
    <cellStyle name="Ergebnis 4 3 2 2" xfId="7568" xr:uid="{278AE676-4CB6-4878-94D5-F4ADB30AFA96}"/>
    <cellStyle name="Ergebnis 4 3 2 3" xfId="10624" xr:uid="{88558AD8-D23E-4E6A-B78B-BD85E231EFC1}"/>
    <cellStyle name="Ergebnis 4 3 2 4" xfId="13506" xr:uid="{257225A7-F437-41D8-ABA1-13E171AB3814}"/>
    <cellStyle name="Ergebnis 4 3 3" xfId="6246" xr:uid="{94ADEC05-8D66-40E3-A2BB-33F785BA8E3D}"/>
    <cellStyle name="Ergebnis 4 3 4" xfId="9168" xr:uid="{4A399BC8-A9D9-449E-8645-C6EAFF918B39}"/>
    <cellStyle name="Ergebnis 4 3 5" xfId="12090" xr:uid="{24417E5E-D3DD-4F06-8F12-C3A1A9A51003}"/>
    <cellStyle name="Ergebnis 4 4" xfId="1264" xr:uid="{21837CB3-F2C5-4C46-918E-D8723DF96B3B}"/>
    <cellStyle name="Ergebnis 4 4 2" xfId="2829" xr:uid="{4F563436-DEC0-447D-959B-AF81FE7AF374}"/>
    <cellStyle name="Ergebnis 4 4 2 2" xfId="7523" xr:uid="{A25D74B3-B133-44E1-90A1-00E92D1167F1}"/>
    <cellStyle name="Ergebnis 4 4 2 3" xfId="10579" xr:uid="{199A7F7B-7BD7-42C8-8001-F123545B6F3C}"/>
    <cellStyle name="Ergebnis 4 4 2 4" xfId="13461" xr:uid="{63414808-03EB-41EC-A9CF-87970FE109C0}"/>
    <cellStyle name="Ergebnis 4 4 3" xfId="4737" xr:uid="{0AE3D5C9-4FF4-43A6-8B25-963A83D3A326}"/>
    <cellStyle name="Ergebnis 4 4 4" xfId="9123" xr:uid="{14AE95C8-784B-4348-A100-D9A443148C1F}"/>
    <cellStyle name="Ergebnis 4 4 5" xfId="12045" xr:uid="{2D62F954-D249-4483-B2FA-73F2718CDFC8}"/>
    <cellStyle name="Ergebnis 4 5" xfId="1961" xr:uid="{7FE147B6-FBE9-4A8C-B49E-040624865CA5}"/>
    <cellStyle name="Ergebnis 4 5 2" xfId="6296" xr:uid="{0CBE47DF-0DF3-411E-8968-24182629AF4B}"/>
    <cellStyle name="Ergebnis 4 5 3" xfId="9820" xr:uid="{64DB1F6B-AEEF-4DCC-A0A1-FBDB40D9A877}"/>
    <cellStyle name="Ergebnis 4 5 4" xfId="12742" xr:uid="{CB2D73EA-1548-4BAA-A990-447D8A07955E}"/>
    <cellStyle name="Ergebnis 4 6" xfId="4779" xr:uid="{9FF3FD0E-FE63-4C95-A68B-8C441F57500D}"/>
    <cellStyle name="Ergebnis 4 7" xfId="8510" xr:uid="{7B248832-3C7B-40C4-905E-3C821D2785A4}"/>
    <cellStyle name="Ergebnis 4 8" xfId="11486" xr:uid="{081016BE-7B8A-4F1C-9C81-6CFDDF311A3C}"/>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2 2 2" xfId="7850" xr:uid="{8B6BB8C0-ECE1-4E14-8DB9-140075CDB3CC}"/>
    <cellStyle name="Ergebnis 5 2 2 2 3" xfId="10906" xr:uid="{4AD6E737-CF7A-4EC8-B207-53C7392920B7}"/>
    <cellStyle name="Ergebnis 5 2 2 2 4" xfId="13788" xr:uid="{9576C918-C785-47F4-ADDB-B9655FEBA2C1}"/>
    <cellStyle name="Ergebnis 5 2 2 3" xfId="4786" xr:uid="{3A5A55E5-1D12-4E54-9B9F-3E606D44B02C}"/>
    <cellStyle name="Ergebnis 5 2 2 4" xfId="9450" xr:uid="{743B4F4E-9933-42ED-952B-7330332FA6C9}"/>
    <cellStyle name="Ergebnis 5 2 2 5" xfId="12372" xr:uid="{6F514B15-BF29-45D6-B56A-45FB05A019B0}"/>
    <cellStyle name="Ergebnis 5 2 3" xfId="1033" xr:uid="{AF245C6C-501C-4815-98B4-70657087203F}"/>
    <cellStyle name="Ergebnis 5 2 3 2" xfId="2605" xr:uid="{FA5A89D1-75AA-4132-BCA8-FE1A37CE3312}"/>
    <cellStyle name="Ergebnis 5 2 3 2 2" xfId="3906" xr:uid="{9384C240-AB4C-47AA-84B7-2C688948FAE9}"/>
    <cellStyle name="Ergebnis 5 2 3 2 3" xfId="10355" xr:uid="{68490C90-9F05-4F42-8D0A-C5D3C462F00C}"/>
    <cellStyle name="Ergebnis 5 2 3 2 4" xfId="13237" xr:uid="{626B052F-BC3F-4053-9255-917637C6DCFD}"/>
    <cellStyle name="Ergebnis 5 2 3 3" xfId="5099" xr:uid="{6FFB8090-6519-40AB-BA87-C57736AA847E}"/>
    <cellStyle name="Ergebnis 5 2 3 4" xfId="8892" xr:uid="{5338F2FC-A030-4B19-B715-70ECC35B9E65}"/>
    <cellStyle name="Ergebnis 5 2 3 5" xfId="11814" xr:uid="{87A20610-39F5-493D-B22E-F8877C3FD24C}"/>
    <cellStyle name="Ergebnis 5 2 4" xfId="2241" xr:uid="{C01CC964-075A-40D0-8D52-5C90DA3CB3EF}"/>
    <cellStyle name="Ergebnis 5 2 4 2" xfId="5599" xr:uid="{A9D20A53-0E3D-435C-B7AD-160FA3A8C0D7}"/>
    <cellStyle name="Ergebnis 5 2 4 3" xfId="10100" xr:uid="{1FA76140-26D1-4652-8146-801ADAB49792}"/>
    <cellStyle name="Ergebnis 5 2 4 4" xfId="13022" xr:uid="{310662D2-68BA-4F8A-865D-46D1A816F824}"/>
    <cellStyle name="Ergebnis 5 2 5" xfId="4908" xr:uid="{F1D651DA-D033-4527-B230-5F24EB172CA2}"/>
    <cellStyle name="Ergebnis 5 2 6" xfId="3685" xr:uid="{DB6013CE-2B94-411E-8F35-6C6C9D7DF38F}"/>
    <cellStyle name="Ergebnis 5 2 7" xfId="6164" xr:uid="{E411629F-DC20-4604-AC66-4D1AA8D9FDD2}"/>
    <cellStyle name="Ergebnis 5 3" xfId="1383" xr:uid="{62CFA118-573A-4529-98A4-F80665B2590B}"/>
    <cellStyle name="Ergebnis 5 3 2" xfId="2948" xr:uid="{70C5C794-EE53-4436-91FE-4AEBEA5CD66C}"/>
    <cellStyle name="Ergebnis 5 3 2 2" xfId="7642" xr:uid="{78D07181-3972-4E08-A649-2DD5C8BA4901}"/>
    <cellStyle name="Ergebnis 5 3 2 3" xfId="10698" xr:uid="{A64A6A1B-96DC-428F-8D2E-548586CE1962}"/>
    <cellStyle name="Ergebnis 5 3 2 4" xfId="13580" xr:uid="{3EF5A824-9D02-4A12-8927-13D2CE97387E}"/>
    <cellStyle name="Ergebnis 5 3 3" xfId="4519" xr:uid="{6509865F-8A88-468A-BD10-1CC7E65AD026}"/>
    <cellStyle name="Ergebnis 5 3 4" xfId="9242" xr:uid="{B7D20203-FF67-40CE-96A2-29B01530C4E8}"/>
    <cellStyle name="Ergebnis 5 3 5" xfId="12164" xr:uid="{10AD15E3-3E6D-41CF-861B-532DD5991BE1}"/>
    <cellStyle name="Ergebnis 5 4" xfId="1242" xr:uid="{45E0F288-432D-40FB-A001-C1F6943E5B03}"/>
    <cellStyle name="Ergebnis 5 4 2" xfId="2809" xr:uid="{EDFBD153-36C5-4957-AA74-A8AFEB505DB8}"/>
    <cellStyle name="Ergebnis 5 4 2 2" xfId="3705" xr:uid="{8E53F420-B747-47A0-ABA5-44DD108D4B9A}"/>
    <cellStyle name="Ergebnis 5 4 2 3" xfId="10559" xr:uid="{B12ED406-4205-4C35-8F4D-C71C302A51F9}"/>
    <cellStyle name="Ergebnis 5 4 2 4" xfId="13441" xr:uid="{21DD3DEC-A06C-4271-83B1-DA131B6EB9B7}"/>
    <cellStyle name="Ergebnis 5 4 3" xfId="6136" xr:uid="{1985C63E-E45B-4FB7-B9D7-7F7DF6500790}"/>
    <cellStyle name="Ergebnis 5 4 4" xfId="9101" xr:uid="{2E0019BD-7A7C-48C0-B93E-5134F891749F}"/>
    <cellStyle name="Ergebnis 5 4 5" xfId="12023" xr:uid="{054C2216-D271-42BD-B8F5-986DD87DF0B9}"/>
    <cellStyle name="Ergebnis 5 5" xfId="2035" xr:uid="{62A9914B-67AF-4412-A396-2A48FC60C0CA}"/>
    <cellStyle name="Ergebnis 5 5 2" xfId="6614" xr:uid="{822EC400-44E4-4C11-80B4-E4C687C45610}"/>
    <cellStyle name="Ergebnis 5 5 3" xfId="9894" xr:uid="{AA0AE969-A56B-4085-9234-8E2F468705CF}"/>
    <cellStyle name="Ergebnis 5 5 4" xfId="12816" xr:uid="{D0AC95E2-13E8-4C8A-A3D0-C07721C4B699}"/>
    <cellStyle name="Ergebnis 5 6" xfId="5780" xr:uid="{8F08B5D6-029E-4359-8B81-85E55729793C}"/>
    <cellStyle name="Ergebnis 5 7" xfId="5428" xr:uid="{9A680DF7-015E-4871-871E-BEA7F661D3ED}"/>
    <cellStyle name="Ergebnis 5 8" xfId="6776" xr:uid="{060D7E1A-8152-4739-8A89-864794C5D8EC}"/>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2 2 2" xfId="7857" xr:uid="{490B766D-9CEB-4A8B-A733-217B16A729AF}"/>
    <cellStyle name="Ergebnis 6 2 2 2 3" xfId="10913" xr:uid="{AF18C4C0-C56C-4C26-9263-9C98910CC3C9}"/>
    <cellStyle name="Ergebnis 6 2 2 2 4" xfId="13795" xr:uid="{EE939A04-45A0-4A3B-AA2B-5DD4C7FD2FDE}"/>
    <cellStyle name="Ergebnis 6 2 2 3" xfId="4088" xr:uid="{269891C5-78EC-486D-A479-EFB242BE69D1}"/>
    <cellStyle name="Ergebnis 6 2 2 4" xfId="9457" xr:uid="{7FAD11BD-6BAC-4965-BD7F-DCB9EA337523}"/>
    <cellStyle name="Ergebnis 6 2 2 5" xfId="12379" xr:uid="{8DD8A703-741A-4C07-A316-ACB53739B39A}"/>
    <cellStyle name="Ergebnis 6 2 3" xfId="1665" xr:uid="{A46AC2BE-B73E-47F5-8212-E7B174DD3525}"/>
    <cellStyle name="Ergebnis 6 2 3 2" xfId="3230" xr:uid="{CDF6AEED-5F02-468E-9483-4E9859FBC6BC}"/>
    <cellStyle name="Ergebnis 6 2 3 2 2" xfId="7924" xr:uid="{9F78E6F2-CDC9-4935-B30E-22604441BDF7}"/>
    <cellStyle name="Ergebnis 6 2 3 2 3" xfId="10980" xr:uid="{41068F0A-9B7A-4B85-84B1-1FE5182FD561}"/>
    <cellStyle name="Ergebnis 6 2 3 2 4" xfId="13862" xr:uid="{313BDA53-D5B4-4712-840C-24B1CB379B92}"/>
    <cellStyle name="Ergebnis 6 2 3 3" xfId="5070" xr:uid="{DCAF38D1-27F4-4FDB-85E5-81382993452C}"/>
    <cellStyle name="Ergebnis 6 2 3 4" xfId="9524" xr:uid="{4F8DE9AA-DCAE-48D7-A640-FD1492E676AB}"/>
    <cellStyle name="Ergebnis 6 2 3 5" xfId="12446" xr:uid="{F9124AF0-068D-4B2C-B593-477D5CE459DB}"/>
    <cellStyle name="Ergebnis 6 2 4" xfId="2248" xr:uid="{95FDE857-2E43-49D7-AE10-9FA06C7B964B}"/>
    <cellStyle name="Ergebnis 6 2 4 2" xfId="5425" xr:uid="{14BD83D4-9D91-4BF9-949D-BCC90572FEB6}"/>
    <cellStyle name="Ergebnis 6 2 4 3" xfId="10107" xr:uid="{7E2E0688-1DAA-44F8-8C31-E60EDE183F63}"/>
    <cellStyle name="Ergebnis 6 2 4 4" xfId="13029" xr:uid="{D2B4A71D-43CF-4373-B087-041D05462629}"/>
    <cellStyle name="Ergebnis 6 2 5" xfId="5626" xr:uid="{7FA8ADCB-3DF8-48B2-8F65-0103AA14DE5F}"/>
    <cellStyle name="Ergebnis 6 2 6" xfId="6646" xr:uid="{3318D525-CA4F-4F05-BE7A-0A49B0BF5A22}"/>
    <cellStyle name="Ergebnis 6 2 7" xfId="6379" xr:uid="{675C44C2-98C5-43BD-890B-5F4A5EBA0564}"/>
    <cellStyle name="Ergebnis 6 3" xfId="1390" xr:uid="{6E31BC44-E14F-4023-B2BF-69366D01A3C6}"/>
    <cellStyle name="Ergebnis 6 3 2" xfId="2955" xr:uid="{5AFE5BE1-B970-4610-BB39-EC22290F8CAD}"/>
    <cellStyle name="Ergebnis 6 3 2 2" xfId="7649" xr:uid="{19D268CD-51BF-42C5-BADC-AF9EAA108F1A}"/>
    <cellStyle name="Ergebnis 6 3 2 3" xfId="10705" xr:uid="{34B3C9FD-9F6D-40CF-B1E8-670E6F32FB6F}"/>
    <cellStyle name="Ergebnis 6 3 2 4" xfId="13587" xr:uid="{908B967B-FB1E-4192-95E9-80869E8C356A}"/>
    <cellStyle name="Ergebnis 6 3 3" xfId="6656" xr:uid="{EEEF1A7D-4EC4-4260-8DF1-32BB9D0A4C31}"/>
    <cellStyle name="Ergebnis 6 3 4" xfId="9249" xr:uid="{3D964ABB-1DD9-4960-B3B0-CC383923C26E}"/>
    <cellStyle name="Ergebnis 6 3 5" xfId="12171" xr:uid="{098C0B76-B34F-48E1-AF84-BC200C8C75DE}"/>
    <cellStyle name="Ergebnis 6 4" xfId="1854" xr:uid="{94779A45-FBC6-406B-AAFF-CDA5C0708E85}"/>
    <cellStyle name="Ergebnis 6 4 2" xfId="3400" xr:uid="{28AE4A65-36EB-4D6E-A459-97AD9B4580C9}"/>
    <cellStyle name="Ergebnis 6 4 2 2" xfId="8094" xr:uid="{99BD5459-C41E-4755-8D7D-ED50A17D323A}"/>
    <cellStyle name="Ergebnis 6 4 2 3" xfId="11150" xr:uid="{4C038BBC-BBC7-4328-865D-1B16EF76B655}"/>
    <cellStyle name="Ergebnis 6 4 2 4" xfId="14032" xr:uid="{83F0CE11-9E34-4388-A482-C6BEA3A9DC36}"/>
    <cellStyle name="Ergebnis 6 4 3" xfId="6171" xr:uid="{64CF734B-EFAB-4FF6-8FB6-CA6D7300106B}"/>
    <cellStyle name="Ergebnis 6 4 4" xfId="9713" xr:uid="{C5144588-2807-4416-942A-5C37B869B856}"/>
    <cellStyle name="Ergebnis 6 4 5" xfId="12635" xr:uid="{592F0BD1-59E7-4A52-970D-54CA4B11FBBE}"/>
    <cellStyle name="Ergebnis 6 5" xfId="2042" xr:uid="{5A19AF33-9676-45D1-A3CC-34ACFA538928}"/>
    <cellStyle name="Ergebnis 6 5 2" xfId="5725" xr:uid="{D5E53020-BB1C-49C1-A577-BC7E320BFEDC}"/>
    <cellStyle name="Ergebnis 6 5 3" xfId="9901" xr:uid="{244FF717-A23A-460F-829C-502CD28FC089}"/>
    <cellStyle name="Ergebnis 6 5 4" xfId="12823" xr:uid="{8DF13CA6-959F-4D91-A28E-074063737BBE}"/>
    <cellStyle name="Ergebnis 6 6" xfId="5499" xr:uid="{D8E82CCD-77CB-4377-9164-F0515904B9B5}"/>
    <cellStyle name="Ergebnis 6 7" xfId="6150" xr:uid="{6918B685-A73A-4B78-8E3A-54AF6E1C6441}"/>
    <cellStyle name="Ergebnis 6 8" xfId="5431" xr:uid="{60EDA382-DF5B-4BCE-85F0-72C2EDCB2F98}"/>
    <cellStyle name="Ergebnis 7" xfId="718" xr:uid="{C09FA523-CD76-481B-B7DA-570B2F25BCD0}"/>
    <cellStyle name="Ergebnis 7 2" xfId="1438" xr:uid="{DEE9FAB0-D66D-49CE-9AF2-38CCAFA02937}"/>
    <cellStyle name="Ergebnis 7 2 2" xfId="3003" xr:uid="{08621597-74F9-4D07-AE6B-80A6E8121458}"/>
    <cellStyle name="Ergebnis 7 2 2 2" xfId="7697" xr:uid="{F34BB400-2278-4E6C-8C7F-51FAA60E5703}"/>
    <cellStyle name="Ergebnis 7 2 2 3" xfId="10753" xr:uid="{DF0FB8F2-3413-4051-801B-F7DF55E29212}"/>
    <cellStyle name="Ergebnis 7 2 2 4" xfId="13635" xr:uid="{08D6B8CD-1F07-46F2-B7A9-A5EF303AF153}"/>
    <cellStyle name="Ergebnis 7 2 3" xfId="3919" xr:uid="{8C429583-9AF1-4BF3-BFEF-853D0E192132}"/>
    <cellStyle name="Ergebnis 7 2 4" xfId="9297" xr:uid="{D853A8D5-E085-4C7C-B2A5-9D824236B51F}"/>
    <cellStyle name="Ergebnis 7 2 5" xfId="12219" xr:uid="{1400F909-CAB1-4FF0-A3B4-6A021641C5B8}"/>
    <cellStyle name="Ergebnis 7 3" xfId="1864" xr:uid="{32DD2EA3-C450-4E1C-B7C6-CF0447ED85B9}"/>
    <cellStyle name="Ergebnis 7 3 2" xfId="3409" xr:uid="{AA7E2B7F-AA7E-4C71-B64F-479DA915A293}"/>
    <cellStyle name="Ergebnis 7 3 2 2" xfId="8103" xr:uid="{7483520D-E964-49F9-9F03-388ED875BD68}"/>
    <cellStyle name="Ergebnis 7 3 2 3" xfId="11159" xr:uid="{B062BF27-930D-469E-B5F7-D6AC0E3F26D6}"/>
    <cellStyle name="Ergebnis 7 3 2 4" xfId="14041" xr:uid="{028E8FE0-FED7-4318-8E96-CAC14B97AE95}"/>
    <cellStyle name="Ergebnis 7 3 3" xfId="5160" xr:uid="{09ADA067-B455-4940-87CC-CE08748C25E1}"/>
    <cellStyle name="Ergebnis 7 3 4" xfId="9723" xr:uid="{CA08B472-E732-434E-8E85-9CF996A04E1A}"/>
    <cellStyle name="Ergebnis 7 3 5" xfId="12645" xr:uid="{24CE86F8-931D-49A9-BF93-4FF276E130B3}"/>
    <cellStyle name="Ergebnis 7 4" xfId="2089" xr:uid="{FFCAC205-1C90-4B82-8F2C-1DB3C9B1568A}"/>
    <cellStyle name="Ergebnis 7 4 2" xfId="4806" xr:uid="{D89F14BF-D30D-462C-9E4F-D00B912A5434}"/>
    <cellStyle name="Ergebnis 7 4 3" xfId="9948" xr:uid="{503C6BEB-7005-4A04-95EC-DFA8D30BF909}"/>
    <cellStyle name="Ergebnis 7 4 4" xfId="12870" xr:uid="{2A7A44BF-366D-45F7-9592-9541E44AE6F6}"/>
    <cellStyle name="Ergebnis 7 5" xfId="5612" xr:uid="{B191A869-A39E-4CED-AB59-7142DD6DC57C}"/>
    <cellStyle name="Ergebnis 7 6" xfId="4219" xr:uid="{5E922EAC-353C-492F-BE08-99B50433FA29}"/>
    <cellStyle name="Ergebnis 7 7" xfId="8291" xr:uid="{B7C9942F-CCAB-49E9-8BFF-5B3A2794D467}"/>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552" hidden="1" xr:uid="{7A24B195-0269-4FC9-85AF-9B3601CD606A}"/>
    <cellStyle name="Erklärender Text" xfId="4405" hidden="1" xr:uid="{1A33650F-7549-47FF-B461-9184EEE57E65}"/>
    <cellStyle name="Erklärender Text" xfId="4483" hidden="1" xr:uid="{87892BBE-AC76-40A5-9E90-41BF411A0349}"/>
    <cellStyle name="Erklärender Text" xfId="5115" hidden="1" xr:uid="{FB2A1610-6C94-4138-A5CD-783D5364C940}"/>
    <cellStyle name="Erklärender Text" xfId="5124" hidden="1" xr:uid="{E0B26DEB-B752-41A6-84FD-A6C2D5A8CBE6}"/>
    <cellStyle name="Erklärender Text" xfId="4393" hidden="1" xr:uid="{1A1BED4F-D97F-4961-9DDA-2EC5FDEF7FD1}"/>
    <cellStyle name="Erklärender Text" xfId="4530" hidden="1" xr:uid="{948654C1-D68E-432E-BAD7-535E4C538ADA}"/>
    <cellStyle name="Erklärender Text" xfId="5705" hidden="1" xr:uid="{5BACD99A-5FDC-42FE-B083-97FF793858C0}"/>
    <cellStyle name="Erklärender Text" xfId="5745" hidden="1" xr:uid="{04C50D6D-62CD-403E-B144-98E816080EE6}"/>
    <cellStyle name="Erklärender Text" xfId="5941" hidden="1" xr:uid="{A7976239-46B4-4878-9161-B19733688ADF}"/>
    <cellStyle name="Erklärender Text" xfId="6012" hidden="1" xr:uid="{E6B10A83-B4F3-47BE-9948-80382C3FC956}"/>
    <cellStyle name="Erklärender Text" xfId="6640" hidden="1" xr:uid="{196FF875-270F-4946-8108-8ED298267EB2}"/>
    <cellStyle name="Erklärender Text" xfId="6648" hidden="1" xr:uid="{6995C5D0-6092-4655-B993-4202FF5E43FB}"/>
    <cellStyle name="Erklärender Text" xfId="5931" hidden="1" xr:uid="{910992CD-7B5F-487E-A42E-EC2C334A2391}"/>
    <cellStyle name="Erklärender Text" xfId="6059" hidden="1" xr:uid="{5A4487F9-D152-420B-8F6D-BF182E247858}"/>
    <cellStyle name="Erklärender Text" xfId="6856" hidden="1" xr:uid="{A07566F2-9A3A-407C-9790-110549BE029A}"/>
    <cellStyle name="Erklärender Text" xfId="6880" hidden="1" xr:uid="{46149E5C-EFB1-487A-9703-A25496009F5B}"/>
    <cellStyle name="Erklärender Text" xfId="7041" hidden="1" xr:uid="{39D8CF19-0BFE-4E00-A1A9-B651BACE39D9}"/>
    <cellStyle name="Erklärender Text" xfId="7070" hidden="1" xr:uid="{AAEE2E13-E267-4E3F-AC2C-673078B13A78}"/>
    <cellStyle name="Erklärender Text" xfId="7123" hidden="1" xr:uid="{9DC386C1-9AA6-4A79-8EAB-BED6C9065042}"/>
    <cellStyle name="Erklärender Text" xfId="7127" hidden="1" xr:uid="{E935568C-6313-4EA2-B733-1842AE08F929}"/>
    <cellStyle name="Erklärender Text" xfId="7037" hidden="1" xr:uid="{914C27B9-63E5-43B2-8E8A-C5C3779E7F93}"/>
    <cellStyle name="Erklärender Text" xfId="7075" hidden="1" xr:uid="{8C731183-E271-4243-9A72-99F65E799464}"/>
    <cellStyle name="Erklärender Text" xfId="7180" hidden="1" xr:uid="{5D4CF55D-C553-482B-BE0A-2A3973297098}"/>
    <cellStyle name="Erklärender Text" xfId="7204" hidden="1" xr:uid="{6DEF8617-D0E1-4A32-9256-A0A0F2BF35E3}"/>
    <cellStyle name="Erklärender Text" xfId="7365" hidden="1" xr:uid="{348E1E5E-CB44-40D4-921D-81ADD293C2D4}"/>
    <cellStyle name="Erklärender Text" xfId="7394" hidden="1" xr:uid="{07781AAC-2871-417F-8D6A-702B82FECAC8}"/>
    <cellStyle name="Erklärender Text" xfId="7447" hidden="1" xr:uid="{59A6CE1D-A0A8-4AE0-8998-26AF0687DCE5}"/>
    <cellStyle name="Erklärender Text" xfId="7451" hidden="1" xr:uid="{7A46513D-25B2-492C-A763-529CF3B019FF}"/>
    <cellStyle name="Erklärender Text" xfId="7361" hidden="1" xr:uid="{04FEB618-AFD3-4228-ABF0-80DC9516DE4F}"/>
    <cellStyle name="Erklärender Text" xfId="7399" hidden="1" xr:uid="{0CDEE834-04B8-4CEB-9532-C29B6013977B}"/>
    <cellStyle name="Erklärender Text" xfId="7504" hidden="1" xr:uid="{00997E49-524D-4652-A8C3-7A71F2982EBD}"/>
    <cellStyle name="Erklärender Text" xfId="6121" hidden="1" xr:uid="{B03470A9-8ED5-4016-B1F5-B6E0A3341062}"/>
    <cellStyle name="Erklärender Text" xfId="6824" hidden="1" xr:uid="{E19E8494-6CB9-422A-82E5-28FE1A25635D}"/>
    <cellStyle name="Erklärender Text" xfId="6360" hidden="1" xr:uid="{E25A252D-755A-47B7-B61B-C892C8AB3BA4}"/>
    <cellStyle name="Erklärender Text" xfId="6780" hidden="1" xr:uid="{B2B0A39C-CEC2-435E-8343-2285DA3554CA}"/>
    <cellStyle name="Erklärender Text" xfId="4253" hidden="1" xr:uid="{EEDD3B96-CE5B-429D-B43C-F22003F5CB2A}"/>
    <cellStyle name="Erklärender Text" xfId="5274" hidden="1" xr:uid="{5AF6A611-D49C-4E50-879B-C0A731853BBD}"/>
    <cellStyle name="Erklärender Text" xfId="5758" hidden="1" xr:uid="{53463DD7-F782-4B7B-A80B-5389248FFD23}"/>
    <cellStyle name="Erklärender Text" xfId="3909" hidden="1" xr:uid="{E49DB3A5-C829-46EC-B208-6A5C24DE6651}"/>
    <cellStyle name="Erklärender Text" xfId="4106" hidden="1" xr:uid="{DCD47713-AE57-4942-9C67-402EE34BA49C}"/>
    <cellStyle name="Erklärender Text" xfId="6427" hidden="1" xr:uid="{88742421-8236-4517-87F1-E79159A6460C}"/>
    <cellStyle name="Erklärender Text" xfId="6508" hidden="1" xr:uid="{C8642C22-42D1-46BD-ADE3-D65399A7842F}"/>
    <cellStyle name="Erklärender Text" xfId="7938" hidden="1" xr:uid="{D58ED1B3-8B61-4772-A238-19D5309FBF60}"/>
    <cellStyle name="Erklärender Text" xfId="7946" hidden="1" xr:uid="{F9E3109D-D174-42F5-9AD3-5BADB82FAE45}"/>
    <cellStyle name="Erklärender Text" xfId="5630" hidden="1" xr:uid="{25792079-126D-44A2-A34D-EBC6ED02F318}"/>
    <cellStyle name="Erklärender Text" xfId="3607" hidden="1" xr:uid="{D454CA30-BD1D-45FA-BE5D-3B96E7A1DABD}"/>
    <cellStyle name="Erklärender Text" xfId="8156" hidden="1" xr:uid="{1F61D6C8-83FF-4978-B073-F5A4033F10FB}"/>
    <cellStyle name="Erklärender Text" xfId="8180" hidden="1" xr:uid="{27F95838-7AF3-48AC-99F5-2A23AB9EE264}"/>
    <cellStyle name="Erklärender Text" xfId="8307" hidden="1" xr:uid="{D2EDE613-256F-46DC-B075-AA20C7687F83}"/>
    <cellStyle name="Erklärender Text" xfId="8336" hidden="1" xr:uid="{3FC69412-D088-4A9D-BBA8-15A28D5A24B2}"/>
    <cellStyle name="Erklärender Text" xfId="8389" hidden="1" xr:uid="{8AF2A036-2871-4760-9A81-1BD77332EDFE}"/>
    <cellStyle name="Erklärender Text" xfId="8393" hidden="1" xr:uid="{B09B6ED0-F130-45AC-9C40-0BC1854C66FF}"/>
    <cellStyle name="Erklärender Text" xfId="8303" hidden="1" xr:uid="{D1522553-DB8A-49F2-9D06-7D311DA7B407}"/>
    <cellStyle name="Erklärender Text" xfId="8341" hidden="1" xr:uid="{651A250D-2EB9-4F30-9416-3C4B8D023852}"/>
    <cellStyle name="Erklärender Text" xfId="8446" hidden="1" xr:uid="{134F347C-017B-4C96-992D-35BED375C2A0}"/>
    <cellStyle name="Erklärender Text" xfId="8470" hidden="1" xr:uid="{A726C531-2C63-4DE6-ACC3-5AEFCA85EB83}"/>
    <cellStyle name="Erklärender Text" xfId="8596" hidden="1" xr:uid="{91F3702C-CBF7-48E8-8423-E5102DB71D6E}"/>
    <cellStyle name="Erklärender Text" xfId="8625" hidden="1" xr:uid="{5785A9C5-04C6-4CB1-B8E7-BE85FE4A7330}"/>
    <cellStyle name="Erklärender Text" xfId="8678" hidden="1" xr:uid="{4FFF5798-06CD-43AE-8059-DA7D60E6DF70}"/>
    <cellStyle name="Erklärender Text" xfId="8682" hidden="1" xr:uid="{ACFC95CD-881D-496A-8308-7B745500CF0E}"/>
    <cellStyle name="Erklärender Text" xfId="8592" hidden="1" xr:uid="{36135075-0C46-4708-89E4-122B04D433F8}"/>
    <cellStyle name="Erklärender Text" xfId="8630" hidden="1" xr:uid="{E548AA5C-48C2-4573-829C-AF41F90530B8}"/>
    <cellStyle name="Erklärender Text" xfId="8735" hidden="1" xr:uid="{261743A7-DC17-4A0F-99C2-9EA2E5C01205}"/>
    <cellStyle name="Erklärender Text" xfId="6619" hidden="1" xr:uid="{CF715627-3228-4A25-BC0D-4BDB6B676AC5}"/>
    <cellStyle name="Erklärender Text" xfId="8809" hidden="1" xr:uid="{ABF91010-7DC2-4F83-AFB2-15D7C5B35CAB}"/>
    <cellStyle name="Erklärender Text" xfId="8888" hidden="1" xr:uid="{E9E484F0-39DB-4657-98A8-1D312456B782}"/>
    <cellStyle name="Erklärender Text" xfId="9540" hidden="1" xr:uid="{45BA2384-3A45-462B-A36D-1CBAE8363AAF}"/>
    <cellStyle name="Erklärender Text" xfId="9549" hidden="1" xr:uid="{00E4EAF4-77ED-4F5B-BC92-13F92865F1E4}"/>
    <cellStyle name="Erklärender Text" xfId="8797" hidden="1" xr:uid="{5C2EBE66-EBF4-4839-8FEE-4EF1D5485851}"/>
    <cellStyle name="Erklärender Text" xfId="8938" hidden="1" xr:uid="{B8A10B39-3BF7-4A73-B50F-5FBB143B861D}"/>
    <cellStyle name="Erklärender Text" xfId="10150" hidden="1" xr:uid="{0E342966-3983-48CE-A29A-CEB1ECA06BF9}"/>
    <cellStyle name="Erklärender Text" xfId="10190" hidden="1" xr:uid="{502C908E-983A-4E9B-BAFB-660154744F81}"/>
    <cellStyle name="Erklärender Text" xfId="10279" hidden="1" xr:uid="{43C001A6-5DBC-44ED-91F3-AAAC38DE3E6B}"/>
    <cellStyle name="Erklärender Text" xfId="10351" hidden="1" xr:uid="{3243529B-3F6F-46EC-B4C3-32FA73C08EB4}"/>
    <cellStyle name="Erklärender Text" xfId="10994" hidden="1" xr:uid="{5F5C73EF-8EF2-4C8C-95C1-9AA16BE80189}"/>
    <cellStyle name="Erklärender Text" xfId="11002" hidden="1" xr:uid="{85E86AC3-7DFB-4163-80A6-A0AB60446C0D}"/>
    <cellStyle name="Erklärender Text" xfId="10268" hidden="1" xr:uid="{45AF7F2F-DC6A-4790-B5D5-18F09A25E453}"/>
    <cellStyle name="Erklärender Text" xfId="10398" hidden="1" xr:uid="{3F91ABB0-1FA6-4693-A490-63E4BE86942F}"/>
    <cellStyle name="Erklärender Text" xfId="11212" hidden="1" xr:uid="{174453AC-7D48-4E90-A54B-A7C3F635F1EF}"/>
    <cellStyle name="Erklärender Text" xfId="11234" hidden="1" xr:uid="{399AA862-A1F5-49B6-BF1F-AE0FBDF291FE}"/>
    <cellStyle name="Erklärender Text" xfId="11297" hidden="1" xr:uid="{4285F0F0-7048-4C96-B4AC-DA277CEEB767}"/>
    <cellStyle name="Erklärender Text" xfId="11326" hidden="1" xr:uid="{19F54147-9666-45B9-BAA3-EFD4B1CF7955}"/>
    <cellStyle name="Erklärender Text" xfId="11379" hidden="1" xr:uid="{D96B0EDF-728E-4E7D-9572-24003698D346}"/>
    <cellStyle name="Erklärender Text" xfId="11383" hidden="1" xr:uid="{3FA87053-1971-42FF-8E91-86D021BE318F}"/>
    <cellStyle name="Erklärender Text" xfId="11293" hidden="1" xr:uid="{6DD5CD9F-8EAC-4CF5-B490-846309A87201}"/>
    <cellStyle name="Erklärender Text" xfId="11331" hidden="1" xr:uid="{22218470-D180-48D5-AD6C-FC0247FF88B6}"/>
    <cellStyle name="Erklärender Text" xfId="11436" hidden="1" xr:uid="{C80AA273-3D38-4A44-B1FF-D0C5FD1C5BF3}"/>
    <cellStyle name="Erklärender Text" xfId="11458" hidden="1" xr:uid="{C57771AA-520B-41D8-8E95-99E612D94EDE}"/>
    <cellStyle name="Erklärender Text" xfId="11520" hidden="1" xr:uid="{3379E696-6386-49C5-BE09-5456A9AEED2F}"/>
    <cellStyle name="Erklärender Text" xfId="11549" hidden="1" xr:uid="{3188A9DB-987A-407A-BFD4-7C48DD32E0C7}"/>
    <cellStyle name="Erklärender Text" xfId="11602" hidden="1" xr:uid="{DE2FC57E-1BB4-471B-9544-72CF04D31B2C}"/>
    <cellStyle name="Erklärender Text" xfId="11606" hidden="1" xr:uid="{45B66279-F614-4A24-B406-8820982770DE}"/>
    <cellStyle name="Erklärender Text" xfId="11516" hidden="1" xr:uid="{77F57481-1C82-4A5B-B836-16EBE6F46E1D}"/>
    <cellStyle name="Erklärender Text" xfId="11554" hidden="1" xr:uid="{D45AA03F-73D3-4D11-955D-23F11866D4D1}"/>
    <cellStyle name="Erklärender Text" xfId="11659" hidden="1" xr:uid="{6987D9F4-C18E-455A-BD32-F0929D0B5141}"/>
    <cellStyle name="Erklärender Text" xfId="6517" hidden="1" xr:uid="{214FFBB0-96C8-4FFD-815F-DAC8F07CD993}"/>
    <cellStyle name="Erklärender Text" xfId="11731" hidden="1" xr:uid="{2134D343-B81C-4F35-A62B-DA0782F1736E}"/>
    <cellStyle name="Erklärender Text" xfId="11810" hidden="1" xr:uid="{87CFC822-0C27-4695-9097-12F64CDD8AD4}"/>
    <cellStyle name="Erklärender Text" xfId="12462" hidden="1" xr:uid="{F8CA6E51-6C4D-44B9-8F9C-F2A6AB71468D}"/>
    <cellStyle name="Erklärender Text" xfId="12471" hidden="1" xr:uid="{2DEC7628-0837-4CDE-8C97-08548F79A2D7}"/>
    <cellStyle name="Erklärender Text" xfId="11719" hidden="1" xr:uid="{685A7B5A-7388-4387-9763-8BCCD93B077A}"/>
    <cellStyle name="Erklärender Text" xfId="11860" hidden="1" xr:uid="{45A61381-35BC-4587-8DB6-9F5C446BDFF0}"/>
    <cellStyle name="Erklärender Text" xfId="13072" hidden="1" xr:uid="{9411FE12-8D61-4F75-A95F-740191C89D12}"/>
    <cellStyle name="Erklärender Text" xfId="13108" hidden="1" xr:uid="{2309108D-D152-44EB-96FB-8FCD6EF5F921}"/>
    <cellStyle name="Erklärender Text" xfId="13161" hidden="1" xr:uid="{BC543BC7-E557-4E2D-B38E-4BB00DBF0D9C}"/>
    <cellStyle name="Erklärender Text" xfId="13233" hidden="1" xr:uid="{2C618BF1-C788-4E2C-B265-FB63B773EDB3}"/>
    <cellStyle name="Erklärender Text" xfId="13876" hidden="1" xr:uid="{9A042FF5-E3A1-47B1-814C-4D81D227AF8D}"/>
    <cellStyle name="Erklärender Text" xfId="13884" hidden="1" xr:uid="{CCE41DC8-5CBB-4695-9817-B62E86B3E4B3}"/>
    <cellStyle name="Erklärender Text" xfId="13150" hidden="1" xr:uid="{BF290882-ADAB-42C8-A7CE-BEF9EB56422D}"/>
    <cellStyle name="Erklärender Text" xfId="13280" hidden="1" xr:uid="{2563131C-499D-49CB-96B7-3C68BCA04638}"/>
    <cellStyle name="Erklärender Text" xfId="14094" hidden="1" xr:uid="{0F465E33-2C72-47A9-96E4-2FBC4F1A1AF4}"/>
    <cellStyle name="Erklärender Text" xfId="14114" hidden="1" xr:uid="{6A0265F8-8480-46CA-B0BA-A84F1EDB8982}"/>
    <cellStyle name="Erklärender Text" xfId="14139" hidden="1" xr:uid="{7C94D4AF-3771-4D97-B4C6-546DE27DCFDF}"/>
    <cellStyle name="Erklärender Text" xfId="14168" hidden="1" xr:uid="{037D9FFA-991D-4C6F-BBAF-4F757C984FD8}"/>
    <cellStyle name="Erklärender Text" xfId="14221" hidden="1" xr:uid="{58A75AD1-77D9-4E34-95EE-ACD5C9206028}"/>
    <cellStyle name="Erklärender Text" xfId="14225" hidden="1" xr:uid="{A44C6CB7-5C6A-4A8F-A160-33BBE1DBAFD9}"/>
    <cellStyle name="Erklärender Text" xfId="14135" hidden="1" xr:uid="{B9DEA015-FE73-457E-A926-E258CD770EA7}"/>
    <cellStyle name="Erklärender Text" xfId="14173" hidden="1" xr:uid="{95838C98-0647-45F2-8628-0A602EFD516E}"/>
    <cellStyle name="Erklärender Text" xfId="14278" hidden="1" xr:uid="{7F74E7FE-946E-4FCB-8C0E-62B204332FA5}"/>
    <cellStyle name="Erklärender Text" xfId="14298" hidden="1" xr:uid="{28DA62E1-1B0B-47B9-9780-62E6B6F8AC5C}"/>
    <cellStyle name="Erklärender Text" xfId="14323" hidden="1" xr:uid="{39D89F70-3EFF-45B2-BE09-87339125DA90}"/>
    <cellStyle name="Erklärender Text" xfId="14352" hidden="1" xr:uid="{9A056D00-B005-47A7-91F4-FE6DDEE0B8AD}"/>
    <cellStyle name="Erklärender Text" xfId="14405" hidden="1" xr:uid="{B070A987-DEFB-4A0B-AD93-37E313C7D008}"/>
    <cellStyle name="Erklärender Text" xfId="14409" hidden="1" xr:uid="{CF8322A0-1F59-4373-8E9C-DF7647CEB427}"/>
    <cellStyle name="Erklärender Text" xfId="14319" hidden="1" xr:uid="{C468F89D-FF4E-4344-9F8F-FED93E427FE0}"/>
    <cellStyle name="Erklärender Text" xfId="14357" hidden="1" xr:uid="{343F6FE4-A3B8-42B6-8D9F-994E645D37B2}"/>
    <cellStyle name="Erklärender Text" xfId="14462" hidden="1" xr:uid="{7B51F981-9816-41A3-A13B-72EE8CF4E5A1}"/>
    <cellStyle name="Erklärender Text" xfId="14486" hidden="1" xr:uid="{85EF54DA-A6F5-4DF3-8A24-0709768C0236}"/>
    <cellStyle name="Erklärender Text" xfId="14647" hidden="1" xr:uid="{578C52DD-080F-41BF-A304-20803EEBCCD6}"/>
    <cellStyle name="Erklärender Text" xfId="14676" hidden="1" xr:uid="{C8063648-C1B8-4B9E-9F7D-EA5FC49F0456}"/>
    <cellStyle name="Erklärender Text" xfId="14729" hidden="1" xr:uid="{8200CEE8-5964-4E3F-92CB-BCFEEC159C06}"/>
    <cellStyle name="Erklärender Text" xfId="14733" hidden="1" xr:uid="{ADF8FECC-E8C4-40C0-BFE7-93995B113DA8}"/>
    <cellStyle name="Erklärender Text" xfId="14643" hidden="1" xr:uid="{FCAB8F42-87C0-4425-AD86-C4CB45FF4C12}"/>
    <cellStyle name="Erklärender Text" xfId="14681" hidden="1" xr:uid="{FA73F76D-024B-4108-AB39-155725DA5535}"/>
    <cellStyle name="Erklärender Text" xfId="14786" hidden="1" xr:uid="{4D2B043A-B6DA-49BE-85A9-C416232B258A}"/>
    <cellStyle name="Erklärender Text" xfId="14810" hidden="1" xr:uid="{DD7EE43F-20D3-4183-8988-5F3EBDE443CF}"/>
    <cellStyle name="Erklärender Text" xfId="14971" hidden="1" xr:uid="{39FC7C79-E5AC-4627-B99B-455E88C6FD8E}"/>
    <cellStyle name="Erklärender Text" xfId="15000" hidden="1" xr:uid="{42809BE6-4E42-4170-93DF-E9B8B3420958}"/>
    <cellStyle name="Erklärender Text" xfId="15053" hidden="1" xr:uid="{19719AB9-2023-48B6-9B89-56C65A5BDCF8}"/>
    <cellStyle name="Erklärender Text" xfId="15057" hidden="1" xr:uid="{E2FB7474-6C44-408C-AA51-8269CD66DA21}"/>
    <cellStyle name="Erklärender Text" xfId="14967" hidden="1" xr:uid="{38394B0B-4C2E-4E5E-BE6E-8550657EA1C4}"/>
    <cellStyle name="Erklärender Text" xfId="15005" hidden="1" xr:uid="{0AAC9E96-4BB6-4ECB-8ED8-AEA9D2CA970A}"/>
    <cellStyle name="Erklärender Text" xfId="15110" hidden="1" xr:uid="{04CBC948-F887-4F6F-9FE2-1F8B7738896D}"/>
    <cellStyle name="Erklärender Text" xfId="15134" hidden="1" xr:uid="{822144F5-2F9E-43BE-A6EB-2B7944DFBD1A}"/>
    <cellStyle name="Erklärender Text" xfId="15295" hidden="1" xr:uid="{4E3EC076-206F-4A5A-9AD1-A1BEB8785F7C}"/>
    <cellStyle name="Erklärender Text" xfId="15324" hidden="1" xr:uid="{B8D423BE-12CD-401E-8B63-B7F2547288CC}"/>
    <cellStyle name="Erklärender Text" xfId="15377" hidden="1" xr:uid="{F9491914-3D78-4A2C-901D-EF28C2739C6F}"/>
    <cellStyle name="Erklärender Text" xfId="15381" hidden="1" xr:uid="{48172C79-F709-43D6-8AC6-5A51C2C3DC4B}"/>
    <cellStyle name="Erklärender Text" xfId="15291" hidden="1" xr:uid="{4752F67B-9E5D-425E-A9AC-E75D1C4AE72E}"/>
    <cellStyle name="Erklärender Text" xfId="15329" hidden="1" xr:uid="{06A9CAB4-3C8E-4748-9002-013B0EBF3098}"/>
    <cellStyle name="Erklärender Text" xfId="15434" hidden="1" xr:uid="{D14BEBB5-DBF9-4E8E-AAD9-B5462F3EB8BB}"/>
    <cellStyle name="Erklärender Text" xfId="15458" hidden="1" xr:uid="{B7631514-48E1-4354-B596-A60B5AE2F5D6}"/>
    <cellStyle name="Erklärender Text" xfId="15619" hidden="1" xr:uid="{16D7AAC6-3A17-4070-84FF-A9320108B536}"/>
    <cellStyle name="Erklärender Text" xfId="15648" hidden="1" xr:uid="{2843B725-F1C5-4F3B-8709-4713DFFC7A54}"/>
    <cellStyle name="Erklärender Text" xfId="15701" hidden="1" xr:uid="{6E3F7FD0-63B5-4B69-846D-9D189D1E7EE5}"/>
    <cellStyle name="Erklärender Text" xfId="15705" hidden="1" xr:uid="{0F21C12E-7995-4172-AA1B-CA7412A4D8F0}"/>
    <cellStyle name="Erklärender Text" xfId="15615" hidden="1" xr:uid="{C7B23F9B-15B7-4DD2-93E2-C76A23488E4E}"/>
    <cellStyle name="Erklärender Text" xfId="15653" hidden="1" xr:uid="{1627DA92-B46A-40C4-BB04-CFD8EB6A6A5D}"/>
    <cellStyle name="Erklärender Text" xfId="15758" hidden="1" xr:uid="{B6E53345-49E8-4C0E-B40E-71F363A14B2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10" xfId="3675" xr:uid="{F3560387-B738-4A31-9663-667A23AC81C1}"/>
    <cellStyle name="Input 2 11" xfId="6480" xr:uid="{8D4316AF-47FD-4E64-9A33-B9B46782D912}"/>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2 2 2" xfId="7779" xr:uid="{9469F60E-ACCC-483B-980D-CD8C82D3556F}"/>
    <cellStyle name="Input 2 2 2 2 2 3" xfId="10835" xr:uid="{CAC46859-5B1B-4CA4-87A0-79075D9D2C35}"/>
    <cellStyle name="Input 2 2 2 2 2 4" xfId="13717" xr:uid="{D9C044A4-A606-43D2-9DA7-A58041A7C2C2}"/>
    <cellStyle name="Input 2 2 2 2 3" xfId="6582" xr:uid="{CEE7D06B-9DC6-473C-A756-9CB25C3D2592}"/>
    <cellStyle name="Input 2 2 2 2 4" xfId="9379" xr:uid="{4D833ECC-C8E3-4C8C-9496-BDBDE384ECDA}"/>
    <cellStyle name="Input 2 2 2 2 5" xfId="12301" xr:uid="{9D8B4183-8E3B-417F-8680-6802658A645F}"/>
    <cellStyle name="Input 2 2 2 3" xfId="1045" xr:uid="{31353151-0D19-4A0A-B07C-50079A7F8877}"/>
    <cellStyle name="Input 2 2 2 3 2" xfId="2616" xr:uid="{1904F2AC-9918-472A-84A1-6D3B1B8DD4E9}"/>
    <cellStyle name="Input 2 2 2 3 2 2" xfId="3501" xr:uid="{029DD4DC-44D5-41AF-870A-BEA9E20F0C83}"/>
    <cellStyle name="Input 2 2 2 3 2 3" xfId="10366" xr:uid="{E0D266A6-2817-4B25-B6BF-DBCE9ECFDCCB}"/>
    <cellStyle name="Input 2 2 2 3 2 4" xfId="13248" xr:uid="{751C2B33-67D9-4FD1-81B3-D8400B0B24E6}"/>
    <cellStyle name="Input 2 2 2 3 3" xfId="4487" xr:uid="{DDF2E748-45EF-4286-B100-1D10BA7A3E89}"/>
    <cellStyle name="Input 2 2 2 3 4" xfId="8904" xr:uid="{662F3CED-D463-43F5-BF9D-9BA3AB57ECEA}"/>
    <cellStyle name="Input 2 2 2 3 5" xfId="11826" xr:uid="{AEFC806E-932F-4B54-9B73-C7863FECFD0C}"/>
    <cellStyle name="Input 2 2 2 4" xfId="2170" xr:uid="{6C0A7E5C-3E74-4CFE-874E-F5CBDB9C5C14}"/>
    <cellStyle name="Input 2 2 2 4 2" xfId="5497" xr:uid="{A1D2A84E-93EF-4D77-B8AB-B964AC87BFE9}"/>
    <cellStyle name="Input 2 2 2 4 3" xfId="10029" xr:uid="{9B861F31-70B8-46ED-BF8E-EBF9F0C43874}"/>
    <cellStyle name="Input 2 2 2 4 4" xfId="12951" xr:uid="{D5161096-3949-416E-A13A-23FF88BA0459}"/>
    <cellStyle name="Input 2 2 2 5" xfId="5293" xr:uid="{3BC006BD-A1E6-48A9-8A73-9E0D20D3B62B}"/>
    <cellStyle name="Input 2 2 2 6" xfId="4687" xr:uid="{F12BB783-5175-46D5-9292-1248B8CCD7EA}"/>
    <cellStyle name="Input 2 2 2 7" xfId="3677" xr:uid="{ACB057C1-AA5C-412F-BE80-71EC8151DA35}"/>
    <cellStyle name="Input 2 2 3" xfId="1312" xr:uid="{BC43014B-465E-4FA4-B9E0-DB9A62F4D55F}"/>
    <cellStyle name="Input 2 2 3 2" xfId="2877" xr:uid="{67598DBA-57FF-48A5-89C2-ECC71F8B188C}"/>
    <cellStyle name="Input 2 2 3 2 2" xfId="7571" xr:uid="{8BB41EAA-6310-4999-B7A0-608B27809071}"/>
    <cellStyle name="Input 2 2 3 2 3" xfId="10627" xr:uid="{B3893422-549C-427E-816F-F0978B369244}"/>
    <cellStyle name="Input 2 2 3 2 4" xfId="13509" xr:uid="{BE7E2A70-026F-4470-AB7F-FF11B9F36CEF}"/>
    <cellStyle name="Input 2 2 3 3" xfId="6056" xr:uid="{FC543932-CDBF-4F9E-B569-878EBEC6F7B8}"/>
    <cellStyle name="Input 2 2 3 4" xfId="9171" xr:uid="{EFF5AD74-3F47-45C3-B292-DAEE22FD5EDD}"/>
    <cellStyle name="Input 2 2 3 5" xfId="12093" xr:uid="{E550230F-AB19-4CA9-B052-F02E4D4FDAB3}"/>
    <cellStyle name="Input 2 2 4" xfId="1058" xr:uid="{7638BFB5-0306-4510-8E9A-A13ADD74DC25}"/>
    <cellStyle name="Input 2 2 4 2" xfId="2629" xr:uid="{DCBD662A-0D11-4DE9-89FC-D1383101447D}"/>
    <cellStyle name="Input 2 2 4 2 2" xfId="3615" xr:uid="{35C88B24-8773-49C5-A7C6-4231CCC9FE6D}"/>
    <cellStyle name="Input 2 2 4 2 3" xfId="10379" xr:uid="{CFA204E5-5A3E-4ACF-BEC2-555A440218A8}"/>
    <cellStyle name="Input 2 2 4 2 4" xfId="13261" xr:uid="{D975A7FF-5686-4251-9044-3CBD37AA1776}"/>
    <cellStyle name="Input 2 2 4 3" xfId="6482" xr:uid="{D9A95400-F8AA-487A-BE11-71BB93BA80D0}"/>
    <cellStyle name="Input 2 2 4 4" xfId="8917" xr:uid="{4A1213DB-4228-4CF8-8EE3-82716F644863}"/>
    <cellStyle name="Input 2 2 4 5" xfId="11839" xr:uid="{7681F1B6-EB77-4DDA-95D2-CE1CD7895595}"/>
    <cellStyle name="Input 2 2 5" xfId="1964" xr:uid="{0823D86E-E118-43D8-8CB0-35B2C04FF897}"/>
    <cellStyle name="Input 2 2 5 2" xfId="6110" xr:uid="{B730FCB3-5630-40ED-9382-A6991C14F52A}"/>
    <cellStyle name="Input 2 2 5 3" xfId="9823" xr:uid="{FCA2657C-1967-49B2-98E6-3019B8E67F3C}"/>
    <cellStyle name="Input 2 2 5 4" xfId="12745" xr:uid="{B98C6C24-BC52-4700-9406-7A0E34F37D73}"/>
    <cellStyle name="Input 2 2 6" xfId="5237" xr:uid="{47162F19-663E-4451-A160-0C2491F122C9}"/>
    <cellStyle name="Input 2 2 7" xfId="8543" xr:uid="{99610531-DBB6-46BC-8F57-8D789F77C051}"/>
    <cellStyle name="Input 2 2 8" xfId="11500" xr:uid="{745BA609-1D79-46F7-86DE-99C3C81696C8}"/>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2 2 2" xfId="7883" xr:uid="{FEE523A9-0488-4BE9-86ED-4DD5E8E71E64}"/>
    <cellStyle name="Input 2 3 2 2 2 3" xfId="10939" xr:uid="{42F483B4-130A-4D4E-9EEA-37CE7D7D48EA}"/>
    <cellStyle name="Input 2 3 2 2 2 4" xfId="13821" xr:uid="{2D9A574C-924A-42CC-88F3-F0034990FE7C}"/>
    <cellStyle name="Input 2 3 2 2 3" xfId="5729" xr:uid="{5E064570-0D26-48C7-9251-034A745E2448}"/>
    <cellStyle name="Input 2 3 2 2 4" xfId="9483" xr:uid="{69A024FC-690D-40A3-95F2-E44D609DECB8}"/>
    <cellStyle name="Input 2 3 2 2 5" xfId="12405" xr:uid="{16AC81BC-3E9C-43DE-821E-5359B43B7D24}"/>
    <cellStyle name="Input 2 3 2 3" xfId="1896" xr:uid="{661C988A-2A32-4254-B802-05D61A725F9E}"/>
    <cellStyle name="Input 2 3 2 3 2" xfId="3439" xr:uid="{C84DDA36-E3E9-4332-A3DE-F4FEE197BBF2}"/>
    <cellStyle name="Input 2 3 2 3 2 2" xfId="8133" xr:uid="{540DFC2D-B875-4710-92BB-ABDF313969AD}"/>
    <cellStyle name="Input 2 3 2 3 2 3" xfId="11189" xr:uid="{8D20077D-4AB5-4C48-82C5-C183648B71FE}"/>
    <cellStyle name="Input 2 3 2 3 2 4" xfId="14071" xr:uid="{55214B07-21A5-4A1E-9F46-BD01B6D0AC2C}"/>
    <cellStyle name="Input 2 3 2 3 3" xfId="6176" xr:uid="{5F71CF81-4D83-4068-9DCE-A38C8D9DECC6}"/>
    <cellStyle name="Input 2 3 2 3 4" xfId="9755" xr:uid="{CBE712BB-1F8C-4FE9-8CD1-9FCF6CA141E5}"/>
    <cellStyle name="Input 2 3 2 3 5" xfId="12677" xr:uid="{B39AB1DB-5CDF-4E5B-94DC-8C0D7775CB40}"/>
    <cellStyle name="Input 2 3 2 4" xfId="2274" xr:uid="{68658386-7322-4FE3-ABA5-C92423DF34DD}"/>
    <cellStyle name="Input 2 3 2 4 2" xfId="6112" xr:uid="{2E239BB8-41D0-4EC8-A723-461C2FC60C7E}"/>
    <cellStyle name="Input 2 3 2 4 3" xfId="10133" xr:uid="{8888764F-56FA-4CE2-BB2E-254670F34F6E}"/>
    <cellStyle name="Input 2 3 2 4 4" xfId="13055" xr:uid="{2980D855-03E6-4391-B2FC-F7588AEA4445}"/>
    <cellStyle name="Input 2 3 2 5" xfId="4185" xr:uid="{35A280F2-BAFA-4236-B72E-527AB9365F8C}"/>
    <cellStyle name="Input 2 3 2 6" xfId="8770" xr:uid="{74F1675A-2E0E-4428-BAD8-9102BC6E5E17}"/>
    <cellStyle name="Input 2 3 2 7" xfId="11693" xr:uid="{6D9F9A94-E7C4-4868-A5CA-4C42B6DE8AAD}"/>
    <cellStyle name="Input 2 3 3" xfId="1416" xr:uid="{84CC3887-6E9E-4CBF-B606-F447886B3F57}"/>
    <cellStyle name="Input 2 3 3 2" xfId="2981" xr:uid="{78CBFAE0-53F5-4465-94FB-A02DD82C529F}"/>
    <cellStyle name="Input 2 3 3 2 2" xfId="7675" xr:uid="{81BD9942-985C-4CA5-8917-8C869E8BFC7D}"/>
    <cellStyle name="Input 2 3 3 2 3" xfId="10731" xr:uid="{874BADF0-0B44-47A3-BFF4-BEC9D50D8185}"/>
    <cellStyle name="Input 2 3 3 2 4" xfId="13613" xr:uid="{BC33737E-3817-4E87-BF23-0D91C5C54CC0}"/>
    <cellStyle name="Input 2 3 3 3" xfId="4855" xr:uid="{B01DBB75-539D-430A-8B35-E7E482B5427C}"/>
    <cellStyle name="Input 2 3 3 4" xfId="9275" xr:uid="{795E4C32-0100-4F85-A61C-24B5BBE93602}"/>
    <cellStyle name="Input 2 3 3 5" xfId="12197" xr:uid="{74ACB8AA-2BE6-47CF-AA4C-BCDD657C7C58}"/>
    <cellStyle name="Input 2 3 4" xfId="96" xr:uid="{CCCF52DD-123B-4361-883D-F9945660F407}"/>
    <cellStyle name="Input 2 3 4 2" xfId="2349" xr:uid="{A1130A9B-A6F4-4DFF-9C5C-F0003F8FD309}"/>
    <cellStyle name="Input 2 3 4 2 2" xfId="4931" xr:uid="{83FC6855-F63C-4A36-8D73-55CEF7BCDD16}"/>
    <cellStyle name="Input 2 3 4 2 3" xfId="10207" xr:uid="{49C9A666-9F4A-40E3-83C8-6E9571889026}"/>
    <cellStyle name="Input 2 3 4 2 4" xfId="13125" xr:uid="{7BF3FC64-D5D7-405C-B17F-C08B8850CBA6}"/>
    <cellStyle name="Input 2 3 4 3" xfId="4651" xr:uid="{5DEC0877-E1EA-4272-BE90-667FC86C0B47}"/>
    <cellStyle name="Input 2 3 4 4" xfId="8286" xr:uid="{66EC1A3E-EB19-4C82-8082-5981A91397A4}"/>
    <cellStyle name="Input 2 3 4 5" xfId="11288" xr:uid="{0378AEDB-6383-4B8E-860A-7BD7CA238D90}"/>
    <cellStyle name="Input 2 3 5" xfId="2068" xr:uid="{7E891304-D5A0-4868-8A09-3EFF8FD4E8F7}"/>
    <cellStyle name="Input 2 3 5 2" xfId="4517" xr:uid="{666F228D-1560-4157-AB74-7B42EF214918}"/>
    <cellStyle name="Input 2 3 5 3" xfId="9927" xr:uid="{4965BE0F-7AC1-4AB2-ABBD-C4FF7D5E3542}"/>
    <cellStyle name="Input 2 3 5 4" xfId="12849" xr:uid="{BA3A36D3-AC36-467A-9C57-2C506838A4D2}"/>
    <cellStyle name="Input 2 3 6" xfId="4673" xr:uid="{424F5779-1DD8-47E5-9E84-E3F6BF9BD343}"/>
    <cellStyle name="Input 2 3 7" xfId="3667" xr:uid="{887481D7-0E5C-419B-9E22-EE5ED15E9868}"/>
    <cellStyle name="Input 2 3 8" xfId="4057" xr:uid="{C1BD8CAC-F5AB-4881-B98F-2941E7E35F9C}"/>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2 2 2" xfId="7893" xr:uid="{0F93BCD4-36AD-41E9-A1A1-8C48ED89CACF}"/>
    <cellStyle name="Input 2 4 2 2 2 3" xfId="10949" xr:uid="{E7D169FD-7718-489B-A3EC-1D87B23CA09A}"/>
    <cellStyle name="Input 2 4 2 2 2 4" xfId="13831" xr:uid="{BA0DD7F2-8A88-478C-9CE3-F99C92C3110B}"/>
    <cellStyle name="Input 2 4 2 2 3" xfId="4130" xr:uid="{58B11116-AD4F-4D92-93BD-CD8D31C69E0D}"/>
    <cellStyle name="Input 2 4 2 2 4" xfId="9493" xr:uid="{4978CEB1-D8DC-4B1E-80F9-6604100BFA4E}"/>
    <cellStyle name="Input 2 4 2 2 5" xfId="12415" xr:uid="{09AFEF1A-3338-430F-8C68-1D1843157F29}"/>
    <cellStyle name="Input 2 4 2 3" xfId="1906" xr:uid="{A2EAB52B-2BA0-4156-B983-DC01DFE24A35}"/>
    <cellStyle name="Input 2 4 2 3 2" xfId="3449" xr:uid="{AD56A475-7BC2-488D-B278-8929A2B97BE2}"/>
    <cellStyle name="Input 2 4 2 3 2 2" xfId="8143" xr:uid="{74B47C4C-443A-4F49-BD99-90341417385B}"/>
    <cellStyle name="Input 2 4 2 3 2 3" xfId="11199" xr:uid="{C3215111-42EA-473A-891C-BE9CCD4BD7A1}"/>
    <cellStyle name="Input 2 4 2 3 2 4" xfId="14081" xr:uid="{9FBEC6DC-8766-4C63-B92F-FD94189014C9}"/>
    <cellStyle name="Input 2 4 2 3 3" xfId="5691" xr:uid="{9CBDF887-9207-4B18-89F4-20473E974E87}"/>
    <cellStyle name="Input 2 4 2 3 4" xfId="9765" xr:uid="{7A5E28E9-EF7F-451C-B9FE-0A826DACC211}"/>
    <cellStyle name="Input 2 4 2 3 5" xfId="12687" xr:uid="{BAD11CCE-44BB-4EFD-B06B-3372A285E07F}"/>
    <cellStyle name="Input 2 4 2 4" xfId="2284" xr:uid="{244DBBD0-89FA-48FB-9537-D4B966B0D389}"/>
    <cellStyle name="Input 2 4 2 4 2" xfId="5675" xr:uid="{49CAE0A6-DD44-4F60-8C00-50F2E0B46F25}"/>
    <cellStyle name="Input 2 4 2 4 3" xfId="10143" xr:uid="{597C128F-735C-42F1-B993-4BFC0CA61471}"/>
    <cellStyle name="Input 2 4 2 4 4" xfId="13065" xr:uid="{7B33924A-3A7E-41AD-AA30-38E5AB005AF0}"/>
    <cellStyle name="Input 2 4 2 5" xfId="4935" xr:uid="{43FE62A8-B572-451E-B1B2-B48733C093CB}"/>
    <cellStyle name="Input 2 4 2 6" xfId="8780" xr:uid="{24BDDEF2-6F7A-4C18-97CE-347EE55E9AE5}"/>
    <cellStyle name="Input 2 4 2 7" xfId="11703" xr:uid="{2CFE9E3E-0DBF-4F68-AC75-C203EC952DFA}"/>
    <cellStyle name="Input 2 4 3" xfId="1427" xr:uid="{F7FBA761-9CE8-4C64-AA53-B099C74F6D6F}"/>
    <cellStyle name="Input 2 4 3 2" xfId="2992" xr:uid="{9188A51E-0647-4F47-8EB7-9F1E0323EB6A}"/>
    <cellStyle name="Input 2 4 3 2 2" xfId="7686" xr:uid="{EB398589-6C4E-4D27-A82D-75E94CA5D5DA}"/>
    <cellStyle name="Input 2 4 3 2 3" xfId="10742" xr:uid="{41AF5BA0-D112-4796-B799-4BCE6C3B3322}"/>
    <cellStyle name="Input 2 4 3 2 4" xfId="13624" xr:uid="{B8851579-F0B1-416D-B4BC-9D771DC0DD1F}"/>
    <cellStyle name="Input 2 4 3 3" xfId="6401" xr:uid="{6791B3D5-B0EB-4532-8068-AF015E1FA740}"/>
    <cellStyle name="Input 2 4 3 4" xfId="9286" xr:uid="{EC0C14DA-5C8C-477D-BC3A-BD264C03B506}"/>
    <cellStyle name="Input 2 4 3 5" xfId="12208" xr:uid="{313322BB-D011-4CBC-A734-94D482A3B315}"/>
    <cellStyle name="Input 2 4 4" xfId="1191" xr:uid="{9CE8748B-A431-43E7-899C-42823151C242}"/>
    <cellStyle name="Input 2 4 4 2" xfId="2760" xr:uid="{CA1B69FA-C6F3-4751-A40B-47594BFF1C17}"/>
    <cellStyle name="Input 2 4 4 2 2" xfId="5134" xr:uid="{BE1656FD-B715-4689-92DF-2B00E5F1ECB8}"/>
    <cellStyle name="Input 2 4 4 2 3" xfId="10510" xr:uid="{66AA0294-096A-44B6-B63D-C7DBC8014FAD}"/>
    <cellStyle name="Input 2 4 4 2 4" xfId="13392" xr:uid="{DE0758DB-B63C-411A-9446-0F1B65DAC4FF}"/>
    <cellStyle name="Input 2 4 4 3" xfId="5309" xr:uid="{8C862472-0019-4AF2-B460-2D961C510D09}"/>
    <cellStyle name="Input 2 4 4 4" xfId="9050" xr:uid="{41DA0BBF-B121-4F48-B328-5C4C8A8E4A46}"/>
    <cellStyle name="Input 2 4 4 5" xfId="11972" xr:uid="{C1B1BED9-0CC6-403A-9F75-1288A7BEDC99}"/>
    <cellStyle name="Input 2 4 5" xfId="2078" xr:uid="{2F9947F1-20DE-475A-8EA9-3FEB7F9778A7}"/>
    <cellStyle name="Input 2 4 5 2" xfId="5582" xr:uid="{7A6A701F-F2DC-4908-9F95-F8BCA532EE02}"/>
    <cellStyle name="Input 2 4 5 3" xfId="9937" xr:uid="{A7CC854E-F264-4947-8A9D-3A6672A6CBD3}"/>
    <cellStyle name="Input 2 4 5 4" xfId="12859" xr:uid="{F57BD00B-7750-47C4-948E-8D2F871D0953}"/>
    <cellStyle name="Input 2 4 6" xfId="5540" xr:uid="{69439522-4225-40FA-9067-68514FCB5B6D}"/>
    <cellStyle name="Input 2 4 7" xfId="6651" xr:uid="{E7658A62-7721-4E1B-A7CC-7E74770E8C9F}"/>
    <cellStyle name="Input 2 4 8" xfId="6559" xr:uid="{8037F3E1-1675-454B-9060-2120F7848390}"/>
    <cellStyle name="Input 2 5" xfId="719" xr:uid="{BD0B1103-0B81-434C-BB99-76C16D3A1ED1}"/>
    <cellStyle name="Input 2 5 2" xfId="1439" xr:uid="{2C98CDBA-57CD-49C3-A024-07A930918E8B}"/>
    <cellStyle name="Input 2 5 2 2" xfId="3004" xr:uid="{1BEAA08D-C36D-4EF4-8E24-AA8B454F6CA1}"/>
    <cellStyle name="Input 2 5 2 2 2" xfId="7698" xr:uid="{EC1E7E9C-EDBE-4319-B010-53526D8D618E}"/>
    <cellStyle name="Input 2 5 2 2 3" xfId="10754" xr:uid="{F0618AF8-271E-49A2-926C-3A83A475E733}"/>
    <cellStyle name="Input 2 5 2 2 4" xfId="13636" xr:uid="{349B9A1F-8412-49C2-9396-ABCB2B193874}"/>
    <cellStyle name="Input 2 5 2 3" xfId="3494" xr:uid="{95860805-F2C6-40C6-9052-00FE14957F1C}"/>
    <cellStyle name="Input 2 5 2 4" xfId="9298" xr:uid="{D1D790C7-9B6C-42D8-98CA-F62AC2CA7B6D}"/>
    <cellStyle name="Input 2 5 2 5" xfId="12220" xr:uid="{6CE3F79D-3D36-4DC0-ABBA-BD559E898B58}"/>
    <cellStyle name="Input 2 5 3" xfId="931" xr:uid="{ED860899-6A32-49EA-AA99-CD7FE7625D89}"/>
    <cellStyle name="Input 2 5 3 2" xfId="2512" xr:uid="{212CFB40-510F-4406-8D78-B4E640A3669B}"/>
    <cellStyle name="Input 2 5 3 2 2" xfId="4017" xr:uid="{D8C46759-7846-4388-B848-ABFA4A1C2B65}"/>
    <cellStyle name="Input 2 5 3 2 3" xfId="10262" xr:uid="{8D6FB67A-D4DE-4D94-B7DC-0203F2B609B9}"/>
    <cellStyle name="Input 2 5 3 2 4" xfId="13144" xr:uid="{59715FEC-6983-4CB6-A7C9-D1248CC6C8EE}"/>
    <cellStyle name="Input 2 5 3 3" xfId="5173" xr:uid="{D122A4B3-98A0-44D5-90FD-11F0973C60F6}"/>
    <cellStyle name="Input 2 5 3 4" xfId="8790" xr:uid="{B29D84EF-2E43-45B7-B9A6-79A111FF463C}"/>
    <cellStyle name="Input 2 5 3 5" xfId="11712" xr:uid="{EAEEC35D-B20D-4499-A121-D5C0AC23B0DD}"/>
    <cellStyle name="Input 2 5 4" xfId="2090" xr:uid="{9140E603-A07D-4880-BC9F-DE386DF38A4C}"/>
    <cellStyle name="Input 2 5 4 2" xfId="5637" xr:uid="{D271A449-C1F1-41F1-8AB0-51A6E3DD27CD}"/>
    <cellStyle name="Input 2 5 4 3" xfId="9949" xr:uid="{55C80A49-6A56-4324-B219-4BE2F25737A6}"/>
    <cellStyle name="Input 2 5 4 4" xfId="12871" xr:uid="{BE833770-9E57-44D8-8491-4BB6C24AD25B}"/>
    <cellStyle name="Input 2 5 5" xfId="6050" xr:uid="{61700953-4A86-4642-897F-AA88BC8AA6CD}"/>
    <cellStyle name="Input 2 5 6" xfId="4913" xr:uid="{2BE0AC17-9172-4DA4-94FC-BB6C285B8569}"/>
    <cellStyle name="Input 2 5 7" xfId="4694" xr:uid="{1C966057-F77B-4541-AF0C-55ED7D45D22D}"/>
    <cellStyle name="Input 2 6" xfId="1018" xr:uid="{2186ED14-8725-4B27-A612-DAB372AA33D4}"/>
    <cellStyle name="Input 2 6 2" xfId="2590" xr:uid="{E202AA55-572D-42B7-AC02-8CCFA799BF16}"/>
    <cellStyle name="Input 2 6 2 2" xfId="6428" xr:uid="{A95F79AA-2307-452E-BC0D-DAF4112BE5DA}"/>
    <cellStyle name="Input 2 6 2 3" xfId="10340" xr:uid="{761941C9-A0ED-42AE-B12A-C352179F72DA}"/>
    <cellStyle name="Input 2 6 2 4" xfId="13222" xr:uid="{A1DD2FCA-4561-4ED3-8F57-8F63CEDA2CEA}"/>
    <cellStyle name="Input 2 6 3" xfId="3779" xr:uid="{A3DC3B69-D48A-4160-8459-0352A7987C5D}"/>
    <cellStyle name="Input 2 6 4" xfId="8877" xr:uid="{646A0B52-0F29-4340-9A4C-FF5182049152}"/>
    <cellStyle name="Input 2 6 5" xfId="11799" xr:uid="{58FB5A3A-DCB2-41AB-A98A-EAA5F394B80C}"/>
    <cellStyle name="Input 2 7" xfId="1887" xr:uid="{0A5B061A-E170-4334-A302-CA1ECF8487C0}"/>
    <cellStyle name="Input 2 7 2" xfId="3430" xr:uid="{630EB29D-9FEF-4174-899C-80812B7F826E}"/>
    <cellStyle name="Input 2 7 2 2" xfId="8124" xr:uid="{DD1AED87-0828-4D5E-AA84-5A881D437FD7}"/>
    <cellStyle name="Input 2 7 2 3" xfId="11180" xr:uid="{78CEE406-7272-4AF2-9D5C-D3CBED7B9999}"/>
    <cellStyle name="Input 2 7 2 4" xfId="14062" xr:uid="{A2501891-B9F0-4060-B69E-ACC661C2D5AE}"/>
    <cellStyle name="Input 2 7 3" xfId="3634" xr:uid="{53F00410-D663-4E54-89DE-9EA625CF2EA9}"/>
    <cellStyle name="Input 2 7 4" xfId="9746" xr:uid="{AC7A96DB-E9D5-4F22-BE98-86DD306FF81E}"/>
    <cellStyle name="Input 2 7 5" xfId="12668" xr:uid="{BE205AC8-FF83-460F-8251-5D0BA060B862}"/>
    <cellStyle name="Input 2 8" xfId="1248" xr:uid="{883B3825-A1BE-4947-804A-BBE9BF10A42D}"/>
    <cellStyle name="Input 2 8 2" xfId="3780" xr:uid="{8F0D36D1-AE67-47C4-ACA3-28FB586840B4}"/>
    <cellStyle name="Input 2 8 3" xfId="9107" xr:uid="{BFFF3AFA-EF91-4DE0-ACB5-6F2247C9AC79}"/>
    <cellStyle name="Input 2 8 4" xfId="12029" xr:uid="{114A3B93-9988-4E38-9CC4-0A9361B73294}"/>
    <cellStyle name="Input 2 9" xfId="4285" xr:uid="{B943BEEE-E738-407A-87F1-8485E01BD8A9}"/>
    <cellStyle name="Input 3" xfId="268" xr:uid="{E45E6F55-4FAA-4C93-9BBD-60C3E7F04E00}"/>
    <cellStyle name="Input 3 10" xfId="4965" xr:uid="{0F16FFF0-32BC-44C3-BD55-962FEDD362F8}"/>
    <cellStyle name="Input 3 11" xfId="8512" xr:uid="{75ED4962-8D70-414B-9066-5023A0AD4FEE}"/>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2 2 2" xfId="7811" xr:uid="{264288E6-62C2-4D9A-AE1B-F388C6629F43}"/>
    <cellStyle name="Input 3 2 2 2 2 3" xfId="10867" xr:uid="{58744CEA-1AF6-49E5-97ED-EC045DAE2E7B}"/>
    <cellStyle name="Input 3 2 2 2 2 4" xfId="13749" xr:uid="{218E1F28-9280-4A28-9935-9AA7E852D21E}"/>
    <cellStyle name="Input 3 2 2 2 3" xfId="3558" xr:uid="{F1D3798A-7A5E-43DE-93DF-B7B9D36860E9}"/>
    <cellStyle name="Input 3 2 2 2 4" xfId="9411" xr:uid="{CD894FDC-0FB5-4F01-B070-C0E0E708B0A1}"/>
    <cellStyle name="Input 3 2 2 2 5" xfId="12333" xr:uid="{C0DB3724-6EA8-448D-B349-625A20203143}"/>
    <cellStyle name="Input 3 2 2 3" xfId="69" xr:uid="{08D496C0-7455-4FC8-AD0E-B021A67D19CC}"/>
    <cellStyle name="Input 3 2 2 3 2" xfId="2323" xr:uid="{46CF4466-272E-49E6-B8B6-71A9212B72FE}"/>
    <cellStyle name="Input 3 2 2 3 2 2" xfId="4666" xr:uid="{727D44B9-4DDC-4760-90C5-04A589E41BA8}"/>
    <cellStyle name="Input 3 2 2 3 2 3" xfId="10181" xr:uid="{342983F4-1386-42A6-AAA5-A5F28C6873ED}"/>
    <cellStyle name="Input 3 2 2 3 2 4" xfId="13099" xr:uid="{43DECC9B-4F1E-4E16-857F-9C682FF93DB7}"/>
    <cellStyle name="Input 3 2 2 3 3" xfId="6025" xr:uid="{CA9ACD94-D797-47CA-864D-7567B7213555}"/>
    <cellStyle name="Input 3 2 2 3 4" xfId="6295" xr:uid="{0021BFA6-D2E7-4DF2-B401-6D8A54AAE13E}"/>
    <cellStyle name="Input 3 2 2 3 5" xfId="8298" xr:uid="{9D72FEFD-5B24-4F25-A97E-15E45C7B5544}"/>
    <cellStyle name="Input 3 2 2 4" xfId="2202" xr:uid="{C6136075-0D55-4154-998B-9D9C00883F3A}"/>
    <cellStyle name="Input 3 2 2 4 2" xfId="6533" xr:uid="{E9930052-8D81-4273-B660-AAECCDC8FC62}"/>
    <cellStyle name="Input 3 2 2 4 3" xfId="10061" xr:uid="{6115EA9D-9953-4AE1-95E3-43697A210ED7}"/>
    <cellStyle name="Input 3 2 2 4 4" xfId="12983" xr:uid="{75F4E09D-D7EA-496F-A0D8-FC394604EA26}"/>
    <cellStyle name="Input 3 2 2 5" xfId="4637" xr:uid="{D1D365EE-B181-4D01-8D4A-1C2DF763B817}"/>
    <cellStyle name="Input 3 2 2 6" xfId="5547" xr:uid="{7182DBCD-4411-4B0E-919E-832800BDF00C}"/>
    <cellStyle name="Input 3 2 2 7" xfId="8581" xr:uid="{1E8BEEE7-662B-4BF7-A2A0-BC5EEAD08932}"/>
    <cellStyle name="Input 3 2 3" xfId="1344" xr:uid="{829C1499-7AF9-4FE9-B7C0-2280E2A487B3}"/>
    <cellStyle name="Input 3 2 3 2" xfId="2909" xr:uid="{03A21CFA-2AEE-4B03-8400-3E6A2650A3C3}"/>
    <cellStyle name="Input 3 2 3 2 2" xfId="7603" xr:uid="{B63AC923-79C0-48B0-BFBA-8E93F8E88824}"/>
    <cellStyle name="Input 3 2 3 2 3" xfId="10659" xr:uid="{28749318-5712-4671-96BC-47BB1826AD0A}"/>
    <cellStyle name="Input 3 2 3 2 4" xfId="13541" xr:uid="{E560A8D0-2927-499C-96A1-DBEC7C9F7AF5}"/>
    <cellStyle name="Input 3 2 3 3" xfId="3643" xr:uid="{98437A0C-2EF9-47BA-825C-12498D63BC1A}"/>
    <cellStyle name="Input 3 2 3 4" xfId="9203" xr:uid="{F27687BC-BC8B-488E-904B-7447B896CAE4}"/>
    <cellStyle name="Input 3 2 3 5" xfId="12125" xr:uid="{86C8867A-1CA5-4981-AB92-8EF54A9B612F}"/>
    <cellStyle name="Input 3 2 4" xfId="1845" xr:uid="{A8C9AD26-F834-4296-A8A8-000F45F19D5D}"/>
    <cellStyle name="Input 3 2 4 2" xfId="3393" xr:uid="{CB832F95-2D99-4E2E-9E98-E0A43093EB95}"/>
    <cellStyle name="Input 3 2 4 2 2" xfId="8087" xr:uid="{0812D42E-A4D9-48ED-8EE4-FCE9C24F331A}"/>
    <cellStyle name="Input 3 2 4 2 3" xfId="11143" xr:uid="{ABAA000B-B112-4F89-B9E9-10E7519F8923}"/>
    <cellStyle name="Input 3 2 4 2 4" xfId="14025" xr:uid="{9512E54A-BE42-4186-871C-8676794C9E6F}"/>
    <cellStyle name="Input 3 2 4 3" xfId="4817" xr:uid="{3C281973-099E-4660-AA17-AD0342626D92}"/>
    <cellStyle name="Input 3 2 4 4" xfId="9704" xr:uid="{53B69DD4-F47D-4BC6-8013-350FC411DB24}"/>
    <cellStyle name="Input 3 2 4 5" xfId="12626" xr:uid="{904DFEAD-08D8-4F82-9463-6775A6007428}"/>
    <cellStyle name="Input 3 2 5" xfId="1996" xr:uid="{D7AF2C50-846A-4E6F-99B0-B3451E0AA9A6}"/>
    <cellStyle name="Input 3 2 5 2" xfId="5730" xr:uid="{B38A07D7-FECF-4907-9ECC-9B07D5F02CDD}"/>
    <cellStyle name="Input 3 2 5 3" xfId="9855" xr:uid="{999530DA-FCB6-437C-91C2-C19140AC48FE}"/>
    <cellStyle name="Input 3 2 5 4" xfId="12777" xr:uid="{79285FCC-5A1E-4047-A2B4-F13971858386}"/>
    <cellStyle name="Input 3 2 6" xfId="6510" xr:uid="{95098796-4AF9-4240-8C02-C10B09083FE9}"/>
    <cellStyle name="Input 3 2 7" xfId="5304" xr:uid="{06CD1373-3A04-4960-8588-9E0D600349BE}"/>
    <cellStyle name="Input 3 2 8" xfId="8175" xr:uid="{9F49811E-6C76-4C33-9F36-70E6A4E4BAE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2 2 2" xfId="7810" xr:uid="{7A1AB54C-ADEA-4EAA-847A-D66B6940329D}"/>
    <cellStyle name="Input 3 3 2 2 2 3" xfId="10866" xr:uid="{5AB4DE0C-6DAB-4DAF-8350-B489F2FECC5D}"/>
    <cellStyle name="Input 3 3 2 2 2 4" xfId="13748" xr:uid="{BD60AB32-4300-4E3D-A7D7-AA2EE9A65F3F}"/>
    <cellStyle name="Input 3 3 2 2 3" xfId="3638" xr:uid="{C1EA697D-E7C2-4686-A6EC-4171D61B15F5}"/>
    <cellStyle name="Input 3 3 2 2 4" xfId="9410" xr:uid="{70415FF7-71DE-434A-ACA4-F334CBE9B844}"/>
    <cellStyle name="Input 3 3 2 2 5" xfId="12332" xr:uid="{0A2CCA34-FF01-4335-B578-D694C7936A86}"/>
    <cellStyle name="Input 3 3 2 3" xfId="1743" xr:uid="{B47930AE-B9FE-47AB-B2B6-22E7CE9C8A74}"/>
    <cellStyle name="Input 3 3 2 3 2" xfId="3302" xr:uid="{0E94B8D4-D501-499F-B312-68C6AAB4DB31}"/>
    <cellStyle name="Input 3 3 2 3 2 2" xfId="7996" xr:uid="{61BB6C78-772D-4792-AF59-47DACBF4C2DC}"/>
    <cellStyle name="Input 3 3 2 3 2 3" xfId="11052" xr:uid="{62EE73A4-0532-4CF6-AF74-3B7A2196D518}"/>
    <cellStyle name="Input 3 3 2 3 2 4" xfId="13934" xr:uid="{2465BF9F-15D5-4931-B96B-E198F7E05F15}"/>
    <cellStyle name="Input 3 3 2 3 3" xfId="6172" xr:uid="{91F864A9-76C8-496E-83BE-0E5C4EAAB528}"/>
    <cellStyle name="Input 3 3 2 3 4" xfId="9602" xr:uid="{378EBB9B-C4F2-4101-909B-BF8FC14A89BE}"/>
    <cellStyle name="Input 3 3 2 3 5" xfId="12524" xr:uid="{A72C91AE-ED56-4BFE-BBB5-022A98A7DDE5}"/>
    <cellStyle name="Input 3 3 2 4" xfId="2201" xr:uid="{E6125AAC-4444-4B61-83B9-6AD51762271E}"/>
    <cellStyle name="Input 3 3 2 4 2" xfId="4447" xr:uid="{541F4E05-9BFC-4D8D-8DB9-EFC4C7D5A9B0}"/>
    <cellStyle name="Input 3 3 2 4 3" xfId="10060" xr:uid="{3A2D4A6D-017A-4D68-9F86-BCB9C73134A1}"/>
    <cellStyle name="Input 3 3 2 4 4" xfId="12982" xr:uid="{9B8D5E74-9D02-41EA-99DF-9EC690FE0AA5}"/>
    <cellStyle name="Input 3 3 2 5" xfId="6166" xr:uid="{CE20675C-C0B8-4B30-8E64-B18AC30B4367}"/>
    <cellStyle name="Input 3 3 2 6" xfId="5782" xr:uid="{D6CD0A45-A38E-4251-BD25-935B702B39BA}"/>
    <cellStyle name="Input 3 3 2 7" xfId="8241" xr:uid="{F8D5CFDC-7150-4810-8432-9CFE09FBB59C}"/>
    <cellStyle name="Input 3 3 3" xfId="1343" xr:uid="{3563FBF2-73D8-4B4D-B762-B1A44C70C806}"/>
    <cellStyle name="Input 3 3 3 2" xfId="2908" xr:uid="{77D362A9-74E7-4AB1-AFD0-F401A1E990FB}"/>
    <cellStyle name="Input 3 3 3 2 2" xfId="7602" xr:uid="{F2539C03-DB72-4692-9FF0-BE23C0D41C33}"/>
    <cellStyle name="Input 3 3 3 2 3" xfId="10658" xr:uid="{37C7DA34-CBC1-4043-AAD5-9437055EACE1}"/>
    <cellStyle name="Input 3 3 3 2 4" xfId="13540" xr:uid="{FAD790DA-373F-4A5F-BCDF-144B554CA070}"/>
    <cellStyle name="Input 3 3 3 3" xfId="3920" xr:uid="{69F32BF5-0DE1-4064-AF9B-EE496E5A7B25}"/>
    <cellStyle name="Input 3 3 3 4" xfId="9202" xr:uid="{7B44EAD5-8BFC-4DEB-B870-B36A3D53B084}"/>
    <cellStyle name="Input 3 3 3 5" xfId="12124" xr:uid="{78154788-054B-4C1E-96B7-B323E59C28C8}"/>
    <cellStyle name="Input 3 3 4" xfId="1831" xr:uid="{BE18BDA5-D5AC-479F-9599-50A76132B237}"/>
    <cellStyle name="Input 3 3 4 2" xfId="3381" xr:uid="{518C13E8-9AFB-4B29-BB14-8FBC8245E11D}"/>
    <cellStyle name="Input 3 3 4 2 2" xfId="8075" xr:uid="{5E8AA390-C3BC-4DA3-9787-B5FC4BAA9045}"/>
    <cellStyle name="Input 3 3 4 2 3" xfId="11131" xr:uid="{AA7B4D53-8760-44EA-BA83-EA0095FD23FC}"/>
    <cellStyle name="Input 3 3 4 2 4" xfId="14013" xr:uid="{4E3585CE-D7CA-4003-B35C-F71507E70225}"/>
    <cellStyle name="Input 3 3 4 3" xfId="5209" xr:uid="{D8DD5DFA-EC82-4166-8AF0-9E6A8A9F297C}"/>
    <cellStyle name="Input 3 3 4 4" xfId="9690" xr:uid="{7C3C84F3-42E3-4179-AEBB-4772BEC5ECAB}"/>
    <cellStyle name="Input 3 3 4 5" xfId="12612" xr:uid="{CE8A01CA-B15E-4612-9564-AD0D901879DC}"/>
    <cellStyle name="Input 3 3 5" xfId="1995" xr:uid="{1C54DAD6-311E-4716-8969-492394EB3673}"/>
    <cellStyle name="Input 3 3 5 2" xfId="5361" xr:uid="{051CB935-D238-46AE-B71E-CD58A2A99905}"/>
    <cellStyle name="Input 3 3 5 3" xfId="9854" xr:uid="{10DC76AC-E72E-442E-BFA4-60C28D44E6D6}"/>
    <cellStyle name="Input 3 3 5 4" xfId="12776" xr:uid="{0D05DBC7-68F1-4C9A-9656-D043BEA5B42F}"/>
    <cellStyle name="Input 3 3 6" xfId="5197" xr:uid="{83F39270-93E4-4716-8AFC-F8533D067AB1}"/>
    <cellStyle name="Input 3 3 7" xfId="5347" xr:uid="{383FEDDD-F026-4F73-A40C-A0384600D4E3}"/>
    <cellStyle name="Input 3 3 8" xfId="10167" xr:uid="{DBECD274-2E70-47BF-9FBA-2F1E80A9E660}"/>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2 2 2" xfId="7754" xr:uid="{E90AECA4-5CD2-4E2E-BD79-66196CF0D274}"/>
    <cellStyle name="Input 3 4 2 2 2 3" xfId="10810" xr:uid="{636780CA-E4A3-4193-99D2-764D940BA234}"/>
    <cellStyle name="Input 3 4 2 2 2 4" xfId="13692" xr:uid="{F1337762-CF6B-4625-B837-407BFA6CA6C0}"/>
    <cellStyle name="Input 3 4 2 2 3" xfId="5339" xr:uid="{0F0B6874-0818-42B9-9EF9-2CBEDABE4BDD}"/>
    <cellStyle name="Input 3 4 2 2 4" xfId="9354" xr:uid="{411B079C-5CAE-4FCE-8388-314B526B36DF}"/>
    <cellStyle name="Input 3 4 2 2 5" xfId="12276" xr:uid="{E99A579C-88E6-4E6A-A379-5FC0BF4EDBD8}"/>
    <cellStyle name="Input 3 4 2 3" xfId="1147" xr:uid="{F0BE2761-903E-4158-82C4-0DC424DD363E}"/>
    <cellStyle name="Input 3 4 2 3 2" xfId="2716" xr:uid="{603A3C7B-A86B-48CF-A436-EDB94F188953}"/>
    <cellStyle name="Input 3 4 2 3 2 2" xfId="3713" xr:uid="{0AAF44D6-1B20-41E3-9A48-85776561A7F6}"/>
    <cellStyle name="Input 3 4 2 3 2 3" xfId="10466" xr:uid="{24FDE2D8-87FF-4C25-AE75-3BBB6869F120}"/>
    <cellStyle name="Input 3 4 2 3 2 4" xfId="13348" xr:uid="{A977A1F6-9CEE-450D-9B91-BF9A7EC68DBE}"/>
    <cellStyle name="Input 3 4 2 3 3" xfId="5152" xr:uid="{460DAEA7-802F-4912-A93F-52AEEA98F3CE}"/>
    <cellStyle name="Input 3 4 2 3 4" xfId="9006" xr:uid="{8A1C0F02-114C-4667-8627-0AB3FEF907A3}"/>
    <cellStyle name="Input 3 4 2 3 5" xfId="11928" xr:uid="{1B162E06-A13E-4AF2-B8C6-B7DA47468C46}"/>
    <cellStyle name="Input 3 4 2 4" xfId="2145" xr:uid="{55FCF3D6-C7A6-47DF-B51E-DEB45291945A}"/>
    <cellStyle name="Input 3 4 2 4 2" xfId="3769" xr:uid="{9EADAAF0-44B6-4D72-A419-EC057E085A02}"/>
    <cellStyle name="Input 3 4 2 4 3" xfId="10004" xr:uid="{411FECE5-B326-4522-85E8-61ED7C9AF7C2}"/>
    <cellStyle name="Input 3 4 2 4 4" xfId="12926" xr:uid="{BA712EC2-92C9-48C7-AEB5-FB5B697F4351}"/>
    <cellStyle name="Input 3 4 2 5" xfId="6195" xr:uid="{CD839822-63A3-4CF9-A7AE-1F854CD7B562}"/>
    <cellStyle name="Input 3 4 2 6" xfId="5650" xr:uid="{07DFB10A-1E88-4891-8B8D-D8CE9DCEEB1A}"/>
    <cellStyle name="Input 3 4 2 7" xfId="8526" xr:uid="{81E2E1B4-C45A-4B38-97B0-6B939CF2CB9A}"/>
    <cellStyle name="Input 3 4 3" xfId="1287" xr:uid="{1EA8F864-CF09-4EE5-AAE6-9047F956F9D6}"/>
    <cellStyle name="Input 3 4 3 2" xfId="2852" xr:uid="{8D37F8D1-53B5-480B-98C2-B7B33CB1DA72}"/>
    <cellStyle name="Input 3 4 3 2 2" xfId="7546" xr:uid="{A76B5E48-9867-43C4-A405-D5C2B6C690D3}"/>
    <cellStyle name="Input 3 4 3 2 3" xfId="10602" xr:uid="{CF66ED80-4EB8-4CE6-A1A6-39333404E3E4}"/>
    <cellStyle name="Input 3 4 3 2 4" xfId="13484" xr:uid="{E767DE16-2E6D-4E90-A9BD-190E77A272F2}"/>
    <cellStyle name="Input 3 4 3 3" xfId="6380" xr:uid="{34DBDAD5-F2B9-4D25-A94B-BC24826B9DE0}"/>
    <cellStyle name="Input 3 4 3 4" xfId="9146" xr:uid="{05123B51-37E3-4B39-AFA9-0C48F114907D}"/>
    <cellStyle name="Input 3 4 3 5" xfId="12068" xr:uid="{A39AEAC9-EB89-4501-B358-84CE9BE9E189}"/>
    <cellStyle name="Input 3 4 4" xfId="1675" xr:uid="{29B63816-0EA1-4AE6-A563-E556253F3730}"/>
    <cellStyle name="Input 3 4 4 2" xfId="3238" xr:uid="{4640FCD7-D02C-46F3-A229-05198AE26CF0}"/>
    <cellStyle name="Input 3 4 4 2 2" xfId="7932" xr:uid="{B8DFE006-C789-4BEE-B884-6F23AED15B55}"/>
    <cellStyle name="Input 3 4 4 2 3" xfId="10988" xr:uid="{CE9850C3-495D-4676-9346-AA4243EDF800}"/>
    <cellStyle name="Input 3 4 4 2 4" xfId="13870" xr:uid="{D9ECB5AE-DE23-4394-A45A-DE57A43EF232}"/>
    <cellStyle name="Input 3 4 4 3" xfId="5325" xr:uid="{63D88DC1-A951-4A5C-A584-9A977CA041CB}"/>
    <cellStyle name="Input 3 4 4 4" xfId="9534" xr:uid="{B7B511DB-EA84-498C-8307-704FB5A88CA4}"/>
    <cellStyle name="Input 3 4 4 5" xfId="12456" xr:uid="{2D61F4B5-E6F4-46C7-96E7-92C107C2B181}"/>
    <cellStyle name="Input 3 4 5" xfId="1939" xr:uid="{E7F595E0-1AC5-4B80-99EF-AEB8C52BD506}"/>
    <cellStyle name="Input 3 4 5 2" xfId="6611" xr:uid="{412566D1-4D74-477B-B564-8E3106460CD4}"/>
    <cellStyle name="Input 3 4 5 3" xfId="9798" xr:uid="{8B493F57-1D8D-44BD-BFFD-04A771F68C5A}"/>
    <cellStyle name="Input 3 4 5 4" xfId="12720" xr:uid="{A7C5CA23-5D36-46D3-8154-6614F61E158C}"/>
    <cellStyle name="Input 3 4 6" xfId="5964" xr:uid="{1F583C64-0E1F-4C18-812B-B6FEDFA6858B}"/>
    <cellStyle name="Input 3 4 7" xfId="8496" xr:uid="{A0074600-CAAB-42C5-AB94-9F541099032A}"/>
    <cellStyle name="Input 3 4 8" xfId="11481" xr:uid="{6D18121D-46A3-4C30-BF11-6B5AA8E3D705}"/>
    <cellStyle name="Input 3 5" xfId="725" xr:uid="{C610ACF0-38A5-4857-824A-A74BFE1C81F2}"/>
    <cellStyle name="Input 3 5 2" xfId="1445" xr:uid="{15CCA8A9-7F56-4408-AA53-BD288363D8F9}"/>
    <cellStyle name="Input 3 5 2 2" xfId="3010" xr:uid="{D8D09B48-DEDF-4576-A426-78336755C45C}"/>
    <cellStyle name="Input 3 5 2 2 2" xfId="7704" xr:uid="{32FB771B-8488-4332-AF0E-169F9544C582}"/>
    <cellStyle name="Input 3 5 2 2 3" xfId="10760" xr:uid="{75C1692E-ABE8-4A22-A3D2-E2E7D009CD7C}"/>
    <cellStyle name="Input 3 5 2 2 4" xfId="13642" xr:uid="{5D1FA9AC-394A-4A6C-B979-AC2606810BB2}"/>
    <cellStyle name="Input 3 5 2 3" xfId="4194" xr:uid="{55D378FC-B3F1-4823-B1C2-B9D7BD8A6F3C}"/>
    <cellStyle name="Input 3 5 2 4" xfId="9304" xr:uid="{1DDD2AD9-A4C3-4431-B7E5-19F5CFFA9713}"/>
    <cellStyle name="Input 3 5 2 5" xfId="12226" xr:uid="{198DDBEE-2312-4BF1-A0A3-37CC07BA66D0}"/>
    <cellStyle name="Input 3 5 3" xfId="977" xr:uid="{1CA63B62-A749-4F57-8E13-4453094E6712}"/>
    <cellStyle name="Input 3 5 3 2" xfId="2555" xr:uid="{E77C1B8A-BE22-463B-BC84-D8AF385ED40D}"/>
    <cellStyle name="Input 3 5 3 2 2" xfId="5693" xr:uid="{297140E5-1851-48E8-8ABD-E74E9B36B038}"/>
    <cellStyle name="Input 3 5 3 2 3" xfId="10305" xr:uid="{7D98F94E-48A2-4E8A-A247-3E3B24FDDAFB}"/>
    <cellStyle name="Input 3 5 3 2 4" xfId="13187" xr:uid="{78224DE7-BEDE-4643-8B03-D724480D9590}"/>
    <cellStyle name="Input 3 5 3 3" xfId="5688" xr:uid="{A00B5236-691A-4777-A9EA-69BD5B852378}"/>
    <cellStyle name="Input 3 5 3 4" xfId="8836" xr:uid="{4B6925C5-9495-4C57-B64A-6BDA3465C3C1}"/>
    <cellStyle name="Input 3 5 3 5" xfId="11758" xr:uid="{F496AC5E-7A5C-45AC-ABCD-FC5DCD7078E9}"/>
    <cellStyle name="Input 3 5 4" xfId="2096" xr:uid="{5D79227A-3858-4F90-B06B-4BF076B34E2C}"/>
    <cellStyle name="Input 3 5 4 2" xfId="4110" xr:uid="{54AA75A0-5CEB-4E35-8729-2AC97A6282DE}"/>
    <cellStyle name="Input 3 5 4 3" xfId="9955" xr:uid="{B4F4E8A2-DE22-47D9-BAE9-5BB6AC69053A}"/>
    <cellStyle name="Input 3 5 4 4" xfId="12877" xr:uid="{59294182-DCFA-4695-8C64-7BF6C4EB5667}"/>
    <cellStyle name="Input 3 5 5" xfId="3933" xr:uid="{0380E749-E25D-4889-A2FE-162F0E6EEEC3}"/>
    <cellStyle name="Input 3 5 6" xfId="3695" xr:uid="{4C1ADCA0-F330-4DC3-A6EC-8FBA626DA80A}"/>
    <cellStyle name="Input 3 5 7" xfId="6441" xr:uid="{FC20FEB1-FB5A-4243-8B96-1DA58463785F}"/>
    <cellStyle name="Input 3 6" xfId="1074" xr:uid="{4F9E391A-61DD-4B9E-860B-F7137362D00B}"/>
    <cellStyle name="Input 3 6 2" xfId="2643" xr:uid="{711A1A49-72E5-436D-BF2A-C51F25170728}"/>
    <cellStyle name="Input 3 6 2 2" xfId="3719" xr:uid="{4E475D20-EF21-4F57-828C-566693FDE9DF}"/>
    <cellStyle name="Input 3 6 2 3" xfId="10393" xr:uid="{2AE0DBFE-D9A7-4663-989C-C5B836A50D31}"/>
    <cellStyle name="Input 3 6 2 4" xfId="13275" xr:uid="{92E5DC94-DEC2-4A2C-96CD-642712AAEC04}"/>
    <cellStyle name="Input 3 6 3" xfId="6730" xr:uid="{B3906105-7EFC-4694-AE01-10FF562D6979}"/>
    <cellStyle name="Input 3 6 4" xfId="8933" xr:uid="{DC0D6033-C9CD-4246-8116-9958C64C2F93}"/>
    <cellStyle name="Input 3 6 5" xfId="11855" xr:uid="{79B58709-09F8-4CE5-B562-BD0DE924516D}"/>
    <cellStyle name="Input 3 7" xfId="1426" xr:uid="{EFDAC16F-D5E6-416E-8A15-3EA627B50D15}"/>
    <cellStyle name="Input 3 7 2" xfId="2991" xr:uid="{7ED04227-7480-4A9C-B0B2-179ADFD2A792}"/>
    <cellStyle name="Input 3 7 2 2" xfId="7685" xr:uid="{70789C88-1AC3-4AF9-A99A-EC92C649D044}"/>
    <cellStyle name="Input 3 7 2 3" xfId="10741" xr:uid="{BEBD8095-A4AA-4C60-BB4C-9C7EA4A870FC}"/>
    <cellStyle name="Input 3 7 2 4" xfId="13623" xr:uid="{2E20092B-B9CB-4754-BA29-769C2D5FC646}"/>
    <cellStyle name="Input 3 7 3" xfId="4671" xr:uid="{58109FAA-9D68-4BDA-A670-2F6CCB67C47C}"/>
    <cellStyle name="Input 3 7 4" xfId="9285" xr:uid="{E5436A0B-2B0F-4B56-A107-5FAD59D3D8A5}"/>
    <cellStyle name="Input 3 7 5" xfId="12207" xr:uid="{C6989517-BE37-44A0-8E05-4ACCB5B83460}"/>
    <cellStyle name="Input 3 8" xfId="1667" xr:uid="{E3D5929F-87C5-4D74-B930-966D1561EB68}"/>
    <cellStyle name="Input 3 8 2" xfId="4169" xr:uid="{86D26DC5-1F7E-4743-90DB-201BAF3E1184}"/>
    <cellStyle name="Input 3 8 3" xfId="9526" xr:uid="{A6D2DFB2-1E20-4F3E-B214-484FBD1FD5D4}"/>
    <cellStyle name="Input 3 8 4" xfId="12448" xr:uid="{58B0ECFC-1D0C-47A6-AB13-78F55AC85FFF}"/>
    <cellStyle name="Input 3 9" xfId="6007" xr:uid="{B16CB5BF-9071-4416-937B-9D7886E6E001}"/>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2 2 2" xfId="7817" xr:uid="{AF982E04-186B-4831-9011-5A9996C273AD}"/>
    <cellStyle name="InputCells12 2 2 2 2 2 2 3" xfId="10873" xr:uid="{06299A6C-F84B-4C85-AF20-C3B3E8379CB5}"/>
    <cellStyle name="InputCells12 2 2 2 2 2 2 4" xfId="13755" xr:uid="{E0A2C59A-5858-4DE0-99A5-8CD1899809D5}"/>
    <cellStyle name="InputCells12 2 2 2 2 2 3" xfId="6635" xr:uid="{2FB4FDC7-6628-4476-83D8-F2EEDFD987DB}"/>
    <cellStyle name="InputCells12 2 2 2 2 2 4" xfId="9417" xr:uid="{B6B12546-43BC-41F6-B7FC-5F44BCCE3305}"/>
    <cellStyle name="InputCells12 2 2 2 2 2 5" xfId="12339" xr:uid="{189A6A58-1B06-4D1F-A444-DE5CC52513EB}"/>
    <cellStyle name="InputCells12 2 2 2 2 3" xfId="1804" xr:uid="{D0404BC5-786E-4CED-A6CA-159931981638}"/>
    <cellStyle name="InputCells12 2 2 2 2 3 2" xfId="3357" xr:uid="{E42755BF-E040-4B04-BE1A-08FF5E551A8C}"/>
    <cellStyle name="InputCells12 2 2 2 2 3 2 2" xfId="8051" xr:uid="{3417FD2A-0CF9-46CE-96F9-1A6DB607A5A9}"/>
    <cellStyle name="InputCells12 2 2 2 2 3 2 3" xfId="11107" xr:uid="{B7FE3E46-5B1A-4329-8E99-277CD7AFAC48}"/>
    <cellStyle name="InputCells12 2 2 2 2 3 2 4" xfId="13989" xr:uid="{84A0379A-6E65-4424-B218-81B1200E4A41}"/>
    <cellStyle name="InputCells12 2 2 2 2 3 3" xfId="5326" xr:uid="{F2405D93-C5DE-44B5-ADFD-8E676F2DB8FB}"/>
    <cellStyle name="InputCells12 2 2 2 2 3 4" xfId="9663" xr:uid="{66602008-0814-4109-BC0D-A122240F1011}"/>
    <cellStyle name="InputCells12 2 2 2 2 3 5" xfId="12585" xr:uid="{420183DF-8047-437A-AD39-0374FCEE582E}"/>
    <cellStyle name="InputCells12 2 2 2 2 4" xfId="2208" xr:uid="{0851113D-2BA6-44A9-982C-3EEBBBCE5C9E}"/>
    <cellStyle name="InputCells12 2 2 2 2 4 2" xfId="6117" xr:uid="{13B57DB2-8044-4F08-A015-AC1ECD7F6437}"/>
    <cellStyle name="InputCells12 2 2 2 2 4 3" xfId="10067" xr:uid="{576F7908-FB94-485B-A268-9C60E8B9FFC2}"/>
    <cellStyle name="InputCells12 2 2 2 2 4 4" xfId="12989" xr:uid="{BD766B30-6F5C-4C3F-8A3F-C35169D6A76C}"/>
    <cellStyle name="InputCells12 2 2 2 2 5" xfId="6581" xr:uid="{7B32477C-B36E-4F9B-A3E7-1678AF5E0342}"/>
    <cellStyle name="InputCells12 2 2 2 2 6" xfId="4692" xr:uid="{B9DC1D76-3DEE-48B6-95C3-B2C1E460F66B}"/>
    <cellStyle name="InputCells12 2 2 2 2 7" xfId="8495" xr:uid="{59CFDA0C-F088-487E-A756-DE753AA8B067}"/>
    <cellStyle name="InputCells12 2 2 2 3" xfId="1350" xr:uid="{BE64D6BD-BCF0-40E9-B0C0-B5C2E59C98D4}"/>
    <cellStyle name="InputCells12 2 2 2 3 2" xfId="2915" xr:uid="{782EAC55-C086-4A5A-8A57-66A3A82770EB}"/>
    <cellStyle name="InputCells12 2 2 2 3 2 2" xfId="7609" xr:uid="{DB5E3885-C880-4DA4-8DA3-FE3BDBA62314}"/>
    <cellStyle name="InputCells12 2 2 2 3 2 3" xfId="10665" xr:uid="{3C17F8D8-2229-468B-BB51-9E58C31BFE58}"/>
    <cellStyle name="InputCells12 2 2 2 3 2 4" xfId="13547" xr:uid="{B05A17CA-5EA0-4EC8-BCE2-04666B10BE36}"/>
    <cellStyle name="InputCells12 2 2 2 3 3" xfId="4558" xr:uid="{8999140B-469D-4040-8075-7CBD7FAB4A80}"/>
    <cellStyle name="InputCells12 2 2 2 3 4" xfId="9209" xr:uid="{8F266C85-67EF-4021-A70C-06B7937B5399}"/>
    <cellStyle name="InputCells12 2 2 2 3 5" xfId="12131" xr:uid="{1E1B0723-5DAD-47D1-B91F-EB2DEE56CAD7}"/>
    <cellStyle name="InputCells12 2 2 2 4" xfId="1187" xr:uid="{AA69B967-7096-45D0-8C63-2E18347178BC}"/>
    <cellStyle name="InputCells12 2 2 2 4 2" xfId="2756" xr:uid="{ED5918E5-3B68-4321-9C9D-A733A6C7F625}"/>
    <cellStyle name="InputCells12 2 2 2 4 2 2" xfId="6363" xr:uid="{52E464C3-DFDB-45B8-8B56-2B30FCF82457}"/>
    <cellStyle name="InputCells12 2 2 2 4 2 3" xfId="10506" xr:uid="{14B79F4F-7B11-4E30-A3B3-64E82545664E}"/>
    <cellStyle name="InputCells12 2 2 2 4 2 4" xfId="13388" xr:uid="{B6759EAC-18FD-4556-98FA-78D0A833C80B}"/>
    <cellStyle name="InputCells12 2 2 2 4 3" xfId="4336" xr:uid="{D2AE7A48-BF71-4848-A2E1-F26E70A33FF4}"/>
    <cellStyle name="InputCells12 2 2 2 4 4" xfId="9046" xr:uid="{1060D99D-3A6D-4D5B-B2C1-46A2BB4CC99C}"/>
    <cellStyle name="InputCells12 2 2 2 4 5" xfId="11968" xr:uid="{ED83E3D5-7853-406C-A0B4-AF46C654226A}"/>
    <cellStyle name="InputCells12 2 2 2 5" xfId="2002" xr:uid="{ED71999B-1FC2-4005-8050-3AB83B502532}"/>
    <cellStyle name="InputCells12 2 2 2 5 2" xfId="4594" xr:uid="{66EE7781-BF40-4DE8-A331-7A55D7D9AA62}"/>
    <cellStyle name="InputCells12 2 2 2 5 3" xfId="9861" xr:uid="{E0608FB6-FD1A-47B9-8173-2A9F4591FC28}"/>
    <cellStyle name="InputCells12 2 2 2 5 4" xfId="12783" xr:uid="{392AFFE2-EF76-452B-9A27-28E18E1AECFF}"/>
    <cellStyle name="InputCells12 2 2 2 6" xfId="4541" xr:uid="{AA033300-0FAB-4334-88BF-A4F1D314FD03}"/>
    <cellStyle name="InputCells12 2 2 2 7" xfId="8251" xr:uid="{C0893AA1-61B1-4B7F-87F8-22AE53E042B0}"/>
    <cellStyle name="InputCells12 2 2 2 8" xfId="11274" xr:uid="{D224ADA0-A53F-4358-BA4B-63E5B97EB7C3}"/>
    <cellStyle name="InputCells12 2 2 3" xfId="755" xr:uid="{5AD6C090-6FC4-46E8-85A2-5B952592B652}"/>
    <cellStyle name="InputCells12 2 2 3 2" xfId="1468" xr:uid="{761BE10E-1732-49C3-99E9-35515C50F3A9}"/>
    <cellStyle name="InputCells12 2 2 3 2 2" xfId="3033" xr:uid="{3914793B-B6CE-4798-AEC6-9B4F34B67D64}"/>
    <cellStyle name="InputCells12 2 2 3 2 2 2" xfId="7727" xr:uid="{A6AD7C4B-1B34-4350-A432-543B48B49BA5}"/>
    <cellStyle name="InputCells12 2 2 3 2 2 3" xfId="10783" xr:uid="{4D52170C-65EB-49E0-8C55-8DA1505B35D1}"/>
    <cellStyle name="InputCells12 2 2 3 2 2 4" xfId="13665" xr:uid="{9797FDFC-D78F-4F5F-9456-ECEF42AC1FAB}"/>
    <cellStyle name="InputCells12 2 2 3 2 3" xfId="4254" xr:uid="{1889A919-93EF-4304-BA2D-AD2836F4C811}"/>
    <cellStyle name="InputCells12 2 2 3 2 4" xfId="9327" xr:uid="{7906CD05-6172-4502-854C-3FC39DC0A969}"/>
    <cellStyle name="InputCells12 2 2 3 2 5" xfId="12249" xr:uid="{AA802F21-ECA3-4038-8554-DA41760E8133}"/>
    <cellStyle name="InputCells12 2 2 3 3" xfId="1884" xr:uid="{A02E4F7E-AF71-45D5-AA7B-42EA0C8278FF}"/>
    <cellStyle name="InputCells12 2 2 3 3 2" xfId="3427" xr:uid="{F18D0C2D-0CB0-4F2F-BD38-842ACDD13047}"/>
    <cellStyle name="InputCells12 2 2 3 3 2 2" xfId="8121" xr:uid="{CF0D268F-CD78-4510-9BA4-63E546C67895}"/>
    <cellStyle name="InputCells12 2 2 3 3 2 3" xfId="11177" xr:uid="{DC421005-4ACC-43C9-A233-5709D9FDCE71}"/>
    <cellStyle name="InputCells12 2 2 3 3 2 4" xfId="14059" xr:uid="{7B79B598-6229-4B7B-AAB7-8D5E07D94307}"/>
    <cellStyle name="InputCells12 2 2 3 3 3" xfId="4354" xr:uid="{6AA3C4C1-EFCF-4CB4-B007-143D10E3610E}"/>
    <cellStyle name="InputCells12 2 2 3 3 4" xfId="9743" xr:uid="{F7F7271A-4753-43BC-B193-3B9CB8F15464}"/>
    <cellStyle name="InputCells12 2 2 3 3 5" xfId="12665" xr:uid="{3A4C29DE-A853-4F73-ABDA-3DD5BF5169CD}"/>
    <cellStyle name="InputCells12 2 2 3 4" xfId="2118" xr:uid="{CD7CA579-8638-45D8-83DA-5DB347A5CD05}"/>
    <cellStyle name="InputCells12 2 2 3 4 2" xfId="4998" xr:uid="{1BAC67C5-4C94-42C5-A3D6-7AAA5E30E6D3}"/>
    <cellStyle name="InputCells12 2 2 3 4 3" xfId="9977" xr:uid="{792EF46E-0402-4739-8E43-637FB3E7D1DA}"/>
    <cellStyle name="InputCells12 2 2 3 4 4" xfId="12899" xr:uid="{6CB8328D-6090-42E4-ACF4-A95CC9DBF7A6}"/>
    <cellStyle name="InputCells12 2 2 3 5" xfId="3660" xr:uid="{3F70A392-358A-4E30-A00A-B8D1D3D01AB5}"/>
    <cellStyle name="InputCells12 2 2 3 6" xfId="4329" xr:uid="{382C1EF6-31EA-41A4-B660-52D93DEECB8C}"/>
    <cellStyle name="InputCells12 2 2 3 7" xfId="3578" xr:uid="{4913F81C-7F6A-4403-811B-824862A7ABB7}"/>
    <cellStyle name="InputCells12 2 3" xfId="315" xr:uid="{DA005756-C28F-4717-91DF-1B53EE783CE8}"/>
    <cellStyle name="InputCells12 2 3 10" xfId="10249" xr:uid="{14976033-1359-4FF3-9EFB-D729375EA3F0}"/>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2 2 2" xfId="7840" xr:uid="{E5A72919-2D0E-40B4-BD27-48CFC906AB57}"/>
    <cellStyle name="InputCells12 2 3 2 2 2 2 3" xfId="10896" xr:uid="{3E83F309-8511-46B4-AE25-59DBB716FAE0}"/>
    <cellStyle name="InputCells12 2 3 2 2 2 2 4" xfId="13778" xr:uid="{6EDA01D5-87B2-4FCB-9635-6CAAF3488148}"/>
    <cellStyle name="InputCells12 2 3 2 2 2 3" xfId="5989" xr:uid="{CB46F92A-E585-40FA-AF52-8456226BB59B}"/>
    <cellStyle name="InputCells12 2 3 2 2 2 4" xfId="9440" xr:uid="{7EF19380-4FBE-4EF1-A422-9103B1670446}"/>
    <cellStyle name="InputCells12 2 3 2 2 2 5" xfId="12362" xr:uid="{6E85DBB9-BDAC-41C2-9809-D87F3B0D0EFA}"/>
    <cellStyle name="InputCells12 2 3 2 2 3" xfId="1142" xr:uid="{12761400-4521-4F3D-8D22-3E35C811B04A}"/>
    <cellStyle name="InputCells12 2 3 2 2 3 2" xfId="2711" xr:uid="{5FFDC9D0-22B7-44E6-816D-722B2969C47B}"/>
    <cellStyle name="InputCells12 2 3 2 2 3 2 2" xfId="3489" xr:uid="{B16284F8-BBDE-4CA4-9AD7-FE586B71107A}"/>
    <cellStyle name="InputCells12 2 3 2 2 3 2 3" xfId="10461" xr:uid="{805C342B-8C59-4625-83DE-07037E80AB81}"/>
    <cellStyle name="InputCells12 2 3 2 2 3 2 4" xfId="13343" xr:uid="{956151F6-EB31-41BE-9E30-106F09C0C6BA}"/>
    <cellStyle name="InputCells12 2 3 2 2 3 3" xfId="4984" xr:uid="{B659AC27-A1FA-4968-B566-20D2F8917045}"/>
    <cellStyle name="InputCells12 2 3 2 2 3 4" xfId="9001" xr:uid="{3F14B329-C899-4F76-BB93-7188DF91B952}"/>
    <cellStyle name="InputCells12 2 3 2 2 3 5" xfId="11923" xr:uid="{8B7FCAC5-8078-45A3-97C6-E481266D1D1B}"/>
    <cellStyle name="InputCells12 2 3 2 2 4" xfId="2231" xr:uid="{B035DBF7-C5F6-4E25-A57C-9A511D97C930}"/>
    <cellStyle name="InputCells12 2 3 2 2 4 2" xfId="4427" xr:uid="{E210AAE6-2D98-445A-B191-F2B6DED91A14}"/>
    <cellStyle name="InputCells12 2 3 2 2 4 3" xfId="10090" xr:uid="{B722A586-321D-4D90-A9FA-5995A5AED955}"/>
    <cellStyle name="InputCells12 2 3 2 2 4 4" xfId="13012" xr:uid="{627DAD4C-9DFE-4A86-893D-E8F5AD6A2479}"/>
    <cellStyle name="InputCells12 2 3 2 2 5" xfId="4593" xr:uid="{B93A7D2E-E899-46B0-9077-8CBC02D42FD5}"/>
    <cellStyle name="InputCells12 2 3 2 2 6" xfId="6043" xr:uid="{02739832-F8D9-4067-A66D-37414F956AE8}"/>
    <cellStyle name="InputCells12 2 3 2 2 7" xfId="8586" xr:uid="{ED4B6AD7-531C-41C2-8562-01113DA93CB7}"/>
    <cellStyle name="InputCells12 2 3 2 3" xfId="1373" xr:uid="{5D5DB4CD-C07B-48AA-8552-F22B80891538}"/>
    <cellStyle name="InputCells12 2 3 2 3 2" xfId="2938" xr:uid="{45CCBCA9-3322-4041-8E2B-1874235DF6AF}"/>
    <cellStyle name="InputCells12 2 3 2 3 2 2" xfId="7632" xr:uid="{B4F580C8-B6B9-4225-BBD0-480B16A30C0B}"/>
    <cellStyle name="InputCells12 2 3 2 3 2 3" xfId="10688" xr:uid="{5F5908AA-9B1F-4B16-909F-36D324110E45}"/>
    <cellStyle name="InputCells12 2 3 2 3 2 4" xfId="13570" xr:uid="{D5B5EAF1-0EED-4550-B788-503473586A02}"/>
    <cellStyle name="InputCells12 2 3 2 3 3" xfId="5039" xr:uid="{DAA3E736-DC78-4713-81EA-CB59797CD8E3}"/>
    <cellStyle name="InputCells12 2 3 2 3 4" xfId="9232" xr:uid="{6CD9CEBC-BEDD-4DE3-807B-4FEF0E416DC5}"/>
    <cellStyle name="InputCells12 2 3 2 3 5" xfId="12154" xr:uid="{5C5E5556-3F1F-4B66-A567-F111F2848CCB}"/>
    <cellStyle name="InputCells12 2 3 2 4" xfId="1732" xr:uid="{0C791DE9-DFC6-4D2C-A931-396398187AEA}"/>
    <cellStyle name="InputCells12 2 3 2 4 2" xfId="3292" xr:uid="{3C3F8C83-27CA-43AD-8B1B-C45709307830}"/>
    <cellStyle name="InputCells12 2 3 2 4 2 2" xfId="7986" xr:uid="{3BE85AB2-8E5C-4DD5-A629-E0267EF36454}"/>
    <cellStyle name="InputCells12 2 3 2 4 2 3" xfId="11042" xr:uid="{6A411C02-8810-4F7E-8A48-8A365D43D515}"/>
    <cellStyle name="InputCells12 2 3 2 4 2 4" xfId="13924" xr:uid="{944A9427-2249-4B80-A4A5-86E3FBBCA850}"/>
    <cellStyle name="InputCells12 2 3 2 4 3" xfId="5640" xr:uid="{87684779-137F-45D9-904E-C1548708230E}"/>
    <cellStyle name="InputCells12 2 3 2 4 4" xfId="9591" xr:uid="{335757CE-6403-4E66-98AB-118F0B5CA42B}"/>
    <cellStyle name="InputCells12 2 3 2 4 5" xfId="12513" xr:uid="{AA74DD15-0FA2-4FAF-9C27-87A32E0D3478}"/>
    <cellStyle name="InputCells12 2 3 2 5" xfId="2025" xr:uid="{141FC211-E093-494B-84B4-4A550575343E}"/>
    <cellStyle name="InputCells12 2 3 2 5 2" xfId="6498" xr:uid="{2C41FCA2-B9C2-4EFE-A086-C80DF25B8D23}"/>
    <cellStyle name="InputCells12 2 3 2 5 3" xfId="9884" xr:uid="{4E560D33-E691-493C-BDA9-3478CB762A87}"/>
    <cellStyle name="InputCells12 2 3 2 5 4" xfId="12806" xr:uid="{81A1BA95-3FBD-442A-A0D7-39A76D103045}"/>
    <cellStyle name="InputCells12 2 3 2 6" xfId="6140" xr:uid="{B91DAAC0-3C64-429F-AE7A-3E570DF5F876}"/>
    <cellStyle name="InputCells12 2 3 2 7" xfId="6023" xr:uid="{AE5291DD-BB9C-4BEE-ABB1-B352EB09AF7B}"/>
    <cellStyle name="InputCells12 2 3 2 8" xfId="8750" xr:uid="{A5FA71BE-6BDE-487F-A867-8E2413A05826}"/>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2 2 2" xfId="7763" xr:uid="{6F80A83D-3F7F-4659-BC2C-BB8F5B00B620}"/>
    <cellStyle name="InputCells12 2 3 3 2 2 2 3" xfId="10819" xr:uid="{B803B163-5CDB-4FE8-9A30-D76FC4628D78}"/>
    <cellStyle name="InputCells12 2 3 3 2 2 2 4" xfId="13701" xr:uid="{BCCCC433-3D22-48E4-9A5C-6C2A5B62EB6E}"/>
    <cellStyle name="InputCells12 2 3 3 2 2 3" xfId="4776" xr:uid="{19BC4922-C409-4CBF-BD5C-321821C8462A}"/>
    <cellStyle name="InputCells12 2 3 3 2 2 4" xfId="9363" xr:uid="{FDE89AF1-27F6-4869-8FE2-33970966AD0C}"/>
    <cellStyle name="InputCells12 2 3 3 2 2 5" xfId="12285" xr:uid="{8F096431-63F9-48C8-B4DD-4C520D162898}"/>
    <cellStyle name="InputCells12 2 3 3 2 3" xfId="1655" xr:uid="{C18065C9-467B-4F7F-99B5-A67A91C9D3FB}"/>
    <cellStyle name="InputCells12 2 3 3 2 3 2" xfId="3220" xr:uid="{B36558C9-7EC9-4244-85E1-AB7A3A78C0D9}"/>
    <cellStyle name="InputCells12 2 3 3 2 3 2 2" xfId="7914" xr:uid="{0BBD106A-64DD-4B24-942C-1E34D50DC157}"/>
    <cellStyle name="InputCells12 2 3 3 2 3 2 3" xfId="10970" xr:uid="{278B7175-01FF-4171-A3C8-51D957B4C0E2}"/>
    <cellStyle name="InputCells12 2 3 3 2 3 2 4" xfId="13852" xr:uid="{5A0BF8A8-C84F-4804-9269-D51A4BBB575B}"/>
    <cellStyle name="InputCells12 2 3 3 2 3 3" xfId="4175" xr:uid="{6CB5D1E8-4EB8-4543-8709-8E1BC0717440}"/>
    <cellStyle name="InputCells12 2 3 3 2 3 4" xfId="9514" xr:uid="{B8EACAE6-408C-474F-9EB5-85F3671159B5}"/>
    <cellStyle name="InputCells12 2 3 3 2 3 5" xfId="12436" xr:uid="{66EC21F0-52B9-4422-83C5-739E466DE2A0}"/>
    <cellStyle name="InputCells12 2 3 3 2 4" xfId="2154" xr:uid="{DD719F70-98F0-4F21-A9EE-7BF5C04627CD}"/>
    <cellStyle name="InputCells12 2 3 3 2 4 2" xfId="5202" xr:uid="{A22752B3-9FF6-477C-9FD6-A36F7B278AC2}"/>
    <cellStyle name="InputCells12 2 3 3 2 4 3" xfId="10013" xr:uid="{8521CFB6-DE2F-45E5-BCAF-0529EAFF5B79}"/>
    <cellStyle name="InputCells12 2 3 3 2 4 4" xfId="12935" xr:uid="{7A1C86B8-BC97-4304-8332-0AF61DA7E272}"/>
    <cellStyle name="InputCells12 2 3 3 2 5" xfId="6269" xr:uid="{AACFC79A-C78A-4FDF-BAB8-232035E8BBC7}"/>
    <cellStyle name="InputCells12 2 3 3 2 6" xfId="6576" xr:uid="{800D4C11-EB83-4B9C-B230-21E8BB9178C1}"/>
    <cellStyle name="InputCells12 2 3 3 2 7" xfId="8582" xr:uid="{0DE9C9E4-1EEC-4220-BBDA-F02C4DF6B7CC}"/>
    <cellStyle name="InputCells12 2 3 3 3" xfId="1296" xr:uid="{EAAE4837-2183-4E3F-8E6C-F4E26FE83C1B}"/>
    <cellStyle name="InputCells12 2 3 3 3 2" xfId="2861" xr:uid="{33E3E058-C358-4CDE-B902-F75967DF7331}"/>
    <cellStyle name="InputCells12 2 3 3 3 2 2" xfId="7555" xr:uid="{52ADD0CF-57E6-4EFE-AE42-FCE1A28C0301}"/>
    <cellStyle name="InputCells12 2 3 3 3 2 3" xfId="10611" xr:uid="{AD8E11A5-A25E-48B6-9529-40DB5A44FE20}"/>
    <cellStyle name="InputCells12 2 3 3 3 2 4" xfId="13493" xr:uid="{4E913831-9626-40AE-9A6B-013D70506094}"/>
    <cellStyle name="InputCells12 2 3 3 3 3" xfId="3921" xr:uid="{E39BC6BF-1678-4597-B194-648020FD5D55}"/>
    <cellStyle name="InputCells12 2 3 3 3 4" xfId="9155" xr:uid="{63E77761-EA66-475F-A0AD-0B4DD3852152}"/>
    <cellStyle name="InputCells12 2 3 3 3 5" xfId="12077" xr:uid="{A71569F3-CE95-4775-BB53-C134C44DF9DC}"/>
    <cellStyle name="InputCells12 2 3 3 4" xfId="1046" xr:uid="{1227DE55-9A0E-4479-8CF7-B985261AE921}"/>
    <cellStyle name="InputCells12 2 3 3 4 2" xfId="2617" xr:uid="{82BAAE21-2DEF-4018-99AD-304AE0126E9A}"/>
    <cellStyle name="InputCells12 2 3 3 4 2 2" xfId="3620" xr:uid="{67092149-9283-49BB-9A27-D96705FB09C5}"/>
    <cellStyle name="InputCells12 2 3 3 4 2 3" xfId="10367" xr:uid="{2427506F-DEA6-4908-A7D7-00B033398163}"/>
    <cellStyle name="InputCells12 2 3 3 4 2 4" xfId="13249" xr:uid="{18211C2E-144D-48D0-999A-CA1C789F2C14}"/>
    <cellStyle name="InputCells12 2 3 3 4 3" xfId="6554" xr:uid="{CD0771BD-8F32-486B-8AC9-7399D0E96775}"/>
    <cellStyle name="InputCells12 2 3 3 4 4" xfId="8905" xr:uid="{BC3295C5-53F8-4C88-8A46-FF2BB805C66D}"/>
    <cellStyle name="InputCells12 2 3 3 4 5" xfId="11827" xr:uid="{C5A2522D-39C7-4CE6-B4F7-65B4ED8C5E24}"/>
    <cellStyle name="InputCells12 2 3 3 5" xfId="1948" xr:uid="{E62600E9-3757-4C47-AC3F-05C78B26B10D}"/>
    <cellStyle name="InputCells12 2 3 3 5 2" xfId="4841" xr:uid="{CCB114AA-ECF8-4C01-8014-47CA296F2DEF}"/>
    <cellStyle name="InputCells12 2 3 3 5 3" xfId="9807" xr:uid="{1854E04D-F0F6-4305-9C33-A07AE86E27EF}"/>
    <cellStyle name="InputCells12 2 3 3 5 4" xfId="12729" xr:uid="{53ACA28C-1AF2-4C5C-B4F3-E078931D70FE}"/>
    <cellStyle name="InputCells12 2 3 3 6" xfId="4326" xr:uid="{60942225-AFB6-4811-8F17-AFC23C1F24F0}"/>
    <cellStyle name="InputCells12 2 3 3 7" xfId="8256" xr:uid="{6324C1F9-769D-4DC8-917D-4180BA4A8AE4}"/>
    <cellStyle name="InputCells12 2 3 3 8" xfId="11278" xr:uid="{91DB08F4-7CAD-400F-91D0-865F6E890CF6}"/>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2 2 2" xfId="7879" xr:uid="{2DA99FF6-1DF5-4F39-82DB-B40E6C732E85}"/>
    <cellStyle name="InputCells12 2 3 4 2 2 2 3" xfId="10935" xr:uid="{B327A8EB-DA66-48C2-80DA-0EBCF8220E2D}"/>
    <cellStyle name="InputCells12 2 3 4 2 2 2 4" xfId="13817" xr:uid="{4C4CF300-E139-4E19-9F5F-F7632B6D4C17}"/>
    <cellStyle name="InputCells12 2 3 4 2 2 3" xfId="4940" xr:uid="{7A42EB42-5E4A-4BCC-9FD0-5188B6E1978E}"/>
    <cellStyle name="InputCells12 2 3 4 2 2 4" xfId="9479" xr:uid="{44C0350F-4172-4EA2-82A8-D7C3DA4BCD30}"/>
    <cellStyle name="InputCells12 2 3 4 2 2 5" xfId="12401" xr:uid="{8DD128DC-AF49-448D-8CDA-73B7AFAD91F0}"/>
    <cellStyle name="InputCells12 2 3 4 2 3" xfId="1892" xr:uid="{26E87FC3-68DD-4161-910F-CB22AB411514}"/>
    <cellStyle name="InputCells12 2 3 4 2 3 2" xfId="3435" xr:uid="{82F8E4C0-869C-4F7B-B551-F18A78576795}"/>
    <cellStyle name="InputCells12 2 3 4 2 3 2 2" xfId="8129" xr:uid="{79D30A57-8ABD-4ACD-996F-99BDFFCB92F2}"/>
    <cellStyle name="InputCells12 2 3 4 2 3 2 3" xfId="11185" xr:uid="{0D5A44D0-10ED-4FE5-861C-386633AD021B}"/>
    <cellStyle name="InputCells12 2 3 4 2 3 2 4" xfId="14067" xr:uid="{355CA898-83C6-4367-8B74-9F60E527D3BD}"/>
    <cellStyle name="InputCells12 2 3 4 2 3 3" xfId="3629" xr:uid="{2DD08B56-4247-4095-B354-9F391335B8B1}"/>
    <cellStyle name="InputCells12 2 3 4 2 3 4" xfId="9751" xr:uid="{FAAB1255-8D2B-41C8-80CE-E03948034AE9}"/>
    <cellStyle name="InputCells12 2 3 4 2 3 5" xfId="12673" xr:uid="{545FF013-77AB-4C8E-9B9C-86B0FFF9BBE6}"/>
    <cellStyle name="InputCells12 2 3 4 2 4" xfId="2270" xr:uid="{F104763D-8FCF-41A6-9CD5-CC8F8A7F5973}"/>
    <cellStyle name="InputCells12 2 3 4 2 4 2" xfId="4311" xr:uid="{A123278F-2984-4248-8F26-66A30C261963}"/>
    <cellStyle name="InputCells12 2 3 4 2 4 3" xfId="10129" xr:uid="{21B2C5D8-7F18-4834-A6C3-9FFECA1655ED}"/>
    <cellStyle name="InputCells12 2 3 4 2 4 4" xfId="13051" xr:uid="{9520FE95-3323-4AEA-B852-0E901CCE0F40}"/>
    <cellStyle name="InputCells12 2 3 4 2 5" xfId="5967" xr:uid="{A800B4A7-02AC-4936-A153-DE93AC47BF08}"/>
    <cellStyle name="InputCells12 2 3 4 2 6" xfId="8766" xr:uid="{7FEA4E86-FFA7-4C9A-BA7A-BF6815A61974}"/>
    <cellStyle name="InputCells12 2 3 4 2 7" xfId="11689" xr:uid="{521836A4-23C1-4C23-97A5-0ADB976FCE59}"/>
    <cellStyle name="InputCells12 2 3 4 3" xfId="1412" xr:uid="{459E9BDE-D194-41AB-BFD6-67AE66A1F4BD}"/>
    <cellStyle name="InputCells12 2 3 4 3 2" xfId="2977" xr:uid="{297039F1-82CC-4ADA-8664-471A8314773A}"/>
    <cellStyle name="InputCells12 2 3 4 3 2 2" xfId="7671" xr:uid="{83CFC124-651F-4BFC-A91D-BC61FD318149}"/>
    <cellStyle name="InputCells12 2 3 4 3 2 3" xfId="10727" xr:uid="{0076AA6B-D0CF-4C95-B14F-3F3D4CCEC09B}"/>
    <cellStyle name="InputCells12 2 3 4 3 2 4" xfId="13609" xr:uid="{30D3ED53-8EEC-4DC2-8702-03A6A298EE01}"/>
    <cellStyle name="InputCells12 2 3 4 3 3" xfId="5489" xr:uid="{48A8E293-7A07-4F7C-B4F4-99580F20CCF0}"/>
    <cellStyle name="InputCells12 2 3 4 3 4" xfId="9271" xr:uid="{C8EA18C3-171C-4B20-8BC1-86E3138549AB}"/>
    <cellStyle name="InputCells12 2 3 4 3 5" xfId="12193" xr:uid="{C49F2900-6215-4219-81BD-D2DD5318A269}"/>
    <cellStyle name="InputCells12 2 3 4 4" xfId="1188" xr:uid="{356D0D47-C54C-4229-B7A1-07483A3BA333}"/>
    <cellStyle name="InputCells12 2 3 4 4 2" xfId="2757" xr:uid="{237921DA-D07A-47F3-AB07-5C9A34587A78}"/>
    <cellStyle name="InputCells12 2 3 4 4 2 2" xfId="4834" xr:uid="{8CC0CA40-E748-42A3-8875-0C56D668A0D1}"/>
    <cellStyle name="InputCells12 2 3 4 4 2 3" xfId="10507" xr:uid="{53A13300-E372-45C3-8080-3726DE56A5C8}"/>
    <cellStyle name="InputCells12 2 3 4 4 2 4" xfId="13389" xr:uid="{FED26AD8-FF66-46F8-AD11-7F8C0F317037}"/>
    <cellStyle name="InputCells12 2 3 4 4 3" xfId="4129" xr:uid="{6056B107-60D9-45CA-8AD0-7F68BD5B670C}"/>
    <cellStyle name="InputCells12 2 3 4 4 4" xfId="9047" xr:uid="{A6CF9F64-DC1A-430B-883F-246045057188}"/>
    <cellStyle name="InputCells12 2 3 4 4 5" xfId="11969" xr:uid="{1D33BF9C-EA33-4A9E-A874-11DF687C64F2}"/>
    <cellStyle name="InputCells12 2 3 4 5" xfId="2064" xr:uid="{D88D44C4-17F0-4E78-B847-F7ADDEAA308F}"/>
    <cellStyle name="InputCells12 2 3 4 5 2" xfId="6302" xr:uid="{468D902E-FA9B-454A-AA16-5016B0DE71BE}"/>
    <cellStyle name="InputCells12 2 3 4 5 3" xfId="9923" xr:uid="{69C5DF66-FBB0-409A-8597-55CA4043909C}"/>
    <cellStyle name="InputCells12 2 3 4 5 4" xfId="12845" xr:uid="{ABA11949-4BCD-4A55-A096-3C59715FBE5D}"/>
    <cellStyle name="InputCells12 2 3 4 6" xfId="4244" xr:uid="{CFCD6477-30E8-4796-91AC-930017128543}"/>
    <cellStyle name="InputCells12 2 3 4 7" xfId="3926" xr:uid="{61D6B7EC-F728-4C22-B1E0-BD85629440B9}"/>
    <cellStyle name="InputCells12 2 3 4 8" xfId="4518" xr:uid="{0545F8BF-0072-4F11-94E0-50D2B45BC349}"/>
    <cellStyle name="InputCells12 2 3 5" xfId="1112" xr:uid="{766CA799-C91F-4DD0-8FA5-4D16D09274D9}"/>
    <cellStyle name="InputCells12 2 3 5 2" xfId="2681" xr:uid="{2484409B-70DC-46C3-B297-A6CE663586F8}"/>
    <cellStyle name="InputCells12 2 3 5 2 2" xfId="4163" xr:uid="{A4C8EF8E-D70E-473D-99C2-5EA72405AFF4}"/>
    <cellStyle name="InputCells12 2 3 5 2 3" xfId="10431" xr:uid="{56E00B58-BE7A-4146-9EA2-3B730CE103EA}"/>
    <cellStyle name="InputCells12 2 3 5 2 4" xfId="13313" xr:uid="{32115414-911C-40D6-9292-0074DB0A0186}"/>
    <cellStyle name="InputCells12 2 3 5 3" xfId="5236" xr:uid="{E059DF11-2530-41E2-98C8-0E2B1262A0A6}"/>
    <cellStyle name="InputCells12 2 3 5 4" xfId="8971" xr:uid="{8EA1D8DF-9074-4614-9C4C-51D5055B64B6}"/>
    <cellStyle name="InputCells12 2 3 5 5" xfId="11893" xr:uid="{05AFDDA6-3411-4187-A539-B8CA0FA16AB5}"/>
    <cellStyle name="InputCells12 2 3 6" xfId="1237" xr:uid="{F250C9C9-2DF5-4334-BF0D-B22911CE22FC}"/>
    <cellStyle name="InputCells12 2 3 6 2" xfId="2804" xr:uid="{4DEA797F-6684-4C19-A002-FA666C9B056D}"/>
    <cellStyle name="InputCells12 2 3 6 2 2" xfId="3592" xr:uid="{A2A41B3F-D222-4D73-AF7E-0A703669085C}"/>
    <cellStyle name="InputCells12 2 3 6 2 3" xfId="10554" xr:uid="{A373E130-3E85-4035-AA03-CEB898AD5F4E}"/>
    <cellStyle name="InputCells12 2 3 6 2 4" xfId="13436" xr:uid="{4562819F-37CC-431C-AF4A-2085FE7686EC}"/>
    <cellStyle name="InputCells12 2 3 6 3" xfId="6145" xr:uid="{38733BA3-E745-4B92-B5B3-1AD05B76CB79}"/>
    <cellStyle name="InputCells12 2 3 6 4" xfId="9096" xr:uid="{A37EBBD9-0348-4C90-BB83-16013D054156}"/>
    <cellStyle name="InputCells12 2 3 6 5" xfId="12018" xr:uid="{2F7D405D-A535-40E3-9E27-7F457F48319C}"/>
    <cellStyle name="InputCells12 2 3 7" xfId="943" xr:uid="{25853F75-F23A-4FDC-A04D-92D562651212}"/>
    <cellStyle name="InputCells12 2 3 7 2" xfId="3543" xr:uid="{1D32BC29-40F3-467F-97ED-2E80A4D04474}"/>
    <cellStyle name="InputCells12 2 3 7 3" xfId="8802" xr:uid="{8348E550-8282-41B0-8C5E-3C62A04DB536}"/>
    <cellStyle name="InputCells12 2 3 7 4" xfId="11724" xr:uid="{7E3C8C14-CCAD-48DD-B6DA-96CC8CB98DA1}"/>
    <cellStyle name="InputCells12 2 3 8" xfId="6771" xr:uid="{D0EED988-B59F-4FAB-A00F-97EF6133B921}"/>
    <cellStyle name="InputCells12 2 3 9" xfId="4798" xr:uid="{E6025E88-9C4C-4D51-AFB4-88D6EFFC11E9}"/>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2 2 2" xfId="7747" xr:uid="{73BD14FE-2D62-4662-BBEB-CF7446392EFC}"/>
    <cellStyle name="InputCells12 3 2 2 2 2 3" xfId="10803" xr:uid="{44E89887-E6AB-40EA-8F1B-47F2DA588CE6}"/>
    <cellStyle name="InputCells12 3 2 2 2 2 4" xfId="13685" xr:uid="{279164A3-C897-46E3-B5E3-739E98ACB97C}"/>
    <cellStyle name="InputCells12 3 2 2 2 3" xfId="5506" xr:uid="{0A41B1DC-C755-49D1-8BA3-9BB1E16FC7D5}"/>
    <cellStyle name="InputCells12 3 2 2 2 4" xfId="9347" xr:uid="{75D02F23-026E-4F5C-A3D5-0C8D5FA6B7F8}"/>
    <cellStyle name="InputCells12 3 2 2 2 5" xfId="12269" xr:uid="{B55978B2-E1BD-4A7B-80C5-C516D91A753E}"/>
    <cellStyle name="InputCells12 3 2 2 3" xfId="1233" xr:uid="{CA185AAB-EB7A-4A56-B722-D83C53BB42C9}"/>
    <cellStyle name="InputCells12 3 2 2 3 2" xfId="2801" xr:uid="{341B70FF-CA1B-496C-9887-9595109DE9E9}"/>
    <cellStyle name="InputCells12 3 2 2 3 2 2" xfId="3709" xr:uid="{86D20EF1-C3D2-4639-9336-91B04047FCE1}"/>
    <cellStyle name="InputCells12 3 2 2 3 2 3" xfId="10551" xr:uid="{B542797B-18B8-4BA7-A9E3-37B71C6B7A65}"/>
    <cellStyle name="InputCells12 3 2 2 3 2 4" xfId="13433" xr:uid="{5E597117-74B4-451D-9CB3-A2818DEE02D8}"/>
    <cellStyle name="InputCells12 3 2 2 3 3" xfId="4946" xr:uid="{3DA9E690-60B2-49F0-92D8-B9E95E6ACA39}"/>
    <cellStyle name="InputCells12 3 2 2 3 4" xfId="9092" xr:uid="{9D518473-3E1D-4B00-A531-3CD228C47BD6}"/>
    <cellStyle name="InputCells12 3 2 2 3 5" xfId="12014" xr:uid="{F568FA59-EDA8-4B04-8CEE-6FEDD2F6F5F8}"/>
    <cellStyle name="InputCells12 3 2 2 4" xfId="2138" xr:uid="{5A5C0486-41F8-49E1-886F-E1B44F865D64}"/>
    <cellStyle name="InputCells12 3 2 2 4 2" xfId="5634" xr:uid="{54EFA4D8-8330-4424-9C72-73AE2B7C0459}"/>
    <cellStyle name="InputCells12 3 2 2 4 3" xfId="9997" xr:uid="{9B35AEB0-8CB6-4100-8C2D-C8941D90705B}"/>
    <cellStyle name="InputCells12 3 2 2 4 4" xfId="12919" xr:uid="{6BFB334C-C433-49B7-A7E7-16B539ADF689}"/>
    <cellStyle name="InputCells12 3 2 2 5" xfId="4562" xr:uid="{0B2AC24C-8C2C-4478-9806-463BB8902C6E}"/>
    <cellStyle name="InputCells12 3 2 2 6" xfId="6417" xr:uid="{89B14682-37E1-4C20-9561-7BEDFC215862}"/>
    <cellStyle name="InputCells12 3 2 2 7" xfId="5458" xr:uid="{AF0814BE-4183-4935-A5A0-62FDF7B3F59E}"/>
    <cellStyle name="InputCells12 3 2 3" xfId="1280" xr:uid="{6B68BCC4-C052-4271-8DCB-8CE688A7DFEC}"/>
    <cellStyle name="InputCells12 3 2 3 2" xfId="2845" xr:uid="{989374BC-6A88-4440-8244-D360A053D5E7}"/>
    <cellStyle name="InputCells12 3 2 3 2 2" xfId="7539" xr:uid="{9A0C2218-1A08-4E12-8F3F-EB2E29A505BC}"/>
    <cellStyle name="InputCells12 3 2 3 2 3" xfId="10595" xr:uid="{1D1A27FC-A517-47ED-95E4-FCBA74C3525E}"/>
    <cellStyle name="InputCells12 3 2 3 2 4" xfId="13477" xr:uid="{37BAA416-8941-4EE5-90E9-97A8E11EB7E7}"/>
    <cellStyle name="InputCells12 3 2 3 3" xfId="6569" xr:uid="{2759331F-25AD-40D3-ADFC-7C31300E7085}"/>
    <cellStyle name="InputCells12 3 2 3 4" xfId="9139" xr:uid="{E5E534ED-6B44-4CA9-B5B5-F60A96EFE6FF}"/>
    <cellStyle name="InputCells12 3 2 3 5" xfId="12061" xr:uid="{8F463FC8-053B-4876-BD58-55C908A763E5}"/>
    <cellStyle name="InputCells12 3 2 4" xfId="1823" xr:uid="{EB709901-63C9-4655-ABA0-B185C744C84B}"/>
    <cellStyle name="InputCells12 3 2 4 2" xfId="3373" xr:uid="{7F7A1E07-95C8-4601-AA52-A1896BAFA1E1}"/>
    <cellStyle name="InputCells12 3 2 4 2 2" xfId="8067" xr:uid="{73EF12B1-88AC-4A48-BAD3-C980496E2299}"/>
    <cellStyle name="InputCells12 3 2 4 2 3" xfId="11123" xr:uid="{85C19AD9-7C29-49CD-84B9-F53EE55A258E}"/>
    <cellStyle name="InputCells12 3 2 4 2 4" xfId="14005" xr:uid="{EF2EF047-3312-49E3-BCC4-6E7D4B444290}"/>
    <cellStyle name="InputCells12 3 2 4 3" xfId="5523" xr:uid="{7F80D7C0-0641-43FB-9598-0C9C24C4842A}"/>
    <cellStyle name="InputCells12 3 2 4 4" xfId="9682" xr:uid="{9D7EEF04-F5EA-4534-8E72-CADB14882DA9}"/>
    <cellStyle name="InputCells12 3 2 4 5" xfId="12604" xr:uid="{CCFCE007-73C6-4DD7-87BB-9716647F0F31}"/>
    <cellStyle name="InputCells12 3 2 5" xfId="1932" xr:uid="{74DC1542-FFC0-4F84-9AD7-F9AE003FC87F}"/>
    <cellStyle name="InputCells12 3 2 5 2" xfId="4654" xr:uid="{27C00555-6C44-4EA8-914E-E9872B5E21BB}"/>
    <cellStyle name="InputCells12 3 2 5 3" xfId="9791" xr:uid="{E0EF0F5B-A854-4FDD-AD6F-B6113C8AABD3}"/>
    <cellStyle name="InputCells12 3 2 5 4" xfId="12713" xr:uid="{C702FA10-BFBC-486E-8913-5C2E9724457E}"/>
    <cellStyle name="InputCells12 3 2 6" xfId="5983" xr:uid="{6E2CB3A3-CD33-4A64-9022-E050283E9A95}"/>
    <cellStyle name="InputCells12 3 2 7" xfId="8258" xr:uid="{A818C6CA-9BCF-44EA-AFDD-3B0CCC439C00}"/>
    <cellStyle name="InputCells12 3 2 8" xfId="11280" xr:uid="{D6CE1FE9-BE12-4260-8383-228331FB76AB}"/>
    <cellStyle name="InputCells12 3 3" xfId="754" xr:uid="{3A023354-1868-44CF-8BB2-65009CC59402}"/>
    <cellStyle name="InputCells12 3 3 2" xfId="1467" xr:uid="{2CBB2D13-3E38-4778-B416-6EDD85DBE6C8}"/>
    <cellStyle name="InputCells12 3 3 2 2" xfId="3032" xr:uid="{3C8401AC-E291-4B98-A1FE-E4C403C0A865}"/>
    <cellStyle name="InputCells12 3 3 2 2 2" xfId="7726" xr:uid="{05F25662-29B1-43CB-A0E7-0119575DE014}"/>
    <cellStyle name="InputCells12 3 3 2 2 3" xfId="10782" xr:uid="{51368526-8C29-41CD-8584-9724C8828DCC}"/>
    <cellStyle name="InputCells12 3 3 2 2 4" xfId="13664" xr:uid="{4D00C1AB-C450-4F5B-BFA6-0DC22A252D1D}"/>
    <cellStyle name="InputCells12 3 3 2 3" xfId="4949" xr:uid="{487C13B1-0400-40AA-BE9E-5135D847D8B9}"/>
    <cellStyle name="InputCells12 3 3 2 4" xfId="9326" xr:uid="{EFE89488-6831-49E1-A236-5F69F494F912}"/>
    <cellStyle name="InputCells12 3 3 2 5" xfId="12248" xr:uid="{7C3516FA-ECAA-40BD-AAA6-5523DDE8DE81}"/>
    <cellStyle name="InputCells12 3 3 3" xfId="1695" xr:uid="{9C1B6815-9604-43AE-8973-B764123C8D28}"/>
    <cellStyle name="InputCells12 3 3 3 2" xfId="3256" xr:uid="{E6BF1C9D-0797-46B0-A204-A0C332286F98}"/>
    <cellStyle name="InputCells12 3 3 3 2 2" xfId="7950" xr:uid="{2C215378-E6AF-4BA6-B995-DD5BED1A80E5}"/>
    <cellStyle name="InputCells12 3 3 3 2 3" xfId="11006" xr:uid="{B8E30772-3E86-4B51-BB27-6B09AB75FEA6}"/>
    <cellStyle name="InputCells12 3 3 3 2 4" xfId="13888" xr:uid="{449AFED3-D043-462D-8144-1F936526F373}"/>
    <cellStyle name="InputCells12 3 3 3 3" xfId="6085" xr:uid="{30AFC18B-4307-4423-8C6A-1AC927F2908E}"/>
    <cellStyle name="InputCells12 3 3 3 4" xfId="9554" xr:uid="{C19BD075-5ACE-4F34-8696-CE8D0A9D36A5}"/>
    <cellStyle name="InputCells12 3 3 3 5" xfId="12476" xr:uid="{6BD91FCB-9521-47B7-920B-544BD616F2AD}"/>
    <cellStyle name="InputCells12 3 3 4" xfId="2117" xr:uid="{DBC3D622-0199-487E-A243-0487373FD900}"/>
    <cellStyle name="InputCells12 3 3 4 2" xfId="6524" xr:uid="{B2B1A980-C014-420F-96C2-E500D16AE705}"/>
    <cellStyle name="InputCells12 3 3 4 3" xfId="9976" xr:uid="{31788143-E61D-4122-8422-1155FD4657D1}"/>
    <cellStyle name="InputCells12 3 3 4 4" xfId="12898" xr:uid="{5997DBC3-35DB-446B-AE08-89938D0F0AEC}"/>
    <cellStyle name="InputCells12 3 3 5" xfId="3661" xr:uid="{BF114A5A-3B93-44EF-9EB6-E320CF74D89A}"/>
    <cellStyle name="InputCells12 3 3 6" xfId="6501" xr:uid="{AF162D20-67E8-4EC0-B220-B088EC271988}"/>
    <cellStyle name="InputCells12 3 3 7" xfId="6193" xr:uid="{3ADF393B-B422-4C87-A7DA-8ABABB62B6A6}"/>
    <cellStyle name="InputCells12 4" xfId="314" xr:uid="{8F8C794D-1BA1-49AB-A12F-CBD5EF51A08F}"/>
    <cellStyle name="InputCells12 4 10" xfId="11506" xr:uid="{7AAA3B4B-7B03-4C45-8A75-39F54583E432}"/>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2 2 2" xfId="7839" xr:uid="{8C5CA0DE-2E7C-4486-BE93-D2B4DE959498}"/>
    <cellStyle name="InputCells12 4 2 2 2 2 3" xfId="10895" xr:uid="{8200F09A-1593-434A-BAB9-315B8378BC53}"/>
    <cellStyle name="InputCells12 4 2 2 2 2 4" xfId="13777" xr:uid="{015E841E-28EB-4877-B289-C5617A666C02}"/>
    <cellStyle name="InputCells12 4 2 2 2 3" xfId="5604" xr:uid="{8D26B306-B5D5-481D-BC7F-F7DCB533E3B1}"/>
    <cellStyle name="InputCells12 4 2 2 2 4" xfId="9439" xr:uid="{4B55F357-B15B-4307-B5D2-4D939F5939CB}"/>
    <cellStyle name="InputCells12 4 2 2 2 5" xfId="12361" xr:uid="{2C5F47B5-218E-4D31-875A-A13797F73ABC}"/>
    <cellStyle name="InputCells12 4 2 2 3" xfId="1865" xr:uid="{66E3EDFD-47EF-4738-BF53-2D5B47051E70}"/>
    <cellStyle name="InputCells12 4 2 2 3 2" xfId="3410" xr:uid="{B9B8B0AF-1BDE-42D8-8039-D692AA4BE9AE}"/>
    <cellStyle name="InputCells12 4 2 2 3 2 2" xfId="8104" xr:uid="{20F30482-0A27-4E06-A722-3825BCE9171A}"/>
    <cellStyle name="InputCells12 4 2 2 3 2 3" xfId="11160" xr:uid="{F9605DE8-AF29-46FF-BA13-66CE59EEA7CE}"/>
    <cellStyle name="InputCells12 4 2 2 3 2 4" xfId="14042" xr:uid="{25D80CE4-3B56-4B9E-B45F-18EF387E34FF}"/>
    <cellStyle name="InputCells12 4 2 2 3 3" xfId="6260" xr:uid="{8F09176F-8FC2-4BF4-874B-EA7FC56C4BE0}"/>
    <cellStyle name="InputCells12 4 2 2 3 4" xfId="9724" xr:uid="{610C188B-C2FA-4BF8-9D0E-44696DA6620B}"/>
    <cellStyle name="InputCells12 4 2 2 3 5" xfId="12646" xr:uid="{CEC1F0EA-3A35-4393-B60C-457181CA8A76}"/>
    <cellStyle name="InputCells12 4 2 2 4" xfId="2230" xr:uid="{01B8DD9C-D9E5-4896-84EA-18511695670E}"/>
    <cellStyle name="InputCells12 4 2 2 4 2" xfId="3580" xr:uid="{4D4591FD-4D7F-4C71-B7A2-72542E8AC356}"/>
    <cellStyle name="InputCells12 4 2 2 4 3" xfId="10089" xr:uid="{B7AF3624-2E6F-4AA8-8FF2-0882EC4309D7}"/>
    <cellStyle name="InputCells12 4 2 2 4 4" xfId="13011" xr:uid="{3175BB2E-1B0A-434D-B2F5-CBD32680204F}"/>
    <cellStyle name="InputCells12 4 2 2 5" xfId="6122" xr:uid="{3097DAAA-12BE-4041-8182-D7A38E3566DA}"/>
    <cellStyle name="InputCells12 4 2 2 6" xfId="4025" xr:uid="{4129A32B-524A-405A-812F-73AB0CC3F74E}"/>
    <cellStyle name="InputCells12 4 2 2 7" xfId="5660" xr:uid="{0884C439-389F-4DE7-A1BC-BD772B0095BF}"/>
    <cellStyle name="InputCells12 4 2 3" xfId="1372" xr:uid="{F76D6C92-71F3-4B48-8EDE-11DEAE161AD8}"/>
    <cellStyle name="InputCells12 4 2 3 2" xfId="2937" xr:uid="{D323658F-AD3A-4274-BD85-912B223829E9}"/>
    <cellStyle name="InputCells12 4 2 3 2 2" xfId="7631" xr:uid="{49204842-C985-4157-88A9-D51E3666CF4A}"/>
    <cellStyle name="InputCells12 4 2 3 2 3" xfId="10687" xr:uid="{923BD15B-F9BB-4110-B53D-AADCE73F6BD4}"/>
    <cellStyle name="InputCells12 4 2 3 2 4" xfId="13569" xr:uid="{5E1E6450-2165-4C1E-BF0D-A4150F0404BF}"/>
    <cellStyle name="InputCells12 4 2 3 3" xfId="6567" xr:uid="{68825137-3DA9-4E9D-9ED0-40CFAC2085B8}"/>
    <cellStyle name="InputCells12 4 2 3 4" xfId="9231" xr:uid="{852CD79B-0F37-45C4-B158-3F0AFBCE994D}"/>
    <cellStyle name="InputCells12 4 2 3 5" xfId="12153" xr:uid="{50E87C60-5AA3-4544-94E1-52E81192D84F}"/>
    <cellStyle name="InputCells12 4 2 4" xfId="1192" xr:uid="{001775D5-ADE3-4011-B650-D0E8D38691C4}"/>
    <cellStyle name="InputCells12 4 2 4 2" xfId="2761" xr:uid="{F32882DE-3752-4D3C-BF79-C147126467A5}"/>
    <cellStyle name="InputCells12 4 2 4 2 2" xfId="6564" xr:uid="{A4DB0C1D-6025-4B3C-909D-53108C1EE227}"/>
    <cellStyle name="InputCells12 4 2 4 2 3" xfId="10511" xr:uid="{9D8CFD6D-705C-4E82-93C1-EA26446BD0A0}"/>
    <cellStyle name="InputCells12 4 2 4 2 4" xfId="13393" xr:uid="{58670495-8A74-4501-B42F-4F7C56AEA75D}"/>
    <cellStyle name="InputCells12 4 2 4 3" xfId="6280" xr:uid="{FABBD956-E75E-4CB7-BCAD-05959C7BD9B3}"/>
    <cellStyle name="InputCells12 4 2 4 4" xfId="9051" xr:uid="{DF6D0D5F-6CF2-4EE3-AC5A-B95D1CB085CD}"/>
    <cellStyle name="InputCells12 4 2 4 5" xfId="11973" xr:uid="{EDE63049-C681-47DB-9657-54765D8418D5}"/>
    <cellStyle name="InputCells12 4 2 5" xfId="2024" xr:uid="{71E58ADF-160A-4C36-9070-EA1C766360F7}"/>
    <cellStyle name="InputCells12 4 2 5 2" xfId="4574" xr:uid="{BFB6A82F-D028-4CAA-978E-9A6E1F807127}"/>
    <cellStyle name="InputCells12 4 2 5 3" xfId="9883" xr:uid="{D90CECF0-157D-4931-9A14-ADEB7B67EDFD}"/>
    <cellStyle name="InputCells12 4 2 5 4" xfId="12805" xr:uid="{4F211C97-97C4-4B4D-9A99-E3F2549FD3D1}"/>
    <cellStyle name="InputCells12 4 2 6" xfId="5557" xr:uid="{5455F271-2EF8-4D29-9B72-B9AAD4F0837C}"/>
    <cellStyle name="InputCells12 4 2 7" xfId="5956" xr:uid="{76E3C226-C7A4-4BC9-A88D-101D35A7F077}"/>
    <cellStyle name="InputCells12 4 2 8" xfId="6529" xr:uid="{C5C95E68-C70F-431A-ACB5-B16942B4638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2 2 2" xfId="7764" xr:uid="{9F40A165-24AF-427A-A6D0-D5726C52C682}"/>
    <cellStyle name="InputCells12 4 3 2 2 2 3" xfId="10820" xr:uid="{C34E6D29-2BEC-4F96-9B87-6F90A54FF243}"/>
    <cellStyle name="InputCells12 4 3 2 2 2 4" xfId="13702" xr:uid="{02DCDC23-EFEC-46C6-954A-5A284F5CB28A}"/>
    <cellStyle name="InputCells12 4 3 2 2 3" xfId="5608" xr:uid="{F8E35900-8D96-455B-81E1-D07861228BD1}"/>
    <cellStyle name="InputCells12 4 3 2 2 4" xfId="9364" xr:uid="{2B2CD9EF-D3F9-4FD7-9912-D08C08EEE8F3}"/>
    <cellStyle name="InputCells12 4 3 2 2 5" xfId="12286" xr:uid="{A4052C09-6A39-4E67-8503-2D829953C54E}"/>
    <cellStyle name="InputCells12 4 3 2 3" xfId="1230" xr:uid="{EFA74852-BE59-4156-A0F6-03631B072B47}"/>
    <cellStyle name="InputCells12 4 3 2 3 2" xfId="2798" xr:uid="{FCCEE86F-B2F3-4CDD-87CD-C37CCAC4E889}"/>
    <cellStyle name="InputCells12 4 3 2 3 2 2" xfId="3595" xr:uid="{8BD0272E-674D-401E-B738-EBE11B52F35D}"/>
    <cellStyle name="InputCells12 4 3 2 3 2 3" xfId="10548" xr:uid="{B5198801-0623-431F-8975-146BEDBB0201}"/>
    <cellStyle name="InputCells12 4 3 2 3 2 4" xfId="13430" xr:uid="{D1B0887C-BFC8-4099-BDA3-B937AA4FB4EB}"/>
    <cellStyle name="InputCells12 4 3 2 3 3" xfId="6206" xr:uid="{E7BD5AFB-4A6F-49C3-9266-8C1145D42642}"/>
    <cellStyle name="InputCells12 4 3 2 3 4" xfId="9089" xr:uid="{214072F3-DA99-4DDA-BA68-6B47B334CAE3}"/>
    <cellStyle name="InputCells12 4 3 2 3 5" xfId="12011" xr:uid="{6D8FE52B-7251-4A52-8F5B-94C54E3BEC34}"/>
    <cellStyle name="InputCells12 4 3 2 4" xfId="2155" xr:uid="{694DEEFA-0862-452E-8FA0-0F64467C39CB}"/>
    <cellStyle name="InputCells12 4 3 2 4 2" xfId="6324" xr:uid="{4D8E2570-59F0-4E04-8493-D97910BC5EA9}"/>
    <cellStyle name="InputCells12 4 3 2 4 3" xfId="10014" xr:uid="{9D40FF29-95F7-47E4-83C5-8717AAF0AF72}"/>
    <cellStyle name="InputCells12 4 3 2 4 4" xfId="12936" xr:uid="{974657B8-F7E9-4501-A071-097924785323}"/>
    <cellStyle name="InputCells12 4 3 2 5" xfId="4744" xr:uid="{05E773E9-DC99-4D45-B4E2-9FB9F91848D8}"/>
    <cellStyle name="InputCells12 4 3 2 6" xfId="6071" xr:uid="{BD853C21-B250-4B5F-AFCC-10B637B68256}"/>
    <cellStyle name="InputCells12 4 3 2 7" xfId="8514" xr:uid="{9C7B4CF5-C34B-4610-8E5F-98B6B67D5B98}"/>
    <cellStyle name="InputCells12 4 3 3" xfId="1297" xr:uid="{C89DCDDF-AC6C-4E3B-AD71-9E133D83B116}"/>
    <cellStyle name="InputCells12 4 3 3 2" xfId="2862" xr:uid="{31EE93CD-AE08-4614-B885-932E80A87AB2}"/>
    <cellStyle name="InputCells12 4 3 3 2 2" xfId="7556" xr:uid="{AD5845A4-2910-4DD4-92E8-99ECADAE47FF}"/>
    <cellStyle name="InputCells12 4 3 3 2 3" xfId="10612" xr:uid="{47A2BD48-D7D9-425A-A6C8-F637576BF230}"/>
    <cellStyle name="InputCells12 4 3 3 2 4" xfId="13494" xr:uid="{6AEFC0B8-4D2D-43D9-9D15-5D2DA9F57BD6}"/>
    <cellStyle name="InputCells12 4 3 3 3" xfId="3875" xr:uid="{3EFCE2F1-CDE2-47BA-93D5-8DFD0CE0F997}"/>
    <cellStyle name="InputCells12 4 3 3 4" xfId="9156" xr:uid="{77D4A683-6892-4D9F-9881-9DB6065873A8}"/>
    <cellStyle name="InputCells12 4 3 3 5" xfId="12078" xr:uid="{328F0550-F083-42AD-81ED-E938B481AE49}"/>
    <cellStyle name="InputCells12 4 3 4" xfId="1010" xr:uid="{6876FF77-CA37-4492-B22D-1358E062F089}"/>
    <cellStyle name="InputCells12 4 3 4 2" xfId="2582" xr:uid="{35158161-069C-415C-B384-F0EA4F0C60A0}"/>
    <cellStyle name="InputCells12 4 3 4 2 2" xfId="6528" xr:uid="{501714AC-EA02-4A87-A58C-6574C2F429C1}"/>
    <cellStyle name="InputCells12 4 3 4 2 3" xfId="10332" xr:uid="{E4F7FAC3-4067-4796-9541-8E32A2885C8D}"/>
    <cellStyle name="InputCells12 4 3 4 2 4" xfId="13214" xr:uid="{D9A2F159-FB8D-4A68-92EA-3FEFB467D040}"/>
    <cellStyle name="InputCells12 4 3 4 3" xfId="3647" xr:uid="{EC033124-70E8-4D68-8A9A-02446CF224D2}"/>
    <cellStyle name="InputCells12 4 3 4 4" xfId="8869" xr:uid="{A7A32C20-2709-40CB-97F7-376E42D96B3F}"/>
    <cellStyle name="InputCells12 4 3 4 5" xfId="11791" xr:uid="{970572D9-C156-43E1-B7F9-A5091807DE88}"/>
    <cellStyle name="InputCells12 4 3 5" xfId="1949" xr:uid="{0E853ACD-F8F4-4D60-A4D3-CC27C1DC66CF}"/>
    <cellStyle name="InputCells12 4 3 5 2" xfId="4142" xr:uid="{07BFB017-E690-4339-9F10-4308785D150D}"/>
    <cellStyle name="InputCells12 4 3 5 3" xfId="9808" xr:uid="{92013C1A-E519-450B-B510-65C76494DE0D}"/>
    <cellStyle name="InputCells12 4 3 5 4" xfId="12730" xr:uid="{FD3F7424-4E3A-48FF-8056-1555586BE003}"/>
    <cellStyle name="InputCells12 4 3 6" xfId="4120" xr:uid="{2FAFB29D-8249-46F3-94C4-B1E5F28FF9B6}"/>
    <cellStyle name="InputCells12 4 3 7" xfId="8544" xr:uid="{A4155A7A-6B06-44F5-9625-7C7945A28486}"/>
    <cellStyle name="InputCells12 4 3 8" xfId="11501" xr:uid="{A67E1820-1DD1-48A9-B674-14B8068AF4A2}"/>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2 2 2" xfId="7738" xr:uid="{D18C79FE-4FC3-46C9-B635-9ED96625AD12}"/>
    <cellStyle name="InputCells12 4 4 2 2 2 3" xfId="10794" xr:uid="{684B2EC2-6886-4336-8A1B-059174EAC7B3}"/>
    <cellStyle name="InputCells12 4 4 2 2 2 4" xfId="13676" xr:uid="{B4856604-DB7B-4CC5-AAE1-D40373EB11EA}"/>
    <cellStyle name="InputCells12 4 4 2 2 3" xfId="5013" xr:uid="{8B9FE448-DEC1-4E8F-8796-38778BEE16D2}"/>
    <cellStyle name="InputCells12 4 4 2 2 4" xfId="9338" xr:uid="{CAC113F1-82F8-461A-9D89-31D0529DC02C}"/>
    <cellStyle name="InputCells12 4 4 2 2 5" xfId="12260" xr:uid="{9E812BC0-F32B-40D5-B41B-40FA16B214B3}"/>
    <cellStyle name="InputCells12 4 4 2 3" xfId="1218" xr:uid="{4CBC2CA6-8323-46C2-9D3A-B936C69FC1D1}"/>
    <cellStyle name="InputCells12 4 4 2 3 2" xfId="2786" xr:uid="{F1EA666E-278B-4B43-83BC-095512844932}"/>
    <cellStyle name="InputCells12 4 4 2 3 2 2" xfId="4693" xr:uid="{E4AA21CF-1FD0-472D-9650-7D6C77FB1C4A}"/>
    <cellStyle name="InputCells12 4 4 2 3 2 3" xfId="10536" xr:uid="{0A4593C1-3D77-47F9-8689-33B6FCD70CF5}"/>
    <cellStyle name="InputCells12 4 4 2 3 2 4" xfId="13418" xr:uid="{2DF38D1A-8802-4A84-9C1C-CCBD8CF3DCB2}"/>
    <cellStyle name="InputCells12 4 4 2 3 3" xfId="5990" xr:uid="{1AB91567-46DB-44DB-A33E-228ACC57BC08}"/>
    <cellStyle name="InputCells12 4 4 2 3 4" xfId="9077" xr:uid="{B4651A92-811E-4D0D-AE69-C38AAAACB1E2}"/>
    <cellStyle name="InputCells12 4 4 2 3 5" xfId="11999" xr:uid="{68325C1F-39B0-4C9E-9831-D2C3EA4A3E8B}"/>
    <cellStyle name="InputCells12 4 4 2 4" xfId="2129" xr:uid="{51D2955E-B202-42D6-BD30-31203F11250A}"/>
    <cellStyle name="InputCells12 4 4 2 4 2" xfId="6479" xr:uid="{81E16173-B17F-414A-8A39-33FCEA89442C}"/>
    <cellStyle name="InputCells12 4 4 2 4 3" xfId="9988" xr:uid="{3690C530-FB07-494E-B379-A1F7E3AF88C2}"/>
    <cellStyle name="InputCells12 4 4 2 4 4" xfId="12910" xr:uid="{83ACEB5B-C57C-4857-916E-1F81C59326E2}"/>
    <cellStyle name="InputCells12 4 4 2 5" xfId="3656" xr:uid="{F6E424B0-5F60-4457-A3ED-A21340ED57B0}"/>
    <cellStyle name="InputCells12 4 4 2 6" xfId="6548" xr:uid="{9213D10F-A2B9-4377-92CA-9E9B82D08291}"/>
    <cellStyle name="InputCells12 4 4 2 7" xfId="8583" xr:uid="{CFE073AD-E476-4A7C-8003-20CD86A377E3}"/>
    <cellStyle name="InputCells12 4 4 3" xfId="1271" xr:uid="{3E82043F-C517-4615-91FC-7A485F67C483}"/>
    <cellStyle name="InputCells12 4 4 3 2" xfId="2836" xr:uid="{E7C7016F-B0A3-40CD-A533-C5CAFEBECE80}"/>
    <cellStyle name="InputCells12 4 4 3 2 2" xfId="7530" xr:uid="{3097FF59-55A4-4082-810D-1E007F10511D}"/>
    <cellStyle name="InputCells12 4 4 3 2 3" xfId="10586" xr:uid="{6F2DCAD2-E6BE-4856-99B1-8AAA97518175}"/>
    <cellStyle name="InputCells12 4 4 3 2 4" xfId="13468" xr:uid="{CDD4421A-C8DA-4BD4-80A0-D33B89F0D7C5}"/>
    <cellStyle name="InputCells12 4 4 3 3" xfId="4037" xr:uid="{536C6C74-658B-4039-9754-A28AB8A8CA8F}"/>
    <cellStyle name="InputCells12 4 4 3 4" xfId="9130" xr:uid="{7DD23C93-F088-401F-990A-E4C40F9AE8BD}"/>
    <cellStyle name="InputCells12 4 4 3 5" xfId="12052" xr:uid="{93A23C8C-EDB0-4D72-ADA5-3693F64B787E}"/>
    <cellStyle name="InputCells12 4 4 4" xfId="1654" xr:uid="{A467A0FE-3109-4836-A4C1-D3E340EC3EBD}"/>
    <cellStyle name="InputCells12 4 4 4 2" xfId="3219" xr:uid="{DF98067B-CA1A-4963-88EA-604E59DDC579}"/>
    <cellStyle name="InputCells12 4 4 4 2 2" xfId="7913" xr:uid="{32BB33DA-B023-4098-B3DC-D95A46C4C009}"/>
    <cellStyle name="InputCells12 4 4 4 2 3" xfId="10969" xr:uid="{1F2E0F35-E946-4328-AFCF-5F9C8DE6AA4A}"/>
    <cellStyle name="InputCells12 4 4 4 2 4" xfId="13851" xr:uid="{1B837D64-38F5-4F53-8130-B41CD397991B}"/>
    <cellStyle name="InputCells12 4 4 4 3" xfId="4875" xr:uid="{2344B340-C558-4229-88DB-062ECC2E7AA9}"/>
    <cellStyle name="InputCells12 4 4 4 4" xfId="9513" xr:uid="{A26C0556-8889-45FA-83FF-70B8ECEFE4EA}"/>
    <cellStyle name="InputCells12 4 4 4 5" xfId="12435" xr:uid="{0F12F278-204B-4906-98E7-144B9945C738}"/>
    <cellStyle name="InputCells12 4 4 5" xfId="1923" xr:uid="{1847250B-3D73-479A-9C77-B63F8DE71DFE}"/>
    <cellStyle name="InputCells12 4 4 5 2" xfId="4349" xr:uid="{3FBA52ED-FEDB-4230-A1E8-302AA9920191}"/>
    <cellStyle name="InputCells12 4 4 5 3" xfId="9782" xr:uid="{AD79EB25-406C-4E81-ACD7-9DFE313F3082}"/>
    <cellStyle name="InputCells12 4 4 5 4" xfId="12704" xr:uid="{75105563-1254-466A-B060-F25E9CF4B62D}"/>
    <cellStyle name="InputCells12 4 4 6" xfId="5025" xr:uid="{F0B55B61-86FD-4F35-B27E-A8BD2AE38EA1}"/>
    <cellStyle name="InputCells12 4 4 7" xfId="8500" xr:uid="{F7634ED7-B888-44E7-AA74-1E4A1D96A6A8}"/>
    <cellStyle name="InputCells12 4 4 8" xfId="11482" xr:uid="{B7BD466F-E45C-4131-BC18-953C42329549}"/>
    <cellStyle name="InputCells12 4 5" xfId="1111" xr:uid="{DE6A5516-8999-47CF-9828-6B195B73C26A}"/>
    <cellStyle name="InputCells12 4 5 2" xfId="2680" xr:uid="{E41AC3A9-2CD5-42F4-BD74-4FE26B5F2050}"/>
    <cellStyle name="InputCells12 4 5 2 2" xfId="4374" xr:uid="{57E5442A-6019-470E-B05A-4519C0296310}"/>
    <cellStyle name="InputCells12 4 5 2 3" xfId="10430" xr:uid="{DADDAEFF-C761-4070-A5A5-D9DEF55731E9}"/>
    <cellStyle name="InputCells12 4 5 2 4" xfId="13312" xr:uid="{22938F67-93B3-4F81-A95E-84D828135110}"/>
    <cellStyle name="InputCells12 4 5 3" xfId="6752" xr:uid="{F5B550A7-7F7D-460D-8AD9-69314EE4AF8B}"/>
    <cellStyle name="InputCells12 4 5 4" xfId="8970" xr:uid="{93C5624A-AF1F-4171-964D-DED5FDFA4565}"/>
    <cellStyle name="InputCells12 4 5 5" xfId="11892" xr:uid="{477F493D-63F6-4C78-AEE7-AF72067CFEA2}"/>
    <cellStyle name="InputCells12 4 6" xfId="1803" xr:uid="{B351F016-5141-4220-8CCB-07E138DA273E}"/>
    <cellStyle name="InputCells12 4 6 2" xfId="3356" xr:uid="{5D460F00-BF3F-49CE-A43C-C831B4FB38B7}"/>
    <cellStyle name="InputCells12 4 6 2 2" xfId="8050" xr:uid="{B3AEF5C7-2810-47EA-A125-8C707C557237}"/>
    <cellStyle name="InputCells12 4 6 2 3" xfId="11106" xr:uid="{FE26D4B6-E6B6-477D-B33E-8C18CB55A4EB}"/>
    <cellStyle name="InputCells12 4 6 2 4" xfId="13988" xr:uid="{DAF04801-D917-4050-8B3C-55BB20AB442F}"/>
    <cellStyle name="InputCells12 4 6 3" xfId="6835" xr:uid="{1B10AA5B-64B5-4A2D-8BDB-1044EF15062C}"/>
    <cellStyle name="InputCells12 4 6 4" xfId="9662" xr:uid="{55DC009E-D647-4D3A-91EF-4A76F5EFF475}"/>
    <cellStyle name="InputCells12 4 6 5" xfId="12584" xr:uid="{DC2511AF-222F-460C-ACF0-9938D0EFEC55}"/>
    <cellStyle name="InputCells12 4 7" xfId="37" xr:uid="{18F04F6F-5D04-409E-85D7-4063E4111B43}"/>
    <cellStyle name="InputCells12 4 7 2" xfId="6523" xr:uid="{6DF40220-3337-4AE0-AB1A-AAF162EFD5C4}"/>
    <cellStyle name="InputCells12 4 7 3" xfId="4276" xr:uid="{0E482083-7F61-46D7-B0CC-CD5D21021791}"/>
    <cellStyle name="InputCells12 4 7 4" xfId="3545" xr:uid="{AA9FD285-D5C4-412C-9C50-9EF2ED8F6EF4}"/>
    <cellStyle name="InputCells12 4 8" xfId="5519" xr:uid="{1C9537CE-21F6-4866-9D6B-7B090E3C0D29}"/>
    <cellStyle name="InputCells12 4 9" xfId="8560" xr:uid="{08A85479-D5F6-481A-B890-D098CD86E492}"/>
    <cellStyle name="InputCells12 5" xfId="109" xr:uid="{974CCAFE-F20B-4D5A-9FD5-492576EB52FE}"/>
    <cellStyle name="InputCells12 5 2" xfId="2360" xr:uid="{96C5359B-1E64-45C0-A8B5-A4E4D519D5CB}"/>
    <cellStyle name="InputCells12 5 2 2" xfId="6075" xr:uid="{215EFEC8-47A5-42D7-9FAA-F475D6116BCE}"/>
    <cellStyle name="InputCells12 5 2 3" xfId="10218" xr:uid="{23215391-F9F2-4AA5-B956-8380979378F7}"/>
    <cellStyle name="InputCells12 5 2 4" xfId="13136" xr:uid="{F6CD04BA-42FB-49DB-A4CF-22970C0958D7}"/>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7292" xr:uid="{AE6AF7D2-0C36-4207-8010-01026E9D5D29}"/>
    <cellStyle name="Normal 10 2 2 2 2" xfId="15546" xr:uid="{23C6DAD2-D94F-427C-83E4-9A4DBD94F115}"/>
    <cellStyle name="Normal 10 2 2 3" xfId="5853" xr:uid="{1862E839-6B29-42A3-9E45-884B2840EAA9}"/>
    <cellStyle name="Normal 10 2 2 4" xfId="14898" xr:uid="{55F3F2C6-D9E2-44BC-8710-C42C7FD44ACF}"/>
    <cellStyle name="Normal 10 2 3" xfId="6968" xr:uid="{32A0B288-C96C-4005-BAC3-7AC1E15EB660}"/>
    <cellStyle name="Normal 10 2 3 2" xfId="15222" xr:uid="{075C758B-B21F-45E6-9D2D-E0132FEBA192}"/>
    <cellStyle name="Normal 10 2 4" xfId="3943" xr:uid="{CD73C3D0-3EF1-4263-8E70-06F91451D614}"/>
    <cellStyle name="Normal 10 2 5" xfId="14574" xr:uid="{9BF0F3BF-3803-47DD-9801-CEA0C9ACFE3F}"/>
    <cellStyle name="Normal 10 3" xfId="2427" xr:uid="{4608EB34-9627-4746-9AE9-022D31FB38C9}"/>
    <cellStyle name="Normal 10 3 2" xfId="7283" xr:uid="{589A485D-0779-4C33-BDB0-BC12968005CE}"/>
    <cellStyle name="Normal 10 3 2 2" xfId="15537" xr:uid="{32001EFF-B85E-4C2D-8A4D-08C6AE283282}"/>
    <cellStyle name="Normal 10 3 3" xfId="5840" xr:uid="{B99CF0B4-1409-4CF3-8B67-6D04D7FCBADF}"/>
    <cellStyle name="Normal 10 3 4" xfId="14889" xr:uid="{C799B9DA-DC32-4C59-A4B4-911F9C0C3EB1}"/>
    <cellStyle name="Normal 10 4" xfId="6959" xr:uid="{C3E210E3-466C-4403-B9E8-56994DD44EB8}"/>
    <cellStyle name="Normal 10 4 2" xfId="15213" xr:uid="{C0C96083-B2B6-4159-949E-C38D125CA87F}"/>
    <cellStyle name="Normal 10 5" xfId="3874" xr:uid="{13D10B42-C5C0-44BE-8D70-2BE813A6C95D}"/>
    <cellStyle name="Normal 10 6" xfId="14565" xr:uid="{1E211485-A9A1-48A6-B434-44D45B4D62F8}"/>
    <cellStyle name="Normal 11" xfId="435" xr:uid="{D7C271AC-4A59-4EAD-BC3A-F11096BF3FFC}"/>
    <cellStyle name="Normal 11 2" xfId="477" xr:uid="{F67423BA-D407-4AD6-9ED7-EFFB65B0008A}"/>
    <cellStyle name="Normal 11 2 2" xfId="2441" xr:uid="{E56905D5-F78C-47EA-9509-2E12C842ABB6}"/>
    <cellStyle name="Normal 11 2 2 2" xfId="7293" xr:uid="{EB522078-0581-4CD0-B3D8-027219E288CE}"/>
    <cellStyle name="Normal 11 2 2 2 2" xfId="15547" xr:uid="{8830BA42-0270-42C8-A84C-24E692940543}"/>
    <cellStyle name="Normal 11 2 2 3" xfId="5854" xr:uid="{1F7F3BA7-E306-47FF-A652-601A77EB4DA7}"/>
    <cellStyle name="Normal 11 2 2 4" xfId="14899" xr:uid="{3999CFD4-8140-4155-8BB5-8A2250CBD967}"/>
    <cellStyle name="Normal 11 2 3" xfId="6969" xr:uid="{6284DA31-4BCA-42E7-8BD3-B2BC63EF4EC0}"/>
    <cellStyle name="Normal 11 2 3 2" xfId="15223" xr:uid="{D17610ED-EC39-4335-89C1-995D9AF9520C}"/>
    <cellStyle name="Normal 11 2 4" xfId="3944" xr:uid="{D31F853F-3DDB-49A9-AD44-66505DCF19FB}"/>
    <cellStyle name="Normal 11 2 5" xfId="14575" xr:uid="{C177F8BD-92FA-483A-B8C8-4A2B68328548}"/>
    <cellStyle name="Normal 11 3" xfId="2431" xr:uid="{9EF69086-3A5F-4E63-B962-019D70ED50C1}"/>
    <cellStyle name="Normal 11 3 2" xfId="7287" xr:uid="{F02FDD6E-DC4D-4064-B8E9-C163BA5E3E02}"/>
    <cellStyle name="Normal 11 3 2 2" xfId="15541" xr:uid="{5DDA94A6-F732-4B1E-A1FF-33452B012806}"/>
    <cellStyle name="Normal 11 3 3" xfId="5844" xr:uid="{9E9735D9-2719-4BEA-8091-AEAF2485F1F1}"/>
    <cellStyle name="Normal 11 3 4" xfId="14893" xr:uid="{25081543-B747-4650-9E19-D61F80432569}"/>
    <cellStyle name="Normal 11 4" xfId="6963" xr:uid="{22E5B08B-8EE5-4CF1-802B-8372E3E25D42}"/>
    <cellStyle name="Normal 11 4 2" xfId="15217" xr:uid="{19EAFCF0-C632-4224-96A1-7860AA5ECCB1}"/>
    <cellStyle name="Normal 11 5" xfId="3902" xr:uid="{6224BAC9-6CE5-4154-8D93-724B658D7F4F}"/>
    <cellStyle name="Normal 11 6" xfId="14569" xr:uid="{47B95E7C-9D00-4981-AA31-0B59A4FB8444}"/>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7197" xr:uid="{290CE365-089D-4ED1-A82D-85D195CEB21D}"/>
    <cellStyle name="Normal 13 2 2 2" xfId="15451" xr:uid="{E4ABDAFE-DECD-45A4-A04C-77E21D9BB5B2}"/>
    <cellStyle name="Normal 13 2 3" xfId="5723" xr:uid="{7F4E8DD5-DBB7-4899-8099-8C829946DBD3}"/>
    <cellStyle name="Normal 13 2 4" xfId="14803" xr:uid="{E0F803E9-703F-4C88-A5D1-8B59DA0AD5AF}"/>
    <cellStyle name="Normal 13 3" xfId="6873" xr:uid="{52B1FD1C-CC20-45A2-A8B5-0686F7CC5419}"/>
    <cellStyle name="Normal 13 3 2" xfId="15127" xr:uid="{24366FC3-6D8E-4CB4-9DF1-182B834DF94B}"/>
    <cellStyle name="Normal 13 4" xfId="3496" xr:uid="{60257E16-3CB8-4D0E-A527-17C68CC59C22}"/>
    <cellStyle name="Normal 13 5" xfId="14479" xr:uid="{B12ED923-45D8-4FC5-A820-E9C996CE1395}"/>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14510" xr:uid="{FD0B8388-9D2C-4D44-B341-267022B6D390}"/>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7298" xr:uid="{463BA7D2-4B36-4789-B86E-FB9010742198}"/>
    <cellStyle name="Normal 5 2 2 2 2 2 2 2 2" xfId="15552" xr:uid="{DF6BFB03-A0CA-4459-8F07-A993D2F1F7F0}"/>
    <cellStyle name="Normal 5 2 2 2 2 2 2 3" xfId="5859" xr:uid="{A87198D9-7C3B-4471-BA1A-522F3CE4567B}"/>
    <cellStyle name="Normal 5 2 2 2 2 2 2 4" xfId="14904" xr:uid="{472E894D-CE8A-4B14-AD4D-643C39D48A67}"/>
    <cellStyle name="Normal 5 2 2 2 2 2 3" xfId="6974" xr:uid="{8819C992-D398-4013-BF51-5AFA5DE627AD}"/>
    <cellStyle name="Normal 5 2 2 2 2 2 3 2" xfId="15228" xr:uid="{2FC5A46A-251D-4C65-B889-D3486373C69C}"/>
    <cellStyle name="Normal 5 2 2 2 2 2 4" xfId="3949" xr:uid="{9212EA1B-9536-4054-B379-C33036ED17CC}"/>
    <cellStyle name="Normal 5 2 2 2 2 2 5" xfId="14580" xr:uid="{80F90BD8-5861-4362-81AB-175557A1FB89}"/>
    <cellStyle name="Normal 5 2 2 2 2 3" xfId="2400" xr:uid="{84D78183-73D3-4A2D-BF61-744DB361EFFF}"/>
    <cellStyle name="Normal 5 2 2 2 2 3 2" xfId="7256" xr:uid="{B1E72F48-9718-4CAE-A18E-A19AFB103478}"/>
    <cellStyle name="Normal 5 2 2 2 2 3 2 2" xfId="15510" xr:uid="{169111D4-2B36-42C0-A8C7-932ACB5FF9EC}"/>
    <cellStyle name="Normal 5 2 2 2 2 3 3" xfId="5813" xr:uid="{E30A20DD-EE57-46B5-B6F8-3051AFBFB7C4}"/>
    <cellStyle name="Normal 5 2 2 2 2 3 4" xfId="14862" xr:uid="{B47CE237-63F3-42E3-81D1-27121EF1767B}"/>
    <cellStyle name="Normal 5 2 2 2 2 4" xfId="6932" xr:uid="{4473248C-6967-479D-B850-826E9EDEAB81}"/>
    <cellStyle name="Normal 5 2 2 2 2 4 2" xfId="15186" xr:uid="{2B7DF731-EEBB-4903-90FE-54EC47F774B3}"/>
    <cellStyle name="Normal 5 2 2 2 2 5" xfId="3820" xr:uid="{F1E1A7E2-8C1A-458D-B983-4EE2356C2136}"/>
    <cellStyle name="Normal 5 2 2 2 2 6" xfId="14538" xr:uid="{2EA7A163-6371-4E62-B07F-95C68B3DF8D6}"/>
    <cellStyle name="Normal 5 2 2 2 3" xfId="481" xr:uid="{F60BBD0E-FC44-4AE5-B62E-8CF366991BEB}"/>
    <cellStyle name="Normal 5 2 2 2 3 2" xfId="2445" xr:uid="{F719D281-CBC2-456A-A112-C2E0DE3957AA}"/>
    <cellStyle name="Normal 5 2 2 2 3 2 2" xfId="7297" xr:uid="{315CD559-BEEA-4BF9-9AC4-2D813582A121}"/>
    <cellStyle name="Normal 5 2 2 2 3 2 2 2" xfId="15551" xr:uid="{494EFA17-6A00-4327-B338-793639AF50A4}"/>
    <cellStyle name="Normal 5 2 2 2 3 2 3" xfId="5858" xr:uid="{CB2EC080-2859-48C2-BAB6-FE29F24E9A5A}"/>
    <cellStyle name="Normal 5 2 2 2 3 2 4" xfId="14903" xr:uid="{D3C0F729-9B53-403A-B406-7E2737BC0A23}"/>
    <cellStyle name="Normal 5 2 2 2 3 3" xfId="6973" xr:uid="{9C18F372-B3C6-476A-9594-AF3108C39151}"/>
    <cellStyle name="Normal 5 2 2 2 3 3 2" xfId="15227" xr:uid="{5557D583-95ED-40D7-AEBF-238A205736AE}"/>
    <cellStyle name="Normal 5 2 2 2 3 4" xfId="3948" xr:uid="{5CAC34F7-1B7F-4941-9757-0B5E4ADC0652}"/>
    <cellStyle name="Normal 5 2 2 2 3 5" xfId="14579" xr:uid="{A41CFAA7-888E-47C8-AF2B-311B2F6AA247}"/>
    <cellStyle name="Normal 5 2 2 2 4" xfId="2385" xr:uid="{3A4DFC19-68B2-403C-B2AF-896289B8D1CE}"/>
    <cellStyle name="Normal 5 2 2 2 4 2" xfId="7241" xr:uid="{79267B46-E52E-4B2A-9609-1EA42653E54D}"/>
    <cellStyle name="Normal 5 2 2 2 4 2 2" xfId="15495" xr:uid="{CB28B80B-D28C-4631-9A85-11A555602817}"/>
    <cellStyle name="Normal 5 2 2 2 4 3" xfId="5798" xr:uid="{9E14772A-65F6-4809-9AD0-C1DEA3D7B272}"/>
    <cellStyle name="Normal 5 2 2 2 4 4" xfId="14847" xr:uid="{B284A036-C782-4043-855C-C5BB5D303EC0}"/>
    <cellStyle name="Normal 5 2 2 2 5" xfId="6917" xr:uid="{A0A468BA-0B6C-44F8-B897-C7AB8CC1C189}"/>
    <cellStyle name="Normal 5 2 2 2 5 2" xfId="15171" xr:uid="{91EA949D-FD8D-49FD-B581-B6476E35BEC3}"/>
    <cellStyle name="Normal 5 2 2 2 6" xfId="3805" xr:uid="{4BC8009F-6910-4E66-8B9D-FC103282BB42}"/>
    <cellStyle name="Normal 5 2 2 2 7" xfId="14523" xr:uid="{4AFB02B0-CAB2-442F-84C7-574F9FD37E2F}"/>
    <cellStyle name="Normal 5 2 2 3" xfId="352" xr:uid="{7C9D0870-E1BF-4F34-B358-B84ED09C91DF}"/>
    <cellStyle name="Normal 5 2 2 3 2" xfId="483" xr:uid="{EA2AA38A-A866-48CA-93DF-2FF413F73F21}"/>
    <cellStyle name="Normal 5 2 2 3 2 2" xfId="2447" xr:uid="{A1D4B44A-DC8D-4E1C-8FE0-710908442BF6}"/>
    <cellStyle name="Normal 5 2 2 3 2 2 2" xfId="7299" xr:uid="{05811CC5-3457-4986-98C1-1EB223C461AA}"/>
    <cellStyle name="Normal 5 2 2 3 2 2 2 2" xfId="15553" xr:uid="{917B657C-1DDC-4DB2-BB3F-0B1572569D93}"/>
    <cellStyle name="Normal 5 2 2 3 2 2 3" xfId="5860" xr:uid="{53B4B734-6097-4207-9531-E6DA414EEE37}"/>
    <cellStyle name="Normal 5 2 2 3 2 2 4" xfId="14905" xr:uid="{3D7CAA07-A77F-4571-9EBF-4E965C80EBDC}"/>
    <cellStyle name="Normal 5 2 2 3 2 3" xfId="6975" xr:uid="{8C82DFCF-1AD3-481F-8315-763F0AAD3F60}"/>
    <cellStyle name="Normal 5 2 2 3 2 3 2" xfId="15229" xr:uid="{57B839B7-330A-4148-82B0-3651AB6109ED}"/>
    <cellStyle name="Normal 5 2 2 3 2 4" xfId="3950" xr:uid="{76E7D6E7-6F2D-4F15-A022-C940081D66D5}"/>
    <cellStyle name="Normal 5 2 2 3 2 5" xfId="14581" xr:uid="{0D98AABC-D204-475E-84B6-983487F486F7}"/>
    <cellStyle name="Normal 5 2 2 3 3" xfId="2399" xr:uid="{94927453-8AB7-49A9-B25E-C8180EED5F46}"/>
    <cellStyle name="Normal 5 2 2 3 3 2" xfId="7255" xr:uid="{F1F054EB-F1C9-4BFA-AB3F-5DC1800F8A37}"/>
    <cellStyle name="Normal 5 2 2 3 3 2 2" xfId="15509" xr:uid="{70C276F6-01FB-45F4-81B0-1AA3B688484D}"/>
    <cellStyle name="Normal 5 2 2 3 3 3" xfId="5812" xr:uid="{82C1DD6E-D5E5-47A8-B87E-E022B5965C84}"/>
    <cellStyle name="Normal 5 2 2 3 3 4" xfId="14861" xr:uid="{25515FF2-D903-4D90-BF81-683DF5CBD575}"/>
    <cellStyle name="Normal 5 2 2 3 4" xfId="6931" xr:uid="{0D3C26B3-9D81-4581-B53D-471121ECE2FC}"/>
    <cellStyle name="Normal 5 2 2 3 4 2" xfId="15185" xr:uid="{0C29DB0F-548F-4F7F-BD1D-D8C50666F85C}"/>
    <cellStyle name="Normal 5 2 2 3 5" xfId="3819" xr:uid="{84F430EA-4E9E-4144-A5DF-D47B4B64F4DF}"/>
    <cellStyle name="Normal 5 2 2 3 6" xfId="14537" xr:uid="{20ED00BC-05DC-4D9B-9D73-0457FCC79523}"/>
    <cellStyle name="Normal 5 2 2 4" xfId="480" xr:uid="{40D64E32-C1BF-4DC3-BA18-00703C8ACA04}"/>
    <cellStyle name="Normal 5 2 2 4 2" xfId="2444" xr:uid="{7212917B-3A23-41FB-91AA-30D2B79AB281}"/>
    <cellStyle name="Normal 5 2 2 4 2 2" xfId="7296" xr:uid="{9FEDD44E-0A09-44DA-85BD-0969FB2FB735}"/>
    <cellStyle name="Normal 5 2 2 4 2 2 2" xfId="15550" xr:uid="{ABA38102-A2B2-4FED-ABEA-5EF667FC3031}"/>
    <cellStyle name="Normal 5 2 2 4 2 3" xfId="5857" xr:uid="{9CF4C613-9A48-47EE-93B1-74FE37DDD9AA}"/>
    <cellStyle name="Normal 5 2 2 4 2 4" xfId="14902" xr:uid="{CC6D660F-324A-4F43-817A-38999EE980EE}"/>
    <cellStyle name="Normal 5 2 2 4 3" xfId="6972" xr:uid="{35A1EDB4-F712-427E-89C5-3B7A33546A4A}"/>
    <cellStyle name="Normal 5 2 2 4 3 2" xfId="15226" xr:uid="{75B22895-D10F-4D93-8090-0D14124E11C3}"/>
    <cellStyle name="Normal 5 2 2 4 4" xfId="3947" xr:uid="{2A3963CC-A9D6-47C9-A87C-00CE1EB5A32F}"/>
    <cellStyle name="Normal 5 2 2 4 5" xfId="14578" xr:uid="{ABC9139B-0C7E-4564-9F33-50985C655848}"/>
    <cellStyle name="Normal 5 2 2 5" xfId="2379" xr:uid="{903515F6-FC75-406E-8EB2-E85F6EA49CCE}"/>
    <cellStyle name="Normal 5 2 2 5 2" xfId="7235" xr:uid="{58D4973A-1D83-4D08-8B29-BAB150ADA018}"/>
    <cellStyle name="Normal 5 2 2 5 2 2" xfId="15489" xr:uid="{7FC0DEF7-F549-47C6-B6FD-73FAAFA7BAC9}"/>
    <cellStyle name="Normal 5 2 2 5 3" xfId="5792" xr:uid="{001FAC10-6637-4283-895E-5244749253C9}"/>
    <cellStyle name="Normal 5 2 2 5 4" xfId="14841" xr:uid="{6B7AE6FE-5445-45C5-9C3E-4B1B21414EF1}"/>
    <cellStyle name="Normal 5 2 2 6" xfId="6911" xr:uid="{82C0E594-9FF2-4065-926E-750A5923B480}"/>
    <cellStyle name="Normal 5 2 2 6 2" xfId="15165" xr:uid="{F0EEB6CC-9EAE-4CAF-BADC-DACA771F82F7}"/>
    <cellStyle name="Normal 5 2 2 7" xfId="3799" xr:uid="{A5A67F7F-6D98-4A83-BDCB-5952094A679B}"/>
    <cellStyle name="Normal 5 2 2 8" xfId="14517" xr:uid="{B80E5D91-5101-46E5-B2E3-749E33020855}"/>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7301" xr:uid="{93B0D5C9-6EA8-40CA-AF65-E75DFD36B75B}"/>
    <cellStyle name="Normal 5 2 3 2 2 2 2 2" xfId="15555" xr:uid="{0E136CE0-8819-4BDE-A443-42F38ADB715F}"/>
    <cellStyle name="Normal 5 2 3 2 2 2 3" xfId="5862" xr:uid="{7016F094-BBCB-458B-AB24-2B05023F912A}"/>
    <cellStyle name="Normal 5 2 3 2 2 2 4" xfId="14907" xr:uid="{8D098300-8599-4016-B71C-3ACCC989504C}"/>
    <cellStyle name="Normal 5 2 3 2 2 3" xfId="6977" xr:uid="{3E00979A-B784-4AB8-8994-23968159EA09}"/>
    <cellStyle name="Normal 5 2 3 2 2 3 2" xfId="15231" xr:uid="{6D5B3A1B-B500-4440-B7D4-09CADF53C62B}"/>
    <cellStyle name="Normal 5 2 3 2 2 4" xfId="3952" xr:uid="{E3C6758E-E65E-46BE-87BE-0C7BD8AF1CBF}"/>
    <cellStyle name="Normal 5 2 3 2 2 5" xfId="14583" xr:uid="{2B1FF705-9463-47AF-8B4E-75058751838A}"/>
    <cellStyle name="Normal 5 2 3 2 3" xfId="2401" xr:uid="{520DEB59-1B99-4D72-9979-042647DDC9CF}"/>
    <cellStyle name="Normal 5 2 3 2 3 2" xfId="7257" xr:uid="{D8FF6E7B-04C1-43C7-B181-593E86CE6F87}"/>
    <cellStyle name="Normal 5 2 3 2 3 2 2" xfId="15511" xr:uid="{1A3242DF-59EA-411F-B40E-981FBEDC14BA}"/>
    <cellStyle name="Normal 5 2 3 2 3 3" xfId="5814" xr:uid="{33F3DED7-27E2-41CC-95D6-ED6AD4644338}"/>
    <cellStyle name="Normal 5 2 3 2 3 4" xfId="14863" xr:uid="{903015FB-B6E4-4976-9E1F-B1A23A13A7CE}"/>
    <cellStyle name="Normal 5 2 3 2 4" xfId="6933" xr:uid="{1A761825-0F3F-4447-A139-5C5D3BA49FC1}"/>
    <cellStyle name="Normal 5 2 3 2 4 2" xfId="15187" xr:uid="{1A85C2F9-DAA8-433B-B35A-5B26C1CF0C08}"/>
    <cellStyle name="Normal 5 2 3 2 5" xfId="3821" xr:uid="{3D6F9F89-4830-41A4-BC48-8320DF602B27}"/>
    <cellStyle name="Normal 5 2 3 2 6" xfId="14539" xr:uid="{98E34AC9-CE8F-48E0-A791-5EFE5C39E221}"/>
    <cellStyle name="Normal 5 2 3 3" xfId="484" xr:uid="{75E3E50D-5A2D-47D1-B31C-80321CB04FBD}"/>
    <cellStyle name="Normal 5 2 3 3 2" xfId="2448" xr:uid="{B4A8AE68-1D8B-4E11-9A76-CFA9FB856650}"/>
    <cellStyle name="Normal 5 2 3 3 2 2" xfId="7300" xr:uid="{2D0E601C-2537-46D5-8B79-D6C2ACD3CB37}"/>
    <cellStyle name="Normal 5 2 3 3 2 2 2" xfId="15554" xr:uid="{F1EB297C-B749-47E6-8F04-EFBE3BA2D4FA}"/>
    <cellStyle name="Normal 5 2 3 3 2 3" xfId="5861" xr:uid="{DC3361BE-6625-424B-AAB4-1E5520EBCDA6}"/>
    <cellStyle name="Normal 5 2 3 3 2 4" xfId="14906" xr:uid="{9C300FA3-34BD-4EDE-8BB8-692A3E33905F}"/>
    <cellStyle name="Normal 5 2 3 3 3" xfId="6976" xr:uid="{1B38966E-44AE-4896-BE72-F3FDE090B50C}"/>
    <cellStyle name="Normal 5 2 3 3 3 2" xfId="15230" xr:uid="{B08F2775-62B5-4C92-80AF-68597A4C3B76}"/>
    <cellStyle name="Normal 5 2 3 3 4" xfId="3951" xr:uid="{FA53021E-CFDB-4A6B-8E86-35C68DEAE211}"/>
    <cellStyle name="Normal 5 2 3 3 5" xfId="14582" xr:uid="{16F7815E-2A72-4837-B7C2-2B4C247F7D99}"/>
    <cellStyle name="Normal 5 2 3 4" xfId="2384" xr:uid="{DD430F3D-3508-458C-B880-E20EE533FF46}"/>
    <cellStyle name="Normal 5 2 3 4 2" xfId="7240" xr:uid="{BD60AB31-D612-415D-A2B3-04C0322B5905}"/>
    <cellStyle name="Normal 5 2 3 4 2 2" xfId="15494" xr:uid="{5565184B-C8CA-4950-B8C5-9A89F79C274D}"/>
    <cellStyle name="Normal 5 2 3 4 3" xfId="5797" xr:uid="{11E7D9B0-6A98-4854-84DA-0836220D298C}"/>
    <cellStyle name="Normal 5 2 3 4 4" xfId="14846" xr:uid="{3D5630B1-52FC-40FE-83A1-75A8732706AF}"/>
    <cellStyle name="Normal 5 2 3 5" xfId="6916" xr:uid="{B147B194-B3CE-4265-B1BE-F51715020564}"/>
    <cellStyle name="Normal 5 2 3 5 2" xfId="15170" xr:uid="{3F1164D2-BD28-4B37-91FC-89CDE4D2AF89}"/>
    <cellStyle name="Normal 5 2 3 6" xfId="3804" xr:uid="{EC05460F-F6B8-406E-BE3B-330D5B255E2A}"/>
    <cellStyle name="Normal 5 2 3 7" xfId="14522" xr:uid="{B8A48C59-D2DC-4E8D-904F-FB1BFA003AF2}"/>
    <cellStyle name="Normal 5 2 4" xfId="351" xr:uid="{5F4656E9-B24F-412A-8AB0-D1CC15773ECE}"/>
    <cellStyle name="Normal 5 2 4 2" xfId="486" xr:uid="{10AAC166-00B4-4545-BC6D-DB00EDBEB6C2}"/>
    <cellStyle name="Normal 5 2 4 2 2" xfId="2450" xr:uid="{425C4FEC-2F99-4C02-88FC-D82DCDD42312}"/>
    <cellStyle name="Normal 5 2 4 2 2 2" xfId="7302" xr:uid="{D2EDA88B-AACF-43F7-8CEE-1B93470524F3}"/>
    <cellStyle name="Normal 5 2 4 2 2 2 2" xfId="15556" xr:uid="{D4BC9D74-A52B-46AD-ACC2-B90A8C1AF043}"/>
    <cellStyle name="Normal 5 2 4 2 2 3" xfId="5863" xr:uid="{4AD997AD-A37D-4A22-B61C-F3ECF53D8EF3}"/>
    <cellStyle name="Normal 5 2 4 2 2 4" xfId="14908" xr:uid="{7C366FF9-F512-4E51-911E-B7EF2E54CD1F}"/>
    <cellStyle name="Normal 5 2 4 2 3" xfId="6978" xr:uid="{4326E1CA-C84E-42F7-BB7D-6AE3E494A30E}"/>
    <cellStyle name="Normal 5 2 4 2 3 2" xfId="15232" xr:uid="{A32121C9-1195-401B-A0B0-C61165169073}"/>
    <cellStyle name="Normal 5 2 4 2 4" xfId="3953" xr:uid="{8B7425BD-92B8-4E2E-937F-FB3A8E856771}"/>
    <cellStyle name="Normal 5 2 4 2 5" xfId="14584" xr:uid="{B10EB638-5DA9-4270-AE0B-4411FAB9A5B4}"/>
    <cellStyle name="Normal 5 2 4 3" xfId="2398" xr:uid="{DC6766F8-CE12-4B11-9E2F-113CB4679EAE}"/>
    <cellStyle name="Normal 5 2 4 3 2" xfId="7254" xr:uid="{CC5AD0D8-605E-47D1-96CE-6A9128D3CB2C}"/>
    <cellStyle name="Normal 5 2 4 3 2 2" xfId="15508" xr:uid="{7FBEBB97-E552-42BA-A052-59B2EF2B225E}"/>
    <cellStyle name="Normal 5 2 4 3 3" xfId="5811" xr:uid="{7D9BA7E9-EA4B-4025-BE6D-8E5517DEAF1C}"/>
    <cellStyle name="Normal 5 2 4 3 4" xfId="14860" xr:uid="{02BC5AAE-A8DF-4929-A38F-44877F4CE155}"/>
    <cellStyle name="Normal 5 2 4 4" xfId="6930" xr:uid="{AB1C37E7-FC6B-4E66-A33E-57C5F361FA48}"/>
    <cellStyle name="Normal 5 2 4 4 2" xfId="15184" xr:uid="{7B642E17-7301-40C0-924F-E8BC19CC2C44}"/>
    <cellStyle name="Normal 5 2 4 5" xfId="3818" xr:uid="{8CDB4C16-848E-45F9-88FD-9DCC8A14236D}"/>
    <cellStyle name="Normal 5 2 4 6" xfId="14536" xr:uid="{A133F64C-F783-4CF1-ABA4-5210E4491210}"/>
    <cellStyle name="Normal 5 2 5" xfId="460" xr:uid="{E0A21CA1-1C2A-4CE0-A7B7-D1C1D2CAFFD0}"/>
    <cellStyle name="Normal 5 2 5 2" xfId="487" xr:uid="{7F171D51-F4D7-42B8-947A-A93DE856A2F2}"/>
    <cellStyle name="Normal 5 2 5 2 2" xfId="2451" xr:uid="{6AB6CB10-C901-4B22-980C-ECDB36EF5D7F}"/>
    <cellStyle name="Normal 5 2 5 2 2 2" xfId="7303" xr:uid="{BA7C2E54-BFDE-4CDB-85A3-3243BB5330DD}"/>
    <cellStyle name="Normal 5 2 5 2 2 2 2" xfId="15557" xr:uid="{C341D137-B839-45EE-9127-565CCC937A98}"/>
    <cellStyle name="Normal 5 2 5 2 2 3" xfId="5864" xr:uid="{3730A9B8-6FE0-4B11-BDE7-F0052D71DDEA}"/>
    <cellStyle name="Normal 5 2 5 2 2 4" xfId="14909" xr:uid="{B43CAB19-A02E-4F36-8721-F155FB7ECA15}"/>
    <cellStyle name="Normal 5 2 5 2 3" xfId="6979" xr:uid="{B8AF6FCC-788D-4D02-91DA-A1264F37AE5D}"/>
    <cellStyle name="Normal 5 2 5 2 3 2" xfId="15233" xr:uid="{B1C12B6D-DEA5-4D19-97C8-567D740679EC}"/>
    <cellStyle name="Normal 5 2 5 2 4" xfId="3954" xr:uid="{AD47634A-ABC8-4ABA-B484-E9AF792E84B9}"/>
    <cellStyle name="Normal 5 2 5 2 5" xfId="14585" xr:uid="{88C3EB09-B788-4536-9C50-61D1008177CD}"/>
    <cellStyle name="Normal 5 2 5 3" xfId="2434" xr:uid="{FD419D85-0F24-41C3-810E-9B5C96F7859F}"/>
    <cellStyle name="Normal 5 2 5 3 2" xfId="7288" xr:uid="{4F467B47-5E15-4403-A970-681D62AEDDC3}"/>
    <cellStyle name="Normal 5 2 5 3 2 2" xfId="15542" xr:uid="{1E46EDF0-517E-48DD-8CE7-538D816FD183}"/>
    <cellStyle name="Normal 5 2 5 3 3" xfId="5847" xr:uid="{01099E85-7FFC-4915-B40E-0D4B99DD8F93}"/>
    <cellStyle name="Normal 5 2 5 3 4" xfId="14894" xr:uid="{BBD50893-17E0-4412-AB1F-710590EAEB67}"/>
    <cellStyle name="Normal 5 2 5 4" xfId="6964" xr:uid="{2857AFD7-7246-4F00-A22F-AA91EC71DFEA}"/>
    <cellStyle name="Normal 5 2 5 4 2" xfId="15218" xr:uid="{22E3F27D-99CC-473B-A039-94F5273CE19C}"/>
    <cellStyle name="Normal 5 2 5 5" xfId="3927" xr:uid="{E20E9591-54BD-4A69-B834-93FD53721A64}"/>
    <cellStyle name="Normal 5 2 5 6" xfId="14570" xr:uid="{6C789D8E-C9D8-4CF5-9B80-C478F6198784}"/>
    <cellStyle name="Normal 5 2 6" xfId="479" xr:uid="{C5871523-3334-4E82-B6A5-CF76A022823B}"/>
    <cellStyle name="Normal 5 2 6 2" xfId="2443" xr:uid="{B6B4554E-FFC7-4272-9D0F-83031303D466}"/>
    <cellStyle name="Normal 5 2 6 2 2" xfId="7295" xr:uid="{79D523ED-5070-4318-B8F7-812F3D1FEE81}"/>
    <cellStyle name="Normal 5 2 6 2 2 2" xfId="15549" xr:uid="{015CD1E3-12C6-49DB-A906-93AD1F5AC536}"/>
    <cellStyle name="Normal 5 2 6 2 3" xfId="5856" xr:uid="{42523E42-F334-47CE-92AD-41DEC53723CB}"/>
    <cellStyle name="Normal 5 2 6 2 4" xfId="14901" xr:uid="{4970BE39-290B-44B7-9625-448945446542}"/>
    <cellStyle name="Normal 5 2 6 3" xfId="6971" xr:uid="{29304D1A-B278-4013-928F-4B3257D3E90F}"/>
    <cellStyle name="Normal 5 2 6 3 2" xfId="15225" xr:uid="{F0B9C235-4D07-48A5-B8DB-82B4B1FB2DF7}"/>
    <cellStyle name="Normal 5 2 6 4" xfId="3946" xr:uid="{D2B7AD6C-72EC-4B99-98BA-D965860B8D6A}"/>
    <cellStyle name="Normal 5 2 6 5" xfId="14577" xr:uid="{E79997FA-A8BE-4D86-B64D-3A3F1B289DEE}"/>
    <cellStyle name="Normal 5 2 7" xfId="2372" xr:uid="{B21AAE13-A9FC-4807-8B03-5E970E80325A}"/>
    <cellStyle name="Normal 5 2 7 2" xfId="7228" xr:uid="{336F9B3B-5B52-4EAF-BF3F-EE4853127EFD}"/>
    <cellStyle name="Normal 5 2 7 2 2" xfId="15482" xr:uid="{41DA7F94-7E7D-42BA-9DAE-97A8374AC11B}"/>
    <cellStyle name="Normal 5 2 7 3" xfId="5785" xr:uid="{321626EE-1D80-4FC2-9C70-603FD932958E}"/>
    <cellStyle name="Normal 5 2 7 4" xfId="14834" xr:uid="{C90B9042-0707-4324-AF12-14333EF61CA8}"/>
    <cellStyle name="Normal 5 2 8" xfId="6904" xr:uid="{8C008BDA-6608-45A1-9DBA-FE0ED39E9B4D}"/>
    <cellStyle name="Normal 5 2 8 2" xfId="15158" xr:uid="{9976DC26-4242-4107-9965-24A2D7A95EF6}"/>
    <cellStyle name="Normal 5 2 9" xfId="3792" xr:uid="{375364F5-0D30-4F48-A4DB-3D6ED004B88C}"/>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7306" xr:uid="{A346F32B-D51D-428F-B6DF-A2B513E08195}"/>
    <cellStyle name="Normal 5 3 2 2 2 2 2 2" xfId="15560" xr:uid="{33D480C2-82C0-4467-86FD-4ECC87FD9777}"/>
    <cellStyle name="Normal 5 3 2 2 2 2 3" xfId="5867" xr:uid="{3FA225E9-2A6E-4FA1-B689-75E127046EDB}"/>
    <cellStyle name="Normal 5 3 2 2 2 2 4" xfId="14912" xr:uid="{AF250616-CC14-4DCB-A940-18736D063453}"/>
    <cellStyle name="Normal 5 3 2 2 2 3" xfId="6982" xr:uid="{F1909DE7-C38C-4979-AA07-43969EDFD544}"/>
    <cellStyle name="Normal 5 3 2 2 2 3 2" xfId="15236" xr:uid="{C7D444DB-3D16-4ADC-ABF0-DCEDCE565E36}"/>
    <cellStyle name="Normal 5 3 2 2 2 4" xfId="3957" xr:uid="{D04223BF-9F1C-4F98-A4B7-34533F017E1E}"/>
    <cellStyle name="Normal 5 3 2 2 2 5" xfId="14588" xr:uid="{75ECAD22-63A5-4312-B73F-1CF8BCFDBF20}"/>
    <cellStyle name="Normal 5 3 2 2 3" xfId="2403" xr:uid="{11F6381F-F0A3-40B3-8D0C-EE7D1575BD27}"/>
    <cellStyle name="Normal 5 3 2 2 3 2" xfId="7259" xr:uid="{7139346D-266F-4611-9B86-AA1AAD692C4A}"/>
    <cellStyle name="Normal 5 3 2 2 3 2 2" xfId="15513" xr:uid="{6A589EE3-2056-40A3-AC3A-C1CEC5C21C39}"/>
    <cellStyle name="Normal 5 3 2 2 3 3" xfId="5816" xr:uid="{01E16114-978C-494F-9C0D-F71D5F703DC3}"/>
    <cellStyle name="Normal 5 3 2 2 3 4" xfId="14865" xr:uid="{11D84809-DC97-4A33-B637-2273262D90A8}"/>
    <cellStyle name="Normal 5 3 2 2 4" xfId="6935" xr:uid="{74EA1EC4-0A48-4312-B968-D769D628B5FF}"/>
    <cellStyle name="Normal 5 3 2 2 4 2" xfId="15189" xr:uid="{72AD1161-E9B2-442B-B9ED-EF54AC7CC727}"/>
    <cellStyle name="Normal 5 3 2 2 5" xfId="3823" xr:uid="{84D5EB46-72DB-43BE-BC42-0209D987B616}"/>
    <cellStyle name="Normal 5 3 2 2 6" xfId="14541" xr:uid="{334E2EF0-4F8B-41A8-BD84-EC6A22A58109}"/>
    <cellStyle name="Normal 5 3 2 3" xfId="489" xr:uid="{510BD2F5-1A3C-4FE9-B46F-0A29288C9F24}"/>
    <cellStyle name="Normal 5 3 2 3 2" xfId="2453" xr:uid="{8D5B6F15-A4FA-4D50-8090-75F13E5D3C3A}"/>
    <cellStyle name="Normal 5 3 2 3 2 2" xfId="7305" xr:uid="{167545A8-7BBE-4876-9D18-21083FCBB598}"/>
    <cellStyle name="Normal 5 3 2 3 2 2 2" xfId="15559" xr:uid="{B441BA0B-C131-49E2-8C3A-B0B180C22663}"/>
    <cellStyle name="Normal 5 3 2 3 2 3" xfId="5866" xr:uid="{4D8AE5D1-CF81-4E43-918D-18DCE48A4A9E}"/>
    <cellStyle name="Normal 5 3 2 3 2 4" xfId="14911" xr:uid="{D8E01359-12CE-4229-A612-1F9A04ECDEBD}"/>
    <cellStyle name="Normal 5 3 2 3 3" xfId="6981" xr:uid="{027644B0-48A3-40C7-ACD6-6D4B01559F2A}"/>
    <cellStyle name="Normal 5 3 2 3 3 2" xfId="15235" xr:uid="{41669097-B1DC-4731-AEFC-530786D27B18}"/>
    <cellStyle name="Normal 5 3 2 3 4" xfId="3956" xr:uid="{D99C5DEF-28E9-4FA3-9E54-9AB0E90BA00B}"/>
    <cellStyle name="Normal 5 3 2 3 5" xfId="14587" xr:uid="{2064AA43-9B1B-4BBE-B508-984E20067B67}"/>
    <cellStyle name="Normal 5 3 2 4" xfId="2386" xr:uid="{6B34FBAF-FE47-4916-9946-4216F0ADBC53}"/>
    <cellStyle name="Normal 5 3 2 4 2" xfId="7242" xr:uid="{0D008EC1-2062-434B-9CCB-D3747665E8AD}"/>
    <cellStyle name="Normal 5 3 2 4 2 2" xfId="15496" xr:uid="{95484D5C-B640-4482-9D60-3A18FFC9FEE4}"/>
    <cellStyle name="Normal 5 3 2 4 3" xfId="5799" xr:uid="{1BF9D96A-F2D6-4322-BB2A-668A0BCC3B8A}"/>
    <cellStyle name="Normal 5 3 2 4 4" xfId="14848" xr:uid="{E63B4DF9-2D84-4D75-A7B1-939ADD7F31D0}"/>
    <cellStyle name="Normal 5 3 2 5" xfId="6918" xr:uid="{B13394CA-6BAE-47F6-BEC4-C49913C5A37E}"/>
    <cellStyle name="Normal 5 3 2 5 2" xfId="15172" xr:uid="{E7729E58-68D8-40D2-9951-B828EFF2B225}"/>
    <cellStyle name="Normal 5 3 2 6" xfId="3806" xr:uid="{0C3E3A6B-423F-4B11-B1B1-05F210EDBA29}"/>
    <cellStyle name="Normal 5 3 2 7" xfId="14524" xr:uid="{D2C2CF6F-184E-4C90-B9EC-D639E6657AB8}"/>
    <cellStyle name="Normal 5 3 3" xfId="355" xr:uid="{24272E6D-E500-479D-A797-4819DB6D4974}"/>
    <cellStyle name="Normal 5 3 3 2" xfId="491" xr:uid="{0C9043B6-0F53-443C-9543-F8202412EF8C}"/>
    <cellStyle name="Normal 5 3 3 2 2" xfId="2455" xr:uid="{A839F011-8155-4610-B944-88FC89A052CB}"/>
    <cellStyle name="Normal 5 3 3 2 2 2" xfId="7307" xr:uid="{C6A6F58E-D0E0-461A-B3BE-E6B4B1F5F392}"/>
    <cellStyle name="Normal 5 3 3 2 2 2 2" xfId="15561" xr:uid="{9F60ADFD-6C5C-40B5-AF4E-6930FFCA011C}"/>
    <cellStyle name="Normal 5 3 3 2 2 3" xfId="5868" xr:uid="{8A846DAC-D68E-482A-A1A0-7A772DE76942}"/>
    <cellStyle name="Normal 5 3 3 2 2 4" xfId="14913" xr:uid="{8A4759E7-69F1-4FAF-AC9C-A8055B1D1A0D}"/>
    <cellStyle name="Normal 5 3 3 2 3" xfId="6983" xr:uid="{362C25B6-5DB5-4261-8952-BA3782754878}"/>
    <cellStyle name="Normal 5 3 3 2 3 2" xfId="15237" xr:uid="{6399EA19-A42A-4AD0-8B56-C0C58614B956}"/>
    <cellStyle name="Normal 5 3 3 2 4" xfId="3958" xr:uid="{E8A8FF54-81FD-4E97-BBFF-CD75B34E148B}"/>
    <cellStyle name="Normal 5 3 3 2 5" xfId="14589" xr:uid="{4BD9BBD5-1A1A-4953-AE32-CC2ADF91706B}"/>
    <cellStyle name="Normal 5 3 3 3" xfId="2402" xr:uid="{0006C7A7-1F23-4A7E-B08D-EF9D74135478}"/>
    <cellStyle name="Normal 5 3 3 3 2" xfId="7258" xr:uid="{94B9FDD1-A844-4E80-BE70-89B0AFDE00B0}"/>
    <cellStyle name="Normal 5 3 3 3 2 2" xfId="15512" xr:uid="{532C5F06-AF83-4C88-9754-45D9FB05E390}"/>
    <cellStyle name="Normal 5 3 3 3 3" xfId="5815" xr:uid="{FB2FEE76-5719-47B3-90F5-2F97095874B7}"/>
    <cellStyle name="Normal 5 3 3 3 4" xfId="14864" xr:uid="{E1E65540-3095-4002-A8F7-2E5B0789287C}"/>
    <cellStyle name="Normal 5 3 3 4" xfId="6934" xr:uid="{CD957D68-809C-42EA-A83E-3C20934579CF}"/>
    <cellStyle name="Normal 5 3 3 4 2" xfId="15188" xr:uid="{F451A450-E81A-4C4A-A011-B57F6A1BE6E4}"/>
    <cellStyle name="Normal 5 3 3 5" xfId="3822" xr:uid="{AEE4BE1C-4EE0-492C-8DF1-A68371869DE0}"/>
    <cellStyle name="Normal 5 3 3 6" xfId="14540" xr:uid="{7E42B219-9679-490D-962A-5B2C67596A08}"/>
    <cellStyle name="Normal 5 3 4" xfId="488" xr:uid="{BB6714A8-AD0C-4569-AAC6-3CCAC473E418}"/>
    <cellStyle name="Normal 5 3 4 2" xfId="2452" xr:uid="{14FA4D80-BBCB-490F-A69F-CBFEA24E0F6A}"/>
    <cellStyle name="Normal 5 3 4 2 2" xfId="7304" xr:uid="{BACE8F84-E269-448A-AA03-E3269ADD9E38}"/>
    <cellStyle name="Normal 5 3 4 2 2 2" xfId="15558" xr:uid="{39EFF53F-2CEA-4EC5-899E-87CF6F568B9F}"/>
    <cellStyle name="Normal 5 3 4 2 3" xfId="5865" xr:uid="{4708E1E5-C0FF-4536-AC02-A0BE15E58789}"/>
    <cellStyle name="Normal 5 3 4 2 4" xfId="14910" xr:uid="{ABE195AE-4330-487A-A2FE-0DD147832F4A}"/>
    <cellStyle name="Normal 5 3 4 3" xfId="6980" xr:uid="{3BEC980E-EE53-4B3E-9FFF-0485D87EB608}"/>
    <cellStyle name="Normal 5 3 4 3 2" xfId="15234" xr:uid="{89CFD1B7-239B-4D75-A54F-04C3C987639F}"/>
    <cellStyle name="Normal 5 3 4 4" xfId="3955" xr:uid="{77D16991-0EFD-4FD2-82EA-9EBA4C4234EC}"/>
    <cellStyle name="Normal 5 3 4 5" xfId="14586" xr:uid="{B6E4BB48-4052-46B1-A5A2-12891B188503}"/>
    <cellStyle name="Normal 5 3 5" xfId="2376" xr:uid="{9600F424-C7D2-448E-B443-7F436AD9666F}"/>
    <cellStyle name="Normal 5 3 5 2" xfId="7232" xr:uid="{70AF30A6-1890-4403-893A-CDAC4F9D1BEC}"/>
    <cellStyle name="Normal 5 3 5 2 2" xfId="15486" xr:uid="{2EB7AE13-60FD-48BA-808B-8BC470A07FD0}"/>
    <cellStyle name="Normal 5 3 5 3" xfId="5789" xr:uid="{8687D8D8-77F1-470C-AD4B-45026B1760AF}"/>
    <cellStyle name="Normal 5 3 5 4" xfId="14838" xr:uid="{CF4D19C8-D39E-427D-BFD3-ED3452DC6457}"/>
    <cellStyle name="Normal 5 3 6" xfId="6908" xr:uid="{8B3767AB-E895-4F33-99A1-A3D9A61B79C0}"/>
    <cellStyle name="Normal 5 3 6 2" xfId="15162" xr:uid="{968EBBFC-00D3-412C-98EC-D0038138A3B1}"/>
    <cellStyle name="Normal 5 3 7" xfId="3796" xr:uid="{75017D54-89A9-4D9A-AF34-2D3A88A7D7A4}"/>
    <cellStyle name="Normal 5 3 8" xfId="14514" xr:uid="{3DF68A66-5904-4737-B08F-464746110051}"/>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7309" xr:uid="{75404146-B14D-4BBE-AA07-D25A881519F6}"/>
    <cellStyle name="Normal 5 4 2 2 2 2 2" xfId="15563" xr:uid="{EB6D7000-10A9-438C-A76C-EFEAAF259996}"/>
    <cellStyle name="Normal 5 4 2 2 2 3" xfId="5870" xr:uid="{BCEC04D7-01D9-420D-AAB0-205053FB777A}"/>
    <cellStyle name="Normal 5 4 2 2 2 4" xfId="14915" xr:uid="{11A25824-E164-464F-AFF3-25995D0B09BD}"/>
    <cellStyle name="Normal 5 4 2 2 3" xfId="6985" xr:uid="{D4D30CB6-F08C-4295-861C-5EEE7694F4DD}"/>
    <cellStyle name="Normal 5 4 2 2 3 2" xfId="15239" xr:uid="{29C50C2E-0FDD-48E9-8D4F-7480C3588C08}"/>
    <cellStyle name="Normal 5 4 2 2 4" xfId="3960" xr:uid="{3BB19121-AF5F-4F95-8D2A-C48BB67100A0}"/>
    <cellStyle name="Normal 5 4 2 2 5" xfId="14591" xr:uid="{7D190D85-F357-4719-B154-B66BDE3C0F28}"/>
    <cellStyle name="Normal 5 4 2 3" xfId="2404" xr:uid="{A5782E46-95CE-4DD0-A4DB-E79600F80B79}"/>
    <cellStyle name="Normal 5 4 2 3 2" xfId="7260" xr:uid="{AABEF1A9-E523-4EAE-8041-06BFA1FC6D52}"/>
    <cellStyle name="Normal 5 4 2 3 2 2" xfId="15514" xr:uid="{D74BDD0A-7604-42EC-96B6-DDCD4223FCC4}"/>
    <cellStyle name="Normal 5 4 2 3 3" xfId="5817" xr:uid="{F4451BA7-FF06-4E93-A3C3-C8142150A457}"/>
    <cellStyle name="Normal 5 4 2 3 4" xfId="14866" xr:uid="{119DC80E-8F7F-4672-B4B6-6019163E5EAE}"/>
    <cellStyle name="Normal 5 4 2 4" xfId="6936" xr:uid="{46CEAC02-8277-4CE1-A000-44F21C1CB7C8}"/>
    <cellStyle name="Normal 5 4 2 4 2" xfId="15190" xr:uid="{358F7F47-F73A-4117-9915-8F05C7390AFC}"/>
    <cellStyle name="Normal 5 4 2 5" xfId="3824" xr:uid="{C9D94BA1-A480-49F0-B8BE-A6731D22B540}"/>
    <cellStyle name="Normal 5 4 2 6" xfId="14542" xr:uid="{E4DF460C-5F3B-4B75-A3CC-FBD5DF3E37F5}"/>
    <cellStyle name="Normal 5 4 3" xfId="492" xr:uid="{4F11EE93-4C8C-4722-8035-4AA391D8BCD5}"/>
    <cellStyle name="Normal 5 4 3 2" xfId="2456" xr:uid="{22B46F69-B45C-4514-A79A-ED096E69BEF8}"/>
    <cellStyle name="Normal 5 4 3 2 2" xfId="7308" xr:uid="{935A4EDF-2196-411A-A3FE-C294FD499D26}"/>
    <cellStyle name="Normal 5 4 3 2 2 2" xfId="15562" xr:uid="{7C6A6022-D3D5-4F2B-96F2-282D27675167}"/>
    <cellStyle name="Normal 5 4 3 2 3" xfId="5869" xr:uid="{AB84D342-2A2E-49E2-A56A-71C719BA5A7E}"/>
    <cellStyle name="Normal 5 4 3 2 4" xfId="14914" xr:uid="{71665A1D-064A-4E74-AE95-535EDB0E99F4}"/>
    <cellStyle name="Normal 5 4 3 3" xfId="6984" xr:uid="{0729D66C-58D9-4223-B661-67C486A18906}"/>
    <cellStyle name="Normal 5 4 3 3 2" xfId="15238" xr:uid="{B3516AA0-57BB-4CFC-A164-5F39FA159EF6}"/>
    <cellStyle name="Normal 5 4 3 4" xfId="3959" xr:uid="{62598980-A6BD-4A26-A516-26479B556E3D}"/>
    <cellStyle name="Normal 5 4 3 5" xfId="14590" xr:uid="{30D8B869-C570-4574-9189-3E57CFC74523}"/>
    <cellStyle name="Normal 5 4 4" xfId="2383" xr:uid="{DABDFEEE-78BC-46CD-864A-22E6FFD2B914}"/>
    <cellStyle name="Normal 5 4 4 2" xfId="7239" xr:uid="{D33F3EE5-D47F-4705-837E-81C6610E289F}"/>
    <cellStyle name="Normal 5 4 4 2 2" xfId="15493" xr:uid="{46BC42F8-6616-4AA5-966B-386E514D3E8F}"/>
    <cellStyle name="Normal 5 4 4 3" xfId="5796" xr:uid="{F4076A8D-C5B4-4C39-A67F-352B977F51B6}"/>
    <cellStyle name="Normal 5 4 4 4" xfId="14845" xr:uid="{3EC0C94C-CEE5-4602-954E-5ED11996C11A}"/>
    <cellStyle name="Normal 5 4 5" xfId="6915" xr:uid="{FFFA2561-88A4-4A0C-B64D-E673DFE3BE1E}"/>
    <cellStyle name="Normal 5 4 5 2" xfId="15169" xr:uid="{7D4AC6DD-E9A7-4BB4-A576-1FFAC104DCFE}"/>
    <cellStyle name="Normal 5 4 6" xfId="3803" xr:uid="{2E451AE7-6AC9-4C4F-85F4-F91419CA8F17}"/>
    <cellStyle name="Normal 5 4 7" xfId="14521" xr:uid="{2CCF54B4-FB3B-4376-8D69-63DBE1911E5A}"/>
    <cellStyle name="Normal 5 5" xfId="350" xr:uid="{6786BC1E-1455-40A5-97D0-3F54E6BA537D}"/>
    <cellStyle name="Normal 5 5 2" xfId="494" xr:uid="{8525BBB9-A6CA-45BB-A7F6-037F1A75AB04}"/>
    <cellStyle name="Normal 5 5 2 2" xfId="2458" xr:uid="{A81FD36E-A34D-4E54-AB9E-486B84AA294C}"/>
    <cellStyle name="Normal 5 5 2 2 2" xfId="7310" xr:uid="{8F11671B-898A-43B7-8F3E-4E7BC15AB204}"/>
    <cellStyle name="Normal 5 5 2 2 2 2" xfId="15564" xr:uid="{9650F023-C037-4B58-9B19-F54629033B7B}"/>
    <cellStyle name="Normal 5 5 2 2 3" xfId="5871" xr:uid="{23AFF1D2-AA67-441F-B4EE-24EF785A9B19}"/>
    <cellStyle name="Normal 5 5 2 2 4" xfId="14916" xr:uid="{37397AD1-04EC-4379-9331-CBD9D52D30BC}"/>
    <cellStyle name="Normal 5 5 2 3" xfId="6986" xr:uid="{FD852062-F7BD-4D51-BE8D-4F7E9262D263}"/>
    <cellStyle name="Normal 5 5 2 3 2" xfId="15240" xr:uid="{F4212930-5DA1-4137-A988-3B0B66A4F462}"/>
    <cellStyle name="Normal 5 5 2 4" xfId="3961" xr:uid="{2F5BEF09-3A27-4E74-888A-8528043F67B4}"/>
    <cellStyle name="Normal 5 5 2 5" xfId="14592" xr:uid="{55B7D261-65ED-4619-8030-29A2A60345EC}"/>
    <cellStyle name="Normal 5 5 3" xfId="2397" xr:uid="{B6D7FEEC-5122-4C2A-81D6-D39E970F83D8}"/>
    <cellStyle name="Normal 5 5 3 2" xfId="7253" xr:uid="{7C370DEA-C87C-45B5-BD64-2E351EB38478}"/>
    <cellStyle name="Normal 5 5 3 2 2" xfId="15507" xr:uid="{18E233A9-45C0-4D6F-8832-589A3DF9972B}"/>
    <cellStyle name="Normal 5 5 3 3" xfId="5810" xr:uid="{7FF136C0-521F-4638-810E-307AD9F47F12}"/>
    <cellStyle name="Normal 5 5 3 4" xfId="14859" xr:uid="{485D4308-D92C-4D91-8444-597FD0EA25F7}"/>
    <cellStyle name="Normal 5 5 4" xfId="6929" xr:uid="{4C448EDB-72E9-43E4-A4B3-79C3E7E66AEF}"/>
    <cellStyle name="Normal 5 5 4 2" xfId="15183" xr:uid="{BC097083-57EC-4670-B139-6423E2A36A37}"/>
    <cellStyle name="Normal 5 5 5" xfId="3817" xr:uid="{27E883EA-FBA8-4FD6-A5F4-7F588963C622}"/>
    <cellStyle name="Normal 5 5 6" xfId="14535" xr:uid="{E16E605B-2612-46B8-89FE-FF4EE728A7A4}"/>
    <cellStyle name="Normal 5 6" xfId="394" xr:uid="{B590EA6B-DD12-45C5-B516-81E383565FBB}"/>
    <cellStyle name="Normal 5 7" xfId="478" xr:uid="{475C9D31-9E94-4DD8-81FD-CC89BFEAFFF6}"/>
    <cellStyle name="Normal 5 7 2" xfId="2442" xr:uid="{F7222854-BDF0-43DF-B447-F1A8DDD0585A}"/>
    <cellStyle name="Normal 5 7 2 2" xfId="7294" xr:uid="{9BCE724B-C97E-4D83-992A-03FA25B2A666}"/>
    <cellStyle name="Normal 5 7 2 2 2" xfId="15548" xr:uid="{F42B7DF1-0361-41F8-8E8B-73239122952D}"/>
    <cellStyle name="Normal 5 7 2 3" xfId="5855" xr:uid="{325012F2-B232-4AC2-B24A-20060F064C13}"/>
    <cellStyle name="Normal 5 7 2 4" xfId="14900" xr:uid="{9D6A4EE5-1141-4266-9F7C-828EED722241}"/>
    <cellStyle name="Normal 5 7 3" xfId="6970" xr:uid="{D87CC8F5-B839-4C62-9501-947E25DAE19C}"/>
    <cellStyle name="Normal 5 7 3 2" xfId="15224" xr:uid="{0B4EAD48-3353-47A8-8025-0F170CE2C09F}"/>
    <cellStyle name="Normal 5 7 4" xfId="3945" xr:uid="{71729B0D-3B8F-4E95-82CB-2B86AA69474F}"/>
    <cellStyle name="Normal 5 7 5" xfId="14576" xr:uid="{E5BEEFCD-B4D5-46CF-B2DA-1ABC1879AAAA}"/>
    <cellStyle name="Normal 5 8" xfId="316" xr:uid="{01432787-077E-493D-BA97-A69E1BBB1CC9}"/>
    <cellStyle name="Normal 5 8 2" xfId="2370" xr:uid="{3FD3EF8A-6D81-49F0-A3B2-E1DC60683CB9}"/>
    <cellStyle name="Normal 5 8 2 2" xfId="7226" xr:uid="{8B08356A-215C-44AB-9E43-B5C683FD0EED}"/>
    <cellStyle name="Normal 5 8 2 2 2" xfId="15480" xr:uid="{E623BFDB-E746-48BB-8BBD-835E6CC976C3}"/>
    <cellStyle name="Normal 5 8 2 3" xfId="5783" xr:uid="{411DC69A-B551-4083-BB15-0F767FA2C73E}"/>
    <cellStyle name="Normal 5 8 2 4" xfId="14832" xr:uid="{EF0CD525-A226-48DF-B1A4-1CE538DC7985}"/>
    <cellStyle name="Normal 5 8 3" xfId="6902" xr:uid="{3A2D8B69-5A5C-4EC5-83A8-AD56AB6E82F3}"/>
    <cellStyle name="Normal 5 8 3 2" xfId="15156" xr:uid="{C308039E-1D83-4563-B186-6FB23A1E38BE}"/>
    <cellStyle name="Normal 5 8 4" xfId="3783" xr:uid="{02D7A870-724D-44B9-9E84-BDD7DDB4A963}"/>
    <cellStyle name="Normal 5 8 5" xfId="14508" xr:uid="{638CAB4E-5A20-4ABD-808C-893E0849087C}"/>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7312" xr:uid="{503E52AC-0B31-42D0-A862-6B767FA3110A}"/>
    <cellStyle name="Normal 6 10 2 2 2 2" xfId="15566" xr:uid="{14BF1D4C-66BD-4705-A19F-6E38C62AFCAB}"/>
    <cellStyle name="Normal 6 10 2 2 3" xfId="5873" xr:uid="{1679F2F9-4DBD-48F9-ABC8-03B98C678407}"/>
    <cellStyle name="Normal 6 10 2 2 4" xfId="14918" xr:uid="{5340C425-7A10-4419-B2BF-C90EDBD61ABD}"/>
    <cellStyle name="Normal 6 10 2 3" xfId="6988" xr:uid="{596BD006-EB48-44B0-93A2-16CD142FC81E}"/>
    <cellStyle name="Normal 6 10 2 3 2" xfId="15242" xr:uid="{8EE3BB44-9BB8-4311-A537-FE6D664AF9C4}"/>
    <cellStyle name="Normal 6 10 2 4" xfId="3963" xr:uid="{6CD47EB3-D08A-4935-9793-47BB76572246}"/>
    <cellStyle name="Normal 6 10 2 5" xfId="14594" xr:uid="{7E1B0C62-0D85-4635-AD42-7879D2E24737}"/>
    <cellStyle name="Normal 6 10 3" xfId="2435" xr:uid="{E7FD141C-73A0-4966-9082-2CA281E63130}"/>
    <cellStyle name="Normal 6 10 3 2" xfId="7289" xr:uid="{809ACCB6-3EBB-46ED-96A0-21CF795F3B7C}"/>
    <cellStyle name="Normal 6 10 3 2 2" xfId="15543" xr:uid="{A3EEE872-D2BF-403D-9C63-ECDD2F5F918E}"/>
    <cellStyle name="Normal 6 10 3 3" xfId="5848" xr:uid="{5BE9513B-D394-4B0C-8A19-19714164B980}"/>
    <cellStyle name="Normal 6 10 3 4" xfId="14895" xr:uid="{162676C5-4F3F-4445-ADEC-C81C8E3C0D27}"/>
    <cellStyle name="Normal 6 10 4" xfId="6965" xr:uid="{D747BB5A-1110-4D1E-9B15-932F57BC3D9D}"/>
    <cellStyle name="Normal 6 10 4 2" xfId="15219" xr:uid="{39B2E7EE-5666-4AC7-A925-948C62C297A0}"/>
    <cellStyle name="Normal 6 10 5" xfId="3928" xr:uid="{97270F1D-FA33-4471-ADEE-44815FC2E88F}"/>
    <cellStyle name="Normal 6 10 6" xfId="14571" xr:uid="{93EDFF0A-4A9E-4822-A9AA-846EB8577E2E}"/>
    <cellStyle name="Normal 6 11" xfId="495" xr:uid="{3A2A6A38-1AA3-48E5-ACF0-CF0AD363C96F}"/>
    <cellStyle name="Normal 6 11 2" xfId="2459" xr:uid="{0764EF6D-635A-46EF-8E98-2ED4D4A33BCD}"/>
    <cellStyle name="Normal 6 11 2 2" xfId="7311" xr:uid="{8FDC75E1-AF4F-4FDA-AC4A-9A2875517356}"/>
    <cellStyle name="Normal 6 11 2 2 2" xfId="15565" xr:uid="{177045D5-364F-4B45-B666-BD1CCA5AE601}"/>
    <cellStyle name="Normal 6 11 2 3" xfId="5872" xr:uid="{87AD12EB-9CBE-4910-B77B-AC72FF88D314}"/>
    <cellStyle name="Normal 6 11 2 4" xfId="14917" xr:uid="{78FC81F5-66CA-49FF-A798-022A0E1E1311}"/>
    <cellStyle name="Normal 6 11 3" xfId="6987" xr:uid="{76A7B6A0-C358-4947-92DC-766E7CC9F34A}"/>
    <cellStyle name="Normal 6 11 3 2" xfId="15241" xr:uid="{5F21D26F-EAE6-4693-91B0-1A0E9C32D328}"/>
    <cellStyle name="Normal 6 11 4" xfId="3962" xr:uid="{84DCA354-CD4E-46D0-AEEE-E0C05F684009}"/>
    <cellStyle name="Normal 6 11 5" xfId="14593" xr:uid="{981D9C7C-FF43-4B7F-AD1B-B1F42F1E7E54}"/>
    <cellStyle name="Normal 6 12" xfId="2366" xr:uid="{EBEFF05F-094F-4AC0-B26C-6232D9D2FAC1}"/>
    <cellStyle name="Normal 6 12 2" xfId="7225" xr:uid="{5B0EA32C-8445-47CC-B492-BDE60A38EA06}"/>
    <cellStyle name="Normal 6 12 2 2" xfId="15479" xr:uid="{0049CF97-C26B-4585-B949-47CFF4FF5D1F}"/>
    <cellStyle name="Normal 6 12 3" xfId="5779" xr:uid="{EF0B670C-512F-422C-BD36-074A18DEF9EF}"/>
    <cellStyle name="Normal 6 12 4" xfId="14831" xr:uid="{EF98807F-FA80-4090-B5C8-52099E1A817D}"/>
    <cellStyle name="Normal 6 13" xfId="6901" xr:uid="{8EAAF802-D3EA-479B-909A-5CC539B01C15}"/>
    <cellStyle name="Normal 6 13 2" xfId="15155" xr:uid="{1B5448B2-617D-4BBF-B080-62DB2293718C}"/>
    <cellStyle name="Normal 6 14" xfId="3668" xr:uid="{A58C3F8C-9B50-46C8-B987-5BA316A0641A}"/>
    <cellStyle name="Normal 6 15" xfId="14507" xr:uid="{A2002877-AD20-419A-8856-7A2CB60C7D76}"/>
    <cellStyle name="Normal 6 2" xfId="326" xr:uid="{291B51E6-BA2A-42E7-A45F-939EAD3B1EC9}"/>
    <cellStyle name="Normal 6 2 10" xfId="14511" xr:uid="{51F8FB4C-E217-4845-8DDB-FFE5A8D8C461}"/>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7316" xr:uid="{CF4E3D44-4FE5-421B-9528-FB87C4CBCDC5}"/>
    <cellStyle name="Normal 6 2 2 2 2 2 2 2 2" xfId="15570" xr:uid="{A0F13109-78B1-48A8-AD48-6536E4EA4C22}"/>
    <cellStyle name="Normal 6 2 2 2 2 2 2 3" xfId="5877" xr:uid="{782E37DC-55E8-4DC3-BDCF-C8A5D866D4EA}"/>
    <cellStyle name="Normal 6 2 2 2 2 2 2 4" xfId="14922" xr:uid="{DC6E0633-5243-4AE0-A800-75A6019631DE}"/>
    <cellStyle name="Normal 6 2 2 2 2 2 3" xfId="6992" xr:uid="{9683D973-A321-4FD6-B32C-E74A5AA6D912}"/>
    <cellStyle name="Normal 6 2 2 2 2 2 3 2" xfId="15246" xr:uid="{46181943-35F6-4EB9-9454-4383E1566C59}"/>
    <cellStyle name="Normal 6 2 2 2 2 2 4" xfId="3967" xr:uid="{8424875B-501A-4FC2-9649-7A00CC92966C}"/>
    <cellStyle name="Normal 6 2 2 2 2 2 5" xfId="14598" xr:uid="{96EC9DB2-96A9-4B22-8851-9CAFE2CFDA96}"/>
    <cellStyle name="Normal 6 2 2 2 2 3" xfId="2408" xr:uid="{74BD9786-392E-4444-BFCE-34A9E3DFD8CF}"/>
    <cellStyle name="Normal 6 2 2 2 2 3 2" xfId="7264" xr:uid="{4003F282-D17B-4049-A959-6E05E1DFC462}"/>
    <cellStyle name="Normal 6 2 2 2 2 3 2 2" xfId="15518" xr:uid="{E2C6A10B-7EB7-43F6-AF89-837643BE4007}"/>
    <cellStyle name="Normal 6 2 2 2 2 3 3" xfId="5821" xr:uid="{0A47449D-B39D-4736-A232-DF986744E968}"/>
    <cellStyle name="Normal 6 2 2 2 2 3 4" xfId="14870" xr:uid="{F4515DD2-4F75-4FDF-BC1B-1D640990CCF0}"/>
    <cellStyle name="Normal 6 2 2 2 2 4" xfId="6940" xr:uid="{1D862221-A146-4098-99E2-8C18275D0224}"/>
    <cellStyle name="Normal 6 2 2 2 2 4 2" xfId="15194" xr:uid="{5C87AA3F-0409-4FF0-BC52-6AE01313FB3F}"/>
    <cellStyle name="Normal 6 2 2 2 2 5" xfId="3828" xr:uid="{8C5E6A61-DA89-42F5-9225-8FCCB0673023}"/>
    <cellStyle name="Normal 6 2 2 2 2 6" xfId="14546" xr:uid="{581EA18F-FD71-40B7-9467-A4D3E63C09F2}"/>
    <cellStyle name="Normal 6 2 2 2 3" xfId="499" xr:uid="{40C8B826-AC28-4D97-AB30-609250CFAB62}"/>
    <cellStyle name="Normal 6 2 2 2 3 2" xfId="2463" xr:uid="{0F6DFA82-1BAB-4FA1-83FB-9CF7191ACD01}"/>
    <cellStyle name="Normal 6 2 2 2 3 2 2" xfId="7315" xr:uid="{3B64A051-51EE-4124-B770-A41D8982946F}"/>
    <cellStyle name="Normal 6 2 2 2 3 2 2 2" xfId="15569" xr:uid="{3E43A48E-CCC7-4A1A-A818-7A78265F1819}"/>
    <cellStyle name="Normal 6 2 2 2 3 2 3" xfId="5876" xr:uid="{37C9CD34-7F4C-4241-BBC9-94545492C7C8}"/>
    <cellStyle name="Normal 6 2 2 2 3 2 4" xfId="14921" xr:uid="{3948D40D-14C9-4115-B971-064367ED2A8C}"/>
    <cellStyle name="Normal 6 2 2 2 3 3" xfId="6991" xr:uid="{E6611B20-58AB-420F-8FED-595C0934C414}"/>
    <cellStyle name="Normal 6 2 2 2 3 3 2" xfId="15245" xr:uid="{EA721E19-C910-4C52-829A-AD43A5D9D3B5}"/>
    <cellStyle name="Normal 6 2 2 2 3 4" xfId="3966" xr:uid="{94A0E7C1-3DB0-43CD-A57C-E816B5D48D11}"/>
    <cellStyle name="Normal 6 2 2 2 3 5" xfId="14597" xr:uid="{A8A774DE-A4F4-428E-8CBD-66D3C31A86B2}"/>
    <cellStyle name="Normal 6 2 2 2 4" xfId="2389" xr:uid="{89D67BC5-BEA9-475D-90BC-8AA6010D4AD5}"/>
    <cellStyle name="Normal 6 2 2 2 4 2" xfId="7245" xr:uid="{50AE5A7F-7B94-41C5-9FD4-2D84D3852C21}"/>
    <cellStyle name="Normal 6 2 2 2 4 2 2" xfId="15499" xr:uid="{8A24EA10-5DE3-4DF3-BE49-32B2445B3960}"/>
    <cellStyle name="Normal 6 2 2 2 4 3" xfId="5802" xr:uid="{5860A1CA-F231-4F2E-9F90-2039F4A97ED4}"/>
    <cellStyle name="Normal 6 2 2 2 4 4" xfId="14851" xr:uid="{EC72FA13-8EEA-455E-A58B-EAC45D902DD1}"/>
    <cellStyle name="Normal 6 2 2 2 5" xfId="6921" xr:uid="{DE6E29D1-B721-4E60-B49C-983F52D86BCC}"/>
    <cellStyle name="Normal 6 2 2 2 5 2" xfId="15175" xr:uid="{B83784B8-8D83-4C9C-A33F-2439E201EB3E}"/>
    <cellStyle name="Normal 6 2 2 2 6" xfId="3809" xr:uid="{D9BC3719-174C-4F81-8D59-0CA7570AC20E}"/>
    <cellStyle name="Normal 6 2 2 2 7" xfId="14527" xr:uid="{EEF671ED-DE5E-47E7-854A-62CA75A7760E}"/>
    <cellStyle name="Normal 6 2 2 3" xfId="360" xr:uid="{A06C7EB0-F4FB-4C68-B782-0F983503FAA0}"/>
    <cellStyle name="Normal 6 2 2 3 2" xfId="501" xr:uid="{96CF31BA-9C02-4CCD-9952-D06EB8422824}"/>
    <cellStyle name="Normal 6 2 2 3 2 2" xfId="2465" xr:uid="{745A67B5-1D5B-4C93-8C8F-C49C6A34FB2B}"/>
    <cellStyle name="Normal 6 2 2 3 2 2 2" xfId="7317" xr:uid="{5626C5A7-B403-4CAD-8552-EAC58FB40A53}"/>
    <cellStyle name="Normal 6 2 2 3 2 2 2 2" xfId="15571" xr:uid="{A0ED3A42-8342-4F23-804B-7BD3BEF35560}"/>
    <cellStyle name="Normal 6 2 2 3 2 2 3" xfId="5878" xr:uid="{213F7B12-F7E7-43DE-A2BE-E3B8C2D65F5A}"/>
    <cellStyle name="Normal 6 2 2 3 2 2 4" xfId="14923" xr:uid="{2E144651-0443-4579-A293-8BC5FFB73B64}"/>
    <cellStyle name="Normal 6 2 2 3 2 3" xfId="6993" xr:uid="{122F9EB0-78AB-4D0A-B60F-06DE5BB957E0}"/>
    <cellStyle name="Normal 6 2 2 3 2 3 2" xfId="15247" xr:uid="{160B1DB6-9305-4765-856C-90E47867D6CB}"/>
    <cellStyle name="Normal 6 2 2 3 2 4" xfId="3968" xr:uid="{5E7D1756-CF60-4AC5-9247-42190779FA58}"/>
    <cellStyle name="Normal 6 2 2 3 2 5" xfId="14599" xr:uid="{F3094D3E-2DF3-47C2-94DA-9E61A4AB30F2}"/>
    <cellStyle name="Normal 6 2 2 3 3" xfId="2407" xr:uid="{F97C380C-3BA5-4B6B-B600-32E4B00D2B83}"/>
    <cellStyle name="Normal 6 2 2 3 3 2" xfId="7263" xr:uid="{18AC6D62-E69D-4375-A51E-AA77520FB102}"/>
    <cellStyle name="Normal 6 2 2 3 3 2 2" xfId="15517" xr:uid="{AF98BCFD-E49A-4501-ABB6-594156B37ED8}"/>
    <cellStyle name="Normal 6 2 2 3 3 3" xfId="5820" xr:uid="{FB56800A-54F4-4014-8961-D05ECE1C7080}"/>
    <cellStyle name="Normal 6 2 2 3 3 4" xfId="14869" xr:uid="{B24E1DF2-0A9B-402A-97C1-6387B2C7847B}"/>
    <cellStyle name="Normal 6 2 2 3 4" xfId="6939" xr:uid="{6F850396-56E0-417C-A100-D9EAD99C96C0}"/>
    <cellStyle name="Normal 6 2 2 3 4 2" xfId="15193" xr:uid="{3BBB7AF8-5B49-4DB2-979B-95EFE2CB4C4B}"/>
    <cellStyle name="Normal 6 2 2 3 5" xfId="3827" xr:uid="{64FDC695-A8C1-4D64-AB0B-DEB7DC63351D}"/>
    <cellStyle name="Normal 6 2 2 3 6" xfId="14545" xr:uid="{F59536B4-E60E-4202-BA4D-5154330C238B}"/>
    <cellStyle name="Normal 6 2 2 4" xfId="498" xr:uid="{96503A98-FA06-4309-87FF-1CCC8ABB5B89}"/>
    <cellStyle name="Normal 6 2 2 4 2" xfId="2462" xr:uid="{D88B7032-65A4-4A5E-AF87-12687CBAA14F}"/>
    <cellStyle name="Normal 6 2 2 4 2 2" xfId="7314" xr:uid="{910E9828-4A97-4486-A127-C7353CFE8B38}"/>
    <cellStyle name="Normal 6 2 2 4 2 2 2" xfId="15568" xr:uid="{38B745E0-C36C-49A0-A922-01328A0C8434}"/>
    <cellStyle name="Normal 6 2 2 4 2 3" xfId="5875" xr:uid="{4A5C9619-1F84-4EB5-85EF-2B5F6B86520B}"/>
    <cellStyle name="Normal 6 2 2 4 2 4" xfId="14920" xr:uid="{4E6B5541-EDD3-4F24-9FB1-AFB6E7E1692B}"/>
    <cellStyle name="Normal 6 2 2 4 3" xfId="6990" xr:uid="{62AAC184-1BF0-4E45-A446-7FD604203EEE}"/>
    <cellStyle name="Normal 6 2 2 4 3 2" xfId="15244" xr:uid="{B4E8E172-F560-4108-84B7-74930D776138}"/>
    <cellStyle name="Normal 6 2 2 4 4" xfId="3965" xr:uid="{0308F103-2AC4-45AB-B661-13C2A7385339}"/>
    <cellStyle name="Normal 6 2 2 4 5" xfId="14596" xr:uid="{C3F05281-83B1-4A39-92A2-75B5684767C7}"/>
    <cellStyle name="Normal 6 2 2 5" xfId="2380" xr:uid="{CEB843AA-33DE-4BDA-9831-8EA84E9A4122}"/>
    <cellStyle name="Normal 6 2 2 5 2" xfId="7236" xr:uid="{6C6EEDE7-DA72-49B2-BBA2-99104C563B4C}"/>
    <cellStyle name="Normal 6 2 2 5 2 2" xfId="15490" xr:uid="{7FD7F061-7105-447F-AC4B-1628AA6F48CA}"/>
    <cellStyle name="Normal 6 2 2 5 3" xfId="5793" xr:uid="{97F96FAE-7CA0-44C9-B69F-118104D0D667}"/>
    <cellStyle name="Normal 6 2 2 5 4" xfId="14842" xr:uid="{B33DC33A-9D0D-4DB0-9777-A7F1A72103B1}"/>
    <cellStyle name="Normal 6 2 2 6" xfId="6912" xr:uid="{89C66F52-F6E6-4F8E-99EB-8B49125878FB}"/>
    <cellStyle name="Normal 6 2 2 6 2" xfId="15166" xr:uid="{40B73922-52BF-4348-AD4F-655BD0A47876}"/>
    <cellStyle name="Normal 6 2 2 7" xfId="3800" xr:uid="{7EE8F67E-A3C3-400C-AD3F-FCDD353E95AA}"/>
    <cellStyle name="Normal 6 2 2 8" xfId="14518" xr:uid="{0BBF23B0-D069-4F64-A81C-D0F76239815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7319" xr:uid="{04BA13D1-2C27-42D2-8E75-32B13793BBDE}"/>
    <cellStyle name="Normal 6 2 3 2 2 2 2 2" xfId="15573" xr:uid="{0706799D-6F44-4F5C-BC36-E6D2F8838072}"/>
    <cellStyle name="Normal 6 2 3 2 2 2 3" xfId="5880" xr:uid="{F0708040-820F-41B6-A836-7C25420E9782}"/>
    <cellStyle name="Normal 6 2 3 2 2 2 4" xfId="14925" xr:uid="{F91B8D09-3C26-4847-A1FB-3009C103973D}"/>
    <cellStyle name="Normal 6 2 3 2 2 3" xfId="6995" xr:uid="{7FB84144-9F87-4FF4-AEAB-EDE93A9C01BD}"/>
    <cellStyle name="Normal 6 2 3 2 2 3 2" xfId="15249" xr:uid="{3B78111E-A3C4-430D-853D-AA98ACE003D0}"/>
    <cellStyle name="Normal 6 2 3 2 2 4" xfId="3970" xr:uid="{92EBCF0C-4997-49C5-985A-2771C7A2E645}"/>
    <cellStyle name="Normal 6 2 3 2 2 5" xfId="14601" xr:uid="{B544E044-A0F8-4CA4-B388-5051C3CCBE33}"/>
    <cellStyle name="Normal 6 2 3 2 3" xfId="2409" xr:uid="{193D404D-5FE2-4DBF-8E4E-6E79F0AC516F}"/>
    <cellStyle name="Normal 6 2 3 2 3 2" xfId="7265" xr:uid="{94AE00E0-F20E-4F0D-8318-8DCE99912A01}"/>
    <cellStyle name="Normal 6 2 3 2 3 2 2" xfId="15519" xr:uid="{7A641186-D05B-4C99-8A72-EDAA36D7CDE7}"/>
    <cellStyle name="Normal 6 2 3 2 3 3" xfId="5822" xr:uid="{B7EB74C7-0106-4B35-9FE8-412627BD776E}"/>
    <cellStyle name="Normal 6 2 3 2 3 4" xfId="14871" xr:uid="{28DA1ECA-1317-45A2-90CE-9B591A306182}"/>
    <cellStyle name="Normal 6 2 3 2 4" xfId="6941" xr:uid="{00C87B2C-C256-4BC2-9619-1B547E03026F}"/>
    <cellStyle name="Normal 6 2 3 2 4 2" xfId="15195" xr:uid="{D86AC9F1-95AB-4F58-B9D3-43E6E8E123DA}"/>
    <cellStyle name="Normal 6 2 3 2 5" xfId="3829" xr:uid="{3F3E8C12-ADC7-4CC7-88AD-2CE668B08328}"/>
    <cellStyle name="Normal 6 2 3 2 6" xfId="14547" xr:uid="{B07AA870-82A6-40CC-B09D-BFCF342AE0F6}"/>
    <cellStyle name="Normal 6 2 3 3" xfId="502" xr:uid="{18DED862-82D7-4107-A927-3AA28763B665}"/>
    <cellStyle name="Normal 6 2 3 3 2" xfId="2466" xr:uid="{32213AAB-8835-4536-B20E-36EE33CA9F0B}"/>
    <cellStyle name="Normal 6 2 3 3 2 2" xfId="7318" xr:uid="{1A2AD1AE-6D72-4947-9115-4C6259DB05B6}"/>
    <cellStyle name="Normal 6 2 3 3 2 2 2" xfId="15572" xr:uid="{EF75DC51-F285-43DE-B5C3-F0CA141E8019}"/>
    <cellStyle name="Normal 6 2 3 3 2 3" xfId="5879" xr:uid="{D2D1BEEC-618A-4F71-AC0C-396EFD7C6522}"/>
    <cellStyle name="Normal 6 2 3 3 2 4" xfId="14924" xr:uid="{476ABD6B-5759-4979-A400-33B94C3C017E}"/>
    <cellStyle name="Normal 6 2 3 3 3" xfId="6994" xr:uid="{B826C895-E10C-4F15-BD6A-A4653BFED3F7}"/>
    <cellStyle name="Normal 6 2 3 3 3 2" xfId="15248" xr:uid="{7259C7B2-96E6-439F-AF85-B1665EEF49D8}"/>
    <cellStyle name="Normal 6 2 3 3 4" xfId="3969" xr:uid="{C8B4FB80-60C8-4D4D-B26A-C05D8D301FCF}"/>
    <cellStyle name="Normal 6 2 3 3 5" xfId="14600" xr:uid="{341DA55C-833A-4645-AD80-091A34CD4253}"/>
    <cellStyle name="Normal 6 2 3 4" xfId="2388" xr:uid="{1F625991-51B3-4DD9-B00D-57526DB3FD7B}"/>
    <cellStyle name="Normal 6 2 3 4 2" xfId="7244" xr:uid="{6E7C0AB3-4AA5-4678-A598-1DBF1E399244}"/>
    <cellStyle name="Normal 6 2 3 4 2 2" xfId="15498" xr:uid="{29687698-CABD-4506-8B65-584E198FEDCE}"/>
    <cellStyle name="Normal 6 2 3 4 3" xfId="5801" xr:uid="{82E9F651-6E2A-4A52-B714-4A74E4FE2E7B}"/>
    <cellStyle name="Normal 6 2 3 4 4" xfId="14850" xr:uid="{727B32D3-1A0C-402C-88AF-275232F5C552}"/>
    <cellStyle name="Normal 6 2 3 5" xfId="6920" xr:uid="{E47C376D-8909-4194-8D16-99878597AFC6}"/>
    <cellStyle name="Normal 6 2 3 5 2" xfId="15174" xr:uid="{7065AC1C-7AD6-4250-A62F-CD126A9A0D7F}"/>
    <cellStyle name="Normal 6 2 3 6" xfId="3808" xr:uid="{2710A55E-92D5-4D7F-AED6-29B6FEDD4358}"/>
    <cellStyle name="Normal 6 2 3 7" xfId="14526" xr:uid="{FB9AC277-C1FD-4C95-A10E-5480BB4BFDA3}"/>
    <cellStyle name="Normal 6 2 4" xfId="359" xr:uid="{B12A5A68-4547-4DE8-BC23-2C9B8588B93E}"/>
    <cellStyle name="Normal 6 2 4 2" xfId="504" xr:uid="{9DE5B1A4-F004-431C-9E48-BB76AB2A7780}"/>
    <cellStyle name="Normal 6 2 4 2 2" xfId="2468" xr:uid="{20D2A1B0-87C4-44E4-B67A-86F7FBD6F3AF}"/>
    <cellStyle name="Normal 6 2 4 2 2 2" xfId="7320" xr:uid="{F0314349-4557-4FDB-9E4A-E8B092FAC211}"/>
    <cellStyle name="Normal 6 2 4 2 2 2 2" xfId="15574" xr:uid="{566B241E-FEE3-4577-AAF8-7731D7CB9B0D}"/>
    <cellStyle name="Normal 6 2 4 2 2 3" xfId="5881" xr:uid="{F4C4A086-A157-4E3F-ABD2-0F853215813D}"/>
    <cellStyle name="Normal 6 2 4 2 2 4" xfId="14926" xr:uid="{35A5E275-1C9C-4463-8F0B-E2FFF56D23F9}"/>
    <cellStyle name="Normal 6 2 4 2 3" xfId="6996" xr:uid="{8020E9AA-B086-496D-8068-EF5113B8D6A8}"/>
    <cellStyle name="Normal 6 2 4 2 3 2" xfId="15250" xr:uid="{57425DBC-1829-4E5A-83E3-1F3041B97159}"/>
    <cellStyle name="Normal 6 2 4 2 4" xfId="3971" xr:uid="{6CA8B67C-CB38-4D1C-A670-B98AD223C9C9}"/>
    <cellStyle name="Normal 6 2 4 2 5" xfId="14602" xr:uid="{73967BA0-1973-4EF0-83BA-73A579BA6E15}"/>
    <cellStyle name="Normal 6 2 4 3" xfId="2406" xr:uid="{FBDC6F04-8149-4A8C-B152-55E3BCB0D915}"/>
    <cellStyle name="Normal 6 2 4 3 2" xfId="7262" xr:uid="{2EDB1449-D69A-4449-B69A-D3281F4F8C1E}"/>
    <cellStyle name="Normal 6 2 4 3 2 2" xfId="15516" xr:uid="{9A5EBDFA-0270-4CB5-9A9D-75024E9F22C4}"/>
    <cellStyle name="Normal 6 2 4 3 3" xfId="5819" xr:uid="{98B8C44E-5689-46BC-B26D-70454A720F6A}"/>
    <cellStyle name="Normal 6 2 4 3 4" xfId="14868" xr:uid="{CB160FA8-3264-47BD-9FB0-EECFE8A59FC8}"/>
    <cellStyle name="Normal 6 2 4 4" xfId="6938" xr:uid="{AF6E277B-372A-42BF-96F1-88454B08D6C2}"/>
    <cellStyle name="Normal 6 2 4 4 2" xfId="15192" xr:uid="{7F41DE30-3968-4E14-A955-AB4A8C2EB767}"/>
    <cellStyle name="Normal 6 2 4 5" xfId="3826" xr:uid="{42498C35-B49B-407E-A9B5-F68864B89749}"/>
    <cellStyle name="Normal 6 2 4 6" xfId="14544" xr:uid="{56B9FF44-F127-4F4B-8DC3-AE840383AB88}"/>
    <cellStyle name="Normal 6 2 5" xfId="462" xr:uid="{832E20EF-75D1-4E76-AE9A-8C5615B00C8C}"/>
    <cellStyle name="Normal 6 2 5 2" xfId="505" xr:uid="{2578C940-9BBF-4070-AB23-EC0E9D597F56}"/>
    <cellStyle name="Normal 6 2 5 2 2" xfId="2469" xr:uid="{47B2D855-ACF3-4EA3-AB33-4716D37B5188}"/>
    <cellStyle name="Normal 6 2 5 2 2 2" xfId="7321" xr:uid="{797DC6C3-11FC-4A66-B08E-513AC6282F2A}"/>
    <cellStyle name="Normal 6 2 5 2 2 2 2" xfId="15575" xr:uid="{B332849D-FF92-4C49-A277-B08B71C09CB4}"/>
    <cellStyle name="Normal 6 2 5 2 2 3" xfId="5882" xr:uid="{B204DDD7-8EFC-4F70-B2F3-8BADDC6E1811}"/>
    <cellStyle name="Normal 6 2 5 2 2 4" xfId="14927" xr:uid="{419DB104-4D01-49CF-A991-213AD9A8DD7A}"/>
    <cellStyle name="Normal 6 2 5 2 3" xfId="6997" xr:uid="{40EFB4A8-6129-4E90-8087-527B02726F29}"/>
    <cellStyle name="Normal 6 2 5 2 3 2" xfId="15251" xr:uid="{5A7188A9-819D-49C1-BF94-2EB24F00473A}"/>
    <cellStyle name="Normal 6 2 5 2 4" xfId="3972" xr:uid="{0412ED96-0D66-444C-8B14-A9E3FA360782}"/>
    <cellStyle name="Normal 6 2 5 2 5" xfId="14603" xr:uid="{BAE62321-B64E-4434-A151-7F2F071C91A6}"/>
    <cellStyle name="Normal 6 2 5 3" xfId="2436" xr:uid="{0122676D-F525-46F6-9F44-6A6CF7D0E0F8}"/>
    <cellStyle name="Normal 6 2 5 3 2" xfId="7290" xr:uid="{02AC49C5-6611-4B1E-AD11-67FC403D3BFE}"/>
    <cellStyle name="Normal 6 2 5 3 2 2" xfId="15544" xr:uid="{420382DC-175B-42BB-9152-4BF3EF72DC2D}"/>
    <cellStyle name="Normal 6 2 5 3 3" xfId="5849" xr:uid="{F6FC1797-1F18-4659-9927-13A2BE7D9779}"/>
    <cellStyle name="Normal 6 2 5 3 4" xfId="14896" xr:uid="{9B765B3B-9695-4B98-AE26-5B772480865D}"/>
    <cellStyle name="Normal 6 2 5 4" xfId="6966" xr:uid="{BA302A5B-CE38-4D06-AC8A-B8B45C2D0C24}"/>
    <cellStyle name="Normal 6 2 5 4 2" xfId="15220" xr:uid="{0DBF4DAB-A61F-4242-A4E4-DDD0D3FAB993}"/>
    <cellStyle name="Normal 6 2 5 5" xfId="3929" xr:uid="{ED95735A-3DA6-42C1-951E-AD810AC1350D}"/>
    <cellStyle name="Normal 6 2 5 6" xfId="14572" xr:uid="{80AC6761-1307-487D-8BBE-2192440C4308}"/>
    <cellStyle name="Normal 6 2 6" xfId="497" xr:uid="{07CB5249-6332-4965-98A7-F50F15256EE3}"/>
    <cellStyle name="Normal 6 2 6 2" xfId="2461" xr:uid="{4CC7D52B-EA33-43ED-8545-E51F1940C147}"/>
    <cellStyle name="Normal 6 2 6 2 2" xfId="7313" xr:uid="{6CE577C9-61F9-4E94-BB83-EFABEFFA8B42}"/>
    <cellStyle name="Normal 6 2 6 2 2 2" xfId="15567" xr:uid="{3BA8E8FD-B07B-4CCC-9E6E-A1FD335CC094}"/>
    <cellStyle name="Normal 6 2 6 2 3" xfId="5874" xr:uid="{90FDE7D5-3CA2-46B5-B53F-ACADDFB2EC37}"/>
    <cellStyle name="Normal 6 2 6 2 4" xfId="14919" xr:uid="{29A991CE-8EE7-4FBC-A82C-3EE835B80819}"/>
    <cellStyle name="Normal 6 2 6 3" xfId="6989" xr:uid="{79A43909-25B0-4EEB-99DC-F127AB1C4902}"/>
    <cellStyle name="Normal 6 2 6 3 2" xfId="15243" xr:uid="{8787F584-063C-445C-8D5F-948028F8D79D}"/>
    <cellStyle name="Normal 6 2 6 4" xfId="3964" xr:uid="{21A9485A-FE40-47B2-B1F1-4FE4231855AD}"/>
    <cellStyle name="Normal 6 2 6 5" xfId="14595" xr:uid="{3FF681CC-A40C-4570-BBFE-65D4C358A2D5}"/>
    <cellStyle name="Normal 6 2 7" xfId="2373" xr:uid="{6E0F78EE-D0CD-431A-96E0-2929ADBAF8B2}"/>
    <cellStyle name="Normal 6 2 7 2" xfId="7229" xr:uid="{8789B4E5-03C9-474C-8A0E-8A250F425792}"/>
    <cellStyle name="Normal 6 2 7 2 2" xfId="15483" xr:uid="{D57E3EDF-5D04-40D9-BBDF-9DB4BCC9EA6C}"/>
    <cellStyle name="Normal 6 2 7 3" xfId="5786" xr:uid="{DAB538A9-A13B-49C0-89ED-6339D6A2EDEF}"/>
    <cellStyle name="Normal 6 2 7 4" xfId="14835" xr:uid="{B8AFF028-8871-4AB4-8337-67D10EAD718E}"/>
    <cellStyle name="Normal 6 2 8" xfId="6905" xr:uid="{28FC6DF0-9D73-40A0-A52E-54FC54765078}"/>
    <cellStyle name="Normal 6 2 8 2" xfId="15159" xr:uid="{913CFD9E-824E-436F-A348-A09DFFDEC6C9}"/>
    <cellStyle name="Normal 6 2 9" xfId="3793" xr:uid="{6A79F92E-6725-4B2E-9131-D714760E879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7325" xr:uid="{53658799-2B69-4D06-AB8E-1BEEF8C29C92}"/>
    <cellStyle name="Normal 6 3 2 2 2 2 2 2 2" xfId="15579" xr:uid="{B29CCD7D-FDCC-496C-BFA8-17CDB42B30DD}"/>
    <cellStyle name="Normal 6 3 2 2 2 2 2 3" xfId="5886" xr:uid="{A0684BA7-D9AB-47CA-ADA3-606AF03A196C}"/>
    <cellStyle name="Normal 6 3 2 2 2 2 2 4" xfId="14931" xr:uid="{CB9A68E6-A5A4-4393-9A8A-A0F2CBEF8983}"/>
    <cellStyle name="Normal 6 3 2 2 2 2 3" xfId="7001" xr:uid="{E499D038-4429-4AF2-A59F-74C8AE114AA0}"/>
    <cellStyle name="Normal 6 3 2 2 2 2 3 2" xfId="15255" xr:uid="{C2BF7DFF-92BC-45F2-8088-0492F5574F4F}"/>
    <cellStyle name="Normal 6 3 2 2 2 2 4" xfId="3976" xr:uid="{FE9A5B9D-7248-47B9-84B0-B35E7205E7B2}"/>
    <cellStyle name="Normal 6 3 2 2 2 2 5" xfId="14607" xr:uid="{CC37E380-BA74-4408-ABCE-4DC50462F09B}"/>
    <cellStyle name="Normal 6 3 2 2 2 3" xfId="2412" xr:uid="{94183E26-5AC9-4FB7-9E2C-6D0618E5988D}"/>
    <cellStyle name="Normal 6 3 2 2 2 3 2" xfId="7268" xr:uid="{5341FF91-78A3-4920-92A8-BEC47C9722A4}"/>
    <cellStyle name="Normal 6 3 2 2 2 3 2 2" xfId="15522" xr:uid="{A2A16E8F-CC85-439C-8E78-E8AD68264D8B}"/>
    <cellStyle name="Normal 6 3 2 2 2 3 3" xfId="5825" xr:uid="{D96DC7C8-6DD2-436B-9B39-81F6F53CA1B6}"/>
    <cellStyle name="Normal 6 3 2 2 2 3 4" xfId="14874" xr:uid="{72845CA4-C922-4481-A69D-B1A2D7EB0A05}"/>
    <cellStyle name="Normal 6 3 2 2 2 4" xfId="6944" xr:uid="{9DA0A911-0931-4D65-80D8-155C6B095AF8}"/>
    <cellStyle name="Normal 6 3 2 2 2 4 2" xfId="15198" xr:uid="{C9F41441-023F-4016-AE80-66DB6E263C4C}"/>
    <cellStyle name="Normal 6 3 2 2 2 5" xfId="3832" xr:uid="{4FAD0AB9-A844-4B57-B7EB-BA95330C99A0}"/>
    <cellStyle name="Normal 6 3 2 2 2 6" xfId="14550" xr:uid="{65AD3A90-87AF-49AA-BEF8-00BD1A6D3FE6}"/>
    <cellStyle name="Normal 6 3 2 2 3" xfId="508" xr:uid="{8A823C7D-7991-4ECD-9D0A-C95B331DF16C}"/>
    <cellStyle name="Normal 6 3 2 2 3 2" xfId="2472" xr:uid="{DFCAD376-28A2-411B-9975-09F4A4E95AB2}"/>
    <cellStyle name="Normal 6 3 2 2 3 2 2" xfId="7324" xr:uid="{771421EB-4AE8-4D85-947D-7BA48D9A244B}"/>
    <cellStyle name="Normal 6 3 2 2 3 2 2 2" xfId="15578" xr:uid="{DD7F0353-3549-4559-8C13-CAB603324662}"/>
    <cellStyle name="Normal 6 3 2 2 3 2 3" xfId="5885" xr:uid="{B711534F-3F0F-4360-85CC-78160951A971}"/>
    <cellStyle name="Normal 6 3 2 2 3 2 4" xfId="14930" xr:uid="{7892C1D4-BF0B-41C4-8847-F68F9FDE28B3}"/>
    <cellStyle name="Normal 6 3 2 2 3 3" xfId="7000" xr:uid="{13813DE5-10D7-4528-A9FD-16D022763982}"/>
    <cellStyle name="Normal 6 3 2 2 3 3 2" xfId="15254" xr:uid="{4F2DCB2C-4E1B-42C8-A75D-7C9862938816}"/>
    <cellStyle name="Normal 6 3 2 2 3 4" xfId="3975" xr:uid="{F209F95F-098D-45CC-9F88-6D0E29DBC11E}"/>
    <cellStyle name="Normal 6 3 2 2 3 5" xfId="14606" xr:uid="{C26F3A41-77EE-4B2B-B2FF-C423BC2B5942}"/>
    <cellStyle name="Normal 6 3 2 2 4" xfId="2391" xr:uid="{1E9F228C-870D-45D1-95DC-CC7E3796AEA0}"/>
    <cellStyle name="Normal 6 3 2 2 4 2" xfId="7247" xr:uid="{D263E946-C584-4D30-8594-D429B6DD50A2}"/>
    <cellStyle name="Normal 6 3 2 2 4 2 2" xfId="15501" xr:uid="{CCFC5384-0853-4BEC-971F-95D650D3D939}"/>
    <cellStyle name="Normal 6 3 2 2 4 3" xfId="5804" xr:uid="{C663DC1A-3E1D-47A2-B81C-A8B96595EE1C}"/>
    <cellStyle name="Normal 6 3 2 2 4 4" xfId="14853" xr:uid="{DDD4F5B6-7B47-40F6-84A5-918A56EB9D37}"/>
    <cellStyle name="Normal 6 3 2 2 5" xfId="6923" xr:uid="{463006D7-F271-4D72-AD5C-AE91E0062B11}"/>
    <cellStyle name="Normal 6 3 2 2 5 2" xfId="15177" xr:uid="{39161D33-EB47-4B20-8F10-9BACB1DEC280}"/>
    <cellStyle name="Normal 6 3 2 2 6" xfId="3811" xr:uid="{3D636FB5-04B7-4138-8DDF-EDCA7592186E}"/>
    <cellStyle name="Normal 6 3 2 2 7" xfId="14529" xr:uid="{3D466D59-6163-4179-982D-66FCEDF3E2EF}"/>
    <cellStyle name="Normal 6 3 2 3" xfId="364" xr:uid="{3C3350DF-CFEB-43B3-B2BE-92D38DFB8A8C}"/>
    <cellStyle name="Normal 6 3 2 3 2" xfId="510" xr:uid="{420A7F7E-505B-4AA7-924A-328CA7D78224}"/>
    <cellStyle name="Normal 6 3 2 3 2 2" xfId="2474" xr:uid="{85F8432D-C622-438D-B3D5-A9D1727AB8B0}"/>
    <cellStyle name="Normal 6 3 2 3 2 2 2" xfId="7326" xr:uid="{73AA15D9-754B-4D11-93B5-7A1A8FDFE237}"/>
    <cellStyle name="Normal 6 3 2 3 2 2 2 2" xfId="15580" xr:uid="{10F055B0-F261-47F6-80E9-2BB425F72C1D}"/>
    <cellStyle name="Normal 6 3 2 3 2 2 3" xfId="5887" xr:uid="{12BC2174-4B3D-4363-9A33-4926BCDAABF3}"/>
    <cellStyle name="Normal 6 3 2 3 2 2 4" xfId="14932" xr:uid="{7F35D394-4483-478F-BAA0-A6CA667ECA59}"/>
    <cellStyle name="Normal 6 3 2 3 2 3" xfId="7002" xr:uid="{B721C2B3-A24A-4F70-9171-D21754A121B8}"/>
    <cellStyle name="Normal 6 3 2 3 2 3 2" xfId="15256" xr:uid="{8546B595-BBAC-4DF4-949C-2E1EECE8DDFC}"/>
    <cellStyle name="Normal 6 3 2 3 2 4" xfId="3977" xr:uid="{BD4F5FC2-3EA7-48DC-954F-A9691F835BC9}"/>
    <cellStyle name="Normal 6 3 2 3 2 5" xfId="14608" xr:uid="{CC4893B6-8209-46A8-AE66-691602C66468}"/>
    <cellStyle name="Normal 6 3 2 3 3" xfId="2411" xr:uid="{EC0BEE4E-B579-475B-BF4D-16979388E765}"/>
    <cellStyle name="Normal 6 3 2 3 3 2" xfId="7267" xr:uid="{3166596F-4BB7-4191-B550-C69BF77CA3A5}"/>
    <cellStyle name="Normal 6 3 2 3 3 2 2" xfId="15521" xr:uid="{BE6CE820-85D7-463F-8848-D3992661569E}"/>
    <cellStyle name="Normal 6 3 2 3 3 3" xfId="5824" xr:uid="{BAF43E6A-9BAC-4B8B-9557-CB41650C717E}"/>
    <cellStyle name="Normal 6 3 2 3 3 4" xfId="14873" xr:uid="{9B74ABC8-EA35-43B8-BF94-A019591CD077}"/>
    <cellStyle name="Normal 6 3 2 3 4" xfId="6943" xr:uid="{51F45D9B-2D1B-416D-A67E-9826E9797D7E}"/>
    <cellStyle name="Normal 6 3 2 3 4 2" xfId="15197" xr:uid="{744A180D-E8F8-4D9D-8FD8-8CF977CD9B13}"/>
    <cellStyle name="Normal 6 3 2 3 5" xfId="3831" xr:uid="{9EF846AF-F062-44D9-9945-BCCD3EEFD9E9}"/>
    <cellStyle name="Normal 6 3 2 3 6" xfId="14549" xr:uid="{CD2978CC-8BF8-4A92-B4F1-1A9BEF4B6462}"/>
    <cellStyle name="Normal 6 3 2 4" xfId="507" xr:uid="{84446E88-1427-4D8E-A75F-7834A03FCCF2}"/>
    <cellStyle name="Normal 6 3 2 4 2" xfId="2471" xr:uid="{65ACB2C5-C577-4480-A4A2-585269914BD9}"/>
    <cellStyle name="Normal 6 3 2 4 2 2" xfId="7323" xr:uid="{EAEE1C4A-1E36-4D3B-998F-75CCCD613D91}"/>
    <cellStyle name="Normal 6 3 2 4 2 2 2" xfId="15577" xr:uid="{D941A17F-0EB0-478E-9B50-370B74D8EDAF}"/>
    <cellStyle name="Normal 6 3 2 4 2 3" xfId="5884" xr:uid="{71D3F0CD-14A8-48E7-B3F2-CA562C5A9468}"/>
    <cellStyle name="Normal 6 3 2 4 2 4" xfId="14929" xr:uid="{EBA9AF67-DAB5-4232-A114-73689AA1DEC9}"/>
    <cellStyle name="Normal 6 3 2 4 3" xfId="6999" xr:uid="{E9FC8125-4D25-48D1-8E0F-F25DE8AAAD41}"/>
    <cellStyle name="Normal 6 3 2 4 3 2" xfId="15253" xr:uid="{DAA50B43-511F-477D-9579-0C17EAD340AE}"/>
    <cellStyle name="Normal 6 3 2 4 4" xfId="3974" xr:uid="{9A7DB510-54F3-4026-B6EB-F8E934B98913}"/>
    <cellStyle name="Normal 6 3 2 4 5" xfId="14605" xr:uid="{E1219C09-DCB8-430E-9EE0-232089E11D32}"/>
    <cellStyle name="Normal 6 3 2 5" xfId="2382" xr:uid="{EB414B00-103C-42BC-B36A-1A8CBFB0AFF1}"/>
    <cellStyle name="Normal 6 3 2 5 2" xfId="7238" xr:uid="{79E32EED-DAA3-4F66-BF26-3DED36AAAD1E}"/>
    <cellStyle name="Normal 6 3 2 5 2 2" xfId="15492" xr:uid="{2094C7C1-363E-43C1-A72F-B0EF2634417E}"/>
    <cellStyle name="Normal 6 3 2 5 3" xfId="5795" xr:uid="{7A9E01DD-6B5C-4234-8B2F-B131E25AF60C}"/>
    <cellStyle name="Normal 6 3 2 5 4" xfId="14844" xr:uid="{6C4388C6-20A2-4D16-BAF8-2C96EBA622DD}"/>
    <cellStyle name="Normal 6 3 2 6" xfId="6914" xr:uid="{52841829-1D81-48F0-A9CA-BA70D3680807}"/>
    <cellStyle name="Normal 6 3 2 6 2" xfId="15168" xr:uid="{5EE44930-53D1-4575-BBE8-0D4CED75A25B}"/>
    <cellStyle name="Normal 6 3 2 7" xfId="3802" xr:uid="{28DBDF6E-3084-4C9B-9DF4-3FA33D4BEDD0}"/>
    <cellStyle name="Normal 6 3 2 8" xfId="14520" xr:uid="{B0D59A60-FEFA-44C0-85A4-DA8E8E9E50CC}"/>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7328" xr:uid="{BD0F15F8-0413-4A1B-AFD4-E5C24050A8D7}"/>
    <cellStyle name="Normal 6 3 3 2 2 2 2 2" xfId="15582" xr:uid="{3326AE5F-3E8C-4255-8ECD-DCFB23893408}"/>
    <cellStyle name="Normal 6 3 3 2 2 2 3" xfId="5889" xr:uid="{D768FFEF-9306-467F-B85C-2D1BC7A443F2}"/>
    <cellStyle name="Normal 6 3 3 2 2 2 4" xfId="14934" xr:uid="{78857EF0-61D4-4E80-BF2B-4BF8788784F8}"/>
    <cellStyle name="Normal 6 3 3 2 2 3" xfId="7004" xr:uid="{045F1668-79C4-41BF-8F80-3BDA0F6CE291}"/>
    <cellStyle name="Normal 6 3 3 2 2 3 2" xfId="15258" xr:uid="{6971DB47-3A64-466A-B0AD-D0586A2711F8}"/>
    <cellStyle name="Normal 6 3 3 2 2 4" xfId="3979" xr:uid="{1C3B7E0D-DCAA-4FD3-B219-91C0AF205F3E}"/>
    <cellStyle name="Normal 6 3 3 2 2 5" xfId="14610" xr:uid="{A94A0AF3-D9A5-4E46-A1A7-8E99507C37A5}"/>
    <cellStyle name="Normal 6 3 3 2 3" xfId="2413" xr:uid="{1FCD6D12-2B6F-4137-AF2F-29BEC1252D06}"/>
    <cellStyle name="Normal 6 3 3 2 3 2" xfId="7269" xr:uid="{E8770D76-5342-4B02-8D2F-35FED566396C}"/>
    <cellStyle name="Normal 6 3 3 2 3 2 2" xfId="15523" xr:uid="{7946A727-AC89-4577-9C37-568101CCB960}"/>
    <cellStyle name="Normal 6 3 3 2 3 3" xfId="5826" xr:uid="{DEED74C7-987C-4C04-B8BB-86888B23A9FE}"/>
    <cellStyle name="Normal 6 3 3 2 3 4" xfId="14875" xr:uid="{7208227E-69C9-4265-8EC6-EE8B544D2E0B}"/>
    <cellStyle name="Normal 6 3 3 2 4" xfId="6945" xr:uid="{7CB0142A-B7BD-4F62-BC79-DEE0A4BEAF9B}"/>
    <cellStyle name="Normal 6 3 3 2 4 2" xfId="15199" xr:uid="{5F33721F-2385-4399-B4C1-B86B09EC6EB1}"/>
    <cellStyle name="Normal 6 3 3 2 5" xfId="3833" xr:uid="{CEDE66A0-3AFD-4C34-AC16-72FB836194D0}"/>
    <cellStyle name="Normal 6 3 3 2 6" xfId="14551" xr:uid="{EE892504-FC34-4BBF-8C07-835C47861363}"/>
    <cellStyle name="Normal 6 3 3 3" xfId="511" xr:uid="{EA019976-4D61-4887-BD4C-AE32961B1BD9}"/>
    <cellStyle name="Normal 6 3 3 3 2" xfId="2475" xr:uid="{893441EB-22FC-4BEC-A0E2-456E45BDEA4F}"/>
    <cellStyle name="Normal 6 3 3 3 2 2" xfId="7327" xr:uid="{05E203EE-F0EE-4F13-850A-91D5C0380C3B}"/>
    <cellStyle name="Normal 6 3 3 3 2 2 2" xfId="15581" xr:uid="{2D68BC86-7A64-45A5-89EE-CF625AEB4733}"/>
    <cellStyle name="Normal 6 3 3 3 2 3" xfId="5888" xr:uid="{9C514A03-1BAF-47AC-95A8-1C9D775D6FD9}"/>
    <cellStyle name="Normal 6 3 3 3 2 4" xfId="14933" xr:uid="{680196BE-0942-4073-8929-3AB129118D89}"/>
    <cellStyle name="Normal 6 3 3 3 3" xfId="7003" xr:uid="{2BDCA248-0035-454C-8B28-836B2211D92E}"/>
    <cellStyle name="Normal 6 3 3 3 3 2" xfId="15257" xr:uid="{1AA901E0-35CA-415B-BCDF-39647678CB5E}"/>
    <cellStyle name="Normal 6 3 3 3 4" xfId="3978" xr:uid="{5BFD37C3-B48D-4F3A-BEB4-BC2B116336C4}"/>
    <cellStyle name="Normal 6 3 3 3 5" xfId="14609" xr:uid="{80B2E5DA-B9A6-4C38-B790-AA6B68F81F50}"/>
    <cellStyle name="Normal 6 3 3 4" xfId="2390" xr:uid="{114C17B1-4C4E-4EB2-BB8C-BC13415F7434}"/>
    <cellStyle name="Normal 6 3 3 4 2" xfId="7246" xr:uid="{2AC4CB71-B693-416C-9AC1-716E9F2D2A91}"/>
    <cellStyle name="Normal 6 3 3 4 2 2" xfId="15500" xr:uid="{8177FFD6-1F82-471A-9552-97CE0E46E876}"/>
    <cellStyle name="Normal 6 3 3 4 3" xfId="5803" xr:uid="{4158448B-F075-4466-9554-12DFBB6505C0}"/>
    <cellStyle name="Normal 6 3 3 4 4" xfId="14852" xr:uid="{498375C6-FC52-426F-83AC-2BC1074461D9}"/>
    <cellStyle name="Normal 6 3 3 5" xfId="6922" xr:uid="{5E509DD2-8071-458B-8E00-769F62451EDD}"/>
    <cellStyle name="Normal 6 3 3 5 2" xfId="15176" xr:uid="{8B39EDF7-E73F-4471-AF70-3DB65C947B56}"/>
    <cellStyle name="Normal 6 3 3 6" xfId="3810" xr:uid="{B5DC377F-3742-4F6B-92B7-F2E8A5F022E8}"/>
    <cellStyle name="Normal 6 3 3 7" xfId="14528" xr:uid="{952DC691-16A0-4C6E-AD9E-96FE60D5FA97}"/>
    <cellStyle name="Normal 6 3 4" xfId="363" xr:uid="{462DC147-F652-4769-AB6D-6317046FF139}"/>
    <cellStyle name="Normal 6 3 4 2" xfId="513" xr:uid="{2FE0EEE6-A4A3-4483-BD07-DF19DD09F1EA}"/>
    <cellStyle name="Normal 6 3 4 2 2" xfId="2477" xr:uid="{679398A9-B6C8-4C3E-B839-5A62927BB31B}"/>
    <cellStyle name="Normal 6 3 4 2 2 2" xfId="7329" xr:uid="{BBAABE0A-C229-4046-8163-77225BF04C77}"/>
    <cellStyle name="Normal 6 3 4 2 2 2 2" xfId="15583" xr:uid="{9C071DDA-67FA-451D-8767-C68955790BFC}"/>
    <cellStyle name="Normal 6 3 4 2 2 3" xfId="5890" xr:uid="{83B0BB4A-7835-4FFB-B9CD-8CD20E817CE2}"/>
    <cellStyle name="Normal 6 3 4 2 2 4" xfId="14935" xr:uid="{3160D79A-A54A-468C-B26A-8465CC7786C4}"/>
    <cellStyle name="Normal 6 3 4 2 3" xfId="7005" xr:uid="{6DEAD17A-2C27-4E20-88D2-D1FD5A8F6406}"/>
    <cellStyle name="Normal 6 3 4 2 3 2" xfId="15259" xr:uid="{FF3056F8-2BA0-4B5F-96F3-DCFF55D39F2E}"/>
    <cellStyle name="Normal 6 3 4 2 4" xfId="3980" xr:uid="{A5F7AD38-B1BF-4722-B495-B36D01883044}"/>
    <cellStyle name="Normal 6 3 4 2 5" xfId="14611" xr:uid="{61FAB3AC-81D5-4BBE-8A33-5A39B9769483}"/>
    <cellStyle name="Normal 6 3 4 3" xfId="2410" xr:uid="{53BDAFF7-35C6-4B02-9FE2-E6C7FB89B966}"/>
    <cellStyle name="Normal 6 3 4 3 2" xfId="7266" xr:uid="{00D7A1C4-224A-4CA4-B16A-0A137DFE7A1D}"/>
    <cellStyle name="Normal 6 3 4 3 2 2" xfId="15520" xr:uid="{AB9771B6-A10D-46B2-AE63-9BA3981A6C41}"/>
    <cellStyle name="Normal 6 3 4 3 3" xfId="5823" xr:uid="{CEB0C3E5-48A3-4E0C-9A5C-3C793B2D3AFE}"/>
    <cellStyle name="Normal 6 3 4 3 4" xfId="14872" xr:uid="{42844C31-81C5-416C-8331-D091E4DF2063}"/>
    <cellStyle name="Normal 6 3 4 4" xfId="6942" xr:uid="{BE5838EF-9D7A-47D9-B304-23C452AF1464}"/>
    <cellStyle name="Normal 6 3 4 4 2" xfId="15196" xr:uid="{96243D42-D58E-4EC1-9F18-F1B982F27F49}"/>
    <cellStyle name="Normal 6 3 4 5" xfId="3830" xr:uid="{E5664D18-D7CF-4830-8CEF-F2D880604A44}"/>
    <cellStyle name="Normal 6 3 4 6" xfId="14548" xr:uid="{E65B184D-FF73-49CD-886D-644D6854C02F}"/>
    <cellStyle name="Normal 6 3 5" xfId="506" xr:uid="{AA3C4D4C-E5C6-4D80-A25E-FC112FF274F0}"/>
    <cellStyle name="Normal 6 3 5 2" xfId="2470" xr:uid="{49729B85-FAFC-4467-90FF-EABD1538EB01}"/>
    <cellStyle name="Normal 6 3 5 2 2" xfId="7322" xr:uid="{658A6D92-AE04-451C-BF91-344B62DF1232}"/>
    <cellStyle name="Normal 6 3 5 2 2 2" xfId="15576" xr:uid="{0B8FB10A-AA13-49E5-9B0E-52CA713F12E6}"/>
    <cellStyle name="Normal 6 3 5 2 3" xfId="5883" xr:uid="{F1FC7F35-BBBA-455A-B244-8442B29B2090}"/>
    <cellStyle name="Normal 6 3 5 2 4" xfId="14928" xr:uid="{B115C638-CCFD-421E-803F-F7C1FE234E9A}"/>
    <cellStyle name="Normal 6 3 5 3" xfId="6998" xr:uid="{FD998C65-F1B1-42A9-B269-F1A1B3775C09}"/>
    <cellStyle name="Normal 6 3 5 3 2" xfId="15252" xr:uid="{EE759E1A-4BF1-49C3-ABF9-879F7994E37F}"/>
    <cellStyle name="Normal 6 3 5 4" xfId="3973" xr:uid="{AC7938AE-C3A1-4E74-8B81-E144FF6F1514}"/>
    <cellStyle name="Normal 6 3 5 5" xfId="14604" xr:uid="{E7F486C6-C063-4320-A4A3-BB9D6CB235AA}"/>
    <cellStyle name="Normal 6 3 6" xfId="2375" xr:uid="{A7294F53-EA7B-44E7-A974-2C1F1EDBBEAC}"/>
    <cellStyle name="Normal 6 3 6 2" xfId="7231" xr:uid="{715ACE93-4730-486A-B444-F46955A76C23}"/>
    <cellStyle name="Normal 6 3 6 2 2" xfId="15485" xr:uid="{6CBD8FB8-B811-4768-91D3-065C87EF714A}"/>
    <cellStyle name="Normal 6 3 6 3" xfId="5788" xr:uid="{E4DAD801-1947-4B4F-9983-5E7CD8B96598}"/>
    <cellStyle name="Normal 6 3 6 4" xfId="14837" xr:uid="{E43E3E1F-E630-4AF1-BA02-B3EC0D6E7184}"/>
    <cellStyle name="Normal 6 3 7" xfId="6907" xr:uid="{1C6CAB8F-2C06-47E9-ABD7-F03DBA7F70CC}"/>
    <cellStyle name="Normal 6 3 7 2" xfId="15161" xr:uid="{A86CC86D-AE7D-4F66-9B02-E448EE32B036}"/>
    <cellStyle name="Normal 6 3 8" xfId="3795" xr:uid="{127097DD-754D-47F0-8B8D-42356C641292}"/>
    <cellStyle name="Normal 6 3 9" xfId="14513" xr:uid="{37A62DBD-8919-4B84-BC54-EBFCAFBDF8FD}"/>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7332" xr:uid="{FE834218-84ED-4997-B2FF-24558EB7DB09}"/>
    <cellStyle name="Normal 6 4 2 2 2 2 2 2" xfId="15586" xr:uid="{5D0223F5-2C1C-4DAC-9412-38E1E2FCDAB5}"/>
    <cellStyle name="Normal 6 4 2 2 2 2 3" xfId="5893" xr:uid="{069DDB8E-7983-45E1-8446-51C83517C678}"/>
    <cellStyle name="Normal 6 4 2 2 2 2 4" xfId="14938" xr:uid="{42744C3F-8E24-4491-BA83-C4AD07CA4668}"/>
    <cellStyle name="Normal 6 4 2 2 2 3" xfId="7008" xr:uid="{CEDFA7B5-1D54-4976-BAC9-6F33E9A63003}"/>
    <cellStyle name="Normal 6 4 2 2 2 3 2" xfId="15262" xr:uid="{9411A0E3-0909-42AF-8F6E-B6FBBCF64994}"/>
    <cellStyle name="Normal 6 4 2 2 2 4" xfId="3983" xr:uid="{C4FFF2CD-BEAE-483D-8E52-A35E9607D502}"/>
    <cellStyle name="Normal 6 4 2 2 2 5" xfId="14614" xr:uid="{C686F42A-074E-49BF-87A7-E55A2E7A2479}"/>
    <cellStyle name="Normal 6 4 2 2 3" xfId="2415" xr:uid="{EFE7F354-E635-4A82-89F6-52DDC092FAF7}"/>
    <cellStyle name="Normal 6 4 2 2 3 2" xfId="7271" xr:uid="{55B59114-1C59-4EB3-AAA1-514E525A13D6}"/>
    <cellStyle name="Normal 6 4 2 2 3 2 2" xfId="15525" xr:uid="{2AAA3C8C-413C-470D-A052-260DA30E1102}"/>
    <cellStyle name="Normal 6 4 2 2 3 3" xfId="5828" xr:uid="{C716C2BB-94F7-4AFD-9A07-927B8DFBDCC0}"/>
    <cellStyle name="Normal 6 4 2 2 3 4" xfId="14877" xr:uid="{794BCDEB-37B1-48F2-B735-B69942E05791}"/>
    <cellStyle name="Normal 6 4 2 2 4" xfId="6947" xr:uid="{AFF8EBF6-C44D-418F-9D59-63FEA2C742AE}"/>
    <cellStyle name="Normal 6 4 2 2 4 2" xfId="15201" xr:uid="{830B2A8B-3B8E-46C9-A81E-06414E34101C}"/>
    <cellStyle name="Normal 6 4 2 2 5" xfId="3835" xr:uid="{F9DC3E08-34A7-4110-8510-472512593FAD}"/>
    <cellStyle name="Normal 6 4 2 2 6" xfId="14553" xr:uid="{2C7FE6B9-020E-49CF-B248-32E19FB60B98}"/>
    <cellStyle name="Normal 6 4 2 3" xfId="515" xr:uid="{0A0EB32C-9796-4F37-A16A-37FC5144D4AB}"/>
    <cellStyle name="Normal 6 4 2 3 2" xfId="2479" xr:uid="{DFA1A477-02FE-4B37-A437-4CCF58EFDB7D}"/>
    <cellStyle name="Normal 6 4 2 3 2 2" xfId="7331" xr:uid="{33C350C6-4466-4890-A04E-E29E27B706F5}"/>
    <cellStyle name="Normal 6 4 2 3 2 2 2" xfId="15585" xr:uid="{749CBF0D-23F2-477E-A954-C7F0BBE61644}"/>
    <cellStyle name="Normal 6 4 2 3 2 3" xfId="5892" xr:uid="{CD473CB7-D45E-4E06-8C2C-EA23EB990D79}"/>
    <cellStyle name="Normal 6 4 2 3 2 4" xfId="14937" xr:uid="{6A1A056C-98F6-4C85-B807-D76C92C1970C}"/>
    <cellStyle name="Normal 6 4 2 3 3" xfId="7007" xr:uid="{9443635F-71E2-4231-A27F-751CFCB1E36E}"/>
    <cellStyle name="Normal 6 4 2 3 3 2" xfId="15261" xr:uid="{FDA19D42-DD7A-411B-942B-9BFDB84F3FB5}"/>
    <cellStyle name="Normal 6 4 2 3 4" xfId="3982" xr:uid="{C609E671-3F68-47C2-9315-F1216AA546F4}"/>
    <cellStyle name="Normal 6 4 2 3 5" xfId="14613" xr:uid="{79603958-2C9B-470C-AFC9-65597F1D69F6}"/>
    <cellStyle name="Normal 6 4 2 4" xfId="2392" xr:uid="{BBFB6231-E2EE-46F2-9BCB-A1EE639F7CE5}"/>
    <cellStyle name="Normal 6 4 2 4 2" xfId="7248" xr:uid="{BD124A22-9695-41B8-86C2-1F93973FE06E}"/>
    <cellStyle name="Normal 6 4 2 4 2 2" xfId="15502" xr:uid="{D865F897-C385-48CA-9C8F-1396F87AF6EC}"/>
    <cellStyle name="Normal 6 4 2 4 3" xfId="5805" xr:uid="{0EE57CC9-ACF2-4435-B3DB-E0FB4E95C5F3}"/>
    <cellStyle name="Normal 6 4 2 4 4" xfId="14854" xr:uid="{24053196-F031-462A-B5ED-77D129643F91}"/>
    <cellStyle name="Normal 6 4 2 5" xfId="6924" xr:uid="{96742AFE-3D92-4385-A98F-3A1D8637FEF8}"/>
    <cellStyle name="Normal 6 4 2 5 2" xfId="15178" xr:uid="{2DE10F2C-903E-4E84-93F4-EBCD79F3107B}"/>
    <cellStyle name="Normal 6 4 2 6" xfId="3812" xr:uid="{8C739372-9C52-4C9D-9821-5DB42781A8D1}"/>
    <cellStyle name="Normal 6 4 2 7" xfId="14530" xr:uid="{09F935E9-DC76-469C-8C66-C761C848E63B}"/>
    <cellStyle name="Normal 6 4 3" xfId="367" xr:uid="{9C02624F-CE3F-4F38-A35D-033FB56C4037}"/>
    <cellStyle name="Normal 6 4 3 2" xfId="517" xr:uid="{0E38B21D-6DF5-4338-B06D-5655A497F7E6}"/>
    <cellStyle name="Normal 6 4 3 2 2" xfId="2481" xr:uid="{254086A7-12C5-45BD-B537-6FBEB41C16B0}"/>
    <cellStyle name="Normal 6 4 3 2 2 2" xfId="7333" xr:uid="{F016648E-AB54-4888-854D-919099ED916F}"/>
    <cellStyle name="Normal 6 4 3 2 2 2 2" xfId="15587" xr:uid="{56413323-D560-4E16-BB46-4DA442B5DE3E}"/>
    <cellStyle name="Normal 6 4 3 2 2 3" xfId="5894" xr:uid="{9C4C1B36-309C-48B9-80AB-FB6A0897592F}"/>
    <cellStyle name="Normal 6 4 3 2 2 4" xfId="14939" xr:uid="{F40E31F7-F59E-44C5-9BAB-0867239EE4DB}"/>
    <cellStyle name="Normal 6 4 3 2 3" xfId="7009" xr:uid="{C811EE21-0CA7-4DDF-A9B5-5EC4057CD640}"/>
    <cellStyle name="Normal 6 4 3 2 3 2" xfId="15263" xr:uid="{E7366CCE-50F1-41E0-A70E-C716D1AABF04}"/>
    <cellStyle name="Normal 6 4 3 2 4" xfId="3984" xr:uid="{BBC1BE33-52ED-415C-940C-0782421D9B52}"/>
    <cellStyle name="Normal 6 4 3 2 5" xfId="14615" xr:uid="{2A864DC7-BFDF-4DCF-83A9-1ECFEB0CCEE7}"/>
    <cellStyle name="Normal 6 4 3 3" xfId="2414" xr:uid="{66E627F4-69FF-45FA-9210-AE1A3406D65B}"/>
    <cellStyle name="Normal 6 4 3 3 2" xfId="7270" xr:uid="{AFF3F099-9463-4FEF-A80C-2A89F9088985}"/>
    <cellStyle name="Normal 6 4 3 3 2 2" xfId="15524" xr:uid="{A2E04631-0BB8-40E5-B542-25A3D9F4A5DB}"/>
    <cellStyle name="Normal 6 4 3 3 3" xfId="5827" xr:uid="{B68F5B4E-F3E6-4793-A6EC-DAD4334BB9D0}"/>
    <cellStyle name="Normal 6 4 3 3 4" xfId="14876" xr:uid="{27668201-18F6-4A47-9A70-C25FACCA9E31}"/>
    <cellStyle name="Normal 6 4 3 4" xfId="6946" xr:uid="{04BC8D03-1175-4AC4-AA60-679CCAD807D6}"/>
    <cellStyle name="Normal 6 4 3 4 2" xfId="15200" xr:uid="{518DCD8F-1245-49B0-9D24-A334A8FF8CB8}"/>
    <cellStyle name="Normal 6 4 3 5" xfId="3834" xr:uid="{1D9DF8AE-6CB7-4801-8385-C26070A62084}"/>
    <cellStyle name="Normal 6 4 3 6" xfId="14552" xr:uid="{51BEC713-3310-4940-8309-39C6B38BD98B}"/>
    <cellStyle name="Normal 6 4 4" xfId="514" xr:uid="{9BF7FFF0-3EB4-4091-9E00-CA9FA1E549FB}"/>
    <cellStyle name="Normal 6 4 4 2" xfId="2478" xr:uid="{389581C7-B203-4F11-8F97-733B5136E8AB}"/>
    <cellStyle name="Normal 6 4 4 2 2" xfId="7330" xr:uid="{BE78602F-2C65-40C0-86D0-E4E57BA74849}"/>
    <cellStyle name="Normal 6 4 4 2 2 2" xfId="15584" xr:uid="{EB9D059A-99D0-4FE7-BAD3-2BB552F94732}"/>
    <cellStyle name="Normal 6 4 4 2 3" xfId="5891" xr:uid="{1287E4D4-1D00-4C9B-AA30-BC726770601F}"/>
    <cellStyle name="Normal 6 4 4 2 4" xfId="14936" xr:uid="{DFB2F5B8-538D-4A77-9B1A-01489FDFECBF}"/>
    <cellStyle name="Normal 6 4 4 3" xfId="7006" xr:uid="{FC10ACA9-C126-43C7-A0AF-BF45BE23B79E}"/>
    <cellStyle name="Normal 6 4 4 3 2" xfId="15260" xr:uid="{767EECA3-E8C0-4390-A714-EA30607903EB}"/>
    <cellStyle name="Normal 6 4 4 4" xfId="3981" xr:uid="{ACDD507F-6E10-49EE-B8F3-A56121C6AF97}"/>
    <cellStyle name="Normal 6 4 4 5" xfId="14612" xr:uid="{47C0E5AD-9A2F-4FAF-8E5E-EC9EB9DD2852}"/>
    <cellStyle name="Normal 6 4 5" xfId="2377" xr:uid="{5D3C9594-F600-401A-A009-AB874F29DC6F}"/>
    <cellStyle name="Normal 6 4 5 2" xfId="7233" xr:uid="{E54E9F16-B8FE-4EC6-BAE2-2C91CA3975CB}"/>
    <cellStyle name="Normal 6 4 5 2 2" xfId="15487" xr:uid="{94AEC87F-FC5A-4A5E-865A-09EE79A0C574}"/>
    <cellStyle name="Normal 6 4 5 3" xfId="5790" xr:uid="{C2A2F1CB-AAD9-4BC3-9409-FC080ACDCE34}"/>
    <cellStyle name="Normal 6 4 5 4" xfId="14839" xr:uid="{086B5026-711A-4860-A472-66888BA7446B}"/>
    <cellStyle name="Normal 6 4 6" xfId="6909" xr:uid="{2EF398F4-1814-4514-8981-000C881CE56C}"/>
    <cellStyle name="Normal 6 4 6 2" xfId="15163" xr:uid="{EDF26462-71D1-4104-93E8-2955EE1C8F0C}"/>
    <cellStyle name="Normal 6 4 7" xfId="3797" xr:uid="{9700AAB1-4F59-40D0-A4F5-FCC58AE5E14A}"/>
    <cellStyle name="Normal 6 4 8" xfId="14515" xr:uid="{8B15FB78-C012-4246-87D4-1A741E6FA400}"/>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7335" xr:uid="{DB057931-F4D9-4D65-ACEF-ECAAF865D6F7}"/>
    <cellStyle name="Normal 6 5 2 2 2 2 2" xfId="15589" xr:uid="{4CE5EFA4-B7D1-4383-949E-8F157F8B6014}"/>
    <cellStyle name="Normal 6 5 2 2 2 3" xfId="5896" xr:uid="{80DE0BEB-F092-4760-A420-701F88C27DC3}"/>
    <cellStyle name="Normal 6 5 2 2 2 4" xfId="14941" xr:uid="{86A9FBDD-C0DF-4F19-AFE6-43B6F94FF7B6}"/>
    <cellStyle name="Normal 6 5 2 2 3" xfId="7011" xr:uid="{FB1E19F2-6EEB-4A2A-8673-C4F44E30F927}"/>
    <cellStyle name="Normal 6 5 2 2 3 2" xfId="15265" xr:uid="{DF4BABA5-A0DF-4F64-8A41-4EADB10884F8}"/>
    <cellStyle name="Normal 6 5 2 2 4" xfId="3986" xr:uid="{FF27CC6F-5C5D-4BE4-AE5C-83791F2628E0}"/>
    <cellStyle name="Normal 6 5 2 2 5" xfId="14617" xr:uid="{C5451F5F-76C2-40C3-ADC3-A25C83CEAA20}"/>
    <cellStyle name="Normal 6 5 2 3" xfId="2416" xr:uid="{325D3F3C-8C58-4545-A9A2-93F5AC956EC3}"/>
    <cellStyle name="Normal 6 5 2 3 2" xfId="7272" xr:uid="{FF488045-3F8A-4A32-A92C-C914F5ABE9EF}"/>
    <cellStyle name="Normal 6 5 2 3 2 2" xfId="15526" xr:uid="{AF56F429-68B6-45E6-9ADF-7CD4F0DF6CCE}"/>
    <cellStyle name="Normal 6 5 2 3 3" xfId="5829" xr:uid="{BB30AB23-0B9F-49F8-A41E-5C67440A8B37}"/>
    <cellStyle name="Normal 6 5 2 3 4" xfId="14878" xr:uid="{F00A281A-EB75-425F-A14D-98E690C3763D}"/>
    <cellStyle name="Normal 6 5 2 4" xfId="6948" xr:uid="{3650CB14-4A66-45F3-8E05-0CDCC2925CD8}"/>
    <cellStyle name="Normal 6 5 2 4 2" xfId="15202" xr:uid="{B5F84303-9626-4683-8F06-587EE4117024}"/>
    <cellStyle name="Normal 6 5 2 5" xfId="3836" xr:uid="{65E01CFE-59CE-4400-8A2E-9643D10990FF}"/>
    <cellStyle name="Normal 6 5 2 6" xfId="14554" xr:uid="{9D1AA3CB-331D-4830-9DA5-3A1140C04741}"/>
    <cellStyle name="Normal 6 5 3" xfId="518" xr:uid="{E83F8610-E98C-438E-94F1-268563430D1C}"/>
    <cellStyle name="Normal 6 5 3 2" xfId="2482" xr:uid="{119A8D2C-6811-414C-A4FC-B8FFB23DCCAD}"/>
    <cellStyle name="Normal 6 5 3 2 2" xfId="7334" xr:uid="{D273C8DA-F74A-4A62-AE37-2926EA181BA0}"/>
    <cellStyle name="Normal 6 5 3 2 2 2" xfId="15588" xr:uid="{62B04E24-145F-4F7A-B6D0-F9CE1A02E626}"/>
    <cellStyle name="Normal 6 5 3 2 3" xfId="5895" xr:uid="{A49090D4-F905-41E5-B1C4-FF7B598FBE0E}"/>
    <cellStyle name="Normal 6 5 3 2 4" xfId="14940" xr:uid="{79E6D3DA-8A3D-4779-95E9-16203705EE17}"/>
    <cellStyle name="Normal 6 5 3 3" xfId="7010" xr:uid="{71336473-3F4D-4F82-B44C-DE00012C7677}"/>
    <cellStyle name="Normal 6 5 3 3 2" xfId="15264" xr:uid="{931A0F36-BC27-44E7-A50C-4CC5896B5130}"/>
    <cellStyle name="Normal 6 5 3 4" xfId="3985" xr:uid="{5F7F7153-C6C8-4CC8-A959-9DD334574C06}"/>
    <cellStyle name="Normal 6 5 3 5" xfId="14616" xr:uid="{9039BE6E-F67E-4384-B4A7-A81C103BE629}"/>
    <cellStyle name="Normal 6 5 4" xfId="2387" xr:uid="{66AF7868-7E86-49C7-BBF5-02979697E47B}"/>
    <cellStyle name="Normal 6 5 4 2" xfId="7243" xr:uid="{79E6CF82-9CEE-4583-9A68-81F295956A7D}"/>
    <cellStyle name="Normal 6 5 4 2 2" xfId="15497" xr:uid="{F03FAA42-E83C-4429-B20C-57B68A172832}"/>
    <cellStyle name="Normal 6 5 4 3" xfId="5800" xr:uid="{C7F9D605-917B-4F8B-B693-14BCB6C4BCAE}"/>
    <cellStyle name="Normal 6 5 4 4" xfId="14849" xr:uid="{894784FD-65F7-49CD-9C65-0366550602B1}"/>
    <cellStyle name="Normal 6 5 5" xfId="6919" xr:uid="{2127AA20-1DEC-4A74-8855-6735E0C664C1}"/>
    <cellStyle name="Normal 6 5 5 2" xfId="15173" xr:uid="{7F587C7B-4EA2-4760-91C4-9265126D6301}"/>
    <cellStyle name="Normal 6 5 6" xfId="3807" xr:uid="{D7FA080E-3AB7-44BF-9B40-67AFC9D158D6}"/>
    <cellStyle name="Normal 6 5 7" xfId="14525" xr:uid="{37A788B7-6F5F-4E9C-8636-899F121524A9}"/>
    <cellStyle name="Normal 6 6" xfId="358" xr:uid="{F47BB582-81A8-41F2-85E0-644AF670AC7E}"/>
    <cellStyle name="Normal 6 6 2" xfId="520" xr:uid="{AAE49162-A0EB-4613-82A5-80E2E7244EF6}"/>
    <cellStyle name="Normal 6 6 2 2" xfId="2484" xr:uid="{ADF02DCC-D493-4648-AC17-8052CF77E14B}"/>
    <cellStyle name="Normal 6 6 2 2 2" xfId="7336" xr:uid="{32D32316-D0B5-4066-BB1D-01EEE62FDCFD}"/>
    <cellStyle name="Normal 6 6 2 2 2 2" xfId="15590" xr:uid="{9DCEFDC7-4638-4ECB-BC8B-BA12B4181557}"/>
    <cellStyle name="Normal 6 6 2 2 3" xfId="5897" xr:uid="{37195A0C-214D-4017-8D3B-5E947F1CF374}"/>
    <cellStyle name="Normal 6 6 2 2 4" xfId="14942" xr:uid="{01533980-C5FF-41CD-81A7-2C31E5CF3CC5}"/>
    <cellStyle name="Normal 6 6 2 3" xfId="7012" xr:uid="{C96A5D70-6598-4BFE-82FC-F566256094D4}"/>
    <cellStyle name="Normal 6 6 2 3 2" xfId="15266" xr:uid="{12AE8456-EDFB-4F5E-BE2F-0BCB4ACFCAF1}"/>
    <cellStyle name="Normal 6 6 2 4" xfId="3987" xr:uid="{3CF21E64-157D-4F1E-920D-0F18B13772FD}"/>
    <cellStyle name="Normal 6 6 2 5" xfId="14618" xr:uid="{D024BB71-0E0C-4F19-82BA-7ABBEF9381EA}"/>
    <cellStyle name="Normal 6 6 3" xfId="2405" xr:uid="{838D3ACF-1315-4E94-9B4E-4B25BB91EF1A}"/>
    <cellStyle name="Normal 6 6 3 2" xfId="7261" xr:uid="{D4F89267-E38E-419A-B7CD-6066FA8EF786}"/>
    <cellStyle name="Normal 6 6 3 2 2" xfId="15515" xr:uid="{48DD4728-4907-4BB0-95B3-34204A637788}"/>
    <cellStyle name="Normal 6 6 3 3" xfId="5818" xr:uid="{C5150478-65EE-41C9-8C52-2C6D3F827EA7}"/>
    <cellStyle name="Normal 6 6 3 4" xfId="14867" xr:uid="{197DA638-D529-4FB4-9A22-B9939D709F13}"/>
    <cellStyle name="Normal 6 6 4" xfId="6937" xr:uid="{901434FF-F06E-4BE9-8661-1EE135001445}"/>
    <cellStyle name="Normal 6 6 4 2" xfId="15191" xr:uid="{9A007C67-25EF-4CDA-A790-7F6619D37FF0}"/>
    <cellStyle name="Normal 6 6 5" xfId="3825" xr:uid="{6075BCC8-B503-4676-A000-54C6B228A49C}"/>
    <cellStyle name="Normal 6 6 6" xfId="14543" xr:uid="{3DB56EE8-C75F-44B7-8436-FBFF06D203C4}"/>
    <cellStyle name="Normal 6 7" xfId="395" xr:uid="{9FF7AF40-6BC8-4651-98F8-A13E09D789E4}"/>
    <cellStyle name="Normal 6 7 2" xfId="521" xr:uid="{077E1489-F306-40F6-B566-E6A4900335E8}"/>
    <cellStyle name="Normal 6 7 2 2" xfId="2485" xr:uid="{3BEBCE5B-4320-407F-8715-C891D0D50F9B}"/>
    <cellStyle name="Normal 6 7 2 2 2" xfId="7337" xr:uid="{7F2CBC83-C740-4E68-A8AB-81A23DB55463}"/>
    <cellStyle name="Normal 6 7 2 2 2 2" xfId="15591" xr:uid="{86302715-50DE-48F0-9023-BFB91C0C726C}"/>
    <cellStyle name="Normal 6 7 2 2 3" xfId="5898" xr:uid="{22B3F06C-BFEE-421E-BAA1-0F0D0A8E05C3}"/>
    <cellStyle name="Normal 6 7 2 2 4" xfId="14943" xr:uid="{CEE8AA0B-240A-450C-8967-33AB02CA6A45}"/>
    <cellStyle name="Normal 6 7 2 3" xfId="7013" xr:uid="{7CAEEE92-0432-4FE3-9BAB-FD21C503C6EC}"/>
    <cellStyle name="Normal 6 7 2 3 2" xfId="15267" xr:uid="{31EBEB73-621F-4A48-BB46-84A53FDCE3FF}"/>
    <cellStyle name="Normal 6 7 2 4" xfId="3988" xr:uid="{CA998B79-3255-47F5-9CD3-5DA2DE28D8A7}"/>
    <cellStyle name="Normal 6 7 2 5" xfId="14619" xr:uid="{9FADDB4E-11DC-4185-BF2E-C7DD2016E1A3}"/>
    <cellStyle name="Normal 6 7 3" xfId="2426" xr:uid="{2FF97F68-EA56-49DB-BC04-731E942DA78E}"/>
    <cellStyle name="Normal 6 7 3 2" xfId="7282" xr:uid="{1CEAD1F9-8CE2-4744-8D13-6EF44D9C894B}"/>
    <cellStyle name="Normal 6 7 3 2 2" xfId="15536" xr:uid="{35C2BAC8-2C90-4B09-8A44-54BD2E3AEAC0}"/>
    <cellStyle name="Normal 6 7 3 3" xfId="5839" xr:uid="{A9166868-74DF-4040-8DE7-C8B9127151E4}"/>
    <cellStyle name="Normal 6 7 3 4" xfId="14888" xr:uid="{7DF2B975-D8DD-44FC-9849-3379F369ECC4}"/>
    <cellStyle name="Normal 6 7 4" xfId="6958" xr:uid="{F4453569-9F89-4CB5-BDD6-35B308A105FC}"/>
    <cellStyle name="Normal 6 7 4 2" xfId="15212" xr:uid="{C592D5CB-6560-4DE0-925A-857B52006042}"/>
    <cellStyle name="Normal 6 7 5" xfId="3862" xr:uid="{5490AB9E-354D-4C8E-891D-71A7E6016539}"/>
    <cellStyle name="Normal 6 7 6" xfId="14564" xr:uid="{582AD89D-DA5B-4234-9A9A-1BD15A594872}"/>
    <cellStyle name="Normal 6 8" xfId="431" xr:uid="{5DB46C59-3781-4539-AA80-7789BC7A722D}"/>
    <cellStyle name="Normal 6 8 2" xfId="522" xr:uid="{1FC88BCE-ACA6-461E-B9A4-593226CDEAB1}"/>
    <cellStyle name="Normal 6 8 2 2" xfId="2486" xr:uid="{E2CFD0EE-044C-43F6-80C0-C89EE575019B}"/>
    <cellStyle name="Normal 6 8 2 2 2" xfId="7338" xr:uid="{374ABBC5-DEC3-478C-8955-DB2F47BF4AA6}"/>
    <cellStyle name="Normal 6 8 2 2 2 2" xfId="15592" xr:uid="{DA0F51F2-064F-457F-A198-C08C00E82807}"/>
    <cellStyle name="Normal 6 8 2 2 3" xfId="5899" xr:uid="{EC5D8B7B-EE7F-47D8-AEF4-6CC4A0411105}"/>
    <cellStyle name="Normal 6 8 2 2 4" xfId="14944" xr:uid="{0CD39719-58CC-4DD1-BFE3-07B31415BF7E}"/>
    <cellStyle name="Normal 6 8 2 3" xfId="7014" xr:uid="{7F26B46F-9183-477C-A94C-1760F392DAB5}"/>
    <cellStyle name="Normal 6 8 2 3 2" xfId="15268" xr:uid="{B4222E1A-E1E1-4434-BE92-0E755AA05CD5}"/>
    <cellStyle name="Normal 6 8 2 4" xfId="3989" xr:uid="{B78E3B09-6BC9-449B-A425-103ABFA3E2AB}"/>
    <cellStyle name="Normal 6 8 2 5" xfId="14620" xr:uid="{C82CB53D-2747-43BB-BE7E-99582504CA95}"/>
    <cellStyle name="Normal 6 8 3" xfId="2428" xr:uid="{29D2EC6D-8697-4715-94C5-158299B74633}"/>
    <cellStyle name="Normal 6 8 3 2" xfId="7284" xr:uid="{98FB677C-F8D8-4606-A5E3-4EDD66208111}"/>
    <cellStyle name="Normal 6 8 3 2 2" xfId="15538" xr:uid="{FD4A9291-C058-40BB-9DAB-CB95213B1B2D}"/>
    <cellStyle name="Normal 6 8 3 3" xfId="5841" xr:uid="{4F6089FE-47BA-467D-9ACD-0E5771916EFF}"/>
    <cellStyle name="Normal 6 8 3 4" xfId="14890" xr:uid="{81251AFF-F6A6-4277-9811-3D9E59A681A4}"/>
    <cellStyle name="Normal 6 8 4" xfId="6960" xr:uid="{9FC05C08-8BCF-436C-AC9F-1F45B8EECB28}"/>
    <cellStyle name="Normal 6 8 4 2" xfId="15214" xr:uid="{DB480A2C-C87D-48CE-9A69-8A4527ABA0CE}"/>
    <cellStyle name="Normal 6 8 5" xfId="3898" xr:uid="{48219A7A-5157-4049-BA8F-9F7CDCEF12B3}"/>
    <cellStyle name="Normal 6 8 6" xfId="14566" xr:uid="{C38B4A6B-3007-4BEF-B6E4-76CD8389BF72}"/>
    <cellStyle name="Normal 6 9" xfId="434" xr:uid="{F173A7BC-B3B4-4993-83C3-574E15738251}"/>
    <cellStyle name="Normal 6 9 2" xfId="523" xr:uid="{75A2EE0A-9BEB-465C-894B-EFB32F5EA7F6}"/>
    <cellStyle name="Normal 6 9 2 2" xfId="2487" xr:uid="{F0E40BCD-FE3F-4746-A7AB-87AEF1E95D77}"/>
    <cellStyle name="Normal 6 9 2 2 2" xfId="7339" xr:uid="{FFE4060D-9767-46F4-BF65-5BDACFEF3E8B}"/>
    <cellStyle name="Normal 6 9 2 2 2 2" xfId="15593" xr:uid="{37EF1E7A-F686-4B41-9804-B09AA2B5D506}"/>
    <cellStyle name="Normal 6 9 2 2 3" xfId="5900" xr:uid="{2AF28F36-03E1-406B-A2D3-739097942E55}"/>
    <cellStyle name="Normal 6 9 2 2 4" xfId="14945" xr:uid="{A2C0EC9C-BD45-46B5-A5C4-1DEC9F8A31F4}"/>
    <cellStyle name="Normal 6 9 2 3" xfId="7015" xr:uid="{AE6E700D-420E-4F34-BB5D-A9D327278AFF}"/>
    <cellStyle name="Normal 6 9 2 3 2" xfId="15269" xr:uid="{B42F23ED-94DF-4D00-9D4D-005DA49DDE19}"/>
    <cellStyle name="Normal 6 9 2 4" xfId="3990" xr:uid="{8A2413CA-1236-46DB-8EE2-E6B3435AAC1F}"/>
    <cellStyle name="Normal 6 9 2 5" xfId="14621" xr:uid="{B348084F-EFE5-4553-95B2-31F97E47DC67}"/>
    <cellStyle name="Normal 6 9 3" xfId="2430" xr:uid="{AF074510-D5C2-4BDA-9540-08950987FE30}"/>
    <cellStyle name="Normal 6 9 3 2" xfId="7286" xr:uid="{B0356402-AD29-41B4-8EB9-095F9CD71D61}"/>
    <cellStyle name="Normal 6 9 3 2 2" xfId="15540" xr:uid="{597F02F5-7342-4B79-A1A5-DD1502FAE519}"/>
    <cellStyle name="Normal 6 9 3 3" xfId="5843" xr:uid="{E9C1D4EF-55FC-4B52-B399-23713D534AA4}"/>
    <cellStyle name="Normal 6 9 3 4" xfId="14892" xr:uid="{333E16C4-90D7-40E9-8E12-0B04015142EB}"/>
    <cellStyle name="Normal 6 9 4" xfId="6962" xr:uid="{45518959-091B-405A-B61F-63950800E66F}"/>
    <cellStyle name="Normal 6 9 4 2" xfId="15216" xr:uid="{1B31DFA0-CBF8-4C20-8C55-6FAB1460B468}"/>
    <cellStyle name="Normal 6 9 5" xfId="3901" xr:uid="{6499766C-9BCE-4B80-BCCE-26CBC5D65F2D}"/>
    <cellStyle name="Normal 6 9 6" xfId="14568" xr:uid="{AB2B442D-041A-4A88-BEAE-B3197D19652C}"/>
    <cellStyle name="Normal 7" xfId="56" xr:uid="{C70DF671-5550-469A-900F-EC2AC48CC131}"/>
    <cellStyle name="Normal 7 2" xfId="327" xr:uid="{67CC3256-6704-4262-8111-AD942BB34D8D}"/>
    <cellStyle name="Normal 7 2 10" xfId="14512" xr:uid="{A137F98C-9ADF-4C41-8C5E-BD7E7C40F0A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7344" xr:uid="{0F97B6DD-7361-44DF-BD5F-9FE5026CE71F}"/>
    <cellStyle name="Normal 7 2 2 2 2 2 2 2 2" xfId="15598" xr:uid="{B14A4B56-1DF6-44C6-8E5F-27AF3BE657AB}"/>
    <cellStyle name="Normal 7 2 2 2 2 2 2 3" xfId="5905" xr:uid="{01DBF810-C3AD-4202-8356-935093A49C7E}"/>
    <cellStyle name="Normal 7 2 2 2 2 2 2 4" xfId="14950" xr:uid="{C2D2FDA3-D76D-4428-85EC-0EA913FA2C33}"/>
    <cellStyle name="Normal 7 2 2 2 2 2 3" xfId="7020" xr:uid="{5EF158BE-8AEF-4E5A-8D05-C3D6E82B8CC6}"/>
    <cellStyle name="Normal 7 2 2 2 2 2 3 2" xfId="15274" xr:uid="{AB3D9CF6-D41E-46A2-854D-C954546A4E0F}"/>
    <cellStyle name="Normal 7 2 2 2 2 2 4" xfId="3995" xr:uid="{605CA570-62F2-4938-BA4D-DAB23FDD554F}"/>
    <cellStyle name="Normal 7 2 2 2 2 2 5" xfId="14626" xr:uid="{912150F3-AB84-4FA9-8FEF-4EAA9DA5D063}"/>
    <cellStyle name="Normal 7 2 2 2 2 3" xfId="2420" xr:uid="{DD435E68-9FFD-4722-AEE2-C9D689A7DFEE}"/>
    <cellStyle name="Normal 7 2 2 2 2 3 2" xfId="7276" xr:uid="{778A45A2-8C78-4148-81E9-68338BDEE679}"/>
    <cellStyle name="Normal 7 2 2 2 2 3 2 2" xfId="15530" xr:uid="{62F2C70D-9D23-42D3-8899-541640F825E2}"/>
    <cellStyle name="Normal 7 2 2 2 2 3 3" xfId="5833" xr:uid="{2FCDE4DE-78DE-4ED1-904E-D1EE0FBEF3C4}"/>
    <cellStyle name="Normal 7 2 2 2 2 3 4" xfId="14882" xr:uid="{D23CF742-7CF4-400C-AF56-74D40EA1DC30}"/>
    <cellStyle name="Normal 7 2 2 2 2 4" xfId="6952" xr:uid="{0102A79A-581A-4849-8CDF-DCF38773F3CD}"/>
    <cellStyle name="Normal 7 2 2 2 2 4 2" xfId="15206" xr:uid="{7F1CE20F-235B-4637-8D03-B58E46EFEBAA}"/>
    <cellStyle name="Normal 7 2 2 2 2 5" xfId="3840" xr:uid="{42966E7B-6DF1-4EC0-922E-76935D87C781}"/>
    <cellStyle name="Normal 7 2 2 2 2 6" xfId="14558" xr:uid="{D39D2EA8-276F-42EB-9CF4-8AB735C5A5DB}"/>
    <cellStyle name="Normal 7 2 2 2 3" xfId="527" xr:uid="{F53862C9-F708-41F3-80F4-FFF155AD6DC8}"/>
    <cellStyle name="Normal 7 2 2 2 3 2" xfId="2491" xr:uid="{31280036-3AC0-49CE-9BD7-9B22818AB31E}"/>
    <cellStyle name="Normal 7 2 2 2 3 2 2" xfId="7343" xr:uid="{48C25CE4-8C59-4986-BA76-8C70E9BF997F}"/>
    <cellStyle name="Normal 7 2 2 2 3 2 2 2" xfId="15597" xr:uid="{4C234C48-C83D-4759-A8E8-7F35A5698BC7}"/>
    <cellStyle name="Normal 7 2 2 2 3 2 3" xfId="5904" xr:uid="{A1ED4C4C-CCF2-4433-8EFB-02BAED6343F8}"/>
    <cellStyle name="Normal 7 2 2 2 3 2 4" xfId="14949" xr:uid="{8D8E66E1-DDB4-42B5-A509-45561A38D2EF}"/>
    <cellStyle name="Normal 7 2 2 2 3 3" xfId="7019" xr:uid="{A6E08516-E5C9-4BF1-9FCB-BEA06850D35B}"/>
    <cellStyle name="Normal 7 2 2 2 3 3 2" xfId="15273" xr:uid="{8591D88D-FED5-4C79-866C-A611DD898C11}"/>
    <cellStyle name="Normal 7 2 2 2 3 4" xfId="3994" xr:uid="{B2A992E2-2B16-4C15-9CDB-76339D4282E4}"/>
    <cellStyle name="Normal 7 2 2 2 3 5" xfId="14625" xr:uid="{473CBF67-8BCE-4304-8D86-91F506BC1907}"/>
    <cellStyle name="Normal 7 2 2 2 4" xfId="2395" xr:uid="{CD68B079-3F18-4FBB-A80C-6998ED1F6370}"/>
    <cellStyle name="Normal 7 2 2 2 4 2" xfId="7251" xr:uid="{1FFC0ED7-4DD6-4585-B83E-716BC952020F}"/>
    <cellStyle name="Normal 7 2 2 2 4 2 2" xfId="15505" xr:uid="{AAD569EE-47E3-4803-A27B-DE94A4BEEC76}"/>
    <cellStyle name="Normal 7 2 2 2 4 3" xfId="5808" xr:uid="{B97DEBC9-E8CE-4030-A04A-424BE2FB3067}"/>
    <cellStyle name="Normal 7 2 2 2 4 4" xfId="14857" xr:uid="{2A4CFABA-585B-4967-8222-1FAC9AE3EC1D}"/>
    <cellStyle name="Normal 7 2 2 2 5" xfId="6927" xr:uid="{D5A61CFC-E106-434D-8423-2D0870B406EA}"/>
    <cellStyle name="Normal 7 2 2 2 5 2" xfId="15181" xr:uid="{79B44E9F-5633-422F-AC04-5FAD0A4EA575}"/>
    <cellStyle name="Normal 7 2 2 2 6" xfId="3815" xr:uid="{76B04C15-03A4-4FD5-8157-115E12406AC7}"/>
    <cellStyle name="Normal 7 2 2 2 7" xfId="14533" xr:uid="{59458518-4B81-4758-A2A8-A2A7D4114F5A}"/>
    <cellStyle name="Normal 7 2 2 3" xfId="372" xr:uid="{0461ED90-3354-479B-A36E-A470E342BC2C}"/>
    <cellStyle name="Normal 7 2 2 3 2" xfId="529" xr:uid="{14A5EA1C-D735-453D-9005-B412177A00FE}"/>
    <cellStyle name="Normal 7 2 2 3 2 2" xfId="2493" xr:uid="{8867F61C-4694-486A-A125-1285125A7C17}"/>
    <cellStyle name="Normal 7 2 2 3 2 2 2" xfId="7345" xr:uid="{4D0548CE-684B-48E4-8F8C-320D174241C8}"/>
    <cellStyle name="Normal 7 2 2 3 2 2 2 2" xfId="15599" xr:uid="{3D625222-0C9B-492D-A652-22D08D014EC7}"/>
    <cellStyle name="Normal 7 2 2 3 2 2 3" xfId="5906" xr:uid="{21D9E015-89EA-4D97-A8FE-6DABD58F2023}"/>
    <cellStyle name="Normal 7 2 2 3 2 2 4" xfId="14951" xr:uid="{20C3E3B5-B28B-48D6-B6F9-D778A5327591}"/>
    <cellStyle name="Normal 7 2 2 3 2 3" xfId="7021" xr:uid="{F249B669-89AD-4BDD-BA41-F32975B3F839}"/>
    <cellStyle name="Normal 7 2 2 3 2 3 2" xfId="15275" xr:uid="{B24B2F38-677E-4C42-8C12-1439D26B9A99}"/>
    <cellStyle name="Normal 7 2 2 3 2 4" xfId="3996" xr:uid="{E17EC6D8-0421-4037-B228-74B92418D0E0}"/>
    <cellStyle name="Normal 7 2 2 3 2 5" xfId="14627" xr:uid="{E4847B5F-FF51-4C91-99EA-13633151D242}"/>
    <cellStyle name="Normal 7 2 2 3 3" xfId="2419" xr:uid="{C3198BF0-E4F8-47B4-83D4-82844779B4F4}"/>
    <cellStyle name="Normal 7 2 2 3 3 2" xfId="7275" xr:uid="{8A6E1D3D-7979-45AE-9EAD-CFCBD5C1C99C}"/>
    <cellStyle name="Normal 7 2 2 3 3 2 2" xfId="15529" xr:uid="{CFFE3736-E37A-4636-80CE-6C00613190AB}"/>
    <cellStyle name="Normal 7 2 2 3 3 3" xfId="5832" xr:uid="{B076B69F-AD38-41E6-92C2-3F5EB22D3035}"/>
    <cellStyle name="Normal 7 2 2 3 3 4" xfId="14881" xr:uid="{61A09970-D0FE-4E63-A453-3DB24FC4E6F3}"/>
    <cellStyle name="Normal 7 2 2 3 4" xfId="6951" xr:uid="{B475F0D5-6EE7-4B43-B571-43E4CB61B444}"/>
    <cellStyle name="Normal 7 2 2 3 4 2" xfId="15205" xr:uid="{6AE4DF6F-4766-4697-9B47-F702954DDD17}"/>
    <cellStyle name="Normal 7 2 2 3 5" xfId="3839" xr:uid="{C1023783-690F-45A2-A1A5-ED0E8ADFFCD8}"/>
    <cellStyle name="Normal 7 2 2 3 6" xfId="14557" xr:uid="{A72C9DEC-CE7F-4E12-B32D-3E9FCFF6AFC7}"/>
    <cellStyle name="Normal 7 2 2 4" xfId="526" xr:uid="{F66FFCAF-5FFC-43CD-9D87-573FEB256CAA}"/>
    <cellStyle name="Normal 7 2 2 4 2" xfId="2490" xr:uid="{03917D2B-1E2F-4580-977F-53C0C4C0FD62}"/>
    <cellStyle name="Normal 7 2 2 4 2 2" xfId="7342" xr:uid="{2892386F-91DC-4201-9970-2E5A978CB378}"/>
    <cellStyle name="Normal 7 2 2 4 2 2 2" xfId="15596" xr:uid="{47072CF9-DBB9-4B36-AC8B-657E74F97AFC}"/>
    <cellStyle name="Normal 7 2 2 4 2 3" xfId="5903" xr:uid="{D362AC76-D38D-47E7-8520-1F0EF40332EE}"/>
    <cellStyle name="Normal 7 2 2 4 2 4" xfId="14948" xr:uid="{2E357E14-5FD5-446F-91B1-C7BB08BDF23C}"/>
    <cellStyle name="Normal 7 2 2 4 3" xfId="7018" xr:uid="{6DDC9AC8-9E64-42C5-A468-85202E1219D8}"/>
    <cellStyle name="Normal 7 2 2 4 3 2" xfId="15272" xr:uid="{10449061-C925-4923-9A94-C8C762898978}"/>
    <cellStyle name="Normal 7 2 2 4 4" xfId="3993" xr:uid="{CA5B4830-1CB7-4E9F-AD3C-D12B98DBE3BE}"/>
    <cellStyle name="Normal 7 2 2 4 5" xfId="14624" xr:uid="{BEDC0DA0-6F0D-461C-B98D-9C67DB011CDE}"/>
    <cellStyle name="Normal 7 2 2 5" xfId="2381" xr:uid="{5206D179-D686-4F9A-88A2-0C7F58D4145E}"/>
    <cellStyle name="Normal 7 2 2 5 2" xfId="7237" xr:uid="{04DC937C-A1B8-451A-8E5D-F1465EB8293D}"/>
    <cellStyle name="Normal 7 2 2 5 2 2" xfId="15491" xr:uid="{E413D1BA-08CA-4B63-819B-EDDAF0AB2594}"/>
    <cellStyle name="Normal 7 2 2 5 3" xfId="5794" xr:uid="{33212505-959E-4792-ABCE-992EE20AC2A0}"/>
    <cellStyle name="Normal 7 2 2 5 4" xfId="14843" xr:uid="{3B45F46A-77DA-455D-A9A3-2DC988E486F5}"/>
    <cellStyle name="Normal 7 2 2 6" xfId="6913" xr:uid="{548571E0-834F-479B-9310-DB442E2C298E}"/>
    <cellStyle name="Normal 7 2 2 6 2" xfId="15167" xr:uid="{DC33098F-C637-4413-A785-19C2CC76F267}"/>
    <cellStyle name="Normal 7 2 2 7" xfId="3801" xr:uid="{524F31D8-B7D3-4B4A-8BCE-C23BF79E8958}"/>
    <cellStyle name="Normal 7 2 2 8" xfId="14519" xr:uid="{49D591C4-3529-4399-A115-E033FC9B4F8A}"/>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7347" xr:uid="{A09784E8-F027-4FCF-BF3A-332988AE3F4E}"/>
    <cellStyle name="Normal 7 2 3 2 2 2 2 2" xfId="15601" xr:uid="{A2E0D7F8-33F3-4EF0-AFFB-124AE19F3753}"/>
    <cellStyle name="Normal 7 2 3 2 2 2 3" xfId="5908" xr:uid="{A06334D4-B3B9-4848-8B05-1A148990341B}"/>
    <cellStyle name="Normal 7 2 3 2 2 2 4" xfId="14953" xr:uid="{4C834D96-2FF3-4EBC-AE41-3978AFC94254}"/>
    <cellStyle name="Normal 7 2 3 2 2 3" xfId="7023" xr:uid="{43AB531B-FF7A-424C-BB33-2FA2391B5089}"/>
    <cellStyle name="Normal 7 2 3 2 2 3 2" xfId="15277" xr:uid="{866588D2-E3D6-4C8B-BFFF-BD94644D6298}"/>
    <cellStyle name="Normal 7 2 3 2 2 4" xfId="3998" xr:uid="{50BBC728-316B-4317-82FF-FA3946AF07AB}"/>
    <cellStyle name="Normal 7 2 3 2 2 5" xfId="14629" xr:uid="{2649D1FA-5C5D-4C54-9333-7AEA36DB2A7B}"/>
    <cellStyle name="Normal 7 2 3 2 3" xfId="2421" xr:uid="{C9911013-1BC5-45FF-8933-B89E03BC6552}"/>
    <cellStyle name="Normal 7 2 3 2 3 2" xfId="7277" xr:uid="{053D09F9-BF8F-4AF0-9AE5-9B02B4346637}"/>
    <cellStyle name="Normal 7 2 3 2 3 2 2" xfId="15531" xr:uid="{45EE79AE-932D-40AF-9C7B-36E442F29F47}"/>
    <cellStyle name="Normal 7 2 3 2 3 3" xfId="5834" xr:uid="{A569288B-8C12-463C-B117-31D3C49AB688}"/>
    <cellStyle name="Normal 7 2 3 2 3 4" xfId="14883" xr:uid="{2D3B8C65-919B-45CC-A422-5E756F4854D9}"/>
    <cellStyle name="Normal 7 2 3 2 4" xfId="6953" xr:uid="{49D6FE4B-FA97-4BB3-BD6D-72F6C6B28923}"/>
    <cellStyle name="Normal 7 2 3 2 4 2" xfId="15207" xr:uid="{01A5F0DD-D7F3-4477-B88F-56AF53463BA9}"/>
    <cellStyle name="Normal 7 2 3 2 5" xfId="3841" xr:uid="{D18CDB7E-CA15-4541-8556-31EAB53E343E}"/>
    <cellStyle name="Normal 7 2 3 2 6" xfId="14559" xr:uid="{010246B2-0142-4E4A-BD2B-4DEA9FE8CA3F}"/>
    <cellStyle name="Normal 7 2 3 3" xfId="530" xr:uid="{509AE553-6997-4E31-B6D6-629027FD8511}"/>
    <cellStyle name="Normal 7 2 3 3 2" xfId="2494" xr:uid="{29392F8E-0445-4234-9DF9-FCC49BC92DC3}"/>
    <cellStyle name="Normal 7 2 3 3 2 2" xfId="7346" xr:uid="{25C433EE-6325-4101-8B66-6AD8E2386FD7}"/>
    <cellStyle name="Normal 7 2 3 3 2 2 2" xfId="15600" xr:uid="{79440A7B-16E5-4E97-92AA-F2D52790328C}"/>
    <cellStyle name="Normal 7 2 3 3 2 3" xfId="5907" xr:uid="{61984850-8168-48C8-AD65-DB4536D55F9F}"/>
    <cellStyle name="Normal 7 2 3 3 2 4" xfId="14952" xr:uid="{38B94E28-91D8-4FFA-A165-044D2446367D}"/>
    <cellStyle name="Normal 7 2 3 3 3" xfId="7022" xr:uid="{43666AE5-C03C-4F79-B11C-8B428B7A6E21}"/>
    <cellStyle name="Normal 7 2 3 3 3 2" xfId="15276" xr:uid="{E798C784-5C8B-4916-817A-AF3DA90FDB81}"/>
    <cellStyle name="Normal 7 2 3 3 4" xfId="3997" xr:uid="{118A3478-E6F9-4BA5-B8B9-7DAF5A94848F}"/>
    <cellStyle name="Normal 7 2 3 3 5" xfId="14628" xr:uid="{99E80742-A927-43FE-99CF-FE150DBC3020}"/>
    <cellStyle name="Normal 7 2 3 4" xfId="2394" xr:uid="{008A3609-FB0A-4690-96C4-9010807A00D0}"/>
    <cellStyle name="Normal 7 2 3 4 2" xfId="7250" xr:uid="{97F8F58E-3D3F-4321-A9FC-361079607035}"/>
    <cellStyle name="Normal 7 2 3 4 2 2" xfId="15504" xr:uid="{4E5056BA-58C8-4EBD-A914-2645AECA30A8}"/>
    <cellStyle name="Normal 7 2 3 4 3" xfId="5807" xr:uid="{3BC91D4D-AE15-4842-AF94-B010A11083CF}"/>
    <cellStyle name="Normal 7 2 3 4 4" xfId="14856" xr:uid="{D0EDB99E-2EA9-4EB2-8773-09A04AF9D1CE}"/>
    <cellStyle name="Normal 7 2 3 5" xfId="6926" xr:uid="{FA606906-94D2-4D1C-88DA-4C2529ED10F5}"/>
    <cellStyle name="Normal 7 2 3 5 2" xfId="15180" xr:uid="{60D6B350-A2F3-4247-858D-735C824C5C48}"/>
    <cellStyle name="Normal 7 2 3 6" xfId="3814" xr:uid="{349AAF45-1198-4BA6-BA8B-B5AD3996254D}"/>
    <cellStyle name="Normal 7 2 3 7" xfId="14532" xr:uid="{7CC3E157-4D33-49AC-BA60-C850DD773BCF}"/>
    <cellStyle name="Normal 7 2 4" xfId="371" xr:uid="{E27B4B98-324F-4EC7-AAF6-2F08F660E2C0}"/>
    <cellStyle name="Normal 7 2 4 2" xfId="532" xr:uid="{6AAF3D36-16EE-439B-AEC0-F7373DCB8521}"/>
    <cellStyle name="Normal 7 2 4 2 2" xfId="2496" xr:uid="{D8CFFE08-115E-434E-9EB3-A6433FE073E9}"/>
    <cellStyle name="Normal 7 2 4 2 2 2" xfId="7348" xr:uid="{40E91671-0292-4978-980C-15DEB6BBDE9A}"/>
    <cellStyle name="Normal 7 2 4 2 2 2 2" xfId="15602" xr:uid="{54B91C74-8344-47D4-82A6-653D371DDA6D}"/>
    <cellStyle name="Normal 7 2 4 2 2 3" xfId="5909" xr:uid="{9B38D8CA-0A7C-4292-AC29-1BF1337EC783}"/>
    <cellStyle name="Normal 7 2 4 2 2 4" xfId="14954" xr:uid="{B870F7D8-8B08-4ADD-AABE-C7B70ABE0723}"/>
    <cellStyle name="Normal 7 2 4 2 3" xfId="7024" xr:uid="{FDC9CDEE-34E4-4D14-8C58-975500181710}"/>
    <cellStyle name="Normal 7 2 4 2 3 2" xfId="15278" xr:uid="{08531ABA-4345-41D6-B34C-C9090A691902}"/>
    <cellStyle name="Normal 7 2 4 2 4" xfId="3999" xr:uid="{E962EBB2-6D25-4354-8880-8D4CB835E998}"/>
    <cellStyle name="Normal 7 2 4 2 5" xfId="14630" xr:uid="{E5EFA5D6-4BBB-4070-82D3-404328BE9285}"/>
    <cellStyle name="Normal 7 2 4 3" xfId="2418" xr:uid="{45D62785-57C6-4D1C-B36C-13486E6AD0E5}"/>
    <cellStyle name="Normal 7 2 4 3 2" xfId="7274" xr:uid="{9321426E-1F36-4D48-BECB-1477DFE11539}"/>
    <cellStyle name="Normal 7 2 4 3 2 2" xfId="15528" xr:uid="{38FBBF54-5EB8-43BF-BB84-6E61CF8D6138}"/>
    <cellStyle name="Normal 7 2 4 3 3" xfId="5831" xr:uid="{FCA0DC6D-0985-44FC-8010-350063DC5BD0}"/>
    <cellStyle name="Normal 7 2 4 3 4" xfId="14880" xr:uid="{DCCE04C8-301E-451E-8B54-3E235513AB2C}"/>
    <cellStyle name="Normal 7 2 4 4" xfId="6950" xr:uid="{DA702858-11C6-40CC-8424-0BD9A6E46157}"/>
    <cellStyle name="Normal 7 2 4 4 2" xfId="15204" xr:uid="{70869A20-8FF2-47B0-8B65-C40A342180AC}"/>
    <cellStyle name="Normal 7 2 4 5" xfId="3838" xr:uid="{8B244C7C-F87C-4C81-BD23-60CB123F715D}"/>
    <cellStyle name="Normal 7 2 4 6" xfId="14556" xr:uid="{4D53D0DF-1278-4CFF-9A82-1173E552815B}"/>
    <cellStyle name="Normal 7 2 5" xfId="463" xr:uid="{C0E9D699-8198-4B53-86E0-DB91E03F11E4}"/>
    <cellStyle name="Normal 7 2 5 2" xfId="533" xr:uid="{3B9A6999-F68A-4D2B-AB62-F1C1F17994FC}"/>
    <cellStyle name="Normal 7 2 5 2 2" xfId="2497" xr:uid="{96B1E244-46A9-40F9-AA84-0744AFF25C4A}"/>
    <cellStyle name="Normal 7 2 5 2 2 2" xfId="7349" xr:uid="{C9E33DC4-02BE-40E9-9581-52123ED6EBA9}"/>
    <cellStyle name="Normal 7 2 5 2 2 2 2" xfId="15603" xr:uid="{BD7F3175-631C-4174-BA88-19A4521D3285}"/>
    <cellStyle name="Normal 7 2 5 2 2 3" xfId="5910" xr:uid="{CA79DC7E-0DF1-413C-9547-CBCDB22FA191}"/>
    <cellStyle name="Normal 7 2 5 2 2 4" xfId="14955" xr:uid="{33EC8210-DF53-4832-A140-B07F8AA98D0C}"/>
    <cellStyle name="Normal 7 2 5 2 3" xfId="7025" xr:uid="{C46F6292-FBC5-4A71-A99F-353A29C615B4}"/>
    <cellStyle name="Normal 7 2 5 2 3 2" xfId="15279" xr:uid="{97D1D3DA-9FA6-4516-9690-BE40AFFB8C3D}"/>
    <cellStyle name="Normal 7 2 5 2 4" xfId="4000" xr:uid="{BBF8686B-418B-4301-8D45-0D2F31226AF9}"/>
    <cellStyle name="Normal 7 2 5 2 5" xfId="14631" xr:uid="{4F4CDBE3-6DE1-42CC-BB66-E944D7A05081}"/>
    <cellStyle name="Normal 7 2 5 3" xfId="2437" xr:uid="{BBDEF25E-9B97-4E19-9632-FFD2754AF2A4}"/>
    <cellStyle name="Normal 7 2 5 3 2" xfId="7291" xr:uid="{1792AC11-9356-49CA-BE6A-95ED1888D054}"/>
    <cellStyle name="Normal 7 2 5 3 2 2" xfId="15545" xr:uid="{CDDDCF5E-FCBF-4C01-AD2A-ED2D958EEC88}"/>
    <cellStyle name="Normal 7 2 5 3 3" xfId="5850" xr:uid="{723479BB-971A-41A9-8951-83E327FEBF44}"/>
    <cellStyle name="Normal 7 2 5 3 4" xfId="14897" xr:uid="{B6CE475D-4712-4869-922E-23A0BD65C210}"/>
    <cellStyle name="Normal 7 2 5 4" xfId="6967" xr:uid="{4B8261DE-31B1-4EC3-9ECA-C51FA0B6BB17}"/>
    <cellStyle name="Normal 7 2 5 4 2" xfId="15221" xr:uid="{E1FBBFE9-5918-4C63-BB01-DDE569DC71BB}"/>
    <cellStyle name="Normal 7 2 5 5" xfId="3930" xr:uid="{175E0983-2450-4F35-ADCD-02218CDACB82}"/>
    <cellStyle name="Normal 7 2 5 6" xfId="14573" xr:uid="{F5DD78A5-22C5-4BAD-9938-54B65E95B609}"/>
    <cellStyle name="Normal 7 2 6" xfId="525" xr:uid="{72BF2DA2-35A8-4A3D-A40C-F2997DCEC459}"/>
    <cellStyle name="Normal 7 2 6 2" xfId="2489" xr:uid="{C3889AF3-182C-4A9E-803B-55AE308E1919}"/>
    <cellStyle name="Normal 7 2 6 2 2" xfId="7341" xr:uid="{58BF3797-894F-416F-AF34-2F0A5C3CD8B2}"/>
    <cellStyle name="Normal 7 2 6 2 2 2" xfId="15595" xr:uid="{1B408D8E-844D-4AD2-89B3-CDBCD3CAA2D4}"/>
    <cellStyle name="Normal 7 2 6 2 3" xfId="5902" xr:uid="{B1D5BE22-C14E-4244-BFA3-7FEEDBE663D3}"/>
    <cellStyle name="Normal 7 2 6 2 4" xfId="14947" xr:uid="{F0F7251F-762E-4CBC-9135-1515092D5232}"/>
    <cellStyle name="Normal 7 2 6 3" xfId="7017" xr:uid="{8966694C-1F24-4610-8DBA-934C56BE00B2}"/>
    <cellStyle name="Normal 7 2 6 3 2" xfId="15271" xr:uid="{7B478D68-DAE3-4381-9247-1E808BB42D8F}"/>
    <cellStyle name="Normal 7 2 6 4" xfId="3992" xr:uid="{295CF7D3-9EAA-48EA-A213-59D77948D1B6}"/>
    <cellStyle name="Normal 7 2 6 5" xfId="14623" xr:uid="{998DF5EB-D655-4846-8662-557EEB59A67D}"/>
    <cellStyle name="Normal 7 2 7" xfId="2374" xr:uid="{AEA17F1E-D5A7-4F1F-B03C-5F1B27ABD195}"/>
    <cellStyle name="Normal 7 2 7 2" xfId="7230" xr:uid="{280B2D21-5193-4825-86F9-353FB0B58FD3}"/>
    <cellStyle name="Normal 7 2 7 2 2" xfId="15484" xr:uid="{61A85C28-3085-4AF3-A828-1364A57889A9}"/>
    <cellStyle name="Normal 7 2 7 3" xfId="5787" xr:uid="{E38BC514-732B-4B08-92D4-A332D41B7CBB}"/>
    <cellStyle name="Normal 7 2 7 4" xfId="14836" xr:uid="{F2664658-65F3-4157-B8E3-704619D2BA29}"/>
    <cellStyle name="Normal 7 2 8" xfId="6906" xr:uid="{48A16765-1BBB-4A4F-ACD9-A307291E71FE}"/>
    <cellStyle name="Normal 7 2 8 2" xfId="15160" xr:uid="{0CDE1818-8678-498B-A858-A936B5444575}"/>
    <cellStyle name="Normal 7 2 9" xfId="3794" xr:uid="{B95C7ABD-B645-4791-928F-F0402014D33C}"/>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7352" xr:uid="{8739143D-B35C-458B-8917-A46366795B67}"/>
    <cellStyle name="Normal 7 3 2 2 2 2 2 2" xfId="15606" xr:uid="{2583C1E1-286A-475C-B576-AD64117B06DB}"/>
    <cellStyle name="Normal 7 3 2 2 2 2 3" xfId="5913" xr:uid="{83750632-80DE-4E70-9784-1C0171E4CDBF}"/>
    <cellStyle name="Normal 7 3 2 2 2 2 4" xfId="14958" xr:uid="{1DD64832-B769-47A9-95E3-AF8297E5D6B3}"/>
    <cellStyle name="Normal 7 3 2 2 2 3" xfId="7028" xr:uid="{EEECA815-8525-47DE-AAA8-B61842113F61}"/>
    <cellStyle name="Normal 7 3 2 2 2 3 2" xfId="15282" xr:uid="{947E6788-B989-4CB9-B057-E3AB75FF0B41}"/>
    <cellStyle name="Normal 7 3 2 2 2 4" xfId="4003" xr:uid="{89C0B079-0306-42FE-AB4C-F55780086444}"/>
    <cellStyle name="Normal 7 3 2 2 2 5" xfId="14634" xr:uid="{DAECFA4E-0F2A-438E-AB82-D7E33011F25A}"/>
    <cellStyle name="Normal 7 3 2 2 3" xfId="2423" xr:uid="{74B30BC8-A101-4F21-84B2-572B91D82F8C}"/>
    <cellStyle name="Normal 7 3 2 2 3 2" xfId="7279" xr:uid="{65FAD22C-C4A8-4F65-BF06-29A9D9F1418A}"/>
    <cellStyle name="Normal 7 3 2 2 3 2 2" xfId="15533" xr:uid="{88127709-035F-4A5E-AA1A-EDC59E7355E0}"/>
    <cellStyle name="Normal 7 3 2 2 3 3" xfId="5836" xr:uid="{3FA3BD85-E60C-4216-9CEA-BE758EC06308}"/>
    <cellStyle name="Normal 7 3 2 2 3 4" xfId="14885" xr:uid="{2046B84C-D4AB-4823-94A3-3B980E67EE16}"/>
    <cellStyle name="Normal 7 3 2 2 4" xfId="6955" xr:uid="{E9BF57DE-8126-486F-9C2C-396087A71681}"/>
    <cellStyle name="Normal 7 3 2 2 4 2" xfId="15209" xr:uid="{12067E1F-A546-45FB-8A9C-EA359CF3E186}"/>
    <cellStyle name="Normal 7 3 2 2 5" xfId="3843" xr:uid="{F183BEB9-8DD5-4D90-BFB8-BC2A1EE9B68B}"/>
    <cellStyle name="Normal 7 3 2 2 6" xfId="14561" xr:uid="{CB5ABF5E-1D72-4B14-8FF3-CA275759B185}"/>
    <cellStyle name="Normal 7 3 2 3" xfId="535" xr:uid="{3925FBA5-C494-48A2-B2B7-D3E5385D79CB}"/>
    <cellStyle name="Normal 7 3 2 3 2" xfId="2499" xr:uid="{32E4D47A-F934-4F46-B5E3-705B6FFC5FF8}"/>
    <cellStyle name="Normal 7 3 2 3 2 2" xfId="7351" xr:uid="{D90142E0-9949-4452-99E8-F27276943047}"/>
    <cellStyle name="Normal 7 3 2 3 2 2 2" xfId="15605" xr:uid="{5006BBE6-8E2B-4104-85CF-CFE147EF2FE7}"/>
    <cellStyle name="Normal 7 3 2 3 2 3" xfId="5912" xr:uid="{916405F2-1415-4786-B125-6830E520DABA}"/>
    <cellStyle name="Normal 7 3 2 3 2 4" xfId="14957" xr:uid="{18EA0B98-43DF-4A9F-9E7C-BA7D73014998}"/>
    <cellStyle name="Normal 7 3 2 3 3" xfId="7027" xr:uid="{0508FB17-0E14-4A4E-B97E-9BECDBDC4FA2}"/>
    <cellStyle name="Normal 7 3 2 3 3 2" xfId="15281" xr:uid="{357E8238-2E0A-47BF-AC61-E0D3AEEFE602}"/>
    <cellStyle name="Normal 7 3 2 3 4" xfId="4002" xr:uid="{221AF538-1ABB-4C59-B13A-F0CA37E54D9E}"/>
    <cellStyle name="Normal 7 3 2 3 5" xfId="14633" xr:uid="{DB556A42-46CE-4CB3-B831-304BE52EBCD8}"/>
    <cellStyle name="Normal 7 3 2 4" xfId="2396" xr:uid="{118176EF-B76B-41EB-AA94-EB7F91764DFE}"/>
    <cellStyle name="Normal 7 3 2 4 2" xfId="7252" xr:uid="{E9B8530E-0392-45BC-98F3-D2FE92E2C64C}"/>
    <cellStyle name="Normal 7 3 2 4 2 2" xfId="15506" xr:uid="{917A4AD8-C7B2-4615-AD2D-575363731401}"/>
    <cellStyle name="Normal 7 3 2 4 3" xfId="5809" xr:uid="{389C6F64-EB43-449D-B1B0-29CD1394A0F2}"/>
    <cellStyle name="Normal 7 3 2 4 4" xfId="14858" xr:uid="{DFF1F1EA-E7E6-473E-B8B9-2D9ABE8C6B72}"/>
    <cellStyle name="Normal 7 3 2 5" xfId="6928" xr:uid="{6F5F1AC0-07DA-4EF1-A598-67EE83731CC5}"/>
    <cellStyle name="Normal 7 3 2 5 2" xfId="15182" xr:uid="{DF24F89F-CB09-4FA5-80D9-828D2F20B27D}"/>
    <cellStyle name="Normal 7 3 2 6" xfId="3816" xr:uid="{1ABB6233-3BF0-4CD1-80F9-07A63764B239}"/>
    <cellStyle name="Normal 7 3 2 7" xfId="14534" xr:uid="{5B6C4E35-9E96-40D8-8BD0-4D991C5960C8}"/>
    <cellStyle name="Normal 7 3 3" xfId="375" xr:uid="{B020E678-952B-4AF3-A5E4-5AA5B673BD3E}"/>
    <cellStyle name="Normal 7 3 3 2" xfId="537" xr:uid="{3F60A299-B6B7-4147-BBA7-1E2BB68BE33F}"/>
    <cellStyle name="Normal 7 3 3 2 2" xfId="2501" xr:uid="{A644B20E-9461-4767-8B84-6FE230B3EF4A}"/>
    <cellStyle name="Normal 7 3 3 2 2 2" xfId="7353" xr:uid="{23E858FC-5C2D-46FF-9A8E-C35EEA1D4DB0}"/>
    <cellStyle name="Normal 7 3 3 2 2 2 2" xfId="15607" xr:uid="{0BA5CBAB-AACF-4DF8-9751-1AAAD057FEBB}"/>
    <cellStyle name="Normal 7 3 3 2 2 3" xfId="5914" xr:uid="{3E41F1CC-F827-4B76-81B9-63C446FD8CD2}"/>
    <cellStyle name="Normal 7 3 3 2 2 4" xfId="14959" xr:uid="{577A159F-DE0C-4F19-8948-8B0AA63342F2}"/>
    <cellStyle name="Normal 7 3 3 2 3" xfId="7029" xr:uid="{1F4B0600-1320-4E48-8DAB-4CC5CCB514FA}"/>
    <cellStyle name="Normal 7 3 3 2 3 2" xfId="15283" xr:uid="{354E68F4-E9C6-435E-9B24-0BCE79A09EF8}"/>
    <cellStyle name="Normal 7 3 3 2 4" xfId="4004" xr:uid="{4FDAA074-DD1F-4321-98F1-E44F665FFCCC}"/>
    <cellStyle name="Normal 7 3 3 2 5" xfId="14635" xr:uid="{78CCF7A7-38FC-446C-9649-56D32C726AEE}"/>
    <cellStyle name="Normal 7 3 3 3" xfId="2422" xr:uid="{A93575A5-170E-439A-A19F-1032550F8134}"/>
    <cellStyle name="Normal 7 3 3 3 2" xfId="7278" xr:uid="{4C3B7B46-97AB-4A25-9453-D3BAE1A73C39}"/>
    <cellStyle name="Normal 7 3 3 3 2 2" xfId="15532" xr:uid="{995A06C7-B111-417F-A7DF-EE5BAADDE202}"/>
    <cellStyle name="Normal 7 3 3 3 3" xfId="5835" xr:uid="{06806D94-99BB-4C1C-BC62-8198E6364DB4}"/>
    <cellStyle name="Normal 7 3 3 3 4" xfId="14884" xr:uid="{2CBB64D5-C2EF-4E20-88F9-B7A4FD60778F}"/>
    <cellStyle name="Normal 7 3 3 4" xfId="6954" xr:uid="{DAF9C0D2-9F39-4DB2-830B-A947218D6B5C}"/>
    <cellStyle name="Normal 7 3 3 4 2" xfId="15208" xr:uid="{6A3E7779-44B7-45D0-82F6-FA3FF4960509}"/>
    <cellStyle name="Normal 7 3 3 5" xfId="3842" xr:uid="{79774572-8DE0-452A-AD12-41B4E9DA3B78}"/>
    <cellStyle name="Normal 7 3 3 6" xfId="14560" xr:uid="{60CD3C7F-C54B-4C75-A67F-448D97630790}"/>
    <cellStyle name="Normal 7 3 4" xfId="534" xr:uid="{3F4526F5-9CFA-459D-B311-2FD1BC2F0A02}"/>
    <cellStyle name="Normal 7 3 4 2" xfId="2498" xr:uid="{A09CD918-F090-4E76-8C0C-55EDF7454D2E}"/>
    <cellStyle name="Normal 7 3 4 2 2" xfId="7350" xr:uid="{9EFE662E-D7B0-4860-8921-8E0DFC8D4DD3}"/>
    <cellStyle name="Normal 7 3 4 2 2 2" xfId="15604" xr:uid="{B40B643A-85F7-485E-B7CF-78785790E3E4}"/>
    <cellStyle name="Normal 7 3 4 2 3" xfId="5911" xr:uid="{270AE92A-5987-41A9-8023-1441D968B48A}"/>
    <cellStyle name="Normal 7 3 4 2 4" xfId="14956" xr:uid="{A0AA09BE-31BB-4BCD-8E0A-5C7A1C2FF3F5}"/>
    <cellStyle name="Normal 7 3 4 3" xfId="7026" xr:uid="{4ED4E463-33AE-4428-A857-E356C59F73EA}"/>
    <cellStyle name="Normal 7 3 4 3 2" xfId="15280" xr:uid="{C69D9F18-C0FE-4472-A689-BBE6F6594A62}"/>
    <cellStyle name="Normal 7 3 4 4" xfId="4001" xr:uid="{6D957D71-803A-46DB-BD2B-AB8E68B9D79D}"/>
    <cellStyle name="Normal 7 3 4 5" xfId="14632" xr:uid="{ACA62D4C-8856-410E-97A0-CB8FC62DAA35}"/>
    <cellStyle name="Normal 7 3 5" xfId="2378" xr:uid="{CDA63664-C1A2-41FA-8370-B1A71887B3E2}"/>
    <cellStyle name="Normal 7 3 5 2" xfId="7234" xr:uid="{76D611C5-8A3A-46E9-B629-731C86C025EA}"/>
    <cellStyle name="Normal 7 3 5 2 2" xfId="15488" xr:uid="{C0A706DB-8324-4584-8CCE-558FDB8F8991}"/>
    <cellStyle name="Normal 7 3 5 3" xfId="5791" xr:uid="{7ED3CEF8-10D4-4A88-BFEA-11D921A435F6}"/>
    <cellStyle name="Normal 7 3 5 4" xfId="14840" xr:uid="{D8924E6B-C340-4AC2-9EF2-6A5CCCA2F652}"/>
    <cellStyle name="Normal 7 3 6" xfId="6910" xr:uid="{023C028F-4B3C-45DC-B909-04D4B954BF94}"/>
    <cellStyle name="Normal 7 3 6 2" xfId="15164" xr:uid="{16B62ACE-7AB5-4CC5-ACD5-9D165CA97C13}"/>
    <cellStyle name="Normal 7 3 7" xfId="3798" xr:uid="{AA068A18-0DB4-4A8C-9C8D-000C79BF8EFB}"/>
    <cellStyle name="Normal 7 3 8" xfId="14516" xr:uid="{2604D7AE-C6ED-4E77-A08D-819B62204D6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7355" xr:uid="{C8DE5F20-B897-45E0-A987-43CCC761EC49}"/>
    <cellStyle name="Normal 7 4 2 2 2 2 2" xfId="15609" xr:uid="{868D0238-5C72-481F-9E57-D1A72CF202FA}"/>
    <cellStyle name="Normal 7 4 2 2 2 3" xfId="5916" xr:uid="{686ABC3F-E284-4834-915A-327FC99F8387}"/>
    <cellStyle name="Normal 7 4 2 2 2 4" xfId="14961" xr:uid="{BA62DBDB-FBB8-4898-AFB3-A4DE4EBDC63A}"/>
    <cellStyle name="Normal 7 4 2 2 3" xfId="7031" xr:uid="{B35A30A4-EC3C-4004-9E7A-9F815F10EDF1}"/>
    <cellStyle name="Normal 7 4 2 2 3 2" xfId="15285" xr:uid="{0969DED1-502A-4CBD-9550-9E1563681A82}"/>
    <cellStyle name="Normal 7 4 2 2 4" xfId="4006" xr:uid="{DCB2D184-574B-4186-8A99-ECCEC1D52D88}"/>
    <cellStyle name="Normal 7 4 2 2 5" xfId="14637" xr:uid="{F7C56C4D-E94E-4204-A598-DC0FCA5556EA}"/>
    <cellStyle name="Normal 7 4 2 3" xfId="2424" xr:uid="{A3F42226-53AD-491D-9E1D-D240BFDC4B9A}"/>
    <cellStyle name="Normal 7 4 2 3 2" xfId="7280" xr:uid="{DE3F75D2-C0F2-4084-AB3B-9ED29C700E5C}"/>
    <cellStyle name="Normal 7 4 2 3 2 2" xfId="15534" xr:uid="{144B9F6A-875D-4DC6-8304-06B4DDEC8BCB}"/>
    <cellStyle name="Normal 7 4 2 3 3" xfId="5837" xr:uid="{D0FBDAA6-E09E-4D62-A4A7-9223C2401409}"/>
    <cellStyle name="Normal 7 4 2 3 4" xfId="14886" xr:uid="{D1C419EA-D632-4D94-8F68-9169F6AADD45}"/>
    <cellStyle name="Normal 7 4 2 4" xfId="6956" xr:uid="{5758C3C6-70DE-4403-A3B2-0A3C9535122C}"/>
    <cellStyle name="Normal 7 4 2 4 2" xfId="15210" xr:uid="{A84330CE-D1D2-462D-A25D-7F61C35451A3}"/>
    <cellStyle name="Normal 7 4 2 5" xfId="3844" xr:uid="{3B7FF189-C04A-4F4B-93D0-6AE178468D38}"/>
    <cellStyle name="Normal 7 4 2 6" xfId="14562" xr:uid="{CE202BF8-73F6-40D4-B136-9BAAE0588CDE}"/>
    <cellStyle name="Normal 7 4 3" xfId="538" xr:uid="{53C0982A-C032-4E82-BCE6-C7FF30BF6428}"/>
    <cellStyle name="Normal 7 4 3 2" xfId="2502" xr:uid="{A8CC0F73-E5EE-4CD4-B901-64A1AF4D511D}"/>
    <cellStyle name="Normal 7 4 3 2 2" xfId="7354" xr:uid="{0D3997A0-8AF0-44C0-A4F9-FAD9B91A9553}"/>
    <cellStyle name="Normal 7 4 3 2 2 2" xfId="15608" xr:uid="{A77DD966-8B55-4D3E-87EF-C00D33883613}"/>
    <cellStyle name="Normal 7 4 3 2 3" xfId="5915" xr:uid="{D6C4D2B9-5E2E-40FF-A296-071706933BCD}"/>
    <cellStyle name="Normal 7 4 3 2 4" xfId="14960" xr:uid="{DB64D2BE-59FC-4B9F-892C-7073F1DCB702}"/>
    <cellStyle name="Normal 7 4 3 3" xfId="7030" xr:uid="{DBFE0EE0-4409-4D47-B89C-BB45F785D519}"/>
    <cellStyle name="Normal 7 4 3 3 2" xfId="15284" xr:uid="{2EE922C8-50CC-486B-810E-9F447CC1BC8F}"/>
    <cellStyle name="Normal 7 4 3 4" xfId="4005" xr:uid="{149CB626-F8B0-425D-B11F-2F587A0C7679}"/>
    <cellStyle name="Normal 7 4 3 5" xfId="14636" xr:uid="{4941B397-E299-4F5F-98B9-64D5D9863D3A}"/>
    <cellStyle name="Normal 7 4 4" xfId="2393" xr:uid="{9C4383BD-EFC2-4ABC-93AD-D1DCCEFAF47B}"/>
    <cellStyle name="Normal 7 4 4 2" xfId="7249" xr:uid="{8CB7EA84-53FB-4575-8532-DAE51C07EF8C}"/>
    <cellStyle name="Normal 7 4 4 2 2" xfId="15503" xr:uid="{BCC39F5F-4413-42FF-AD3A-4E97EA4682B6}"/>
    <cellStyle name="Normal 7 4 4 3" xfId="5806" xr:uid="{645F8E27-9359-4004-9F7E-736CF5F55B46}"/>
    <cellStyle name="Normal 7 4 4 4" xfId="14855" xr:uid="{5C3334BC-4874-40F1-99A4-B1DF1A74CEB5}"/>
    <cellStyle name="Normal 7 4 5" xfId="6925" xr:uid="{5F77EA3D-CA61-4CA5-B9BA-3A525A8F5E78}"/>
    <cellStyle name="Normal 7 4 5 2" xfId="15179" xr:uid="{53A710E2-52C9-4C64-A136-83A79D708F3C}"/>
    <cellStyle name="Normal 7 4 6" xfId="3813" xr:uid="{F9000432-8224-4A6A-9784-90DDF040F067}"/>
    <cellStyle name="Normal 7 4 7" xfId="14531" xr:uid="{446C23D4-3488-4792-9AEE-7258CEA07E3E}"/>
    <cellStyle name="Normal 7 5" xfId="370" xr:uid="{E534B099-97A2-459F-AC3B-685E662C32A9}"/>
    <cellStyle name="Normal 7 5 2" xfId="540" xr:uid="{35D029D9-9EF6-4D15-A33B-676D6FF7A1A1}"/>
    <cellStyle name="Normal 7 5 2 2" xfId="2504" xr:uid="{707EFC6E-B1A4-4CC8-8563-22EF863C3F8E}"/>
    <cellStyle name="Normal 7 5 2 2 2" xfId="7356" xr:uid="{A425AA0C-713A-4CEC-A01C-CE2AAFFFB3D3}"/>
    <cellStyle name="Normal 7 5 2 2 2 2" xfId="15610" xr:uid="{7E6D16C9-62F0-4B3B-8A92-34A44CA2EA67}"/>
    <cellStyle name="Normal 7 5 2 2 3" xfId="5917" xr:uid="{7480ACBC-7802-448A-B48C-62DFD3219CFC}"/>
    <cellStyle name="Normal 7 5 2 2 4" xfId="14962" xr:uid="{2668CF02-ACC9-4D3A-87D1-7D6AB6FAE453}"/>
    <cellStyle name="Normal 7 5 2 3" xfId="7032" xr:uid="{DB33568F-D8C6-4B45-BB65-7B44BDD89BF5}"/>
    <cellStyle name="Normal 7 5 2 3 2" xfId="15286" xr:uid="{7B109AE1-B9B1-42E1-9CA8-50184B4F50F2}"/>
    <cellStyle name="Normal 7 5 2 4" xfId="4007" xr:uid="{E4815843-193D-4EA6-8223-195A2F71D789}"/>
    <cellStyle name="Normal 7 5 2 5" xfId="14638" xr:uid="{4851E5CD-BFD2-4233-86B7-34088EA2B551}"/>
    <cellStyle name="Normal 7 5 3" xfId="2417" xr:uid="{FFE4F75C-18BC-4F07-B3B5-AB254FBBE55B}"/>
    <cellStyle name="Normal 7 5 3 2" xfId="7273" xr:uid="{AB9813C7-3CDE-4FE3-9FF2-EA398D21E8E7}"/>
    <cellStyle name="Normal 7 5 3 2 2" xfId="15527" xr:uid="{942C983E-F2D3-4D53-9758-45E9E6D84287}"/>
    <cellStyle name="Normal 7 5 3 3" xfId="5830" xr:uid="{03995F71-35D4-45A1-8E94-82445601685C}"/>
    <cellStyle name="Normal 7 5 3 4" xfId="14879" xr:uid="{D6D68133-489D-47CD-B381-E53D72CDA307}"/>
    <cellStyle name="Normal 7 5 4" xfId="6949" xr:uid="{14FA4F72-1C6D-4DAA-8E87-6856FAF4578B}"/>
    <cellStyle name="Normal 7 5 4 2" xfId="15203" xr:uid="{885040C1-9F5C-439D-A9AF-F7DB4B157784}"/>
    <cellStyle name="Normal 7 5 5" xfId="3837" xr:uid="{1F8CFB85-477D-4001-828E-74CA7861F430}"/>
    <cellStyle name="Normal 7 5 6" xfId="14555" xr:uid="{E2030904-ADB3-4169-9C41-8D6F2ADC4897}"/>
    <cellStyle name="Normal 7 6" xfId="383" xr:uid="{7FC79651-053F-4277-8FB4-F773C2CBFFD1}"/>
    <cellStyle name="Normal 7 7" xfId="524" xr:uid="{0CE32725-2553-4924-8A10-11C6AFC6DD4D}"/>
    <cellStyle name="Normal 7 7 2" xfId="2488" xr:uid="{18C66469-FBEC-4C71-A624-81E92C76A196}"/>
    <cellStyle name="Normal 7 7 2 2" xfId="7340" xr:uid="{74F6B1AE-06EC-495D-9D38-3D68A5E5AC81}"/>
    <cellStyle name="Normal 7 7 2 2 2" xfId="15594" xr:uid="{B246E501-D476-43BE-8865-3F7AB4CFE736}"/>
    <cellStyle name="Normal 7 7 2 3" xfId="5901" xr:uid="{D7CAE21F-900A-4063-8B80-7A3B8B882441}"/>
    <cellStyle name="Normal 7 7 2 4" xfId="14946" xr:uid="{26957C36-C745-4107-B248-69C49E2B62E9}"/>
    <cellStyle name="Normal 7 7 3" xfId="7016" xr:uid="{C5EFCF8E-5CF5-4FE8-8415-824DCCF27C98}"/>
    <cellStyle name="Normal 7 7 3 2" xfId="15270" xr:uid="{B1326A02-C92E-41E6-A38C-36650CC118C5}"/>
    <cellStyle name="Normal 7 7 4" xfId="3991" xr:uid="{2FCD3D29-3EFB-48C6-B542-EEFDEE9C79C7}"/>
    <cellStyle name="Normal 7 7 5" xfId="14622" xr:uid="{71254D4F-095C-41A6-8B71-E1B2A4993CE7}"/>
    <cellStyle name="Normal 7 8" xfId="324" xr:uid="{E6684B8E-BDA5-404F-BE20-6F5372A7294E}"/>
    <cellStyle name="Normal 7 8 2" xfId="2371" xr:uid="{8E9FBF7A-1F20-4F13-99E1-35DC9632C1E1}"/>
    <cellStyle name="Normal 7 8 2 2" xfId="7227" xr:uid="{D39599B4-2715-4935-BAEB-6000665B8CF1}"/>
    <cellStyle name="Normal 7 8 2 2 2" xfId="15481" xr:uid="{14D67872-DB4B-40B4-95B0-DE385F2E6DD2}"/>
    <cellStyle name="Normal 7 8 2 3" xfId="5784" xr:uid="{3FB917E7-23AE-4277-A040-6FBF73AEC298}"/>
    <cellStyle name="Normal 7 8 2 4" xfId="14833" xr:uid="{4475034C-F479-4925-B259-31C58DF06721}"/>
    <cellStyle name="Normal 7 8 3" xfId="6903" xr:uid="{591E785B-3009-4E16-837F-B2D97DBE4E92}"/>
    <cellStyle name="Normal 7 8 3 2" xfId="15157" xr:uid="{4DC1B7AB-86B7-4EAB-A419-D4AB6829BA92}"/>
    <cellStyle name="Normal 7 8 4" xfId="3791" xr:uid="{69B8455F-8822-40C7-A497-6AEE87E1E462}"/>
    <cellStyle name="Normal 7 8 5" xfId="14509" xr:uid="{6E5797E5-EC71-449A-B715-C827927CCDF0}"/>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7357" xr:uid="{6B4B81EF-008E-4AF8-B7C0-4A8982EEF0B3}"/>
    <cellStyle name="Normal 9 2 2 2 2" xfId="15611" xr:uid="{5E0EEEB8-2EAC-41A5-99A6-92203BA296C3}"/>
    <cellStyle name="Normal 9 2 2 3" xfId="5918" xr:uid="{3C27FE7D-EA3F-4FAF-BF5E-0251054D7DC2}"/>
    <cellStyle name="Normal 9 2 2 4" xfId="14963" xr:uid="{C82F0D66-03DB-4904-942A-89E40EB0CF64}"/>
    <cellStyle name="Normal 9 2 3" xfId="7033" xr:uid="{306E35F9-6AF1-4591-9E92-5F293D9080E9}"/>
    <cellStyle name="Normal 9 2 3 2" xfId="15287" xr:uid="{C5298ADF-B2A5-4C1C-B87A-51BA449C7157}"/>
    <cellStyle name="Normal 9 2 4" xfId="4008" xr:uid="{CD414DF2-A3DD-4D6B-A335-A6F53847F630}"/>
    <cellStyle name="Normal 9 2 5" xfId="14639" xr:uid="{301E3539-68B1-4742-A5FE-07FF35111BA4}"/>
    <cellStyle name="Normal 9 3" xfId="2425" xr:uid="{06CE6654-9F98-4787-85F1-579D955D08A8}"/>
    <cellStyle name="Normal 9 3 2" xfId="7281" xr:uid="{C2FFE1E0-96D2-4091-B5C0-A3AA909BFF0F}"/>
    <cellStyle name="Normal 9 3 2 2" xfId="15535" xr:uid="{2B8886CF-3939-4FED-BC10-A029278C7183}"/>
    <cellStyle name="Normal 9 3 3" xfId="5838" xr:uid="{AE2B423D-3C25-439D-88BD-F008DF95915B}"/>
    <cellStyle name="Normal 9 3 4" xfId="14887" xr:uid="{EBB496AF-6A6B-46F7-B197-487996E311C9}"/>
    <cellStyle name="Normal 9 4" xfId="6957" xr:uid="{20FC3D66-457A-4008-BE7E-751FE02623A2}"/>
    <cellStyle name="Normal 9 4 2" xfId="15211" xr:uid="{6AAE8CA7-0872-4217-B6B8-43DDAC2D3C2C}"/>
    <cellStyle name="Normal 9 5" xfId="3845" xr:uid="{2CCC415B-F178-43AC-8501-B1FEA24C4851}"/>
    <cellStyle name="Normal 9 6" xfId="14563" xr:uid="{2FFD043E-7837-496D-93DA-7B283D88814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2 2 2" xfId="7802" xr:uid="{03E8DC69-401B-4B6C-85E6-0C3F624587AF}"/>
    <cellStyle name="Normal GHG Numbers (0.00) 3 2 2 2 2 2 3" xfId="10858" xr:uid="{8BF667A4-27B8-4415-9CD2-09DA9F4967E9}"/>
    <cellStyle name="Normal GHG Numbers (0.00) 3 2 2 2 2 2 4" xfId="13740" xr:uid="{A7C4D1F9-736E-4535-8C16-8C654412242E}"/>
    <cellStyle name="Normal GHG Numbers (0.00) 3 2 2 2 2 3" xfId="5777" xr:uid="{3E78A849-F8A7-46E4-A56D-C3B0D3054433}"/>
    <cellStyle name="Normal GHG Numbers (0.00) 3 2 2 2 2 4" xfId="9402" xr:uid="{F9528E08-BA08-4ED8-BAD7-4A8C557B7630}"/>
    <cellStyle name="Normal GHG Numbers (0.00) 3 2 2 2 2 5" xfId="12324" xr:uid="{65AABC82-DBB7-40C8-A849-1C7D26F5E773}"/>
    <cellStyle name="Normal GHG Numbers (0.00) 3 2 2 2 3" xfId="1069" xr:uid="{F62475C0-BCC9-4405-80F1-4C1466D10A8D}"/>
    <cellStyle name="Normal GHG Numbers (0.00) 3 2 2 2 3 2" xfId="2639" xr:uid="{9BC1BFB1-667E-49F3-9E14-2147420F945E}"/>
    <cellStyle name="Normal GHG Numbers (0.00) 3 2 2 2 3 2 2" xfId="3721" xr:uid="{B353827B-C185-4C42-8B39-948438D15741}"/>
    <cellStyle name="Normal GHG Numbers (0.00) 3 2 2 2 3 2 3" xfId="10389" xr:uid="{AF10E8B0-48DE-40E8-A97F-65C8927B1533}"/>
    <cellStyle name="Normal GHG Numbers (0.00) 3 2 2 2 3 2 4" xfId="13271" xr:uid="{893414B9-E711-42AD-ADC8-DEFCDFE99DAF}"/>
    <cellStyle name="Normal GHG Numbers (0.00) 3 2 2 2 3 3" xfId="5285" xr:uid="{B5BBCAC1-F5E7-4C64-8322-0F6BC163B722}"/>
    <cellStyle name="Normal GHG Numbers (0.00) 3 2 2 2 3 4" xfId="8928" xr:uid="{DFE055E9-B3AD-4830-9051-854D4C4E3D02}"/>
    <cellStyle name="Normal GHG Numbers (0.00) 3 2 2 2 3 5" xfId="11850" xr:uid="{F1CAA599-D4AE-4C1F-AC78-6A182AB9C7A1}"/>
    <cellStyle name="Normal GHG Numbers (0.00) 3 2 2 2 4" xfId="2193" xr:uid="{9952FC4D-DAD7-4796-BFBD-184EB7EE1D18}"/>
    <cellStyle name="Normal GHG Numbers (0.00) 3 2 2 2 4 2" xfId="4150" xr:uid="{FFE2C4EC-11EE-4AB1-B91F-D5534F739C22}"/>
    <cellStyle name="Normal GHG Numbers (0.00) 3 2 2 2 4 3" xfId="10052" xr:uid="{4EDCCC1A-5A6B-42C1-8B28-207D83B7C90F}"/>
    <cellStyle name="Normal GHG Numbers (0.00) 3 2 2 2 4 4" xfId="12974" xr:uid="{A4A77D80-3BA2-4772-A84A-5A0EEE4FC7D9}"/>
    <cellStyle name="Normal GHG Numbers (0.00) 3 2 2 2 5" xfId="4027" xr:uid="{2CCBF758-4E40-4111-A2C3-7AEEDD7D3B28}"/>
    <cellStyle name="Normal GHG Numbers (0.00) 3 2 2 2 6" xfId="6491" xr:uid="{DB0D77FB-0121-474C-87E4-D7AEE715E4CD}"/>
    <cellStyle name="Normal GHG Numbers (0.00) 3 2 2 2 7" xfId="8515" xr:uid="{6F4BFE03-B73E-439B-B211-62BE9478BBD5}"/>
    <cellStyle name="Normal GHG Numbers (0.00) 3 2 2 3" xfId="1335" xr:uid="{400BC8DB-518A-4C98-B957-8C8E2309160F}"/>
    <cellStyle name="Normal GHG Numbers (0.00) 3 2 2 3 2" xfId="2900" xr:uid="{65F1E3C4-283F-413D-9DA5-C18738270650}"/>
    <cellStyle name="Normal GHG Numbers (0.00) 3 2 2 3 2 2" xfId="7594" xr:uid="{D141A2A0-6F2B-42D3-BCA2-D8641F512757}"/>
    <cellStyle name="Normal GHG Numbers (0.00) 3 2 2 3 2 3" xfId="10650" xr:uid="{AF423C28-BC75-4D0E-ADE8-EE5F031D4C65}"/>
    <cellStyle name="Normal GHG Numbers (0.00) 3 2 2 3 2 4" xfId="13532" xr:uid="{39C1E2D7-38DF-45A2-9426-E7036F939942}"/>
    <cellStyle name="Normal GHG Numbers (0.00) 3 2 2 3 3" xfId="5643" xr:uid="{D51175F1-0E14-41AD-A8CF-5D350F810459}"/>
    <cellStyle name="Normal GHG Numbers (0.00) 3 2 2 3 4" xfId="9194" xr:uid="{E164E5BE-7C57-4247-80F0-7AF9F895004D}"/>
    <cellStyle name="Normal GHG Numbers (0.00) 3 2 2 3 5" xfId="12116" xr:uid="{ECC49B17-7829-4B2E-9811-5D488721F7C9}"/>
    <cellStyle name="Normal GHG Numbers (0.00) 3 2 2 4" xfId="1109" xr:uid="{225457B7-E254-4C67-B631-5169C39A5A12}"/>
    <cellStyle name="Normal GHG Numbers (0.00) 3 2 2 4 2" xfId="2678" xr:uid="{5CC0A2BF-CDC6-483E-8054-AB9A8653C9AB}"/>
    <cellStyle name="Normal GHG Numbers (0.00) 3 2 2 4 2 2" xfId="6592" xr:uid="{D1E2C5E6-CCEC-417F-BB55-16C404EBC63F}"/>
    <cellStyle name="Normal GHG Numbers (0.00) 3 2 2 4 2 3" xfId="10428" xr:uid="{EF6A7208-EC1A-46F6-961B-D04C554BC815}"/>
    <cellStyle name="Normal GHG Numbers (0.00) 3 2 2 4 2 4" xfId="13310" xr:uid="{5D52F15C-6C30-4DBC-BB11-E754B75D9E64}"/>
    <cellStyle name="Normal GHG Numbers (0.00) 3 2 2 4 3" xfId="3789" xr:uid="{578CBFAA-8B11-4C5E-8F3E-FF8DF9D71470}"/>
    <cellStyle name="Normal GHG Numbers (0.00) 3 2 2 4 4" xfId="8968" xr:uid="{37CB0EDD-BD1B-4395-B55F-92170213A144}"/>
    <cellStyle name="Normal GHG Numbers (0.00) 3 2 2 4 5" xfId="11890" xr:uid="{42632175-7897-47BB-8CCD-327488347AFF}"/>
    <cellStyle name="Normal GHG Numbers (0.00) 3 2 2 5" xfId="1987" xr:uid="{8C4F7674-0A52-4B49-ACAF-D0BD7CCA739C}"/>
    <cellStyle name="Normal GHG Numbers (0.00) 3 2 2 5 2" xfId="5639" xr:uid="{EF713CA4-82B0-4486-A184-C14D55C351E6}"/>
    <cellStyle name="Normal GHG Numbers (0.00) 3 2 2 5 3" xfId="9846" xr:uid="{75841AE5-AD31-41D4-A128-7CBCF256D499}"/>
    <cellStyle name="Normal GHG Numbers (0.00) 3 2 2 5 4" xfId="12768" xr:uid="{B4381495-A0AE-49FF-9CE2-CA328F5B8A33}"/>
    <cellStyle name="Normal GHG Numbers (0.00) 3 2 2 6" xfId="4060" xr:uid="{57205FE3-11DF-4985-909C-EEAB2AA7B898}"/>
    <cellStyle name="Normal GHG Numbers (0.00) 3 2 2 7" xfId="4338" xr:uid="{9FE4CFA9-89D5-4427-87AE-B0A00DD57753}"/>
    <cellStyle name="Normal GHG Numbers (0.00) 3 2 2 8" xfId="10239" xr:uid="{1C5104BC-80D3-4D50-98FE-20B1C5A8D385}"/>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2 2 2" xfId="7728" xr:uid="{7004EF19-327B-4181-8061-14089A4F02CE}"/>
    <cellStyle name="Normal GHG Numbers (0.00) 3 2 3 2 2 3" xfId="10784" xr:uid="{94EFC12E-04AD-4EE2-81E6-48A89F45CEA0}"/>
    <cellStyle name="Normal GHG Numbers (0.00) 3 2 3 2 2 4" xfId="13666" xr:uid="{F1B7C501-2444-42FA-8D8B-1012D2F232B2}"/>
    <cellStyle name="Normal GHG Numbers (0.00) 3 2 3 2 3" xfId="4048" xr:uid="{6CAE1776-7D7B-48F2-A5F9-7C73EE60C5AF}"/>
    <cellStyle name="Normal GHG Numbers (0.00) 3 2 3 2 4" xfId="9328" xr:uid="{35A7B9BD-EDC1-4787-A960-80137E04AB96}"/>
    <cellStyle name="Normal GHG Numbers (0.00) 3 2 3 2 5" xfId="12250" xr:uid="{24CF0FF2-0B21-4476-9C3F-9D26EA2608DC}"/>
    <cellStyle name="Normal GHG Numbers (0.00) 3 2 3 3" xfId="1758" xr:uid="{7F57D123-8A04-40AE-8CD7-D0E216E23599}"/>
    <cellStyle name="Normal GHG Numbers (0.00) 3 2 3 3 2" xfId="3316" xr:uid="{CB4DFFAB-B155-4850-960C-DF8D1B070D60}"/>
    <cellStyle name="Normal GHG Numbers (0.00) 3 2 3 3 2 2" xfId="8010" xr:uid="{F3F444FE-6BC2-4A2C-9EDB-B1E9E54ED985}"/>
    <cellStyle name="Normal GHG Numbers (0.00) 3 2 3 3 2 3" xfId="11066" xr:uid="{AA1972CE-5564-43CB-8FF1-1D6D6F93B599}"/>
    <cellStyle name="Normal GHG Numbers (0.00) 3 2 3 3 2 4" xfId="13948" xr:uid="{012E0241-126B-49F0-AA9F-5C1AA138B426}"/>
    <cellStyle name="Normal GHG Numbers (0.00) 3 2 3 3 3" xfId="4534" xr:uid="{4FFE8825-02FA-4637-A739-ED111685A5E5}"/>
    <cellStyle name="Normal GHG Numbers (0.00) 3 2 3 3 4" xfId="9617" xr:uid="{038F2FED-B17D-42CD-B413-1CCC4F283F89}"/>
    <cellStyle name="Normal GHG Numbers (0.00) 3 2 3 3 5" xfId="12539" xr:uid="{A845D2B8-E721-42E7-B10A-3DDF9294ECB1}"/>
    <cellStyle name="Normal GHG Numbers (0.00) 3 2 3 4" xfId="2119" xr:uid="{DDBCD2DF-B706-456F-B695-3682C2C4D1D2}"/>
    <cellStyle name="Normal GHG Numbers (0.00) 3 2 3 4 2" xfId="4305" xr:uid="{F57C5569-BE1F-401C-B17C-22093EE56386}"/>
    <cellStyle name="Normal GHG Numbers (0.00) 3 2 3 4 3" xfId="9978" xr:uid="{62E32AF3-2DB5-41D6-B819-84FC598932BD}"/>
    <cellStyle name="Normal GHG Numbers (0.00) 3 2 3 4 4" xfId="12900" xr:uid="{42FC16E1-740B-43B2-BEEE-DDAF2927E211}"/>
    <cellStyle name="Normal GHG Numbers (0.00) 3 2 3 5" xfId="3481" xr:uid="{37691896-506F-49FF-B4F7-8957E2DA551D}"/>
    <cellStyle name="Normal GHG Numbers (0.00) 3 2 3 6" xfId="6141" xr:uid="{AF7F5149-4CFB-4261-99BA-B5A8F7F36437}"/>
    <cellStyle name="Normal GHG Numbers (0.00) 3 2 3 7" xfId="4300" xr:uid="{D0E0CFFD-2C18-4392-A449-8726D0992101}"/>
    <cellStyle name="Normal GHG Numbers (0.00) 3 3" xfId="396" xr:uid="{BF2C9705-2B34-4854-85C3-3727DBE8B758}"/>
    <cellStyle name="Normal GHG Numbers (0.00) 3 3 10" xfId="8273" xr:uid="{A89EDCAE-CFC9-4983-BA25-D2778B8358CB}"/>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2 2 2" xfId="7861" xr:uid="{3D3CAC2B-5FEE-4613-A7B6-2D99FA3B431B}"/>
    <cellStyle name="Normal GHG Numbers (0.00) 3 3 2 2 2 2 3" xfId="10917" xr:uid="{BE8CB3A4-F78D-438B-B2D9-D3EB14E15976}"/>
    <cellStyle name="Normal GHG Numbers (0.00) 3 3 2 2 2 2 4" xfId="13799" xr:uid="{A8C8B485-875B-4ED9-8D27-55DF5C99B226}"/>
    <cellStyle name="Normal GHG Numbers (0.00) 3 3 2 2 2 3" xfId="5241" xr:uid="{9C3C8B10-F0B0-4439-AD72-2AE55FB2448D}"/>
    <cellStyle name="Normal GHG Numbers (0.00) 3 3 2 2 2 4" xfId="9461" xr:uid="{018D2695-132B-406F-BF15-FF688B5BE0C0}"/>
    <cellStyle name="Normal GHG Numbers (0.00) 3 3 2 2 2 5" xfId="12383" xr:uid="{43038035-C295-4A65-BE85-9275D4F45429}"/>
    <cellStyle name="Normal GHG Numbers (0.00) 3 3 2 2 3" xfId="1666" xr:uid="{0FAC41C5-C496-4779-887A-856FE0636D23}"/>
    <cellStyle name="Normal GHG Numbers (0.00) 3 3 2 2 3 2" xfId="3231" xr:uid="{61032536-5665-4411-A143-9D1EE0AA6E23}"/>
    <cellStyle name="Normal GHG Numbers (0.00) 3 3 2 2 3 2 2" xfId="7925" xr:uid="{94788416-5BF3-49A8-880C-5779B19E94AB}"/>
    <cellStyle name="Normal GHG Numbers (0.00) 3 3 2 2 3 2 3" xfId="10981" xr:uid="{4D19C25F-A517-401E-A12A-91EAA19BDD63}"/>
    <cellStyle name="Normal GHG Numbers (0.00) 3 3 2 2 3 2 4" xfId="13863" xr:uid="{7E612506-A8C6-488E-B876-87DE037DADFD}"/>
    <cellStyle name="Normal GHG Numbers (0.00) 3 3 2 2 3 3" xfId="4379" xr:uid="{0A01B643-E0C7-4C0F-8D6B-78117989E1E3}"/>
    <cellStyle name="Normal GHG Numbers (0.00) 3 3 2 2 3 4" xfId="9525" xr:uid="{C192121A-C7A4-42EE-BAAE-79B9F777AF9F}"/>
    <cellStyle name="Normal GHG Numbers (0.00) 3 3 2 2 3 5" xfId="12447" xr:uid="{4EBED02D-89B3-4A53-9721-70D6C57C8F01}"/>
    <cellStyle name="Normal GHG Numbers (0.00) 3 3 2 2 4" xfId="2252" xr:uid="{F55D8926-AD51-4B25-A03E-969823AB7458}"/>
    <cellStyle name="Normal GHG Numbers (0.00) 3 3 2 2 4 2" xfId="4792" xr:uid="{499F484B-253F-41DC-BA12-35C2014EC7CE}"/>
    <cellStyle name="Normal GHG Numbers (0.00) 3 3 2 2 4 3" xfId="10111" xr:uid="{6240E693-22A0-4DF0-B486-95CA83FAC235}"/>
    <cellStyle name="Normal GHG Numbers (0.00) 3 3 2 2 4 4" xfId="13033" xr:uid="{BD58EA46-3844-4D75-828E-8E912D1B5727}"/>
    <cellStyle name="Normal GHG Numbers (0.00) 3 3 2 2 5" xfId="4996" xr:uid="{0087F368-26F6-4154-AE39-3F9E0235C847}"/>
    <cellStyle name="Normal GHG Numbers (0.00) 3 3 2 2 6" xfId="4022" xr:uid="{63000F0E-97B3-4ECB-858B-09159721D2C0}"/>
    <cellStyle name="Normal GHG Numbers (0.00) 3 3 2 2 7" xfId="8205" xr:uid="{7105FC7E-7300-4B2E-AF98-B9930E19DCB6}"/>
    <cellStyle name="Normal GHG Numbers (0.00) 3 3 2 3" xfId="1394" xr:uid="{7247452B-9FEA-4E7C-97DA-CD38DF24ED13}"/>
    <cellStyle name="Normal GHG Numbers (0.00) 3 3 2 3 2" xfId="2959" xr:uid="{02FFC390-5AA8-4F2B-8BFC-59DCE124C713}"/>
    <cellStyle name="Normal GHG Numbers (0.00) 3 3 2 3 2 2" xfId="7653" xr:uid="{FADA733A-5E04-45A5-BB8A-B43B78119C1F}"/>
    <cellStyle name="Normal GHG Numbers (0.00) 3 3 2 3 2 3" xfId="10709" xr:uid="{2C17384C-DBCE-49D1-A130-39AA7E6D59B1}"/>
    <cellStyle name="Normal GHG Numbers (0.00) 3 3 2 3 2 4" xfId="13591" xr:uid="{4C97AF52-1C89-48D9-87CF-77D95884FD2A}"/>
    <cellStyle name="Normal GHG Numbers (0.00) 3 3 2 3 3" xfId="5507" xr:uid="{D6C2914F-565D-472E-A303-6D8A63658AA3}"/>
    <cellStyle name="Normal GHG Numbers (0.00) 3 3 2 3 4" xfId="9253" xr:uid="{27426CE0-962A-4C5B-BC06-FB7AF07BE43F}"/>
    <cellStyle name="Normal GHG Numbers (0.00) 3 3 2 3 5" xfId="12175" xr:uid="{ADA6EDB4-ABB7-4E5F-8FD0-0E92563DB799}"/>
    <cellStyle name="Normal GHG Numbers (0.00) 3 3 2 4" xfId="1224" xr:uid="{BC697149-8D66-41E9-BFF6-8ACD53A990BD}"/>
    <cellStyle name="Normal GHG Numbers (0.00) 3 3 2 4 2" xfId="2792" xr:uid="{40408EB3-7C60-4110-A54A-EE6E3548FD37}"/>
    <cellStyle name="Normal GHG Numbers (0.00) 3 3 2 4 2 2" xfId="6459" xr:uid="{5AF8DF4D-F257-4A8B-99DE-2737B3765851}"/>
    <cellStyle name="Normal GHG Numbers (0.00) 3 3 2 4 2 3" xfId="10542" xr:uid="{EF6AAD7A-0407-4F6B-AB18-8EC639195BF2}"/>
    <cellStyle name="Normal GHG Numbers (0.00) 3 3 2 4 2 4" xfId="13424" xr:uid="{2ECE2CAA-9626-4FB8-8B1F-DB00E15A7FD7}"/>
    <cellStyle name="Normal GHG Numbers (0.00) 3 3 2 4 3" xfId="5378" xr:uid="{956C3B2E-96C2-4CEF-8323-1E66D46D01F5}"/>
    <cellStyle name="Normal GHG Numbers (0.00) 3 3 2 4 4" xfId="9083" xr:uid="{55C91E57-ECB7-4F24-A94B-CFE9687851BB}"/>
    <cellStyle name="Normal GHG Numbers (0.00) 3 3 2 4 5" xfId="12005" xr:uid="{2BFDEED8-70A7-40D2-81F8-45E9CBD5FD92}"/>
    <cellStyle name="Normal GHG Numbers (0.00) 3 3 2 5" xfId="2046" xr:uid="{7D319EAA-16AD-4E18-989C-582208130139}"/>
    <cellStyle name="Normal GHG Numbers (0.00) 3 3 2 5 2" xfId="5636" xr:uid="{96989FC6-8AAF-40EA-9337-DA188CEDF810}"/>
    <cellStyle name="Normal GHG Numbers (0.00) 3 3 2 5 3" xfId="9905" xr:uid="{0484F954-9B39-4C0A-893B-5242373C4694}"/>
    <cellStyle name="Normal GHG Numbers (0.00) 3 3 2 5 4" xfId="12827" xr:uid="{7AC274BB-263B-4211-AFAC-E06F84599267}"/>
    <cellStyle name="Normal GHG Numbers (0.00) 3 3 2 6" xfId="4864" xr:uid="{50187CB7-DDCC-4CFF-A0C8-BA3CCA0FDB46}"/>
    <cellStyle name="Normal GHG Numbers (0.00) 3 3 2 7" xfId="4340" xr:uid="{D5A39DD8-7F40-4E43-9BCB-32B5103A9BED}"/>
    <cellStyle name="Normal GHG Numbers (0.00) 3 3 2 8" xfId="8280" xr:uid="{8AE82063-E425-4963-89D3-9E1AF7F31035}"/>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2 2 2" xfId="7758" xr:uid="{581F423E-84D5-4B57-A41E-8BD39225BC2B}"/>
    <cellStyle name="Normal GHG Numbers (0.00) 3 3 3 2 2 2 3" xfId="10814" xr:uid="{33A7CFCA-16DF-4E2B-A199-2A022C11EB7D}"/>
    <cellStyle name="Normal GHG Numbers (0.00) 3 3 3 2 2 2 4" xfId="13696" xr:uid="{8DFC941C-4B06-4E6C-A00A-F793B71DFE8C}"/>
    <cellStyle name="Normal GHG Numbers (0.00) 3 3 3 2 2 3" xfId="4172" xr:uid="{EED0AD87-3BD7-49FD-86F4-62E9B222FB40}"/>
    <cellStyle name="Normal GHG Numbers (0.00) 3 3 3 2 2 4" xfId="9358" xr:uid="{47151148-47D9-4623-94B7-D391CE882438}"/>
    <cellStyle name="Normal GHG Numbers (0.00) 3 3 3 2 2 5" xfId="12280" xr:uid="{F68C9590-906F-496D-BFFE-443391880904}"/>
    <cellStyle name="Normal GHG Numbers (0.00) 3 3 3 2 3" xfId="993" xr:uid="{D0192E98-7FB7-438B-922A-055C61758ECE}"/>
    <cellStyle name="Normal GHG Numbers (0.00) 3 3 3 2 3 2" xfId="2566" xr:uid="{27E74E36-55A5-4317-96DB-62F90F35CFF7}"/>
    <cellStyle name="Normal GHG Numbers (0.00) 3 3 3 2 3 2 2" xfId="4865" xr:uid="{8AF3447D-3EA0-41BD-9912-C4996E51D305}"/>
    <cellStyle name="Normal GHG Numbers (0.00) 3 3 3 2 3 2 3" xfId="10316" xr:uid="{C4771BF6-0092-4A03-967C-B91D9AB533B9}"/>
    <cellStyle name="Normal GHG Numbers (0.00) 3 3 3 2 3 2 4" xfId="13198" xr:uid="{EA97EC3E-06B3-41D7-A5BB-1CB260BBD48E}"/>
    <cellStyle name="Normal GHG Numbers (0.00) 3 3 3 2 3 3" xfId="4960" xr:uid="{3DD5975E-08DE-4B65-8DBF-70A4F52B6610}"/>
    <cellStyle name="Normal GHG Numbers (0.00) 3 3 3 2 3 4" xfId="8852" xr:uid="{67CA20B1-AD12-4F19-B083-169CB7DD3F66}"/>
    <cellStyle name="Normal GHG Numbers (0.00) 3 3 3 2 3 5" xfId="11774" xr:uid="{FEFA1502-95DE-41D9-9369-91063278F196}"/>
    <cellStyle name="Normal GHG Numbers (0.00) 3 3 3 2 4" xfId="2149" xr:uid="{75DD3B17-FAA6-42F1-9D02-E383C68F1D94}"/>
    <cellStyle name="Normal GHG Numbers (0.00) 3 3 3 2 4 2" xfId="6431" xr:uid="{13D136BB-8DAC-4F06-9511-404FB2E60435}"/>
    <cellStyle name="Normal GHG Numbers (0.00) 3 3 3 2 4 3" xfId="10008" xr:uid="{F35ED30E-6FCD-4600-A764-30F5055A552D}"/>
    <cellStyle name="Normal GHG Numbers (0.00) 3 3 3 2 4 4" xfId="12930" xr:uid="{E7BEF3F9-FCA0-4BD8-A26A-2590772FA318}"/>
    <cellStyle name="Normal GHG Numbers (0.00) 3 3 3 2 5" xfId="4225" xr:uid="{520B16D0-8F83-4B29-9867-741FB7BF4764}"/>
    <cellStyle name="Normal GHG Numbers (0.00) 3 3 3 2 6" xfId="4605" xr:uid="{D8305617-AE91-454A-B6DD-6ACD0CD54AF4}"/>
    <cellStyle name="Normal GHG Numbers (0.00) 3 3 3 2 7" xfId="5454" xr:uid="{A975702C-6B6A-4E42-99BE-75F81F174C63}"/>
    <cellStyle name="Normal GHG Numbers (0.00) 3 3 3 3" xfId="1291" xr:uid="{C10D9770-2FAD-41DA-95AB-B53B57601356}"/>
    <cellStyle name="Normal GHG Numbers (0.00) 3 3 3 3 2" xfId="2856" xr:uid="{35B50DA7-D8D3-4E60-B0ED-629FB8D02BA9}"/>
    <cellStyle name="Normal GHG Numbers (0.00) 3 3 3 3 2 2" xfId="7550" xr:uid="{2FA640BA-D729-4313-B278-7602190B19F2}"/>
    <cellStyle name="Normal GHG Numbers (0.00) 3 3 3 3 2 3" xfId="10606" xr:uid="{453AB6BD-EED3-4007-A5C6-F249B9AA9CE8}"/>
    <cellStyle name="Normal GHG Numbers (0.00) 3 3 3 3 2 4" xfId="13488" xr:uid="{D9608AF7-9743-46D8-9351-DA9D65C2CE06}"/>
    <cellStyle name="Normal GHG Numbers (0.00) 3 3 3 3 3" xfId="5318" xr:uid="{67B1CA2C-E742-4327-81FD-1A4DCD2053C7}"/>
    <cellStyle name="Normal GHG Numbers (0.00) 3 3 3 3 4" xfId="9150" xr:uid="{4B093E59-7600-4771-B34E-77CFBBBE206D}"/>
    <cellStyle name="Normal GHG Numbers (0.00) 3 3 3 3 5" xfId="12072" xr:uid="{30B8604D-243F-4580-8B14-D8E23C99CAD5}"/>
    <cellStyle name="Normal GHG Numbers (0.00) 3 3 3 4" xfId="1127" xr:uid="{F6BF98A3-CDCF-4F29-B8B2-CFEDBD3ECC91}"/>
    <cellStyle name="Normal GHG Numbers (0.00) 3 3 3 4 2" xfId="2696" xr:uid="{96633D53-B2C4-4FC9-A69A-2EE9C474812B}"/>
    <cellStyle name="Normal GHG Numbers (0.00) 3 3 3 4 2 2" xfId="4440" xr:uid="{90E609D5-D5A8-4DF8-964E-660F21191F0C}"/>
    <cellStyle name="Normal GHG Numbers (0.00) 3 3 3 4 2 3" xfId="10446" xr:uid="{5FDAA064-0550-4280-8EEA-A38775953AE2}"/>
    <cellStyle name="Normal GHG Numbers (0.00) 3 3 3 4 2 4" xfId="13328" xr:uid="{357C814B-0A98-41BB-8607-24F38703163D}"/>
    <cellStyle name="Normal GHG Numbers (0.00) 3 3 3 4 3" xfId="6157" xr:uid="{3037DC1F-43EA-4E03-8389-45FD23CFE71D}"/>
    <cellStyle name="Normal GHG Numbers (0.00) 3 3 3 4 4" xfId="8986" xr:uid="{A1824F6A-0318-442B-AB62-BB87A24E8EF7}"/>
    <cellStyle name="Normal GHG Numbers (0.00) 3 3 3 4 5" xfId="11908" xr:uid="{0120E73F-BAFC-477D-8058-E19DC124355E}"/>
    <cellStyle name="Normal GHG Numbers (0.00) 3 3 3 5" xfId="1943" xr:uid="{40583E4D-3FBF-4754-998B-F97E1ACBA37A}"/>
    <cellStyle name="Normal GHG Numbers (0.00) 3 3 3 5 2" xfId="4351" xr:uid="{3CE0634A-2B82-42DB-A4BE-013C6744D048}"/>
    <cellStyle name="Normal GHG Numbers (0.00) 3 3 3 5 3" xfId="9802" xr:uid="{2DF1036C-4827-4548-8268-37729C493516}"/>
    <cellStyle name="Normal GHG Numbers (0.00) 3 3 3 5 4" xfId="12724" xr:uid="{9BCA3FC4-3143-48E3-A5BC-4EB0A64BAAE7}"/>
    <cellStyle name="Normal GHG Numbers (0.00) 3 3 3 6" xfId="5647" xr:uid="{5A3D2C86-4A0A-4090-B25B-81883C289D44}"/>
    <cellStyle name="Normal GHG Numbers (0.00) 3 3 3 7" xfId="4955" xr:uid="{916DC559-9BE2-4610-B9D4-041085F17848}"/>
    <cellStyle name="Normal GHG Numbers (0.00) 3 3 3 8" xfId="10242" xr:uid="{87CF904B-480E-4E99-9182-4F68771FF6B1}"/>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2 2 2" xfId="7891" xr:uid="{A28A0B0A-DAB6-4301-B721-9D1B2DEB7D9D}"/>
    <cellStyle name="Normal GHG Numbers (0.00) 3 3 4 2 2 2 3" xfId="10947" xr:uid="{2676EA77-A330-4967-99C3-9CACE6B9C0C5}"/>
    <cellStyle name="Normal GHG Numbers (0.00) 3 3 4 2 2 2 4" xfId="13829" xr:uid="{48E5CF4A-1BED-4997-92EF-C91ACE3C826A}"/>
    <cellStyle name="Normal GHG Numbers (0.00) 3 3 4 2 2 3" xfId="5029" xr:uid="{6DD056FA-C44E-496D-8A1E-395B24BBC11E}"/>
    <cellStyle name="Normal GHG Numbers (0.00) 3 3 4 2 2 4" xfId="9491" xr:uid="{605D0341-6E86-40CB-B3B5-BCF24767D29A}"/>
    <cellStyle name="Normal GHG Numbers (0.00) 3 3 4 2 2 5" xfId="12413" xr:uid="{BBF3E3AC-5BA1-4CB9-8153-F5341ECC472A}"/>
    <cellStyle name="Normal GHG Numbers (0.00) 3 3 4 2 3" xfId="1904" xr:uid="{5B33B448-E164-422E-9838-E16EFA2BA62B}"/>
    <cellStyle name="Normal GHG Numbers (0.00) 3 3 4 2 3 2" xfId="3447" xr:uid="{BC9B073D-CE4E-4ACA-8180-CC7A810E8AFB}"/>
    <cellStyle name="Normal GHG Numbers (0.00) 3 3 4 2 3 2 2" xfId="8141" xr:uid="{E97F809E-C797-4075-A158-FAD9F7BA4ABE}"/>
    <cellStyle name="Normal GHG Numbers (0.00) 3 3 4 2 3 2 3" xfId="11197" xr:uid="{84BE614E-A792-4FB5-AFD7-F94DED2FAD9C}"/>
    <cellStyle name="Normal GHG Numbers (0.00) 3 3 4 2 3 2 4" xfId="14079" xr:uid="{D52039DB-D9BE-441D-AE99-27115D18547E}"/>
    <cellStyle name="Normal GHG Numbers (0.00) 3 3 4 2 3 3" xfId="6389" xr:uid="{EB9428DD-D688-476B-BC20-6482BC97A1C7}"/>
    <cellStyle name="Normal GHG Numbers (0.00) 3 3 4 2 3 4" xfId="9763" xr:uid="{F6E927F7-E6F5-4949-BF96-F6E0FBA7FB7E}"/>
    <cellStyle name="Normal GHG Numbers (0.00) 3 3 4 2 3 5" xfId="12685" xr:uid="{C7F78A81-E118-4330-A108-7B821E075F7D}"/>
    <cellStyle name="Normal GHG Numbers (0.00) 3 3 4 2 4" xfId="2282" xr:uid="{ECAC18AB-CBBC-42F0-ABCC-03D14D15BD56}"/>
    <cellStyle name="Normal GHG Numbers (0.00) 3 3 4 2 4 2" xfId="6372" xr:uid="{4124CE2F-DF21-4580-BB3A-D29C9ED874D5}"/>
    <cellStyle name="Normal GHG Numbers (0.00) 3 3 4 2 4 3" xfId="10141" xr:uid="{96336E60-45DD-441A-AD66-29B3E0D2F088}"/>
    <cellStyle name="Normal GHG Numbers (0.00) 3 3 4 2 4 4" xfId="13063" xr:uid="{95B8FD73-D921-477A-B0C9-BF50378C241D}"/>
    <cellStyle name="Normal GHG Numbers (0.00) 3 3 4 2 5" xfId="4598" xr:uid="{EF436B5F-71EC-4B97-BC34-D47FFEB60AEA}"/>
    <cellStyle name="Normal GHG Numbers (0.00) 3 3 4 2 6" xfId="8778" xr:uid="{2A042D20-1B87-47B0-8541-35A69096DD4A}"/>
    <cellStyle name="Normal GHG Numbers (0.00) 3 3 4 2 7" xfId="11701" xr:uid="{ED54DEDA-2426-4EB5-B826-693ED8066833}"/>
    <cellStyle name="Normal GHG Numbers (0.00) 3 3 4 3" xfId="1424" xr:uid="{571F0A6B-DB23-4FD3-8CE5-0C63662052A2}"/>
    <cellStyle name="Normal GHG Numbers (0.00) 3 3 4 3 2" xfId="2989" xr:uid="{264FE51B-ED77-4423-BD81-24EFF2D17D26}"/>
    <cellStyle name="Normal GHG Numbers (0.00) 3 3 4 3 2 2" xfId="7683" xr:uid="{E2D6AE64-E136-49AD-8690-26B01A2C4977}"/>
    <cellStyle name="Normal GHG Numbers (0.00) 3 3 4 3 2 3" xfId="10739" xr:uid="{4C8AE3E6-2219-4342-ACF6-905C3152495E}"/>
    <cellStyle name="Normal GHG Numbers (0.00) 3 3 4 3 2 4" xfId="13621" xr:uid="{6AEB96F5-7C4D-46A5-9E5B-64B864A8B65E}"/>
    <cellStyle name="Normal GHG Numbers (0.00) 3 3 4 3 3" xfId="5505" xr:uid="{1D8A5133-FB58-4F2B-ABF7-CB8CC726BCD5}"/>
    <cellStyle name="Normal GHG Numbers (0.00) 3 3 4 3 4" xfId="9283" xr:uid="{AFD62C9C-F167-42B7-9013-37A55E9C7E50}"/>
    <cellStyle name="Normal GHG Numbers (0.00) 3 3 4 3 5" xfId="12205" xr:uid="{51E84777-C59F-45CE-AB89-049396307BC4}"/>
    <cellStyle name="Normal GHG Numbers (0.00) 3 3 4 4" xfId="1874" xr:uid="{4402889C-8075-4512-8FF5-3F8BC1A344B6}"/>
    <cellStyle name="Normal GHG Numbers (0.00) 3 3 4 4 2" xfId="3419" xr:uid="{ACFC3BF5-47BC-464A-960B-063692BED5A7}"/>
    <cellStyle name="Normal GHG Numbers (0.00) 3 3 4 4 2 2" xfId="8113" xr:uid="{1CFAD920-7496-49B6-B70F-6B4412973BAB}"/>
    <cellStyle name="Normal GHG Numbers (0.00) 3 3 4 4 2 3" xfId="11169" xr:uid="{DB00603E-4ED6-477D-9C6D-EC49276C3E9E}"/>
    <cellStyle name="Normal GHG Numbers (0.00) 3 3 4 4 2 4" xfId="14051" xr:uid="{CA7C97DE-A952-41CA-9F3E-94FA1B75D970}"/>
    <cellStyle name="Normal GHG Numbers (0.00) 3 3 4 4 3" xfId="5479" xr:uid="{939370D6-B65E-4AE2-A5F3-B47DFC3EA1EF}"/>
    <cellStyle name="Normal GHG Numbers (0.00) 3 3 4 4 4" xfId="9733" xr:uid="{C696C000-805E-48A6-96CA-2FCAA51A8EEF}"/>
    <cellStyle name="Normal GHG Numbers (0.00) 3 3 4 4 5" xfId="12655" xr:uid="{3BD5B2C7-2E60-442E-A19B-718A107B0572}"/>
    <cellStyle name="Normal GHG Numbers (0.00) 3 3 4 5" xfId="2076" xr:uid="{A33209E0-369F-425A-A5A0-C77E4723E38B}"/>
    <cellStyle name="Normal GHG Numbers (0.00) 3 3 4 5 2" xfId="6276" xr:uid="{57BA12CA-3821-4967-A2C1-9970D11966C6}"/>
    <cellStyle name="Normal GHG Numbers (0.00) 3 3 4 5 3" xfId="9935" xr:uid="{7623498F-E9D5-44B1-AF34-FE9848B2F4DE}"/>
    <cellStyle name="Normal GHG Numbers (0.00) 3 3 4 5 4" xfId="12857" xr:uid="{C03A423D-83CB-4C24-8740-14E731758B6B}"/>
    <cellStyle name="Normal GHG Numbers (0.00) 3 3 4 6" xfId="4345" xr:uid="{3881D4DE-EAB7-4E65-A23C-45AE7F99473A}"/>
    <cellStyle name="Normal GHG Numbers (0.00) 3 3 4 7" xfId="3861" xr:uid="{6B35A532-137C-41B3-85C6-7E43C9F1030C}"/>
    <cellStyle name="Normal GHG Numbers (0.00) 3 3 4 8" xfId="5130" xr:uid="{8439D385-63D4-4B38-AFFB-32DE57E73F45}"/>
    <cellStyle name="Normal GHG Numbers (0.00) 3 3 5" xfId="1173" xr:uid="{C251E45D-0342-4DAD-9C83-FA40E4AD526F}"/>
    <cellStyle name="Normal GHG Numbers (0.00) 3 3 5 2" xfId="2742" xr:uid="{A4D8F50A-C019-4E95-A22F-EB9F3EFCD5E4}"/>
    <cellStyle name="Normal GHG Numbers (0.00) 3 3 5 2 2" xfId="6005" xr:uid="{DB24400D-A5DC-4FEF-8684-F857EC7206E5}"/>
    <cellStyle name="Normal GHG Numbers (0.00) 3 3 5 2 3" xfId="10492" xr:uid="{FF2175A8-E782-4DF5-A840-3B618209CE5D}"/>
    <cellStyle name="Normal GHG Numbers (0.00) 3 3 5 2 4" xfId="13374" xr:uid="{5C2E65A3-2A53-4CCA-9E87-9BE4C19BC5AD}"/>
    <cellStyle name="Normal GHG Numbers (0.00) 3 3 5 3" xfId="6596" xr:uid="{6C2AA84A-A1DC-48CD-9FAE-819AC53F2758}"/>
    <cellStyle name="Normal GHG Numbers (0.00) 3 3 5 4" xfId="9032" xr:uid="{9A47CF30-1F8E-4910-8CD5-26952D7252B4}"/>
    <cellStyle name="Normal GHG Numbers (0.00) 3 3 5 5" xfId="11954" xr:uid="{65DF621B-698C-4AD6-834C-C95F1785B8DD}"/>
    <cellStyle name="Normal GHG Numbers (0.00) 3 3 6" xfId="1689" xr:uid="{07F5A262-4A94-4475-BEFA-4A7DB2EA31C9}"/>
    <cellStyle name="Normal GHG Numbers (0.00) 3 3 6 2" xfId="3251" xr:uid="{6CFFE506-544E-4DCF-B636-E571F4FD24A1}"/>
    <cellStyle name="Normal GHG Numbers (0.00) 3 3 6 2 2" xfId="7945" xr:uid="{441A148B-0DC1-4A1F-915D-BF73E503D500}"/>
    <cellStyle name="Normal GHG Numbers (0.00) 3 3 6 2 3" xfId="11001" xr:uid="{FE3E1742-5958-4386-8651-41157B510A22}"/>
    <cellStyle name="Normal GHG Numbers (0.00) 3 3 6 2 4" xfId="13883" xr:uid="{AFD2C0F6-D7AA-4D51-8930-E8C5DAED5E3D}"/>
    <cellStyle name="Normal GHG Numbers (0.00) 3 3 6 3" xfId="4948" xr:uid="{F88B6650-2B27-4D2F-9472-BA689A2B99E2}"/>
    <cellStyle name="Normal GHG Numbers (0.00) 3 3 6 4" xfId="9548" xr:uid="{4EE3F756-037F-422A-B215-1A50F04F2451}"/>
    <cellStyle name="Normal GHG Numbers (0.00) 3 3 6 5" xfId="12470" xr:uid="{99A6B1CF-F900-4DDF-BDCD-7FD3424E35F5}"/>
    <cellStyle name="Normal GHG Numbers (0.00) 3 3 7" xfId="933" xr:uid="{DFAB1CE6-CD03-4742-A893-7712E9A48E70}"/>
    <cellStyle name="Normal GHG Numbers (0.00) 3 3 7 2" xfId="4990" xr:uid="{B5C8BF41-AA46-4EE9-B20D-347989422BD0}"/>
    <cellStyle name="Normal GHG Numbers (0.00) 3 3 7 3" xfId="8792" xr:uid="{6041B8D8-0D05-4FA4-9BC7-FF78F4D91A7B}"/>
    <cellStyle name="Normal GHG Numbers (0.00) 3 3 7 4" xfId="11714" xr:uid="{7F5DBD18-F825-4AA2-84F2-8EB4AA181C0B}"/>
    <cellStyle name="Normal GHG Numbers (0.00) 3 3 8" xfId="4652" xr:uid="{6AD7DF1F-F393-4AF8-BD6D-704DF57A0F69}"/>
    <cellStyle name="Normal GHG Numbers (0.00) 3 3 9" xfId="6832" xr:uid="{B9BF03A4-4D83-4F10-B0F1-A65F21715208}"/>
    <cellStyle name="Normal GHG Numbers (0.00) 3 4" xfId="198" xr:uid="{2C0802AB-9A45-436E-87FD-2F589F8C7EFB}"/>
    <cellStyle name="Normal GHG Numbers (0.00) 3 4 2" xfId="2367" xr:uid="{A9FB2E69-D62B-4C6B-872D-39478B50BDA4}"/>
    <cellStyle name="Normal GHG Numbers (0.00) 3 4 2 2" xfId="5692" xr:uid="{B36BA659-7E64-4297-998B-F4C0750F60CB}"/>
    <cellStyle name="Normal GHG Numbers (0.00) 3 4 2 3" xfId="10224" xr:uid="{C35B7D5E-3C7F-463A-9166-8D4DA2CC95CC}"/>
    <cellStyle name="Normal GHG Numbers (0.00) 3 4 2 4" xfId="13140" xr:uid="{2B0BEDFC-5B82-4847-ACF9-A90386B563E5}"/>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2 2 2" xfId="7746" xr:uid="{51EE4DE2-8462-4059-B73A-C125485316C2}"/>
    <cellStyle name="Normal GHG Textfiels Bold 3 2 2 2 2 2 3" xfId="10802" xr:uid="{55CD8602-AD18-46A4-8414-1E832609ADA6}"/>
    <cellStyle name="Normal GHG Textfiels Bold 3 2 2 2 2 2 4" xfId="13684" xr:uid="{9E191465-D787-4C7F-83EC-7F7310C21070}"/>
    <cellStyle name="Normal GHG Textfiels Bold 3 2 2 2 2 3" xfId="4675" xr:uid="{F1FF790A-95EB-4E87-A42E-1B4D26B83588}"/>
    <cellStyle name="Normal GHG Textfiels Bold 3 2 2 2 2 4" xfId="9346" xr:uid="{81468CF9-47B4-486F-971A-B915D95650F1}"/>
    <cellStyle name="Normal GHG Textfiels Bold 3 2 2 2 2 5" xfId="12268" xr:uid="{97E4DBFF-3929-490C-BCCD-0F9242EA6D1D}"/>
    <cellStyle name="Normal GHG Textfiels Bold 3 2 2 2 3" xfId="1162" xr:uid="{9436654C-4434-4D9C-9F62-F0918E49414B}"/>
    <cellStyle name="Normal GHG Textfiels Bold 3 2 2 2 3 2" xfId="2731" xr:uid="{F70410BD-50C4-46D2-B138-1474BDF45ED2}"/>
    <cellStyle name="Normal GHG Textfiels Bold 3 2 2 2 3 2 2" xfId="3884" xr:uid="{98700453-4C61-4F63-899A-5F5FDCF8E898}"/>
    <cellStyle name="Normal GHG Textfiels Bold 3 2 2 2 3 2 3" xfId="10481" xr:uid="{D89E4EC4-71C0-4493-BB3B-A445D2AAF37D}"/>
    <cellStyle name="Normal GHG Textfiels Bold 3 2 2 2 3 2 4" xfId="13363" xr:uid="{9FCA5B52-3380-4009-8980-5C0D17AC4DED}"/>
    <cellStyle name="Normal GHG Textfiels Bold 3 2 2 2 3 3" xfId="6407" xr:uid="{84B383D2-7324-4B18-893E-994D5B38DED3}"/>
    <cellStyle name="Normal GHG Textfiels Bold 3 2 2 2 3 4" xfId="9021" xr:uid="{19A4E7B0-8238-4FF6-A632-D842A7E6AA4D}"/>
    <cellStyle name="Normal GHG Textfiels Bold 3 2 2 2 3 5" xfId="11943" xr:uid="{3D2AAFC1-2E37-4D80-BFDF-896CAFBF4695}"/>
    <cellStyle name="Normal GHG Textfiels Bold 3 2 2 2 4" xfId="2137" xr:uid="{E6D010DB-314B-41B0-8753-7CD9A683761B}"/>
    <cellStyle name="Normal GHG Textfiels Bold 3 2 2 2 4 2" xfId="4803" xr:uid="{607764EF-97C8-4FBA-AA85-84529A40DD10}"/>
    <cellStyle name="Normal GHG Textfiels Bold 3 2 2 2 4 3" xfId="9996" xr:uid="{6DA91F70-24E7-4083-AB28-1EB40B07D5D3}"/>
    <cellStyle name="Normal GHG Textfiels Bold 3 2 2 2 4 4" xfId="12918" xr:uid="{895D4F21-EA3F-437A-8FFB-153F2F240D4E}"/>
    <cellStyle name="Normal GHG Textfiels Bold 3 2 2 2 5" xfId="6091" xr:uid="{F01880B4-253A-40FB-9CB9-6DAB45916F3C}"/>
    <cellStyle name="Normal GHG Textfiels Bold 3 2 2 2 6" xfId="4757" xr:uid="{FF6649D1-0905-4319-85BC-5F9E15990ED0}"/>
    <cellStyle name="Normal GHG Textfiels Bold 3 2 2 2 7" xfId="8171" xr:uid="{F8D627AB-D8BF-4297-8EA9-59A87B8237BE}"/>
    <cellStyle name="Normal GHG Textfiels Bold 3 2 2 3" xfId="1279" xr:uid="{EA0DF71E-20DE-41CE-8D30-5A67DC5EF341}"/>
    <cellStyle name="Normal GHG Textfiels Bold 3 2 2 3 2" xfId="2844" xr:uid="{6B6077C9-6119-431D-80AB-6B8D3893FF34}"/>
    <cellStyle name="Normal GHG Textfiels Bold 3 2 2 3 2 2" xfId="7538" xr:uid="{3201E6E6-1D9F-412E-86F0-3360ED705F67}"/>
    <cellStyle name="Normal GHG Textfiels Bold 3 2 2 3 2 3" xfId="10594" xr:uid="{EE8BEE57-D8ED-4E0F-9DBD-2DAC94B409A4}"/>
    <cellStyle name="Normal GHG Textfiels Bold 3 2 2 3 2 4" xfId="13476" xr:uid="{407DBF33-C75B-482E-B032-EC9C2546D67C}"/>
    <cellStyle name="Normal GHG Textfiels Bold 3 2 2 3 3" xfId="4628" xr:uid="{0FC08215-0EA5-464E-98C6-E99528C42F6D}"/>
    <cellStyle name="Normal GHG Textfiels Bold 3 2 2 3 4" xfId="9138" xr:uid="{24333306-C95B-4E6D-A03D-7D9DA659F8BF}"/>
    <cellStyle name="Normal GHG Textfiels Bold 3 2 2 3 5" xfId="12060" xr:uid="{C61A33C0-C414-45E4-9732-6120D6211211}"/>
    <cellStyle name="Normal GHG Textfiels Bold 3 2 2 4" xfId="1698" xr:uid="{3FBD8FD2-B9CB-48E3-BBD6-F5380462213C}"/>
    <cellStyle name="Normal GHG Textfiels Bold 3 2 2 4 2" xfId="3259" xr:uid="{6236BE41-42BB-4A7A-9E0B-1B82487EAB48}"/>
    <cellStyle name="Normal GHG Textfiels Bold 3 2 2 4 2 2" xfId="7953" xr:uid="{4BBC44AB-E8A2-4DD4-90C0-417BAA8A01A1}"/>
    <cellStyle name="Normal GHG Textfiels Bold 3 2 2 4 2 3" xfId="11009" xr:uid="{666102CC-1EDC-4AE8-A3CB-8D1A4F83872D}"/>
    <cellStyle name="Normal GHG Textfiels Bold 3 2 2 4 2 4" xfId="13891" xr:uid="{FBDAC649-5629-44BD-AEDC-C00B7EAD65A3}"/>
    <cellStyle name="Normal GHG Textfiels Bold 3 2 2 4 3" xfId="6728" xr:uid="{58315DFD-6D29-4F7B-9837-F44E15881A73}"/>
    <cellStyle name="Normal GHG Textfiels Bold 3 2 2 4 4" xfId="9557" xr:uid="{413A47B5-D41B-4132-B7AF-4626715CCF89}"/>
    <cellStyle name="Normal GHG Textfiels Bold 3 2 2 4 5" xfId="12479" xr:uid="{697CFB30-52CD-4D0E-85F3-32812BD54517}"/>
    <cellStyle name="Normal GHG Textfiels Bold 3 2 2 5" xfId="1931" xr:uid="{F1038D0D-F68A-4763-AE64-38E84F408B11}"/>
    <cellStyle name="Normal GHG Textfiels Bold 3 2 2 5 2" xfId="6183" xr:uid="{4D04ACD5-4AB6-4900-A8E1-C5A503A7ED1D}"/>
    <cellStyle name="Normal GHG Textfiels Bold 3 2 2 5 3" xfId="9790" xr:uid="{1247E210-4196-43E2-8AE8-4F16504BE840}"/>
    <cellStyle name="Normal GHG Textfiels Bold 3 2 2 5 4" xfId="12712" xr:uid="{7873FB88-AA3C-4795-8B33-662F8B279D93}"/>
    <cellStyle name="Normal GHG Textfiels Bold 3 2 2 6" xfId="5573" xr:uid="{CE424249-7ABD-48AB-9FAF-B006AB0A959F}"/>
    <cellStyle name="Normal GHG Textfiels Bold 3 2 2 7" xfId="5148" xr:uid="{CC232E20-EBEF-45F6-93CA-7F19C4494E2E}"/>
    <cellStyle name="Normal GHG Textfiels Bold 3 2 2 8" xfId="10231" xr:uid="{5127CC3F-7FFF-4528-AA2F-258085BE9C40}"/>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2 2 2" xfId="7729" xr:uid="{FF836B92-063B-49DD-9859-100E918C3B58}"/>
    <cellStyle name="Normal GHG Textfiels Bold 3 2 3 2 2 3" xfId="10785" xr:uid="{1CC94FC4-F44A-4C5D-BCF2-EB0F0CE9337D}"/>
    <cellStyle name="Normal GHG Textfiels Bold 3 2 3 2 2 4" xfId="13667" xr:uid="{72E68E39-BA87-4146-A5EF-8347AAAC9D37}"/>
    <cellStyle name="Normal GHG Textfiels Bold 3 2 3 2 3" xfId="5444" xr:uid="{A0D68C59-49E2-41A7-ABD9-5D2B9BFB940A}"/>
    <cellStyle name="Normal GHG Textfiels Bold 3 2 3 2 4" xfId="9329" xr:uid="{4EDD32B5-81F6-4A90-87B3-0E7347C48EFF}"/>
    <cellStyle name="Normal GHG Textfiels Bold 3 2 3 2 5" xfId="12251" xr:uid="{6AC5AAEE-F492-4DB4-8782-B241AA7C5B7C}"/>
    <cellStyle name="Normal GHG Textfiels Bold 3 2 3 3" xfId="1888" xr:uid="{27C7A909-2ECE-40D4-B50E-FF53CD05787B}"/>
    <cellStyle name="Normal GHG Textfiels Bold 3 2 3 3 2" xfId="3431" xr:uid="{14D99A6D-7AD0-4EE1-A1C3-837CA1B1CAA6}"/>
    <cellStyle name="Normal GHG Textfiels Bold 3 2 3 3 2 2" xfId="8125" xr:uid="{C227159A-6BE0-4191-93B6-6C688AE469E1}"/>
    <cellStyle name="Normal GHG Textfiels Bold 3 2 3 3 2 3" xfId="11181" xr:uid="{47E6C7C4-6D8D-437D-9686-9B235376FC60}"/>
    <cellStyle name="Normal GHG Textfiels Bold 3 2 3 3 2 4" xfId="14063" xr:uid="{62247234-15BC-4145-9025-9C6B83B74F6D}"/>
    <cellStyle name="Normal GHG Textfiels Bold 3 2 3 3 3" xfId="3633" xr:uid="{6E0F3FB6-1AE4-41BA-BA03-DACA3717333A}"/>
    <cellStyle name="Normal GHG Textfiels Bold 3 2 3 3 4" xfId="9747" xr:uid="{F876763B-D1C6-44AF-B0B2-E8CD5C2DCAFB}"/>
    <cellStyle name="Normal GHG Textfiels Bold 3 2 3 3 5" xfId="12669" xr:uid="{44AD68C8-6987-4EE2-8688-6E7859B6EEDC}"/>
    <cellStyle name="Normal GHG Textfiels Bold 3 2 3 4" xfId="2120" xr:uid="{8400D26F-E8C7-4BA1-8CD7-7526800D7924}"/>
    <cellStyle name="Normal GHG Textfiels Bold 3 2 3 4 2" xfId="4098" xr:uid="{61D9ABEA-3465-4EA1-9CB2-6BE1C01C2E2F}"/>
    <cellStyle name="Normal GHG Textfiels Bold 3 2 3 4 3" xfId="9979" xr:uid="{5E7984BC-880E-4343-A649-A8BB26D462B1}"/>
    <cellStyle name="Normal GHG Textfiels Bold 3 2 3 4 4" xfId="12901" xr:uid="{09930583-DEAD-48EA-86B4-63C18DAFA250}"/>
    <cellStyle name="Normal GHG Textfiels Bold 3 2 3 5" xfId="4166" xr:uid="{309EC1AA-1D5F-489C-92AD-DF7CC024A47F}"/>
    <cellStyle name="Normal GHG Textfiels Bold 3 2 3 6" xfId="4958" xr:uid="{73FDAA3B-4B37-41F9-AA8A-16E9DF33BE19}"/>
    <cellStyle name="Normal GHG Textfiels Bold 3 2 3 7" xfId="4754" xr:uid="{BB80789D-CDE0-4919-8F36-D6C9B7F20690}"/>
    <cellStyle name="Normal GHG Textfiels Bold 3 3" xfId="397" xr:uid="{F879D2CD-4BDC-4CED-9362-9B38684D341F}"/>
    <cellStyle name="Normal GHG Textfiels Bold 3 3 10" xfId="11260" xr:uid="{0AEA6FE5-4765-4F9F-B078-55D736DC43DD}"/>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2 2 2" xfId="7862" xr:uid="{F2E36183-77BD-47BA-A9B1-0E68B258E57A}"/>
    <cellStyle name="Normal GHG Textfiels Bold 3 3 2 2 2 2 3" xfId="10918" xr:uid="{7096CED3-B0A6-4BC7-9599-5836E06E9011}"/>
    <cellStyle name="Normal GHG Textfiels Bold 3 3 2 2 2 2 4" xfId="13800" xr:uid="{A73983AF-ED8F-48D3-A324-3D132EDBB8C6}"/>
    <cellStyle name="Normal GHG Textfiels Bold 3 3 2 2 2 3" xfId="5991" xr:uid="{E0AE503A-69EF-49E5-8CC8-7E4CAF18D9C2}"/>
    <cellStyle name="Normal GHG Textfiels Bold 3 3 2 2 2 4" xfId="9462" xr:uid="{0DA238AB-3F5A-40A6-B915-E45558919D16}"/>
    <cellStyle name="Normal GHG Textfiels Bold 3 3 2 2 2 5" xfId="12384" xr:uid="{F3D33203-29B1-4EFF-AE25-86A4F686DDB4}"/>
    <cellStyle name="Normal GHG Textfiels Bold 3 3 2 2 3" xfId="1826" xr:uid="{CDAA8BAA-9A45-4458-9894-B4AF969D8EBF}"/>
    <cellStyle name="Normal GHG Textfiels Bold 3 3 2 2 3 2" xfId="3376" xr:uid="{C38BCB14-E057-449B-A2F8-1AC6186F7427}"/>
    <cellStyle name="Normal GHG Textfiels Bold 3 3 2 2 3 2 2" xfId="8070" xr:uid="{511A3712-4449-40A9-BDA9-299891EBB43D}"/>
    <cellStyle name="Normal GHG Textfiels Bold 3 3 2 2 3 2 3" xfId="11126" xr:uid="{B4F96EA1-5D75-4810-9EEB-FD1445EF07E9}"/>
    <cellStyle name="Normal GHG Textfiels Bold 3 3 2 2 3 2 4" xfId="14008" xr:uid="{951D856D-12D5-47E5-B5F3-4FA2FBC0BC56}"/>
    <cellStyle name="Normal GHG Textfiels Bold 3 3 2 2 3 3" xfId="6420" xr:uid="{4BAB58E6-E122-4BD1-B80D-334C267A4743}"/>
    <cellStyle name="Normal GHG Textfiels Bold 3 3 2 2 3 4" xfId="9685" xr:uid="{41F157DF-A9FF-4829-BBBF-DFB2ADF37A24}"/>
    <cellStyle name="Normal GHG Textfiels Bold 3 3 2 2 3 5" xfId="12607" xr:uid="{CF5C9DA2-6496-4169-932B-F44AF8D57EC8}"/>
    <cellStyle name="Normal GHG Textfiels Bold 3 3 2 2 4" xfId="2253" xr:uid="{23432C56-AC03-4B3A-ABF2-FA7F4EF4B8E0}"/>
    <cellStyle name="Normal GHG Textfiels Bold 3 3 2 2 4 2" xfId="5625" xr:uid="{1D86A4B0-ECCA-49C4-AA9E-15F62AEEEAF1}"/>
    <cellStyle name="Normal GHG Textfiels Bold 3 3 2 2 4 3" xfId="10112" xr:uid="{A91F6FCF-5C35-4A5F-A7E1-76002CFEFFEE}"/>
    <cellStyle name="Normal GHG Textfiels Bold 3 3 2 2 4 4" xfId="13034" xr:uid="{8DD52920-4E63-48FD-89BE-10E4462C8B32}"/>
    <cellStyle name="Normal GHG Textfiels Bold 3 3 2 2 5" xfId="4303" xr:uid="{D5E1E566-894A-4F57-A016-299837260EAA}"/>
    <cellStyle name="Normal GHG Textfiels Bold 3 3 2 2 6" xfId="6551" xr:uid="{E4E16123-AD77-47E9-8F3B-3B657B4A1D77}"/>
    <cellStyle name="Normal GHG Textfiels Bold 3 3 2 2 7" xfId="6665" xr:uid="{4E5027E7-BA6F-4E73-BBE2-2BA581F2EBC5}"/>
    <cellStyle name="Normal GHG Textfiels Bold 3 3 2 3" xfId="1395" xr:uid="{4D4F65E0-BACE-414A-9119-D89B01B0D674}"/>
    <cellStyle name="Normal GHG Textfiels Bold 3 3 2 3 2" xfId="2960" xr:uid="{9F7C60A3-A7C9-414F-93DE-E58AB4BDEEF1}"/>
    <cellStyle name="Normal GHG Textfiels Bold 3 3 2 3 2 2" xfId="7654" xr:uid="{7FDCE2A1-6C55-4241-817B-A3920B1A10B0}"/>
    <cellStyle name="Normal GHG Textfiels Bold 3 3 2 3 2 3" xfId="10710" xr:uid="{52AFF883-5D17-40DA-95EC-436805833634}"/>
    <cellStyle name="Normal GHG Textfiels Bold 3 3 2 3 2 4" xfId="13592" xr:uid="{495ED6E0-083B-4D8A-A48E-59DA9D12EC67}"/>
    <cellStyle name="Normal GHG Textfiels Bold 3 3 2 3 3" xfId="6645" xr:uid="{6AE1D704-1506-491D-8A8E-BAD8991C3DCE}"/>
    <cellStyle name="Normal GHG Textfiels Bold 3 3 2 3 4" xfId="9254" xr:uid="{98293A9B-85F9-4967-A03F-466CA9E73DA0}"/>
    <cellStyle name="Normal GHG Textfiels Bold 3 3 2 3 5" xfId="12176" xr:uid="{39E54BCC-2B34-4A17-A801-8424EA2F025E}"/>
    <cellStyle name="Normal GHG Textfiels Bold 3 3 2 4" xfId="1090" xr:uid="{5082EF79-4C2D-40FA-AA9F-8E854420DD13}"/>
    <cellStyle name="Normal GHG Textfiels Bold 3 3 2 4 2" xfId="2659" xr:uid="{9E7C1D87-74E3-43E5-AE74-593E56D60E8E}"/>
    <cellStyle name="Normal GHG Textfiels Bold 3 3 2 4 2 2" xfId="3759" xr:uid="{052DB1D7-5765-47CF-9EFA-2983173E9009}"/>
    <cellStyle name="Normal GHG Textfiels Bold 3 3 2 4 2 3" xfId="10409" xr:uid="{0E2E3042-87F3-4E17-813B-DC18B29B2EBB}"/>
    <cellStyle name="Normal GHG Textfiels Bold 3 3 2 4 2 4" xfId="13291" xr:uid="{A4BA8ECD-584E-43B3-9A69-63BC35E32343}"/>
    <cellStyle name="Normal GHG Textfiels Bold 3 3 2 4 3" xfId="5571" xr:uid="{6FAFDFDF-F762-4696-AAE0-220B122EF7CF}"/>
    <cellStyle name="Normal GHG Textfiels Bold 3 3 2 4 4" xfId="8949" xr:uid="{EEF7D4AE-C766-481E-B051-AF52AE0867ED}"/>
    <cellStyle name="Normal GHG Textfiels Bold 3 3 2 4 5" xfId="11871" xr:uid="{058CEEFB-C2F3-4FC6-8C3E-6B262A4C2116}"/>
    <cellStyle name="Normal GHG Textfiels Bold 3 3 2 5" xfId="2047" xr:uid="{3A34EF54-F8AE-4C7F-81BF-89EB74E253B6}"/>
    <cellStyle name="Normal GHG Textfiels Bold 3 3 2 5 2" xfId="6185" xr:uid="{BD24F2D9-7C5C-4ECF-B6D8-92EEF042196D}"/>
    <cellStyle name="Normal GHG Textfiels Bold 3 3 2 5 3" xfId="9906" xr:uid="{81290254-E889-48ED-8593-D5A95645BDD6}"/>
    <cellStyle name="Normal GHG Textfiels Bold 3 3 2 5 4" xfId="12828" xr:uid="{93E873E6-F88A-45FB-A690-54FE3528D5D2}"/>
    <cellStyle name="Normal GHG Textfiels Bold 3 3 2 6" xfId="5696" xr:uid="{034A4C8B-42EE-4EC1-A4E6-3DB3D3C8845E}"/>
    <cellStyle name="Normal GHG Textfiels Bold 3 3 2 7" xfId="4501" xr:uid="{AEBE504C-5EEF-4E78-895A-294F792D2AE3}"/>
    <cellStyle name="Normal GHG Textfiels Bold 3 3 2 8" xfId="8290" xr:uid="{457420C1-1A5B-4F84-86C1-B55C50EF3F5B}"/>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2 2 2" xfId="7805" xr:uid="{D187D816-C1F6-41BC-BC93-F2E8804AEE6C}"/>
    <cellStyle name="Normal GHG Textfiels Bold 3 3 3 2 2 2 3" xfId="10861" xr:uid="{3D69EDAB-3BA5-47F1-B575-9282698CB1BD}"/>
    <cellStyle name="Normal GHG Textfiels Bold 3 3 3 2 2 2 4" xfId="13743" xr:uid="{46FAD90E-77A2-47BD-9AC5-C4BA30C03B4D}"/>
    <cellStyle name="Normal GHG Textfiels Bold 3 3 3 2 2 3" xfId="3640" xr:uid="{97566A4D-C697-4E34-860A-A740BCF3F42A}"/>
    <cellStyle name="Normal GHG Textfiels Bold 3 3 3 2 2 4" xfId="9405" xr:uid="{37A7113D-EF49-4061-9131-DE8AB672B3E0}"/>
    <cellStyle name="Normal GHG Textfiels Bold 3 3 3 2 2 5" xfId="12327" xr:uid="{B2571D46-1185-4398-958D-8C6670844982}"/>
    <cellStyle name="Normal GHG Textfiels Bold 3 3 3 2 3" xfId="1767" xr:uid="{D77D77D6-C40B-4DAE-886C-F15A872F17C2}"/>
    <cellStyle name="Normal GHG Textfiels Bold 3 3 3 2 3 2" xfId="3324" xr:uid="{50D58DAE-C2EC-47D0-85E6-E83D68797244}"/>
    <cellStyle name="Normal GHG Textfiels Bold 3 3 3 2 3 2 2" xfId="8018" xr:uid="{351EEFDC-C12B-49A7-98C6-F842B50021E4}"/>
    <cellStyle name="Normal GHG Textfiels Bold 3 3 3 2 3 2 3" xfId="11074" xr:uid="{084D4196-9422-40E9-8703-2A542195CE74}"/>
    <cellStyle name="Normal GHG Textfiels Bold 3 3 3 2 3 2 4" xfId="13956" xr:uid="{7E12C262-853B-4EC8-AC3C-ED78CB8DAC8C}"/>
    <cellStyle name="Normal GHG Textfiels Bold 3 3 3 2 3 3" xfId="4717" xr:uid="{E87C88CA-896D-4D0C-983A-2E681602E9E3}"/>
    <cellStyle name="Normal GHG Textfiels Bold 3 3 3 2 3 4" xfId="9626" xr:uid="{FDF4C593-AF7E-453D-A9DA-EFCA25E47865}"/>
    <cellStyle name="Normal GHG Textfiels Bold 3 3 3 2 3 5" xfId="12548" xr:uid="{50522C56-7B89-4F26-BAC1-9A9F66ABD52D}"/>
    <cellStyle name="Normal GHG Textfiels Bold 3 3 3 2 4" xfId="2196" xr:uid="{BE194F84-0550-45AD-BF7B-B58231A3FFCA}"/>
    <cellStyle name="Normal GHG Textfiels Bold 3 3 3 2 4 2" xfId="4473" xr:uid="{09C218EC-CEB8-497E-AE3E-99BF7BACB253}"/>
    <cellStyle name="Normal GHG Textfiels Bold 3 3 3 2 4 3" xfId="10055" xr:uid="{BA694D12-4029-485D-A402-C025CA0686AB}"/>
    <cellStyle name="Normal GHG Textfiels Bold 3 3 3 2 4 4" xfId="12977" xr:uid="{6E93D6F6-57C7-4D19-92D9-9FE0A7B8419C}"/>
    <cellStyle name="Normal GHG Textfiels Bold 3 3 3 2 5" xfId="6213" xr:uid="{5CCE58BC-5924-41B4-A557-80CD912E85E8}"/>
    <cellStyle name="Normal GHG Textfiels Bold 3 3 3 2 6" xfId="5407" xr:uid="{2338EDF6-B9E4-44A4-B29E-585EC776E7F4}"/>
    <cellStyle name="Normal GHG Textfiels Bold 3 3 3 2 7" xfId="6256" xr:uid="{4E1D0B82-19FD-4274-88F0-115D68DC3B2A}"/>
    <cellStyle name="Normal GHG Textfiels Bold 3 3 3 3" xfId="1338" xr:uid="{330100A2-BBD5-43BE-A416-53136965AE0A}"/>
    <cellStyle name="Normal GHG Textfiels Bold 3 3 3 3 2" xfId="2903" xr:uid="{E08DF02F-0EF4-4914-8FD3-9855DF93D2B3}"/>
    <cellStyle name="Normal GHG Textfiels Bold 3 3 3 3 2 2" xfId="7597" xr:uid="{F54190F8-2DD6-4ECB-A681-896E3B52EB16}"/>
    <cellStyle name="Normal GHG Textfiels Bold 3 3 3 3 2 3" xfId="10653" xr:uid="{6E799BEC-B9C6-4420-8162-11DE73F6F0F2}"/>
    <cellStyle name="Normal GHG Textfiels Bold 3 3 3 3 2 4" xfId="13535" xr:uid="{F09EF326-374C-44B4-A0EE-657BC7D5CFB2}"/>
    <cellStyle name="Normal GHG Textfiels Bold 3 3 3 3 3" xfId="6541" xr:uid="{0676ED38-761A-4A7D-BBE8-2C8DE87C07FD}"/>
    <cellStyle name="Normal GHG Textfiels Bold 3 3 3 3 4" xfId="9197" xr:uid="{4765DE91-380C-4615-9FA2-F8FFC86F9F18}"/>
    <cellStyle name="Normal GHG Textfiels Bold 3 3 3 3 5" xfId="12119" xr:uid="{E00BDA4E-8C3D-4A0D-BFEA-AD46149271D7}"/>
    <cellStyle name="Normal GHG Textfiels Bold 3 3 3 4" xfId="88" xr:uid="{C8F6774A-C169-4A4B-AF69-34BEC104A817}"/>
    <cellStyle name="Normal GHG Textfiels Bold 3 3 3 4 2" xfId="2341" xr:uid="{E1A87B5A-3ED4-4B38-B049-ACA562BADDD1}"/>
    <cellStyle name="Normal GHG Textfiels Bold 3 3 3 4 2 2" xfId="6187" xr:uid="{71531E3A-4373-45FF-8E6C-48BBDD743EFE}"/>
    <cellStyle name="Normal GHG Textfiels Bold 3 3 3 4 2 3" xfId="10199" xr:uid="{668324A1-870A-48EC-8ECE-CB37F55789A9}"/>
    <cellStyle name="Normal GHG Textfiels Bold 3 3 3 4 2 4" xfId="13117" xr:uid="{DAA78133-A404-49EE-B85B-83A3BA40D801}"/>
    <cellStyle name="Normal GHG Textfiels Bold 3 3 3 4 3" xfId="4019" xr:uid="{C32B8381-8E3D-48CB-9BF8-3326D1746CB4}"/>
    <cellStyle name="Normal GHG Textfiels Bold 3 3 3 4 4" xfId="4492" xr:uid="{5C9CDF81-487D-44BF-9BE6-9280AD8A36FE}"/>
    <cellStyle name="Normal GHG Textfiels Bold 3 3 3 4 5" xfId="8552" xr:uid="{9109CC0D-EECC-41DB-B9BD-EB7009413AD0}"/>
    <cellStyle name="Normal GHG Textfiels Bold 3 3 3 5" xfId="1990" xr:uid="{AE7D4134-2CC0-4F6C-AFD6-3BBDCA405B66}"/>
    <cellStyle name="Normal GHG Textfiels Bold 3 3 3 5 2" xfId="6537" xr:uid="{1D0AA6E9-7741-4DF7-BAC4-6248C40AD49E}"/>
    <cellStyle name="Normal GHG Textfiels Bold 3 3 3 5 3" xfId="9849" xr:uid="{515178F7-D558-4F78-85DB-B38128CB6E5F}"/>
    <cellStyle name="Normal GHG Textfiels Bold 3 3 3 5 4" xfId="12771" xr:uid="{51053AA4-7379-4C87-B3D5-2C7D1CCB35F4}"/>
    <cellStyle name="Normal GHG Textfiels Bold 3 3 3 6" xfId="3562" xr:uid="{3A8C6026-1F73-4946-8CF0-E7B7D5C6B5D3}"/>
    <cellStyle name="Normal GHG Textfiels Bold 3 3 3 7" xfId="4445" xr:uid="{0DE11478-117A-49B2-8C73-582FA41D2882}"/>
    <cellStyle name="Normal GHG Textfiels Bold 3 3 3 8" xfId="8524" xr:uid="{C8A23F97-0E49-4FC2-9CD6-6CF5191813FE}"/>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2 2 2" xfId="7780" xr:uid="{4BDA1C66-8336-49A9-AD69-39453347CF3A}"/>
    <cellStyle name="Normal GHG Textfiels Bold 3 3 4 2 2 2 3" xfId="10836" xr:uid="{B7ACEBC3-BE5F-4314-BAF6-39FD63FA65BF}"/>
    <cellStyle name="Normal GHG Textfiels Bold 3 3 4 2 2 2 4" xfId="13718" xr:uid="{A8207EAD-C0A0-4AD6-BD78-C8470E5CA127}"/>
    <cellStyle name="Normal GHG Textfiels Bold 3 3 4 2 2 3" xfId="5055" xr:uid="{E739D3D1-78F2-4AD5-80EA-8E53E1C69809}"/>
    <cellStyle name="Normal GHG Textfiels Bold 3 3 4 2 2 4" xfId="9380" xr:uid="{53CAC6DD-A3C6-4754-AB33-FF3A45A57126}"/>
    <cellStyle name="Normal GHG Textfiels Bold 3 3 4 2 2 5" xfId="12302" xr:uid="{DA4BB1BB-CCB3-49AA-9AD2-4171D5B6AC9C}"/>
    <cellStyle name="Normal GHG Textfiels Bold 3 3 4 2 3" xfId="1660" xr:uid="{353FA194-40A4-4F60-AA4C-6684163EB0B6}"/>
    <cellStyle name="Normal GHG Textfiels Bold 3 3 4 2 3 2" xfId="3225" xr:uid="{3E71C28B-5485-4094-BFC4-BCCA25D9F8EE}"/>
    <cellStyle name="Normal GHG Textfiels Bold 3 3 4 2 3 2 2" xfId="7919" xr:uid="{43FFAA80-86F1-49A9-86DD-E8B38D65B0AC}"/>
    <cellStyle name="Normal GHG Textfiels Bold 3 3 4 2 3 2 3" xfId="10975" xr:uid="{8D8E3BA5-DA05-4224-BEC2-178D03560872}"/>
    <cellStyle name="Normal GHG Textfiels Bold 3 3 4 2 3 2 4" xfId="13857" xr:uid="{ACE96B1C-F9D8-4069-ABE2-ED7C59AB5BF7}"/>
    <cellStyle name="Normal GHG Textfiels Bold 3 3 4 2 3 3" xfId="4869" xr:uid="{A566B480-A4FB-470D-B3BD-7A2A08E856B2}"/>
    <cellStyle name="Normal GHG Textfiels Bold 3 3 4 2 3 4" xfId="9519" xr:uid="{84FBF658-3F4B-4810-98D0-85A00E564186}"/>
    <cellStyle name="Normal GHG Textfiels Bold 3 3 4 2 3 5" xfId="12441" xr:uid="{D1F6B225-9D02-4320-8962-F81A427E07DF}"/>
    <cellStyle name="Normal GHG Textfiels Bold 3 3 4 2 4" xfId="2171" xr:uid="{EF621F48-E1A4-4DF0-ABA7-933090576CAE}"/>
    <cellStyle name="Normal GHG Textfiels Bold 3 3 4 2 4 2" xfId="6756" xr:uid="{45AC6329-BB7F-4040-9EE1-0B4810F5A380}"/>
    <cellStyle name="Normal GHG Textfiels Bold 3 3 4 2 4 3" xfId="10030" xr:uid="{4BB93EAE-EA69-41F2-97C5-ED6ADD98FA43}"/>
    <cellStyle name="Normal GHG Textfiels Bold 3 3 4 2 4 4" xfId="12952" xr:uid="{55091C35-8A98-41E4-8E4E-969F3DF7B523}"/>
    <cellStyle name="Normal GHG Textfiels Bold 3 3 4 2 5" xfId="6543" xr:uid="{76E5FA6D-FBB3-44D4-A99E-E03D1F41F634}"/>
    <cellStyle name="Normal GHG Textfiels Bold 3 3 4 2 6" xfId="4468" xr:uid="{544CD5D0-A757-4D06-9A73-9698A726720D}"/>
    <cellStyle name="Normal GHG Textfiels Bold 3 3 4 2 7" xfId="3541" xr:uid="{1662741C-250F-4743-A1A1-4BC699D0CA62}"/>
    <cellStyle name="Normal GHG Textfiels Bold 3 3 4 3" xfId="1313" xr:uid="{2FD89A5F-B1E1-4478-ABE6-EF5155E28679}"/>
    <cellStyle name="Normal GHG Textfiels Bold 3 3 4 3 2" xfId="2878" xr:uid="{EEE78D8E-C573-4F32-884B-1BD1DA48F5EE}"/>
    <cellStyle name="Normal GHG Textfiels Bold 3 3 4 3 2 2" xfId="7572" xr:uid="{3441103B-760A-468E-A976-8A59B6AE2A80}"/>
    <cellStyle name="Normal GHG Textfiels Bold 3 3 4 3 2 3" xfId="10628" xr:uid="{661D0CFA-A202-42F8-810F-C2F79769F276}"/>
    <cellStyle name="Normal GHG Textfiels Bold 3 3 4 3 2 4" xfId="13510" xr:uid="{25093BB8-3164-42C7-B8B7-984FDC62707D}"/>
    <cellStyle name="Normal GHG Textfiels Bold 3 3 4 3 3" xfId="4527" xr:uid="{8B8453CC-1EFE-4459-8B8B-3AC7CF8F6EFE}"/>
    <cellStyle name="Normal GHG Textfiels Bold 3 3 4 3 4" xfId="9172" xr:uid="{374E5F52-3864-44A9-9910-BA4903F99F1A}"/>
    <cellStyle name="Normal GHG Textfiels Bold 3 3 4 3 5" xfId="12094" xr:uid="{6C3A80CC-2D00-4194-9695-16066B5C8284}"/>
    <cellStyle name="Normal GHG Textfiels Bold 3 3 4 4" xfId="1153" xr:uid="{AD4E6845-AE1F-4889-A432-4AB793FFD1CB}"/>
    <cellStyle name="Normal GHG Textfiels Bold 3 3 4 4 2" xfId="2722" xr:uid="{DBBE3C2E-E14D-4DC8-92A6-B4CE9E17E248}"/>
    <cellStyle name="Normal GHG Textfiels Bold 3 3 4 4 2 2" xfId="3710" xr:uid="{87EA4375-D00C-4F35-A31F-6949AEF8D90E}"/>
    <cellStyle name="Normal GHG Textfiels Bold 3 3 4 4 2 3" xfId="10472" xr:uid="{85254E56-C432-4E34-8FAD-6E37B8E57F27}"/>
    <cellStyle name="Normal GHG Textfiels Bold 3 3 4 4 2 4" xfId="13354" xr:uid="{D4217CDF-3293-4B98-AF1A-84EFAC862227}"/>
    <cellStyle name="Normal GHG Textfiels Bold 3 3 4 4 3" xfId="6575" xr:uid="{8F84057C-BAC6-4703-B275-4CD14C021D9A}"/>
    <cellStyle name="Normal GHG Textfiels Bold 3 3 4 4 4" xfId="9012" xr:uid="{7EC1280C-A113-480E-8CBF-3FD5B24F76E9}"/>
    <cellStyle name="Normal GHG Textfiels Bold 3 3 4 4 5" xfId="11934" xr:uid="{8BDFA533-A432-4962-819C-1933C634C318}"/>
    <cellStyle name="Normal GHG Textfiels Bold 3 3 4 5" xfId="1965" xr:uid="{4457A1E5-3226-410E-972E-004BD31D2C19}"/>
    <cellStyle name="Normal GHG Textfiels Bold 3 3 4 5 2" xfId="4581" xr:uid="{74EF4CF2-5915-488E-94D1-321E47E4A81C}"/>
    <cellStyle name="Normal GHG Textfiels Bold 3 3 4 5 3" xfId="9824" xr:uid="{125CA5F5-C65C-43EC-A5D5-747A9FF111B8}"/>
    <cellStyle name="Normal GHG Textfiels Bold 3 3 4 5 4" xfId="12746" xr:uid="{75AE50F1-47EF-4F00-925C-A5201B297BB9}"/>
    <cellStyle name="Normal GHG Textfiels Bold 3 3 4 6" xfId="6506" xr:uid="{99A7397B-4997-48A3-94D2-60667581AA59}"/>
    <cellStyle name="Normal GHG Textfiels Bold 3 3 4 7" xfId="4054" xr:uid="{ADD01518-EDAA-4E17-B76C-C246AD0CD75D}"/>
    <cellStyle name="Normal GHG Textfiels Bold 3 3 4 8" xfId="10244" xr:uid="{8A43E2B9-1CAF-4D60-9726-B2554756FFCC}"/>
    <cellStyle name="Normal GHG Textfiels Bold 3 3 5" xfId="1174" xr:uid="{13155997-ACB9-47CC-A67A-6EDCB4C44833}"/>
    <cellStyle name="Normal GHG Textfiels Bold 3 3 5 2" xfId="2743" xr:uid="{845B4604-A186-43A0-B1B6-C77BA915B98E}"/>
    <cellStyle name="Normal GHG Textfiels Bold 3 3 5 2 2" xfId="4476" xr:uid="{59676B9E-9B9C-4FA0-AD6D-0606CE841F41}"/>
    <cellStyle name="Normal GHG Textfiels Bold 3 3 5 2 3" xfId="10493" xr:uid="{813187D8-3102-48B3-8588-46A982ABD749}"/>
    <cellStyle name="Normal GHG Textfiels Bold 3 3 5 2 4" xfId="13375" xr:uid="{C30D95BD-C726-48F3-8AEF-427A0E49FFC5}"/>
    <cellStyle name="Normal GHG Textfiels Bold 3 3 5 3" xfId="5069" xr:uid="{63F623AA-6E30-4AAF-AE2B-A9BC349B947A}"/>
    <cellStyle name="Normal GHG Textfiels Bold 3 3 5 4" xfId="9033" xr:uid="{D4BC1615-E721-4591-A9BB-64E7CE147190}"/>
    <cellStyle name="Normal GHG Textfiels Bold 3 3 5 5" xfId="11955" xr:uid="{31B4B2B1-2CC6-4A6B-B8D7-C8FACE83827E}"/>
    <cellStyle name="Normal GHG Textfiels Bold 3 3 6" xfId="1250" xr:uid="{94FB4CB8-0556-44AA-BD96-3CBB07AD4629}"/>
    <cellStyle name="Normal GHG Textfiels Bold 3 3 6 2" xfId="2816" xr:uid="{E2D4D5AA-29C8-4571-9E58-BAA4F6BD0922}"/>
    <cellStyle name="Normal GHG Textfiels Bold 3 3 6 2 2" xfId="3880" xr:uid="{DA31591D-8F12-4D35-B3C8-688C8EB70F2A}"/>
    <cellStyle name="Normal GHG Textfiels Bold 3 3 6 2 3" xfId="10566" xr:uid="{F476B47D-2B11-477C-B7B5-A3A01E8B33AF}"/>
    <cellStyle name="Normal GHG Textfiels Bold 3 3 6 2 4" xfId="13448" xr:uid="{1D6BA564-ACC3-43BF-9141-3BBDD5BFEB39}"/>
    <cellStyle name="Normal GHG Textfiels Bold 3 3 6 3" xfId="6131" xr:uid="{4C209CAA-002D-4FA6-9F40-6C7809CDF5CC}"/>
    <cellStyle name="Normal GHG Textfiels Bold 3 3 6 4" xfId="9109" xr:uid="{7FDE39F5-4773-4F47-B542-19FE4E85B8AC}"/>
    <cellStyle name="Normal GHG Textfiels Bold 3 3 6 5" xfId="12031" xr:uid="{F83D0500-5852-45B7-A08D-B9959A58FEA3}"/>
    <cellStyle name="Normal GHG Textfiels Bold 3 3 7" xfId="1810" xr:uid="{23D1EB41-320E-474C-8EFB-EEE63B4E41FF}"/>
    <cellStyle name="Normal GHG Textfiels Bold 3 3 7 2" xfId="6669" xr:uid="{B0851787-B17F-451C-9C0E-D7D4D4CC5E77}"/>
    <cellStyle name="Normal GHG Textfiels Bold 3 3 7 3" xfId="9669" xr:uid="{666A0902-4E8B-4E14-BF88-A51C79C13A04}"/>
    <cellStyle name="Normal GHG Textfiels Bold 3 3 7 4" xfId="12591" xr:uid="{F7C97736-F469-48AC-B41E-72B4528CB4F4}"/>
    <cellStyle name="Normal GHG Textfiels Bold 3 3 8" xfId="6521" xr:uid="{0F2C8E22-C3E1-4FAA-96B7-0865E56E741D}"/>
    <cellStyle name="Normal GHG Textfiels Bold 3 3 9" xfId="8213" xr:uid="{C4B6AD3D-2662-41ED-B1BB-FC75DE9CE99A}"/>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2 2 2" xfId="7801" xr:uid="{5A0A8B0A-6D81-4DC9-B44B-B2172B409798}"/>
    <cellStyle name="Normal GHG whole table 2 2 2 2 2 3" xfId="10857" xr:uid="{9BB85ED7-B518-46CC-9D29-79B6876FC498}"/>
    <cellStyle name="Normal GHG whole table 2 2 2 2 2 4" xfId="13739" xr:uid="{3EA7905B-D23F-403E-8145-CA40B8C8263F}"/>
    <cellStyle name="Normal GHG whole table 2 2 2 2 3" xfId="3641" xr:uid="{285F6FB8-961F-4E84-9448-1E3FBD8EB9D0}"/>
    <cellStyle name="Normal GHG whole table 2 2 2 2 4" xfId="9401" xr:uid="{56C8C8DF-8D7F-40B0-9171-FEF5A4A5EF83}"/>
    <cellStyle name="Normal GHG whole table 2 2 2 2 5" xfId="12323" xr:uid="{9D74E866-BE12-42D3-8D48-42B1E2B42BFA}"/>
    <cellStyle name="Normal GHG whole table 2 2 2 3" xfId="1808" xr:uid="{AC2C85DC-A465-414F-A003-F629569F66EC}"/>
    <cellStyle name="Normal GHG whole table 2 2 2 3 2" xfId="3360" xr:uid="{F74CA5D0-A731-4F1C-87BE-ABD6098867D6}"/>
    <cellStyle name="Normal GHG whole table 2 2 2 3 2 2" xfId="8054" xr:uid="{1EB81A18-F1F6-4D58-AC92-13B0C3757DC9}"/>
    <cellStyle name="Normal GHG whole table 2 2 2 3 2 3" xfId="11110" xr:uid="{CAFBA6D7-A322-4F22-8E1F-F69343E110EF}"/>
    <cellStyle name="Normal GHG whole table 2 2 2 3 2 4" xfId="13992" xr:uid="{A979BA03-B515-44B3-881D-62712C8539EB}"/>
    <cellStyle name="Normal GHG whole table 2 2 2 3 3" xfId="4159" xr:uid="{515017DD-6EFB-4D33-B63B-F5343BFDC0B5}"/>
    <cellStyle name="Normal GHG whole table 2 2 2 3 4" xfId="9667" xr:uid="{597884DF-2A04-47E3-BACC-0AB4D3A80D57}"/>
    <cellStyle name="Normal GHG whole table 2 2 2 3 5" xfId="12589" xr:uid="{6B1478DC-D4F8-4EBC-97DB-41D058D7E124}"/>
    <cellStyle name="Normal GHG whole table 2 2 2 4" xfId="2192" xr:uid="{0AAA71FF-1C52-4B91-B47A-69DE7A0CBD3E}"/>
    <cellStyle name="Normal GHG whole table 2 2 2 4 2" xfId="4359" xr:uid="{E6953516-92D8-4179-BAF4-92DA0204FA3B}"/>
    <cellStyle name="Normal GHG whole table 2 2 2 4 3" xfId="10051" xr:uid="{807ECD51-2C07-48AA-AF8D-14D2D2B53062}"/>
    <cellStyle name="Normal GHG whole table 2 2 2 4 4" xfId="12973" xr:uid="{8CD17254-8E1B-4623-918D-B76BA30E9C85}"/>
    <cellStyle name="Normal GHG whole table 2 2 2 5" xfId="4234" xr:uid="{0295EEAB-E38C-43FA-9325-37A3F152C38A}"/>
    <cellStyle name="Normal GHG whole table 2 2 2 6" xfId="4122" xr:uid="{CA2890E1-8F0E-4BA6-9FC7-E619C301565E}"/>
    <cellStyle name="Normal GHG whole table 2 2 2 7" xfId="3522" xr:uid="{1690FDA5-B606-4D74-A510-8AA02CC2699B}"/>
    <cellStyle name="Normal GHG whole table 2 2 3" xfId="1334" xr:uid="{F50DFC37-97E9-4951-AF5E-A25862D09723}"/>
    <cellStyle name="Normal GHG whole table 2 2 3 2" xfId="2899" xr:uid="{6DEFCC79-6C5D-49AB-B453-9442645A801D}"/>
    <cellStyle name="Normal GHG whole table 2 2 3 2 2" xfId="7593" xr:uid="{6095054F-7C97-4A21-B2B1-0359D5EFE501}"/>
    <cellStyle name="Normal GHG whole table 2 2 3 2 3" xfId="10649" xr:uid="{508E60AD-6C68-4A2E-878B-5C39B911B254}"/>
    <cellStyle name="Normal GHG whole table 2 2 3 2 4" xfId="13531" xr:uid="{734EDACF-79B8-4DB9-A38D-9D838B7909B8}"/>
    <cellStyle name="Normal GHG whole table 2 2 3 3" xfId="4812" xr:uid="{4A0FB84F-D5F5-446C-B1F4-5EAC4FE7E5DA}"/>
    <cellStyle name="Normal GHG whole table 2 2 3 4" xfId="9193" xr:uid="{0982635A-98CF-4AE6-9544-695BEDE93637}"/>
    <cellStyle name="Normal GHG whole table 2 2 3 5" xfId="12115" xr:uid="{5DDFBB73-14B4-4904-8126-D64B295CD138}"/>
    <cellStyle name="Normal GHG whole table 2 2 4" xfId="1791" xr:uid="{97F3278E-BF1B-4686-862A-8EFF367E1567}"/>
    <cellStyle name="Normal GHG whole table 2 2 4 2" xfId="3344" xr:uid="{2FF61307-F0F8-4201-AE64-2C5FD9DF6011}"/>
    <cellStyle name="Normal GHG whole table 2 2 4 2 2" xfId="8038" xr:uid="{91FA9476-FE3A-4E0B-9E76-4CB78102237C}"/>
    <cellStyle name="Normal GHG whole table 2 2 4 2 3" xfId="11094" xr:uid="{E014DFEC-112A-4C5A-BF6C-51302FC68381}"/>
    <cellStyle name="Normal GHG whole table 2 2 4 2 4" xfId="13976" xr:uid="{EB0E58C2-8278-4E93-B20D-EAC4697A5CD5}"/>
    <cellStyle name="Normal GHG whole table 2 2 4 3" xfId="5508" xr:uid="{BB158655-7421-435D-A896-E94FA4301CF3}"/>
    <cellStyle name="Normal GHG whole table 2 2 4 4" xfId="9650" xr:uid="{C5F03684-4427-45C9-A1B3-4B2B1D8D6544}"/>
    <cellStyle name="Normal GHG whole table 2 2 4 5" xfId="12572" xr:uid="{F59A464C-9B14-4170-BEF7-60C8FA808FD0}"/>
    <cellStyle name="Normal GHG whole table 2 2 5" xfId="1986" xr:uid="{4768CBBC-71F6-43EA-B804-F05003EC1B97}"/>
    <cellStyle name="Normal GHG whole table 2 2 5 2" xfId="4808" xr:uid="{FB616B42-6D5C-456C-9617-C1F6F8DF5AEA}"/>
    <cellStyle name="Normal GHG whole table 2 2 5 3" xfId="9845" xr:uid="{49CB3CCB-8057-4CAF-AB5B-4C9E9F3445BF}"/>
    <cellStyle name="Normal GHG whole table 2 2 5 4" xfId="12767" xr:uid="{C16B74E8-E08B-47B5-9F19-F4D02AB72116}"/>
    <cellStyle name="Normal GHG whole table 2 2 6" xfId="4266" xr:uid="{C2FBC1D4-0CBF-410E-A5C0-BDA44AD2EAA5}"/>
    <cellStyle name="Normal GHG whole table 2 2 7" xfId="6390" xr:uid="{5F3C6F42-1257-4B9D-9DAD-328897212325}"/>
    <cellStyle name="Normal GHG whole table 2 2 8" xfId="10223" xr:uid="{DE569BC3-150B-4899-887A-760F7CD080A6}"/>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2 2 2" xfId="7730" xr:uid="{148F6296-31EB-4F66-8028-571D3290F2FF}"/>
    <cellStyle name="Normal GHG whole table 2 3 2 2 3" xfId="10786" xr:uid="{4D79BA4B-CEFD-42AF-ADEF-E49D75F421CA}"/>
    <cellStyle name="Normal GHG whole table 2 3 2 2 4" xfId="13668" xr:uid="{2D680549-0E84-4C8F-A5C1-2750FEEFC84E}"/>
    <cellStyle name="Normal GHG whole table 2 3 2 3" xfId="6168" xr:uid="{130333C9-09B0-4AB6-B718-78AF3BA020C3}"/>
    <cellStyle name="Normal GHG whole table 2 3 2 4" xfId="9330" xr:uid="{E782BF7A-C6A3-42FA-AE2A-8BF362FC53E3}"/>
    <cellStyle name="Normal GHG whole table 2 3 2 5" xfId="12252" xr:uid="{B8E669D0-5633-441B-AA3F-8DDDD807CD16}"/>
    <cellStyle name="Normal GHG whole table 2 3 3" xfId="1798" xr:uid="{42DE0C64-8143-4DB5-8348-5AB3F402E090}"/>
    <cellStyle name="Normal GHG whole table 2 3 3 2" xfId="3351" xr:uid="{5D3F475F-BA4D-480D-AABA-D47BF0CD977D}"/>
    <cellStyle name="Normal GHG whole table 2 3 3 2 2" xfId="8045" xr:uid="{BD17737C-8372-4CEB-AF05-35115D59B37E}"/>
    <cellStyle name="Normal GHG whole table 2 3 3 2 3" xfId="11101" xr:uid="{39AE19D6-4BCF-4697-AE90-07B1AAFFC8E7}"/>
    <cellStyle name="Normal GHG whole table 2 3 3 2 4" xfId="13983" xr:uid="{FE9F56DA-0D7F-4552-AF2B-19C7C76D9F95}"/>
    <cellStyle name="Normal GHG whole table 2 3 3 3" xfId="6601" xr:uid="{1D59C42E-7799-45A1-B6DA-5C7785A55F03}"/>
    <cellStyle name="Normal GHG whole table 2 3 3 4" xfId="9657" xr:uid="{A6429791-24D2-4D45-BF88-C495A09869AC}"/>
    <cellStyle name="Normal GHG whole table 2 3 3 5" xfId="12579" xr:uid="{04651190-318C-4FD3-B592-89A73294462B}"/>
    <cellStyle name="Normal GHG whole table 2 3 4" xfId="2121" xr:uid="{8FE61FE9-5EB9-4006-BE89-73DFC7A13B7F}"/>
    <cellStyle name="Normal GHG whole table 2 3 4 2" xfId="5386" xr:uid="{5DED6A90-28FD-4AC9-AEE3-42EE285B9922}"/>
    <cellStyle name="Normal GHG whole table 2 3 4 3" xfId="9980" xr:uid="{2E2FCD90-50C8-4D44-BDB2-BEBC80E24453}"/>
    <cellStyle name="Normal GHG whole table 2 3 4 4" xfId="12902" xr:uid="{8BDBD974-2851-47C8-B3E2-1991681A8C11}"/>
    <cellStyle name="Normal GHG whole table 2 3 5" xfId="4013" xr:uid="{A15E0EB4-D806-4DE2-9EE9-9E272E6FE751}"/>
    <cellStyle name="Normal GHG whole table 2 3 6" xfId="5600" xr:uid="{BCD2CEFF-7EA2-48E3-91A8-EAC5FC9DF894}"/>
    <cellStyle name="Normal GHG whole table 2 3 7" xfId="6243" xr:uid="{943F56E2-D576-4363-A8FA-CDA112AC2497}"/>
    <cellStyle name="Normal GHG whole table 3" xfId="317" xr:uid="{D982142E-673E-4065-87B6-75CB90AF9970}"/>
    <cellStyle name="Normal GHG whole table 3 10" xfId="11265" xr:uid="{A6834AF9-4BE0-492D-A3FB-396078954F87}"/>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2 2 2" xfId="7841" xr:uid="{3DD90DB9-2A45-426A-AE71-2F32EF342401}"/>
    <cellStyle name="Normal GHG whole table 3 2 2 2 2 3" xfId="10897" xr:uid="{7D5F3085-DEAA-46F5-B1E1-74DD3CF88367}"/>
    <cellStyle name="Normal GHG whole table 3 2 2 2 2 4" xfId="13779" xr:uid="{92C3D4DF-22FC-4A67-BF28-8F6B056C80F2}"/>
    <cellStyle name="Normal GHG whole table 3 2 2 2 3" xfId="4460" xr:uid="{E80B39E4-8AD8-42AB-A477-E1AC25528E93}"/>
    <cellStyle name="Normal GHG whole table 3 2 2 2 4" xfId="9441" xr:uid="{55130BC3-F4B9-4EFB-9FDA-FBA5B3FDD49C}"/>
    <cellStyle name="Normal GHG whole table 3 2 2 2 5" xfId="12363" xr:uid="{8270FB18-D361-4039-A69D-B8DBBA1BE732}"/>
    <cellStyle name="Normal GHG whole table 3 2 2 3" xfId="1872" xr:uid="{694BA5F1-5F2D-45EC-B9F9-C2D51F0126D4}"/>
    <cellStyle name="Normal GHG whole table 3 2 2 3 2" xfId="3417" xr:uid="{8DFCBF08-ED0F-4025-BE48-7CCEC16D8549}"/>
    <cellStyle name="Normal GHG whole table 3 2 2 3 2 2" xfId="8111" xr:uid="{534924CA-123D-4437-A2FE-4548C008C9B3}"/>
    <cellStyle name="Normal GHG whole table 3 2 2 3 2 3" xfId="11167" xr:uid="{CD8988FC-079F-4FAE-969F-B38D34D49A21}"/>
    <cellStyle name="Normal GHG whole table 3 2 2 3 2 4" xfId="14049" xr:uid="{69CA0C57-4E6C-4479-864B-70951BB3B12B}"/>
    <cellStyle name="Normal GHG whole table 3 2 2 3 3" xfId="4241" xr:uid="{57FC803E-AA2B-40BB-BC60-30F4599DAB08}"/>
    <cellStyle name="Normal GHG whole table 3 2 2 3 4" xfId="9731" xr:uid="{C06787D8-C3CC-44E2-AC24-CB60A11A2105}"/>
    <cellStyle name="Normal GHG whole table 3 2 2 3 5" xfId="12653" xr:uid="{28430F9B-497B-44DA-8740-10C645A7493D}"/>
    <cellStyle name="Normal GHG whole table 3 2 2 4" xfId="2232" xr:uid="{1216C8B1-EFFF-4189-A46F-B163019A11A5}"/>
    <cellStyle name="Normal GHG whole table 3 2 2 4 2" xfId="6672" xr:uid="{B9858206-82CE-4FAE-9D32-2EA4BCC883C1}"/>
    <cellStyle name="Normal GHG whole table 3 2 2 4 3" xfId="10091" xr:uid="{A7DDB7AB-B5F1-49B2-A949-FC6846029954}"/>
    <cellStyle name="Normal GHG whole table 3 2 2 4 4" xfId="13013" xr:uid="{8DC5C844-CC67-488B-900D-59723C42E914}"/>
    <cellStyle name="Normal GHG whole table 3 2 2 5" xfId="6544" xr:uid="{DF194E79-D8F4-447E-A005-6D99C4E21BA3}"/>
    <cellStyle name="Normal GHG whole table 3 2 2 6" xfId="4232" xr:uid="{24F204F8-E737-4E78-9208-2474D3DC2407}"/>
    <cellStyle name="Normal GHG whole table 3 2 2 7" xfId="8531" xr:uid="{9BCF0C69-3A6F-46B7-939C-478D4F808BFA}"/>
    <cellStyle name="Normal GHG whole table 3 2 3" xfId="1374" xr:uid="{A4D00CF7-31F1-4083-B330-2A4B5548CEE3}"/>
    <cellStyle name="Normal GHG whole table 3 2 3 2" xfId="2939" xr:uid="{869A4864-8A0A-408A-90B7-C28E8AB2EBE9}"/>
    <cellStyle name="Normal GHG whole table 3 2 3 2 2" xfId="7633" xr:uid="{E4A45AA2-E77A-4C5F-822A-CAC8940070F1}"/>
    <cellStyle name="Normal GHG whole table 3 2 3 2 3" xfId="10689" xr:uid="{B7F481AB-D97F-40A7-B6C5-14FAF8421679}"/>
    <cellStyle name="Normal GHG whole table 3 2 3 2 4" xfId="13571" xr:uid="{07A0BDCA-48E6-4E2B-9BBF-CB99109CE66E}"/>
    <cellStyle name="Normal GHG whole table 3 2 3 3" xfId="4347" xr:uid="{D907E335-B944-4282-BE10-948A45D1614D}"/>
    <cellStyle name="Normal GHG whole table 3 2 3 4" xfId="9233" xr:uid="{EA689E71-85F1-4B56-969F-8AC6719E21C7}"/>
    <cellStyle name="Normal GHG whole table 3 2 3 5" xfId="12155" xr:uid="{19C08A14-3C1F-4741-984C-E4B6E0EFEA07}"/>
    <cellStyle name="Normal GHG whole table 3 2 4" xfId="974" xr:uid="{3EAD1C09-5235-4F8D-9C07-9A1763152F40}"/>
    <cellStyle name="Normal GHG whole table 3 2 4 2" xfId="2552" xr:uid="{73EB080C-2DD6-43AC-BCB8-4E92C9FF9902}"/>
    <cellStyle name="Normal GHG whole table 3 2 4 2 2" xfId="4604" xr:uid="{73F48511-EC0F-40AC-BB36-F713DD96F52B}"/>
    <cellStyle name="Normal GHG whole table 3 2 4 2 3" xfId="10302" xr:uid="{FC792B12-0BF5-4639-9326-A884DE5CE09C}"/>
    <cellStyle name="Normal GHG whole table 3 2 4 2 4" xfId="13184" xr:uid="{0310E7A4-95ED-4199-B944-31EFB05A788B}"/>
    <cellStyle name="Normal GHG whole table 3 2 4 3" xfId="3570" xr:uid="{D5D30522-9826-41D0-A320-BBA85260CB53}"/>
    <cellStyle name="Normal GHG whole table 3 2 4 4" xfId="8833" xr:uid="{8B3A3265-0F01-4713-B33E-B59781B44DBB}"/>
    <cellStyle name="Normal GHG whole table 3 2 4 5" xfId="11755" xr:uid="{E55F59CC-2945-43D8-A653-7FD94BDCFBC6}"/>
    <cellStyle name="Normal GHG whole table 3 2 5" xfId="2026" xr:uid="{76CF6346-0297-4FA2-A495-5F12D69183BD}"/>
    <cellStyle name="Normal GHG whole table 3 2 5 2" xfId="4973" xr:uid="{D1069CB0-DE7B-4A3E-9B32-33A32996F5F0}"/>
    <cellStyle name="Normal GHG whole table 3 2 5 3" xfId="9885" xr:uid="{5569C792-556E-4C52-A39D-E0D8DD0F9358}"/>
    <cellStyle name="Normal GHG whole table 3 2 5 4" xfId="12807" xr:uid="{2079FEB4-DD17-4F80-9FE4-DDE60969BFEC}"/>
    <cellStyle name="Normal GHG whole table 3 2 6" xfId="4612" xr:uid="{7D9C42A9-AD86-4898-894A-34F5918B1760}"/>
    <cellStyle name="Normal GHG whole table 3 2 7" xfId="6495" xr:uid="{01BC33B0-3667-4378-8890-3D790D4958D4}"/>
    <cellStyle name="Normal GHG whole table 3 2 8" xfId="8217" xr:uid="{2F406A16-CC5D-493E-BFA9-5F4B884188AA}"/>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2 2 2" xfId="7762" xr:uid="{92AB9417-8AE5-4963-A418-74DC1ADC0351}"/>
    <cellStyle name="Normal GHG whole table 3 3 2 2 2 3" xfId="10818" xr:uid="{621F913A-9682-410F-B5FD-6178FA048795}"/>
    <cellStyle name="Normal GHG whole table 3 3 2 2 2 4" xfId="13700" xr:uid="{D1A48ADE-D9E7-4C8B-8F1D-3BAC9B73F0A1}"/>
    <cellStyle name="Normal GHG whole table 3 3 2 2 3" xfId="6303" xr:uid="{09CA20B5-D252-438C-B3ED-4E18969FEFFC}"/>
    <cellStyle name="Normal GHG whole table 3 3 2 2 4" xfId="9362" xr:uid="{479D835F-FBB4-4726-A6E5-1F64A4ACCCD6}"/>
    <cellStyle name="Normal GHG whole table 3 3 2 2 5" xfId="12284" xr:uid="{40C12F91-1EC3-47CC-AEA9-8D23F7BCC2CF}"/>
    <cellStyle name="Normal GHG whole table 3 3 2 3" xfId="998" xr:uid="{486E1AAF-06A6-4465-A534-97EA0D361509}"/>
    <cellStyle name="Normal GHG whole table 3 3 2 3 2" xfId="2571" xr:uid="{44C9B22E-92FE-493C-B990-FC32E8747E52}"/>
    <cellStyle name="Normal GHG whole table 3 3 2 3 2 2" xfId="5067" xr:uid="{0BC23D54-4F45-4F3C-B5CC-38A705578DF3}"/>
    <cellStyle name="Normal GHG whole table 3 3 2 3 2 3" xfId="10321" xr:uid="{7809B021-924B-49C5-8E63-EE8FBBC892C8}"/>
    <cellStyle name="Normal GHG whole table 3 3 2 3 2 4" xfId="13203" xr:uid="{7E45C923-3659-4C7B-8613-143D095F4B38}"/>
    <cellStyle name="Normal GHG whole table 3 3 2 3 3" xfId="3485" xr:uid="{5A32A724-0B93-4A89-8D7D-455DAD856BEA}"/>
    <cellStyle name="Normal GHG whole table 3 3 2 3 4" xfId="8857" xr:uid="{AC9AE360-A43F-4A38-8F8D-17608A5C733B}"/>
    <cellStyle name="Normal GHG whole table 3 3 2 3 5" xfId="11779" xr:uid="{6AF0D46F-B170-4BBD-88C0-9D0394F25557}"/>
    <cellStyle name="Normal GHG whole table 3 3 2 4" xfId="2153" xr:uid="{D8EE379B-A63E-4506-8058-A29B42875751}"/>
    <cellStyle name="Normal GHG whole table 3 3 2 4 2" xfId="6722" xr:uid="{010F400C-75E8-46D5-BF6B-BAF7BA88E8CB}"/>
    <cellStyle name="Normal GHG whole table 3 3 2 4 3" xfId="10012" xr:uid="{8B3065E8-F415-44DD-B60C-78587DE365F4}"/>
    <cellStyle name="Normal GHG whole table 3 3 2 4 4" xfId="12934" xr:uid="{0F6EBAC4-3FF9-4CDE-B78E-CF058023FC18}"/>
    <cellStyle name="Normal GHG whole table 3 3 2 5" xfId="4464" xr:uid="{952ABEB7-F94E-4C95-B3EA-1388AB39AD59}"/>
    <cellStyle name="Normal GHG whole table 3 3 2 6" xfId="6359" xr:uid="{32858B88-36DE-475C-B6B8-705C6D8DC442}"/>
    <cellStyle name="Normal GHG whole table 3 3 2 7" xfId="8571" xr:uid="{B7ED2785-21DC-4DB1-B4A3-472150696EB7}"/>
    <cellStyle name="Normal GHG whole table 3 3 3" xfId="1295" xr:uid="{F4669DCD-3776-4DF7-8948-658A173328CA}"/>
    <cellStyle name="Normal GHG whole table 3 3 3 2" xfId="2860" xr:uid="{17AAA55E-03CD-488E-A2BC-83DE4BF63BD4}"/>
    <cellStyle name="Normal GHG whole table 3 3 3 2 2" xfId="7554" xr:uid="{1E46C0D3-A3F7-4BFC-92C1-6EE71C6DF3B9}"/>
    <cellStyle name="Normal GHG whole table 3 3 3 2 3" xfId="10610" xr:uid="{78638EB0-1CBE-4253-9768-E23A0CFB5356}"/>
    <cellStyle name="Normal GHG whole table 3 3 3 2 4" xfId="13492" xr:uid="{8033B701-56F3-436D-8EFD-8900D666466A}"/>
    <cellStyle name="Normal GHG whole table 3 3 3 3" xfId="4152" xr:uid="{E1F7D64B-8B2E-4195-9602-07D739FAD137}"/>
    <cellStyle name="Normal GHG whole table 3 3 3 4" xfId="9154" xr:uid="{C38883A6-5AF0-40F9-ADBC-6365E7841353}"/>
    <cellStyle name="Normal GHG whole table 3 3 3 5" xfId="12076" xr:uid="{B01BF43E-CFC1-407B-A45B-E20D1AA32CB8}"/>
    <cellStyle name="Normal GHG whole table 3 3 4" xfId="1184" xr:uid="{DA24849B-B34B-43F0-99DC-331B6845F490}"/>
    <cellStyle name="Normal GHG whole table 3 3 4 2" xfId="2753" xr:uid="{76A9F56B-4512-4DDC-BB26-450062667684}"/>
    <cellStyle name="Normal GHG whole table 3 3 4 2 2" xfId="5469" xr:uid="{2EE720C9-EE9B-4A26-8F67-196E671CCF27}"/>
    <cellStyle name="Normal GHG whole table 3 3 4 2 3" xfId="10503" xr:uid="{130A4B4F-36B9-4596-BD5B-176DDA80C1F4}"/>
    <cellStyle name="Normal GHG whole table 3 3 4 2 4" xfId="13385" xr:uid="{891655EB-4E6E-4AC6-9C16-4503589F72C2}"/>
    <cellStyle name="Normal GHG whole table 3 3 4 3" xfId="5141" xr:uid="{CD3FBA8E-6669-4162-90C6-002588914613}"/>
    <cellStyle name="Normal GHG whole table 3 3 4 4" xfId="9043" xr:uid="{828283F9-F2B4-4F95-9996-40B680E0E5AC}"/>
    <cellStyle name="Normal GHG whole table 3 3 4 5" xfId="11965" xr:uid="{A5C2A937-1B11-43C6-A1EE-8A4BB1742606}"/>
    <cellStyle name="Normal GHG whole table 3 3 5" xfId="1947" xr:uid="{967FC42D-3CC8-4604-A433-0C76F0CCF034}"/>
    <cellStyle name="Normal GHG whole table 3 3 5 2" xfId="6370" xr:uid="{A2CCF06D-1920-4310-B9B5-EC93428FF34D}"/>
    <cellStyle name="Normal GHG whole table 3 3 5 3" xfId="9806" xr:uid="{E345FEF6-0DC4-42A7-B8A3-5F122C5082AC}"/>
    <cellStyle name="Normal GHG whole table 3 3 5 4" xfId="12728" xr:uid="{165D6F4C-797D-4DCB-8EF6-2A65A05D417E}"/>
    <cellStyle name="Normal GHG whole table 3 3 6" xfId="5019" xr:uid="{BCEC8C2F-B481-49C3-8AEE-2BAE93D22CB7}"/>
    <cellStyle name="Normal GHG whole table 3 3 7" xfId="5531" xr:uid="{CE6ABC7B-E330-43D3-ADC8-41EB8FF8FB52}"/>
    <cellStyle name="Normal GHG whole table 3 3 8" xfId="10229" xr:uid="{6B1ADAE3-9E93-4D03-AD71-D414C3FA1210}"/>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2 2 2" xfId="7849" xr:uid="{D3BF23B7-6DFA-4B99-ADB0-D87CB11C024D}"/>
    <cellStyle name="Normal GHG whole table 3 4 2 2 2 3" xfId="10905" xr:uid="{0DA03B17-32BF-47CA-A396-F1255F60E358}"/>
    <cellStyle name="Normal GHG whole table 3 4 2 2 2 4" xfId="13787" xr:uid="{72F081B9-12D9-46F6-91CE-E29C12396803}"/>
    <cellStyle name="Normal GHG whole table 3 4 2 2 3" xfId="6313" xr:uid="{7115880C-CF82-4814-B395-877823E976A1}"/>
    <cellStyle name="Normal GHG whole table 3 4 2 2 4" xfId="9449" xr:uid="{FFE05257-6199-48B8-AA7D-747D3BADF59C}"/>
    <cellStyle name="Normal GHG whole table 3 4 2 2 5" xfId="12371" xr:uid="{42C56866-DD1D-4DB3-BA42-816736730C3F}"/>
    <cellStyle name="Normal GHG whole table 3 4 2 3" xfId="1821" xr:uid="{9F8A2DE9-230A-4A05-9F17-21ACDE452D89}"/>
    <cellStyle name="Normal GHG whole table 3 4 2 3 2" xfId="3371" xr:uid="{DD7FEAE8-E14B-46C8-B77A-97D9CB279598}"/>
    <cellStyle name="Normal GHG whole table 3 4 2 3 2 2" xfId="8065" xr:uid="{C1057944-6790-42B7-A2FD-05528F062AB2}"/>
    <cellStyle name="Normal GHG whole table 3 4 2 3 2 3" xfId="11121" xr:uid="{F0D67443-A073-4FB0-8ADE-65C00B58CD9B}"/>
    <cellStyle name="Normal GHG whole table 3 4 2 3 2 4" xfId="14003" xr:uid="{DB3BFAD4-6262-476F-A6EF-4465932E0BB8}"/>
    <cellStyle name="Normal GHG whole table 3 4 2 3 3" xfId="6095" xr:uid="{CC49D14B-AAD6-4BB6-B967-F64A46628805}"/>
    <cellStyle name="Normal GHG whole table 3 4 2 3 4" xfId="9680" xr:uid="{BF107281-FCD0-4A2A-888B-A3279B06FE20}"/>
    <cellStyle name="Normal GHG whole table 3 4 2 3 5" xfId="12602" xr:uid="{6D41E397-A2C2-4BE0-8BFE-F6E6D07E6679}"/>
    <cellStyle name="Normal GHG whole table 3 4 2 4" xfId="2240" xr:uid="{9B56F46F-C810-4A52-90C0-F857A0FCE10E}"/>
    <cellStyle name="Normal GHG whole table 3 4 2 4 2" xfId="4767" xr:uid="{46F2A8D3-9C8C-43BD-9D95-DD0B7587BE69}"/>
    <cellStyle name="Normal GHG whole table 3 4 2 4 3" xfId="10099" xr:uid="{EFB35890-E40F-4C7E-BCD4-6FA2A5CC0634}"/>
    <cellStyle name="Normal GHG whole table 3 4 2 4 4" xfId="13021" xr:uid="{BBBD6FF7-B25E-4DC7-8E2E-5CE6273B4189}"/>
    <cellStyle name="Normal GHG whole table 3 4 2 5" xfId="6435" xr:uid="{3E2326AB-F975-422C-8879-8718502208C6}"/>
    <cellStyle name="Normal GHG whole table 3 4 2 6" xfId="6691" xr:uid="{C64A5686-6FE9-46C5-BD30-C4CDF6A09BE0}"/>
    <cellStyle name="Normal GHG whole table 3 4 2 7" xfId="6073" xr:uid="{754D7C11-684E-4CAB-A25D-BE4EE236B5EC}"/>
    <cellStyle name="Normal GHG whole table 3 4 3" xfId="1382" xr:uid="{BCA86298-111E-44BF-BAD8-DFAC31CE4831}"/>
    <cellStyle name="Normal GHG whole table 3 4 3 2" xfId="2947" xr:uid="{F1C497DB-6786-4FA8-94AF-50EB798AFA1B}"/>
    <cellStyle name="Normal GHG whole table 3 4 3 2 2" xfId="7641" xr:uid="{A5356389-9F34-42FA-AFCD-20C8B6E49487}"/>
    <cellStyle name="Normal GHG whole table 3 4 3 2 3" xfId="10697" xr:uid="{226BBDD2-94B9-4E28-803A-BE59CEFE17B9}"/>
    <cellStyle name="Normal GHG whole table 3 4 3 2 4" xfId="13579" xr:uid="{1C838527-2D59-4646-A8F6-F0A012F258F8}"/>
    <cellStyle name="Normal GHG whole table 3 4 3 3" xfId="6049" xr:uid="{CBAFC2C1-956A-4DB1-8BD0-CE82FEE9EF6E}"/>
    <cellStyle name="Normal GHG whole table 3 4 3 4" xfId="9241" xr:uid="{208C58A7-C936-49D7-944A-7DA0C6BF8966}"/>
    <cellStyle name="Normal GHG whole table 3 4 3 5" xfId="12163" xr:uid="{CC4DAABE-C8D8-43FF-A5DB-7F33B83C8BA2}"/>
    <cellStyle name="Normal GHG whole table 3 4 4" xfId="1139" xr:uid="{4D36E32C-96BD-4501-9CF7-E7C177587220}"/>
    <cellStyle name="Normal GHG whole table 3 4 4 2" xfId="2708" xr:uid="{46B604DC-76BC-4779-930B-F3C79518A15B}"/>
    <cellStyle name="Normal GHG whole table 3 4 4 2 2" xfId="3605" xr:uid="{6F74A623-0EF2-44F1-9FBC-92832B6E8694}"/>
    <cellStyle name="Normal GHG whole table 3 4 4 2 3" xfId="10458" xr:uid="{7CE036AE-B814-4E4E-89E3-9FA415E57BE0}"/>
    <cellStyle name="Normal GHG whole table 3 4 4 2 4" xfId="13340" xr:uid="{5EE39FE8-DA21-477C-83E6-DE91C118A33A}"/>
    <cellStyle name="Normal GHG whole table 3 4 4 3" xfId="6205" xr:uid="{A700A803-CFF7-463E-91EF-09F3230BCD6C}"/>
    <cellStyle name="Normal GHG whole table 3 4 4 4" xfId="8998" xr:uid="{756BE1DF-33CD-4A4F-BD8C-F4FF86DFFA72}"/>
    <cellStyle name="Normal GHG whole table 3 4 4 5" xfId="11920" xr:uid="{3039A6F4-C8C4-424E-B465-F406609AAD78}"/>
    <cellStyle name="Normal GHG whole table 3 4 5" xfId="2034" xr:uid="{8557C4D4-3B38-4A10-AE2F-B303AFE0A4D8}"/>
    <cellStyle name="Normal GHG whole table 3 4 5 2" xfId="5583" xr:uid="{3FCBFCB4-7176-4685-B953-68D05397F994}"/>
    <cellStyle name="Normal GHG whole table 3 4 5 3" xfId="9893" xr:uid="{34C1C5F2-ABBD-455E-BEEF-7CFDA31DB2A5}"/>
    <cellStyle name="Normal GHG whole table 3 4 5 4" xfId="12815" xr:uid="{3BA1FB09-3815-41C1-AAEB-73574053DFDC}"/>
    <cellStyle name="Normal GHG whole table 3 4 6" xfId="3487" xr:uid="{C0FFE49C-E5B3-4C1B-9C24-4581FBF1A04C}"/>
    <cellStyle name="Normal GHG whole table 3 4 7" xfId="4079" xr:uid="{86906074-B8C2-472D-B23A-68C388E3D289}"/>
    <cellStyle name="Normal GHG whole table 3 4 8" xfId="5924" xr:uid="{9305809F-EECD-407A-BCFE-A9EFA25EE8AE}"/>
    <cellStyle name="Normal GHG whole table 3 5" xfId="1114" xr:uid="{3375449A-2DB3-47C4-AC25-1E5AC2CA5E8F}"/>
    <cellStyle name="Normal GHG whole table 3 5 2" xfId="2683" xr:uid="{B2582AEC-C74B-4279-BB78-F42F1D2821CD}"/>
    <cellStyle name="Normal GHG whole table 3 5 2 2" xfId="5963" xr:uid="{2EDB0D10-3E63-4E81-8F98-7654DB95CEF0}"/>
    <cellStyle name="Normal GHG whole table 3 5 2 3" xfId="10433" xr:uid="{774F10C3-C950-40A0-8BAA-E246A4BE67C4}"/>
    <cellStyle name="Normal GHG whole table 3 5 2 4" xfId="13315" xr:uid="{18348245-68BC-41F1-8775-48D6AC157431}"/>
    <cellStyle name="Normal GHG whole table 3 5 3" xfId="4644" xr:uid="{C02FA621-AAF7-421F-95E5-CF6010203E2E}"/>
    <cellStyle name="Normal GHG whole table 3 5 4" xfId="8973" xr:uid="{9E932DDA-9D87-438A-B32F-41ACE9407CA0}"/>
    <cellStyle name="Normal GHG whole table 3 5 5" xfId="11895" xr:uid="{0B12FC0D-BCFC-4D15-99D2-23C27798AF2B}"/>
    <cellStyle name="Normal GHG whole table 3 6" xfId="1186" xr:uid="{5A56F0A9-71AC-4B6B-845A-B3AA23924E9E}"/>
    <cellStyle name="Normal GHG whole table 3 6 2" xfId="2755" xr:uid="{6AE51E23-3347-4ACD-A966-A49EF127BE84}"/>
    <cellStyle name="Normal GHG whole table 3 6 2 2" xfId="4389" xr:uid="{D8D436CD-0912-45BE-8865-EFC15C1BED93}"/>
    <cellStyle name="Normal GHG whole table 3 6 2 3" xfId="10505" xr:uid="{45919A0B-C3F7-47D3-B28A-926E2CA92EB6}"/>
    <cellStyle name="Normal GHG whole table 3 6 2 4" xfId="13387" xr:uid="{6B36C0F1-064C-4A2E-A0C2-97A1319E454D}"/>
    <cellStyle name="Normal GHG whole table 3 6 3" xfId="5028" xr:uid="{D849545B-BB1E-4ACB-8AD6-6DB59E552D52}"/>
    <cellStyle name="Normal GHG whole table 3 6 4" xfId="9045" xr:uid="{E71D2F43-38EE-48D4-A382-2524C330DF4A}"/>
    <cellStyle name="Normal GHG whole table 3 6 5" xfId="11967" xr:uid="{0E959FD5-9F4C-499E-B9CE-5A4CD57B035E}"/>
    <cellStyle name="Normal GHG whole table 3 7" xfId="67" xr:uid="{6FDD76E4-04FD-4ABB-B398-A3A35FCBC6B9}"/>
    <cellStyle name="Normal GHG whole table 3 7 2" xfId="6762" xr:uid="{3F7A02C9-D62C-428D-823E-8A10D360DC72}"/>
    <cellStyle name="Normal GHG whole table 3 7 3" xfId="6377" xr:uid="{C4CF05A5-9CD2-48BD-8BE4-250895BAA312}"/>
    <cellStyle name="Normal GHG whole table 3 7 4" xfId="6006" xr:uid="{9D1B2A35-95B2-4D8C-83C5-5AD260E52434}"/>
    <cellStyle name="Normal GHG whole table 3 8" xfId="6416" xr:uid="{860795BC-B747-481C-984D-3EB34B00136B}"/>
    <cellStyle name="Normal GHG whole table 3 9" xfId="8229" xr:uid="{7FA97D54-45FC-4F2D-951C-F83CCCDBEC05}"/>
    <cellStyle name="Normal GHG whole table 4" xfId="104" xr:uid="{25324109-3CAD-40C1-AB9E-7B28BF9D8769}"/>
    <cellStyle name="Normal GHG whole table 4 2" xfId="2357" xr:uid="{CCB09402-43C5-4456-987F-9D12ABFC5CC2}"/>
    <cellStyle name="Normal GHG whole table 4 2 2" xfId="5305" xr:uid="{4A4EB9EE-57FB-47A9-9144-41DDA70AE2EF}"/>
    <cellStyle name="Normal GHG whole table 4 2 3" xfId="10215" xr:uid="{640EE3B0-CD66-475B-A83B-E5F08C0CA757}"/>
    <cellStyle name="Normal GHG whole table 4 2 4" xfId="13133" xr:uid="{B66688E0-94E6-4B30-8709-1035DD01503C}"/>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10" xfId="8576" xr:uid="{1A2BE4AF-002C-4D71-959F-469E8016C389}"/>
    <cellStyle name="Note 2 11" xfId="11512" xr:uid="{C11D925F-91D9-4E88-B887-BE1FC462B994}"/>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2 2 2" xfId="7784" xr:uid="{41B998B9-EFDD-48FE-9213-E6E70C8F87B1}"/>
    <cellStyle name="Note 2 2 2 2 2 3" xfId="10840" xr:uid="{2668B3E9-7A74-43DD-8129-3A089355CBDE}"/>
    <cellStyle name="Note 2 2 2 2 2 4" xfId="13722" xr:uid="{81E25BC1-F3C0-4860-96B3-134E1CBD6D00}"/>
    <cellStyle name="Note 2 2 2 2 3" xfId="6238" xr:uid="{52136E2B-59B5-4268-B1A4-E674117C6420}"/>
    <cellStyle name="Note 2 2 2 2 4" xfId="9384" xr:uid="{879EE35B-1618-4F68-A6B4-1624A08E96A0}"/>
    <cellStyle name="Note 2 2 2 2 5" xfId="12306" xr:uid="{CD13A7DF-6554-4343-B359-EC12885861FD}"/>
    <cellStyle name="Note 2 2 2 3" xfId="929" xr:uid="{018C14F1-7F5C-46BE-8625-29E36C71CB18}"/>
    <cellStyle name="Note 2 2 2 3 2" xfId="2510" xr:uid="{703587E4-1ECE-451F-8493-841CD18E9F96}"/>
    <cellStyle name="Note 2 2 2 3 2 2" xfId="4918" xr:uid="{BB865E65-BC87-4D05-9AFF-4CF0B28C047B}"/>
    <cellStyle name="Note 2 2 2 3 2 3" xfId="10260" xr:uid="{6E59C20B-CF32-4F9B-AD6B-FF72EB907192}"/>
    <cellStyle name="Note 2 2 2 3 2 4" xfId="13142" xr:uid="{31FB13B8-EAA8-4A48-A437-55E141C98272}"/>
    <cellStyle name="Note 2 2 2 3 3" xfId="5620" xr:uid="{5411348E-121F-4E32-B6B7-958031042951}"/>
    <cellStyle name="Note 2 2 2 3 4" xfId="8788" xr:uid="{E5C72859-BCBD-4AFF-9ED9-F800F6E32745}"/>
    <cellStyle name="Note 2 2 2 3 5" xfId="11710" xr:uid="{803C88D4-3693-474D-B9D9-F1310AF0668E}"/>
    <cellStyle name="Note 2 2 2 4" xfId="2175" xr:uid="{286A17BE-C39B-4BE1-8800-363CC5F7AB55}"/>
    <cellStyle name="Note 2 2 2 4 2" xfId="5694" xr:uid="{F2404663-9290-4BCE-9C79-623D4F925E77}"/>
    <cellStyle name="Note 2 2 2 4 3" xfId="10034" xr:uid="{B67D0933-2E20-45A6-910A-D4FA1204FD9F}"/>
    <cellStyle name="Note 2 2 2 4 4" xfId="12956" xr:uid="{3AB124AC-1327-455D-9AD1-5BC878B85413}"/>
    <cellStyle name="Note 2 2 2 5" xfId="3781" xr:uid="{AF75C330-5922-4AE1-8E49-64B0C46F269E}"/>
    <cellStyle name="Note 2 2 2 6" xfId="5482" xr:uid="{B6DD3D3A-8F3C-453E-AC37-8598367031EB}"/>
    <cellStyle name="Note 2 2 2 7" xfId="8584" xr:uid="{B3219012-1F96-45B9-81CF-92A13E7DCBBE}"/>
    <cellStyle name="Note 2 2 3" xfId="1317" xr:uid="{EE4136E6-7FD3-47F0-B65B-55760A219C30}"/>
    <cellStyle name="Note 2 2 3 2" xfId="2882" xr:uid="{FA1A82C1-926A-4F8A-9DF2-AF492570DBBE}"/>
    <cellStyle name="Note 2 2 3 2 2" xfId="7576" xr:uid="{7FCCF2D1-D40C-473F-A95F-0836838427CC}"/>
    <cellStyle name="Note 2 2 3 2 3" xfId="10632" xr:uid="{65C7A377-B21A-4D06-978B-34D9ECA778FB}"/>
    <cellStyle name="Note 2 2 3 2 4" xfId="13514" xr:uid="{2AB18BE9-18CE-4AA7-82FC-579BD367A6FA}"/>
    <cellStyle name="Note 2 2 3 3" xfId="4020" xr:uid="{E4E6B8A9-09BE-4E5F-8EF2-13E50E87F72C}"/>
    <cellStyle name="Note 2 2 3 4" xfId="9176" xr:uid="{D0FEB8D9-587D-4866-8C41-C753762EF5C6}"/>
    <cellStyle name="Note 2 2 3 5" xfId="12098" xr:uid="{1703E9D0-E1F0-4A40-B25C-3BDBC177D31E}"/>
    <cellStyle name="Note 2 2 4" xfId="1183" xr:uid="{45729245-8CFA-4B0A-A347-337705990318}"/>
    <cellStyle name="Note 2 2 4 2" xfId="2752" xr:uid="{945079ED-9999-4BBB-8FBF-7FE00F749D59}"/>
    <cellStyle name="Note 2 2 4 2 2" xfId="4036" xr:uid="{3D89CE6A-3604-42C8-9FD5-D264B721427E}"/>
    <cellStyle name="Note 2 2 4 2 3" xfId="10502" xr:uid="{BD80C2D9-04F6-4142-97C3-F08A4670C630}"/>
    <cellStyle name="Note 2 2 4 2 4" xfId="13384" xr:uid="{36247451-1042-4144-85F8-0CC6256DF281}"/>
    <cellStyle name="Note 2 2 4 3" xfId="6666" xr:uid="{EC2F0C5C-B499-4A45-8AA3-C9A00B1C41E3}"/>
    <cellStyle name="Note 2 2 4 4" xfId="9042" xr:uid="{ED221150-D302-4032-B5AE-3F3ECD021023}"/>
    <cellStyle name="Note 2 2 4 5" xfId="11964" xr:uid="{E42762C2-6EE7-44ED-A052-4FD413A57275}"/>
    <cellStyle name="Note 2 2 5" xfId="1969" xr:uid="{CCCC05BA-5604-4413-B03B-A1B4FA1878E2}"/>
    <cellStyle name="Note 2 2 5 2" xfId="4071" xr:uid="{282DF1AE-F659-4064-839D-FD36F3DD05E9}"/>
    <cellStyle name="Note 2 2 5 3" xfId="9828" xr:uid="{707D97CD-0D29-4BE6-9C63-43F10D06E98B}"/>
    <cellStyle name="Note 2 2 5 4" xfId="12750" xr:uid="{F87B6D41-31D8-441A-AB3F-48A92F935DEC}"/>
    <cellStyle name="Note 2 2 6" xfId="3935" xr:uid="{A060F1C5-4E67-4723-A53A-6304B5C14CDF}"/>
    <cellStyle name="Note 2 2 7" xfId="5423" xr:uid="{4EE6DE65-A1BD-4E1F-B00E-D97DFDF04D8E}"/>
    <cellStyle name="Note 2 2 8" xfId="8230" xr:uid="{98D89322-B6F4-4B3B-8974-31FE262FF667}"/>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2 2 2" xfId="7848" xr:uid="{D8106690-2E37-4AC5-8C8C-3B13F824117F}"/>
    <cellStyle name="Note 2 3 2 2 2 3" xfId="10904" xr:uid="{D3F840ED-6546-4352-8951-7D6D0351825B}"/>
    <cellStyle name="Note 2 3 2 2 2 4" xfId="13786" xr:uid="{318B100E-2647-453B-A9C0-EB6210C6950D}"/>
    <cellStyle name="Note 2 3 2 2 3" xfId="5187" xr:uid="{92D41ECA-6513-4DB1-9EA4-1DB5EA6D21E2}"/>
    <cellStyle name="Note 2 3 2 2 4" xfId="9448" xr:uid="{67F518EF-E810-4EF5-A713-F36A80ADF1B5}"/>
    <cellStyle name="Note 2 3 2 2 5" xfId="12370" xr:uid="{1C95F0B0-E98B-4D20-906E-7C5F1F5ED03B}"/>
    <cellStyle name="Note 2 3 2 3" xfId="1697" xr:uid="{63F6F43B-8B9C-4AE5-8E4C-254661967DFF}"/>
    <cellStyle name="Note 2 3 2 3 2" xfId="3258" xr:uid="{796B79FB-1F37-40C7-8588-F3D9CA54BF32}"/>
    <cellStyle name="Note 2 3 2 3 2 2" xfId="7952" xr:uid="{DB94E037-9109-4789-A769-C6897DFC9A72}"/>
    <cellStyle name="Note 2 3 2 3 2 3" xfId="11008" xr:uid="{1C5747BF-1FA1-41A2-92AB-18411079A236}"/>
    <cellStyle name="Note 2 3 2 3 2 4" xfId="13890" xr:uid="{0918E3C7-F704-409D-8432-1D113C63625A}"/>
    <cellStyle name="Note 2 3 2 3 3" xfId="5521" xr:uid="{50D166F9-29B3-417D-9191-15D053BCC5F2}"/>
    <cellStyle name="Note 2 3 2 3 4" xfId="9556" xr:uid="{81A0B4F3-03E4-4376-964B-B97DB2B5EDE6}"/>
    <cellStyle name="Note 2 3 2 3 5" xfId="12478" xr:uid="{E6B9641E-CE4F-42A7-A288-39217F1FFF45}"/>
    <cellStyle name="Note 2 3 2 4" xfId="2239" xr:uid="{B8671843-369A-443C-B4F6-519D565035F1}"/>
    <cellStyle name="Note 2 3 2 4 2" xfId="6294" xr:uid="{A9B26D44-523C-403D-90AF-AFDB890110B9}"/>
    <cellStyle name="Note 2 3 2 4 3" xfId="10098" xr:uid="{6FB0C2BA-9461-48EA-AC56-91F3AB877118}"/>
    <cellStyle name="Note 2 3 2 4 4" xfId="13020" xr:uid="{BFD1E8F5-20CB-427F-8887-A9F6AEF9DDF7}"/>
    <cellStyle name="Note 2 3 2 5" xfId="5312" xr:uid="{E61FD8AF-52FB-4F3F-A8FD-1E4E52E5D3EB}"/>
    <cellStyle name="Note 2 3 2 6" xfId="3684" xr:uid="{F0620D39-FD1B-4609-A20A-501892A55155}"/>
    <cellStyle name="Note 2 3 2 7" xfId="8239" xr:uid="{821250B1-2239-49A2-B590-E448DCB029C9}"/>
    <cellStyle name="Note 2 3 3" xfId="1381" xr:uid="{356C9460-ED05-425A-9C58-308466798931}"/>
    <cellStyle name="Note 2 3 3 2" xfId="2946" xr:uid="{C35CB092-947E-4814-8403-E29FA3289EE5}"/>
    <cellStyle name="Note 2 3 3 2 2" xfId="7640" xr:uid="{9E6B0B4F-2765-49A8-8C41-26CECFB0C13F}"/>
    <cellStyle name="Note 2 3 3 2 3" xfId="10696" xr:uid="{7768D2B0-29BC-4297-9AD8-B90023EEF15E}"/>
    <cellStyle name="Note 2 3 3 2 4" xfId="13578" xr:uid="{32AF47AC-5F68-4C0B-B51A-C29A081DBBAA}"/>
    <cellStyle name="Note 2 3 3 3" xfId="5642" xr:uid="{C0AB2C0A-5319-4496-9A6A-D36A118FCF45}"/>
    <cellStyle name="Note 2 3 3 4" xfId="9240" xr:uid="{20AB7BD3-0937-4C94-BF05-22A36BCB198B}"/>
    <cellStyle name="Note 2 3 3 5" xfId="12162" xr:uid="{B0585A88-FC7F-415F-811C-133ED3736248}"/>
    <cellStyle name="Note 2 3 4" xfId="1807" xr:uid="{F2599651-53FE-40E7-876C-334D843A2CF0}"/>
    <cellStyle name="Note 2 3 4 2" xfId="3359" xr:uid="{BE529035-3937-4F96-BC6A-E8A9D794B768}"/>
    <cellStyle name="Note 2 3 4 2 2" xfId="8053" xr:uid="{695CA69B-791E-4256-8849-964F0E044A79}"/>
    <cellStyle name="Note 2 3 4 2 3" xfId="11109" xr:uid="{19FDFC11-302D-4BF1-9927-E2078914E422}"/>
    <cellStyle name="Note 2 3 4 2 4" xfId="13991" xr:uid="{F9A3F374-F8C5-40EE-A359-3D46854307E4}"/>
    <cellStyle name="Note 2 3 4 3" xfId="4369" xr:uid="{7CD3C1FC-83F4-454A-B170-98555B0C1984}"/>
    <cellStyle name="Note 2 3 4 4" xfId="9666" xr:uid="{C2A33D12-8AA9-4EEE-B454-60117AB780A2}"/>
    <cellStyle name="Note 2 3 4 5" xfId="12588" xr:uid="{C2BFDC37-16B4-490C-A0B9-956231079BD5}"/>
    <cellStyle name="Note 2 3 5" xfId="2033" xr:uid="{6151CAAB-A72D-40A6-8A6F-15037E16D828}"/>
    <cellStyle name="Note 2 3 5 2" xfId="4752" xr:uid="{1D077CCB-C595-4F41-BB34-11E3F1A9D673}"/>
    <cellStyle name="Note 2 3 5 3" xfId="9892" xr:uid="{CA7D0097-A919-4961-A4A2-2A545765B877}"/>
    <cellStyle name="Note 2 3 5 4" xfId="12814" xr:uid="{BE6CF6EA-1134-415E-9D4B-7156BEC19196}"/>
    <cellStyle name="Note 2 3 6" xfId="3672" xr:uid="{1B50B041-76C3-4E38-8985-F4B7E992114E}"/>
    <cellStyle name="Note 2 3 7" xfId="6712" xr:uid="{77D8C279-EFD3-4DA5-B6ED-AFA6863E2EF7}"/>
    <cellStyle name="Note 2 3 8" xfId="8245" xr:uid="{9E0691AF-B6C5-41BB-B1C4-748852C8FD97}"/>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2 2 2" xfId="7743" xr:uid="{46919D2F-515E-4971-B051-B849218107F2}"/>
    <cellStyle name="Note 2 4 2 2 2 3" xfId="10799" xr:uid="{27C0CF37-BCDA-47AC-98F4-4C7AEE7916EC}"/>
    <cellStyle name="Note 2 4 2 2 2 4" xfId="13681" xr:uid="{65657529-EFC8-4228-B969-8192C6288F32}"/>
    <cellStyle name="Note 2 4 2 2 3" xfId="6033" xr:uid="{CA74A6E0-E111-4A30-9586-1D6F6BFB313A}"/>
    <cellStyle name="Note 2 4 2 2 4" xfId="9343" xr:uid="{CC3DAF0C-662C-4DB7-87DF-1CF718A9999B}"/>
    <cellStyle name="Note 2 4 2 2 5" xfId="12265" xr:uid="{F7648560-0F7F-4659-BB6B-4075CC126704}"/>
    <cellStyle name="Note 2 4 2 3" xfId="944" xr:uid="{425E1CEC-1CFD-4A54-BDAA-F497A43F9E7F}"/>
    <cellStyle name="Note 2 4 2 3 2" xfId="2523" xr:uid="{851DE76C-C0EF-42CB-A295-C52CD24578A6}"/>
    <cellStyle name="Note 2 4 2 3 2 2" xfId="4308" xr:uid="{76CB36EB-CA3E-43A5-9E24-1E4C38B90B54}"/>
    <cellStyle name="Note 2 4 2 3 2 3" xfId="10273" xr:uid="{B70492B5-8ECF-4F5A-AE93-714314C5C84A}"/>
    <cellStyle name="Note 2 4 2 3 2 4" xfId="13155" xr:uid="{3C77D905-93E3-47B5-A04F-354415B09A6E}"/>
    <cellStyle name="Note 2 4 2 3 3" xfId="6516" xr:uid="{1BFA1FE6-7D2A-4BEF-B641-34701111CA66}"/>
    <cellStyle name="Note 2 4 2 3 4" xfId="8803" xr:uid="{F114746C-1BF9-4447-9939-CE406BAC931F}"/>
    <cellStyle name="Note 2 4 2 3 5" xfId="11725" xr:uid="{9E9A1847-8143-4403-A665-00680BE56DAE}"/>
    <cellStyle name="Note 2 4 2 4" xfId="2134" xr:uid="{9EFE570D-AE4F-47E5-8C1F-A76C3CE4CD80}"/>
    <cellStyle name="Note 2 4 2 4 2" xfId="6191" xr:uid="{7FA554C2-862D-44BC-996F-2B200E79C6C1}"/>
    <cellStyle name="Note 2 4 2 4 3" xfId="9993" xr:uid="{4673A6F2-C504-49B0-8833-EDDB8605F585}"/>
    <cellStyle name="Note 2 4 2 4 4" xfId="12915" xr:uid="{3D79289C-59B7-40CF-B990-DEB83EAE853F}"/>
    <cellStyle name="Note 2 4 2 5" xfId="3513" xr:uid="{78717984-740F-4042-B60A-70FD3247E8F7}"/>
    <cellStyle name="Note 2 4 2 6" xfId="6692" xr:uid="{E863F051-807F-4152-B1DB-D40ED77EDE22}"/>
    <cellStyle name="Note 2 4 2 7" xfId="8266" xr:uid="{810DBA7A-3AD5-49DB-A697-87C50ACFCEF3}"/>
    <cellStyle name="Note 2 4 3" xfId="1276" xr:uid="{FD7D59F3-843B-43DE-9EDF-B304239EC77F}"/>
    <cellStyle name="Note 2 4 3 2" xfId="2841" xr:uid="{4DD97AE2-00F0-4611-AED8-5BB30DD5B9E2}"/>
    <cellStyle name="Note 2 4 3 2 2" xfId="7535" xr:uid="{4BDEC1D7-CD54-4148-8811-599709623344}"/>
    <cellStyle name="Note 2 4 3 2 3" xfId="10591" xr:uid="{B94F4DBC-028E-4C19-A9B9-624A65C988A8}"/>
    <cellStyle name="Note 2 4 3 2 4" xfId="13473" xr:uid="{DFAB949A-A6D7-41BF-9D32-780FF8E6C580}"/>
    <cellStyle name="Note 2 4 3 3" xfId="4840" xr:uid="{A461C803-E536-43DD-9899-F21F80B644C8}"/>
    <cellStyle name="Note 2 4 3 4" xfId="9135" xr:uid="{9AE7DE7B-2C81-46FE-A975-1039CB80FE6F}"/>
    <cellStyle name="Note 2 4 3 5" xfId="12057" xr:uid="{316D2252-02BD-4ED0-BCCC-52A8CC926BCD}"/>
    <cellStyle name="Note 2 4 4" xfId="1009" xr:uid="{C3B150E2-E2AA-47B6-977C-546B8E1B2EEB}"/>
    <cellStyle name="Note 2 4 4 2" xfId="2581" xr:uid="{5A1AC831-F0AD-4BFF-A67C-3DD88D4C245F}"/>
    <cellStyle name="Note 2 4 4 2 2" xfId="5150" xr:uid="{2A16EAB3-1D24-475D-A6D5-480538911610}"/>
    <cellStyle name="Note 2 4 4 2 3" xfId="10331" xr:uid="{D919DEC5-AA2C-49F7-9793-694DD55058C1}"/>
    <cellStyle name="Note 2 4 4 2 4" xfId="13213" xr:uid="{8C8F7ADD-A5E9-4421-8830-550E2EF4EDB5}"/>
    <cellStyle name="Note 2 4 4 3" xfId="3733" xr:uid="{6FFF739A-7E28-4E03-8E3C-C5C00E3EF930}"/>
    <cellStyle name="Note 2 4 4 4" xfId="8868" xr:uid="{DBC00055-52DA-4590-A342-F926310D93EB}"/>
    <cellStyle name="Note 2 4 4 5" xfId="11790" xr:uid="{61CB178B-45D9-4B56-97A4-DAE91A6EFF97}"/>
    <cellStyle name="Note 2 4 5" xfId="1928" xr:uid="{F2E2FC76-9867-48BB-B254-9917EC6DA7E3}"/>
    <cellStyle name="Note 2 4 5 2" xfId="6336" xr:uid="{C7E53C10-5891-4D09-AD63-4B788E3EF6A5}"/>
    <cellStyle name="Note 2 4 5 3" xfId="9787" xr:uid="{2AF1ADAB-324C-44E4-AC49-14DD82D05762}"/>
    <cellStyle name="Note 2 4 5 4" xfId="12709" xr:uid="{4E201F65-D814-4DBA-BFCA-6FE91BA7FC7F}"/>
    <cellStyle name="Note 2 4 6" xfId="4633" xr:uid="{3CAD766F-4196-4C72-9801-A79C97700C9F}"/>
    <cellStyle name="Note 2 4 7" xfId="4180" xr:uid="{333E800B-1C70-46A5-A292-7F1B14141E3D}"/>
    <cellStyle name="Note 2 4 8" xfId="5003" xr:uid="{6491AB1C-4584-4440-A2CF-5DA2D4F5F503}"/>
    <cellStyle name="Note 2 5" xfId="720" xr:uid="{FC2D1195-E0EE-457E-A953-8D296C0276B6}"/>
    <cellStyle name="Note 2 5 2" xfId="1440" xr:uid="{0197B550-0251-4AF7-99C8-E77DCCF2AFD4}"/>
    <cellStyle name="Note 2 5 2 2" xfId="3005" xr:uid="{5F6CAD50-12D4-47BE-A75B-EAD503971131}"/>
    <cellStyle name="Note 2 5 2 2 2" xfId="7699" xr:uid="{716DF419-4C67-4769-A225-18374E154F28}"/>
    <cellStyle name="Note 2 5 2 2 3" xfId="10755" xr:uid="{B04F8A00-E38A-4D20-AAB7-00B4DC92DE85}"/>
    <cellStyle name="Note 2 5 2 2 4" xfId="13637" xr:uid="{F9C5782A-48DD-40FD-BE35-0BD909FFE2AD}"/>
    <cellStyle name="Note 2 5 2 3" xfId="4704" xr:uid="{9063E483-C3C9-4EA0-8088-D51E30BB28C1}"/>
    <cellStyle name="Note 2 5 2 4" xfId="9299" xr:uid="{4CB213EB-05FD-44DE-A9EE-8091D04BE9B6}"/>
    <cellStyle name="Note 2 5 2 5" xfId="12221" xr:uid="{327902FB-FBA2-45C4-8441-D39CFB8D50F4}"/>
    <cellStyle name="Note 2 5 3" xfId="1180" xr:uid="{25869A0F-C421-4449-9E73-FE23E7929AEF}"/>
    <cellStyle name="Note 2 5 3 2" xfId="2749" xr:uid="{A00EA944-A040-4EAE-98E8-81EBC3E0D001}"/>
    <cellStyle name="Note 2 5 3 2 2" xfId="6462" xr:uid="{20738E13-498D-4609-953E-2388FC9C25B9}"/>
    <cellStyle name="Note 2 5 3 2 3" xfId="10499" xr:uid="{371502AA-498D-44EC-A26F-41713DE893B6}"/>
    <cellStyle name="Note 2 5 3 2 4" xfId="13381" xr:uid="{A8480C87-72B3-4846-81C0-59D687BBCA11}"/>
    <cellStyle name="Note 2 5 3 3" xfId="6356" xr:uid="{FB5C136B-62A0-4271-B266-849AB385CCA0}"/>
    <cellStyle name="Note 2 5 3 4" xfId="9039" xr:uid="{20F4165A-DF7A-4CB4-BE3B-7D306B07CCC4}"/>
    <cellStyle name="Note 2 5 3 5" xfId="11961" xr:uid="{D0EA2C77-4723-4929-A5C7-D09B7A1D13F2}"/>
    <cellStyle name="Note 2 5 4" xfId="2091" xr:uid="{B3BB326F-F291-47D5-AB3C-84CAA749EA0F}"/>
    <cellStyle name="Note 2 5 4 2" xfId="6216" xr:uid="{AE8D2F3C-C059-4714-A17B-053618919CC8}"/>
    <cellStyle name="Note 2 5 4 3" xfId="9950" xr:uid="{C57E69AA-D4A0-42AC-B8C0-847D8905CA15}"/>
    <cellStyle name="Note 2 5 4 4" xfId="12872" xr:uid="{822334B1-2FB1-4342-887C-1833E5CF50A3}"/>
    <cellStyle name="Note 2 5 5" xfId="4520" xr:uid="{0A2C9608-9D6E-44FF-9F98-3CF836DC378C}"/>
    <cellStyle name="Note 2 5 6" xfId="4930" xr:uid="{83E59087-3DCA-4645-A6F2-160DD780139D}"/>
    <cellStyle name="Note 2 5 7" xfId="10165" xr:uid="{13818CC0-738B-4CC3-878A-6A3CE8B1301F}"/>
    <cellStyle name="Note 2 6" xfId="1035" xr:uid="{B6EA0749-7474-45EE-BB82-6E5F83913D25}"/>
    <cellStyle name="Note 2 6 2" xfId="2607" xr:uid="{CD25923C-F37B-4665-984A-E424C7CB0206}"/>
    <cellStyle name="Note 2 6 2 2" xfId="3521" xr:uid="{7B061661-73F3-4DFB-945D-2D5C8CCAAEA3}"/>
    <cellStyle name="Note 2 6 2 3" xfId="10357" xr:uid="{3D1CF9C0-2EFC-4342-A4F1-63D928A6BA3A}"/>
    <cellStyle name="Note 2 6 2 4" xfId="13239" xr:uid="{B0EFEDEB-046D-4CC4-BFFF-A64BD408A880}"/>
    <cellStyle name="Note 2 6 3" xfId="5033" xr:uid="{C04C518E-0DD0-439A-9B61-7CC2F171708C}"/>
    <cellStyle name="Note 2 6 4" xfId="8894" xr:uid="{BBFBF310-5B39-4AB3-83DA-F59DCAA1AD7F}"/>
    <cellStyle name="Note 2 6 5" xfId="11816" xr:uid="{AD527778-F9AF-4B40-94CA-4756CC03908A}"/>
    <cellStyle name="Note 2 7" xfId="1151" xr:uid="{E4CB69E4-0EBC-4455-8FD3-06355BED2691}"/>
    <cellStyle name="Note 2 7 2" xfId="2720" xr:uid="{AC71AC93-21B9-4FD6-BD25-5DCE0243433F}"/>
    <cellStyle name="Note 2 7 2 2" xfId="3711" xr:uid="{31B597DC-9499-4619-A1F8-D9FBAEFFD60D}"/>
    <cellStyle name="Note 2 7 2 3" xfId="10470" xr:uid="{15EBD0D5-61A2-46B4-9E2F-2A4619C2B052}"/>
    <cellStyle name="Note 2 7 2 4" xfId="13352" xr:uid="{B8A03033-A0F0-4EB2-B0EF-0A334E8F9A21}"/>
    <cellStyle name="Note 2 7 3" xfId="6017" xr:uid="{85120C11-CE42-41E6-85DA-A7E144D3D138}"/>
    <cellStyle name="Note 2 7 4" xfId="9010" xr:uid="{25E0156C-28EC-4FEC-BADE-3968EF0DFB0E}"/>
    <cellStyle name="Note 2 7 5" xfId="11932" xr:uid="{28A93990-5498-4A2C-AE8F-1EDF1D06A1D7}"/>
    <cellStyle name="Note 2 8" xfId="989" xr:uid="{ADFEEF7F-8F37-4B2E-A2B2-48FA2D88260A}"/>
    <cellStyle name="Note 2 8 2" xfId="5590" xr:uid="{E88B4E28-B05A-4399-86C9-E769EADF1DED}"/>
    <cellStyle name="Note 2 8 3" xfId="8848" xr:uid="{AA72E394-F122-4B9F-BF7B-5450A539E087}"/>
    <cellStyle name="Note 2 8 4" xfId="11770" xr:uid="{87601E1F-3310-4606-B819-72F5EF2C72B0}"/>
    <cellStyle name="Note 2 9" xfId="5049" xr:uid="{1BFEE2C2-79AC-4F4C-A93D-DDFEED58B274}"/>
    <cellStyle name="Note 3" xfId="272" xr:uid="{724F3BDF-F1B0-4C1A-801B-A0EB8845AE2F}"/>
    <cellStyle name="Note 3 10" xfId="8281" xr:uid="{97578D86-EC86-49E9-91D9-C295966E5B68}"/>
    <cellStyle name="Note 3 11" xfId="11287" xr:uid="{D776909A-6D20-4EAF-931C-507915F93BD4}"/>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2 2 2" xfId="7812" xr:uid="{22E89063-7109-4B7E-8CDD-82F86A881397}"/>
    <cellStyle name="Note 3 2 2 2 2 3" xfId="10868" xr:uid="{9F3C83AD-3D81-41EE-B56E-944F8F2B8FAA}"/>
    <cellStyle name="Note 3 2 2 2 2 4" xfId="13750" xr:uid="{418F094E-08C2-4585-8E14-3BACC81FA030}"/>
    <cellStyle name="Note 3 2 2 2 3" xfId="6806" xr:uid="{EDB72644-BD54-4802-9B3A-CE63AC702D22}"/>
    <cellStyle name="Note 3 2 2 2 4" xfId="9412" xr:uid="{15116FF1-417C-4CFF-9AD6-A964EAEDB8A8}"/>
    <cellStyle name="Note 3 2 2 2 5" xfId="12334" xr:uid="{A3B8ABA1-20FF-482F-B5DB-9FF7419B549A}"/>
    <cellStyle name="Note 3 2 2 3" xfId="1661" xr:uid="{50427A16-ABFD-4CC8-A9A0-9F8E173733D9}"/>
    <cellStyle name="Note 3 2 2 3 2" xfId="3226" xr:uid="{D0303F78-194D-4EA7-9EE9-2616E2841BB6}"/>
    <cellStyle name="Note 3 2 2 3 2 2" xfId="7920" xr:uid="{92238FA1-92FD-47B2-A407-BF34F4C91FE6}"/>
    <cellStyle name="Note 3 2 2 3 2 3" xfId="10976" xr:uid="{1BE8E58A-3DD5-4C17-821D-8AAABBF6F090}"/>
    <cellStyle name="Note 3 2 2 3 2 4" xfId="13858" xr:uid="{1AFA7F36-D16D-4CD9-B5F0-3D70DC307088}"/>
    <cellStyle name="Note 3 2 2 3 3" xfId="5700" xr:uid="{01FCC62B-15A9-460E-884C-495B8E5C780A}"/>
    <cellStyle name="Note 3 2 2 3 4" xfId="9520" xr:uid="{EAC070FC-465F-4ECA-B263-4040CD3F4EE7}"/>
    <cellStyle name="Note 3 2 2 3 5" xfId="12442" xr:uid="{210CFFF0-4BD9-48E5-97FE-E2D89F0208DD}"/>
    <cellStyle name="Note 3 2 2 4" xfId="2203" xr:uid="{63D2D370-3310-4FB4-9BC1-1442DC2AD061}"/>
    <cellStyle name="Note 3 2 2 4 2" xfId="5007" xr:uid="{69F5FEE1-0E48-48BA-BD4B-3E4D180B3D3D}"/>
    <cellStyle name="Note 3 2 2 4 3" xfId="10062" xr:uid="{EA285E7A-4881-400E-9688-7D8A39A1B55B}"/>
    <cellStyle name="Note 3 2 2 4 4" xfId="12984" xr:uid="{1996E889-ED12-4CDF-8F71-AA3650B2BC28}"/>
    <cellStyle name="Note 3 2 2 5" xfId="6382" xr:uid="{21070097-DF0A-4EB2-BB7F-2A3287DA7050}"/>
    <cellStyle name="Note 3 2 2 6" xfId="3587" xr:uid="{20747E23-FDA1-443B-898F-2675010F4C08}"/>
    <cellStyle name="Note 3 2 2 7" xfId="5518" xr:uid="{902CF412-0EF6-4336-82F9-0912E5CB2EDF}"/>
    <cellStyle name="Note 3 2 3" xfId="1345" xr:uid="{23345041-74D7-45EA-B9A8-29F97D6BFA65}"/>
    <cellStyle name="Note 3 2 3 2" xfId="2910" xr:uid="{2DD9C524-D0CB-4098-806E-1C815722CC8E}"/>
    <cellStyle name="Note 3 2 3 2 2" xfId="7604" xr:uid="{F34FB114-C241-4AC3-8222-FF8A19E7130F}"/>
    <cellStyle name="Note 3 2 3 2 3" xfId="10660" xr:uid="{E3277574-925F-4029-AB29-191379255A4F}"/>
    <cellStyle name="Note 3 2 3 2 4" xfId="13542" xr:uid="{05D1C567-F9F6-4934-B75A-CB8A1199DD8B}"/>
    <cellStyle name="Note 3 2 3 3" xfId="3581" xr:uid="{42E0177A-D1BE-40A9-B9C2-F2624567D933}"/>
    <cellStyle name="Note 3 2 3 4" xfId="9204" xr:uid="{60B6FD1E-7578-4B2A-8152-3DDD3FB853F0}"/>
    <cellStyle name="Note 3 2 3 5" xfId="12126" xr:uid="{B30406D2-2731-46D2-8AC4-D697092BCAAD}"/>
    <cellStyle name="Note 3 2 4" xfId="1088" xr:uid="{7DD68193-434C-4C0A-9633-27C2183B3475}"/>
    <cellStyle name="Note 3 2 4 2" xfId="2657" xr:uid="{3B2DD07B-A8E4-4DD7-AA27-A8C0569B70C9}"/>
    <cellStyle name="Note 3 2 4 2 2" xfId="3760" xr:uid="{800A817E-7F1A-4A33-AAC0-2D9A43F21194}"/>
    <cellStyle name="Note 3 2 4 2 3" xfId="10407" xr:uid="{E46C5190-1D71-4424-AB94-386ED9627B36}"/>
    <cellStyle name="Note 3 2 4 2 4" xfId="13289" xr:uid="{9E4ABFE0-5442-464E-9162-4FB348871426}"/>
    <cellStyle name="Note 3 2 4 3" xfId="6265" xr:uid="{98CBF326-0434-4707-9F2B-AA764AEE4E7D}"/>
    <cellStyle name="Note 3 2 4 4" xfId="8947" xr:uid="{272BCCB2-4AE4-415C-8C9B-A8D4EE6F2B84}"/>
    <cellStyle name="Note 3 2 4 5" xfId="11869" xr:uid="{F1A1AA18-C482-4135-B4D3-8B684CE5B0D7}"/>
    <cellStyle name="Note 3 2 5" xfId="1997" xr:uid="{2CC40A6D-95B7-4E48-A20F-1E6AF0256973}"/>
    <cellStyle name="Note 3 2 5 2" xfId="3508" xr:uid="{E404F724-3D58-44A6-9EC3-763E90A9EC7D}"/>
    <cellStyle name="Note 3 2 5 3" xfId="9856" xr:uid="{23A76B25-AA57-4099-8DA9-B4576ADF2B0F}"/>
    <cellStyle name="Note 3 2 5 4" xfId="12778" xr:uid="{F891AD74-A6E2-4C55-86D1-B0D09C449B8E}"/>
    <cellStyle name="Note 3 2 6" xfId="4985" xr:uid="{1DDF64FC-C10E-4A0F-B119-DA4ECA74A163}"/>
    <cellStyle name="Note 3 2 7" xfId="3863" xr:uid="{67142AFD-E227-4BAD-A34B-FDF6FA41D116}"/>
    <cellStyle name="Note 3 2 8" xfId="5230" xr:uid="{1B8B2926-F6E5-4145-8B57-39432E2FA3FF}"/>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2 2 2" xfId="7778" xr:uid="{7B949FC2-FDD0-4AA7-B045-D6BDADA9A5C7}"/>
    <cellStyle name="Note 3 3 2 2 2 3" xfId="10834" xr:uid="{CACD6B43-7F35-459B-B223-CE444020E0A2}"/>
    <cellStyle name="Note 3 3 2 2 2 4" xfId="13716" xr:uid="{C91070C8-5471-4B41-A3D2-1EF3CE52B93F}"/>
    <cellStyle name="Note 3 3 2 2 3" xfId="5321" xr:uid="{7CE213ED-040E-42BB-B993-DC21C5B28835}"/>
    <cellStyle name="Note 3 3 2 2 4" xfId="9378" xr:uid="{1C132C18-0F25-42D8-BFE4-2340A361C3D1}"/>
    <cellStyle name="Note 3 3 2 2 5" xfId="12300" xr:uid="{E23D01A3-8BF2-4BD7-9B0D-AC1FE488D9C7}"/>
    <cellStyle name="Note 3 3 2 3" xfId="75" xr:uid="{EEF0695A-4A3D-4726-9939-B2AEEE09BA3B}"/>
    <cellStyle name="Note 3 3 2 3 2" xfId="2329" xr:uid="{1C0C2D2F-BB2C-451F-82C2-A9FF29AA4852}"/>
    <cellStyle name="Note 3 3 2 3 2 2" xfId="6531" xr:uid="{AF6B8271-23A7-409E-9905-07C1CA75C83B}"/>
    <cellStyle name="Note 3 3 2 3 2 3" xfId="10187" xr:uid="{C66E7FF5-44E2-4756-9A1D-51CD223EDD11}"/>
    <cellStyle name="Note 3 3 2 3 2 4" xfId="13105" xr:uid="{22343FB5-C1B4-4666-B636-AD0522EAC2E3}"/>
    <cellStyle name="Note 3 3 2 3 3" xfId="4883" xr:uid="{CB9D9642-B021-402C-9835-615DC8C5FE20}"/>
    <cellStyle name="Note 3 3 2 3 4" xfId="3692" xr:uid="{159D88D6-4C84-44B5-A3EB-E1DBB0990032}"/>
    <cellStyle name="Note 3 3 2 3 5" xfId="5545" xr:uid="{D0F021CE-ACCD-4413-9F7E-7D25F34FEDD0}"/>
    <cellStyle name="Note 3 3 2 4" xfId="2169" xr:uid="{FD55CDDD-56C6-4FE3-936C-C934D99A9A49}"/>
    <cellStyle name="Note 3 3 2 4 2" xfId="4551" xr:uid="{2CF6248F-8781-4BD2-9FAF-C1F66D512FDA}"/>
    <cellStyle name="Note 3 3 2 4 3" xfId="10028" xr:uid="{4D542A09-E233-47C3-9C80-D487140A5A00}"/>
    <cellStyle name="Note 3 3 2 4 4" xfId="12950" xr:uid="{11A87B6B-CFB3-453A-B161-7A1F54B76457}"/>
    <cellStyle name="Note 3 3 2 5" xfId="6804" xr:uid="{397D6D54-868F-4A65-9503-788E582A97E2}"/>
    <cellStyle name="Note 3 3 2 6" xfId="6376" xr:uid="{5FAA22EA-ACA1-49DD-A957-88084FFDBD2F}"/>
    <cellStyle name="Note 3 3 2 7" xfId="4272" xr:uid="{0828FE47-8EED-40B2-B520-ABE2BAA32CE9}"/>
    <cellStyle name="Note 3 3 3" xfId="1311" xr:uid="{537F797B-C231-45F4-831C-B688B0089B5A}"/>
    <cellStyle name="Note 3 3 3 2" xfId="2876" xr:uid="{E21F08DA-3652-4A8D-BD32-493755C8E22E}"/>
    <cellStyle name="Note 3 3 3 2 2" xfId="7570" xr:uid="{44A728BE-89C3-4ABC-91C8-D604CF814B93}"/>
    <cellStyle name="Note 3 3 3 2 3" xfId="10626" xr:uid="{9233C85A-6C00-4986-A0EC-F88B7712E99C}"/>
    <cellStyle name="Note 3 3 3 2 4" xfId="13508" xr:uid="{35E3C904-22DD-49C1-9641-F85EB9C8BE7C}"/>
    <cellStyle name="Note 3 3 3 3" xfId="5552" xr:uid="{4EB1ECBF-3C30-4760-96A5-886E142FE8D2}"/>
    <cellStyle name="Note 3 3 3 4" xfId="9170" xr:uid="{ED1BFFD9-6832-43A0-BDF6-4A50B58899AD}"/>
    <cellStyle name="Note 3 3 3 5" xfId="12092" xr:uid="{DD280EFD-90BD-4F23-AAF8-3FAFC28751B0}"/>
    <cellStyle name="Note 3 3 4" xfId="1800" xr:uid="{51B5A37D-8BC1-4D40-8E26-E147702EB557}"/>
    <cellStyle name="Note 3 3 4 2" xfId="3353" xr:uid="{E9588FDA-F7EE-465A-A728-8B7B65AFCF20}"/>
    <cellStyle name="Note 3 3 4 2 2" xfId="8047" xr:uid="{5AD2892E-C35A-4EF0-8F7F-635D4EA5344A}"/>
    <cellStyle name="Note 3 3 4 2 3" xfId="11103" xr:uid="{8F3F5B07-892A-4184-AFAD-940975DA6BB4}"/>
    <cellStyle name="Note 3 3 4 2 4" xfId="13985" xr:uid="{BE9994DE-209B-48FC-9F32-3DFD5E714FE0}"/>
    <cellStyle name="Note 3 3 4 3" xfId="6388" xr:uid="{3B3957CF-CF13-4451-A438-694FF4813818}"/>
    <cellStyle name="Note 3 3 4 4" xfId="9659" xr:uid="{CFC774AB-92B8-4D1C-B827-44D5B69E0831}"/>
    <cellStyle name="Note 3 3 4 5" xfId="12581" xr:uid="{B5410955-CEEB-46F1-8C2E-9C81BCE246D9}"/>
    <cellStyle name="Note 3 3 5" xfId="1963" xr:uid="{D5395B63-8184-40F4-AF0F-036DFE2523C9}"/>
    <cellStyle name="Note 3 3 5 2" xfId="5601" xr:uid="{77337C21-65F4-43E1-BB8B-A4D0EA283C2A}"/>
    <cellStyle name="Note 3 3 5 3" xfId="9822" xr:uid="{F4C3F79A-730E-45A4-B6A9-C88A03AA694B}"/>
    <cellStyle name="Note 3 3 5 4" xfId="12744" xr:uid="{5231BB96-9D08-4B60-91ED-68473D410658}"/>
    <cellStyle name="Note 3 3 6" xfId="6754" xr:uid="{37C241F1-FC3B-4CFE-B6BC-40FDC009F47E}"/>
    <cellStyle name="Note 3 3 7" xfId="8255" xr:uid="{0C860631-C2CA-4AE8-9CA1-083C3C0E41B9}"/>
    <cellStyle name="Note 3 3 8" xfId="11277" xr:uid="{DCB57487-8D4A-4ACB-8B6C-F3C9391BDDF4}"/>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2 2 2" xfId="7796" xr:uid="{84893297-1812-4731-9319-B22BAEFA119E}"/>
    <cellStyle name="Note 3 4 2 2 2 3" xfId="10852" xr:uid="{FECB79DD-8607-4D6F-8F4B-14A76ABA6FDF}"/>
    <cellStyle name="Note 3 4 2 2 2 4" xfId="13734" xr:uid="{2589DDC7-7DDB-457F-8742-5876238E4D2B}"/>
    <cellStyle name="Note 3 4 2 2 3" xfId="3941" xr:uid="{202C3103-8799-4B55-A17F-4A398E937429}"/>
    <cellStyle name="Note 3 4 2 2 4" xfId="9396" xr:uid="{53B90A6C-7992-4C00-90AC-C0A562D8046A}"/>
    <cellStyle name="Note 3 4 2 2 5" xfId="12318" xr:uid="{FC0CF524-8924-4A82-9935-7FD33D2C186B}"/>
    <cellStyle name="Note 3 4 2 3" xfId="1126" xr:uid="{716E289F-E4D4-4CF7-BE9A-A536040BC434}"/>
    <cellStyle name="Note 3 4 2 3 2" xfId="2695" xr:uid="{67A7F535-02B9-4802-B3E1-6A85ADE7F7E4}"/>
    <cellStyle name="Note 3 4 2 3 2 2" xfId="5972" xr:uid="{0A4C6FEE-772C-49AD-B9AE-1C378FD0D715}"/>
    <cellStyle name="Note 3 4 2 3 2 3" xfId="10445" xr:uid="{CAC6B3CF-EFA1-49AB-8BFB-F97D86DCDC70}"/>
    <cellStyle name="Note 3 4 2 3 2 4" xfId="13327" xr:uid="{74187581-579F-4EE7-8999-009F02155C32}"/>
    <cellStyle name="Note 3 4 2 3 3" xfId="5605" xr:uid="{B9373707-FD9E-49B7-BB34-5C5E2DD38E1A}"/>
    <cellStyle name="Note 3 4 2 3 4" xfId="8985" xr:uid="{450CC2D9-1540-405E-AB6C-F066552A6B29}"/>
    <cellStyle name="Note 3 4 2 3 5" xfId="11907" xr:uid="{DFBAF157-4A11-417C-82BC-569D47B2B430}"/>
    <cellStyle name="Note 3 4 2 4" xfId="2187" xr:uid="{F29A71F3-32A3-46E5-B4D8-D480B70C76C0}"/>
    <cellStyle name="Note 3 4 2 4 2" xfId="5680" xr:uid="{03743DA5-D8CF-40FD-A97D-30CB24B4B0F4}"/>
    <cellStyle name="Note 3 4 2 4 3" xfId="10046" xr:uid="{1BA3862C-9F41-4936-BEB5-F9AD0AF8227D}"/>
    <cellStyle name="Note 3 4 2 4 4" xfId="12968" xr:uid="{9380549B-D413-423B-94F7-7BA799F11BFB}"/>
    <cellStyle name="Note 3 4 2 5" xfId="5558" xr:uid="{296BBAA2-10AC-4063-B311-F6AC4AF4CC0F}"/>
    <cellStyle name="Note 3 4 2 6" xfId="4065" xr:uid="{36F3C0C5-4E97-4869-BE16-D21B752E0B6C}"/>
    <cellStyle name="Note 3 4 2 7" xfId="8555" xr:uid="{EB69F1E2-E5F4-4A20-BD89-FED1AFBE98BB}"/>
    <cellStyle name="Note 3 4 3" xfId="1329" xr:uid="{9E795E9B-A2CF-4D4D-872B-2A6F844B2B3B}"/>
    <cellStyle name="Note 3 4 3 2" xfId="2894" xr:uid="{8B04AA8F-B28B-46FE-8106-3A0ED54B06E3}"/>
    <cellStyle name="Note 3 4 3 2 2" xfId="7588" xr:uid="{766B92A6-F274-413D-A67C-8D4D99B0E651}"/>
    <cellStyle name="Note 3 4 3 2 3" xfId="10644" xr:uid="{184DB3EB-0A51-4ABB-9C78-7FDD804DC4AB}"/>
    <cellStyle name="Note 3 4 3 2 4" xfId="13526" xr:uid="{787A3077-A819-47CF-A85A-3851C064EF13}"/>
    <cellStyle name="Note 3 4 3 3" xfId="4087" xr:uid="{93AF602A-3740-4FB9-9F59-96E7D84981F1}"/>
    <cellStyle name="Note 3 4 3 4" xfId="9188" xr:uid="{AA17465E-A19C-4A15-8F5C-942CDF369791}"/>
    <cellStyle name="Note 3 4 3 5" xfId="12110" xr:uid="{50E8C2EC-1ABD-4F24-9135-DA9074C7B086}"/>
    <cellStyle name="Note 3 4 4" xfId="1739" xr:uid="{29960EC1-6AD2-4B83-9A27-77B8A9833973}"/>
    <cellStyle name="Note 3 4 4 2" xfId="3298" xr:uid="{6A418B82-D5F5-4879-A40C-329059E00AF8}"/>
    <cellStyle name="Note 3 4 4 2 2" xfId="7992" xr:uid="{E47A9B87-EE75-4E9F-A3A8-E753F8342F51}"/>
    <cellStyle name="Note 3 4 4 2 3" xfId="11048" xr:uid="{53DC7753-4766-45E2-82EA-836CD229512C}"/>
    <cellStyle name="Note 3 4 4 2 4" xfId="13930" xr:uid="{CAF94D3A-7EE1-4939-9619-6192F87F0757}"/>
    <cellStyle name="Note 3 4 4 3" xfId="3775" xr:uid="{655BFA4D-B0A4-4531-B392-5ADEF7C36B80}"/>
    <cellStyle name="Note 3 4 4 4" xfId="9598" xr:uid="{3B20F21B-491C-4A44-AB5F-49E6DF5F3B7E}"/>
    <cellStyle name="Note 3 4 4 5" xfId="12520" xr:uid="{3D681FBD-047B-4008-B765-F9B5584D9495}"/>
    <cellStyle name="Note 3 4 5" xfId="1981" xr:uid="{26D77096-C9A1-4A21-AD7E-303048600420}"/>
    <cellStyle name="Note 3 4 5 2" xfId="4089" xr:uid="{278AC1C1-5889-46B3-9D11-587829E66317}"/>
    <cellStyle name="Note 3 4 5 3" xfId="9840" xr:uid="{CAE34DFC-5B1D-4D00-A60E-8BA256541414}"/>
    <cellStyle name="Note 3 4 5 4" xfId="12762" xr:uid="{CC5599C7-F4F1-48E9-8329-631E77C44EC0}"/>
    <cellStyle name="Note 3 4 6" xfId="5591" xr:uid="{5086DC45-97AA-4161-B228-5056D38D256B}"/>
    <cellStyle name="Note 3 4 7" xfId="4994" xr:uid="{6F67BAC6-CEFD-423C-A657-490A71CFDD88}"/>
    <cellStyle name="Note 3 4 8" xfId="6010" xr:uid="{DC0DEA73-6298-4E46-A83F-B33B93440F15}"/>
    <cellStyle name="Note 3 5" xfId="726" xr:uid="{B5C397D0-7EBF-4AE2-88B0-ABD24A1EDB52}"/>
    <cellStyle name="Note 3 5 2" xfId="1446" xr:uid="{7BCE63A6-F1E6-4249-BFA2-49C3FCC3BCD4}"/>
    <cellStyle name="Note 3 5 2 2" xfId="3011" xr:uid="{1952BFFD-750F-421C-8252-D3B40F2D69A9}"/>
    <cellStyle name="Note 3 5 2 2 2" xfId="7705" xr:uid="{ADB793C5-B218-40B0-AD78-BF23629B8AF2}"/>
    <cellStyle name="Note 3 5 2 2 3" xfId="10761" xr:uid="{6D9632C8-EE46-4047-855B-6FD49869C71C}"/>
    <cellStyle name="Note 3 5 2 2 4" xfId="13643" xr:uid="{B2E59505-4B15-41B1-937E-B739000BD3F4}"/>
    <cellStyle name="Note 3 5 2 3" xfId="5394" xr:uid="{0199CA71-1062-4C17-AB80-D3BE8DA80FA1}"/>
    <cellStyle name="Note 3 5 2 4" xfId="9305" xr:uid="{F5DE40D3-5769-4FD0-B283-4819FFE901BD}"/>
    <cellStyle name="Note 3 5 2 5" xfId="12227" xr:uid="{A2E73173-FC42-4C49-BC9A-5BD77066C170}"/>
    <cellStyle name="Note 3 5 3" xfId="1870" xr:uid="{F9843B54-BA7E-475A-899B-4004143FE12F}"/>
    <cellStyle name="Note 3 5 3 2" xfId="3415" xr:uid="{EF2CCBF3-9563-4A6D-95EC-9E12642DD5AF}"/>
    <cellStyle name="Note 3 5 3 2 2" xfId="8109" xr:uid="{0B3690D7-7552-49DB-BBE5-3B66492A66B5}"/>
    <cellStyle name="Note 3 5 3 2 3" xfId="11165" xr:uid="{EA8EE910-5577-491B-AB4A-9A85AC917968}"/>
    <cellStyle name="Note 3 5 3 2 4" xfId="14047" xr:uid="{B16378CF-3310-4C31-9B21-9F07085514E4}"/>
    <cellStyle name="Note 3 5 3 3" xfId="6461" xr:uid="{28C30C46-B148-482C-9B4F-F9A93B380436}"/>
    <cellStyle name="Note 3 5 3 4" xfId="9729" xr:uid="{F3B536CD-1E3B-422B-A675-A48ECF9585AC}"/>
    <cellStyle name="Note 3 5 3 5" xfId="12651" xr:uid="{2B50F6CD-AC8B-41DD-9D48-5CFB61C51A2D}"/>
    <cellStyle name="Note 3 5 4" xfId="2097" xr:uid="{A3348E75-4E86-407A-9A97-F4561DB9AAC8}"/>
    <cellStyle name="Note 3 5 4 2" xfId="3772" xr:uid="{179D2C82-51BD-47DD-9DFD-F82E802D72B4}"/>
    <cellStyle name="Note 3 5 4 3" xfId="9956" xr:uid="{87355A86-199B-48BD-8A08-F57C188DE244}"/>
    <cellStyle name="Note 3 5 4 4" xfId="12878" xr:uid="{EE95E863-3C82-4C6B-9770-5DA215E19B45}"/>
    <cellStyle name="Note 3 5 5" xfId="3533" xr:uid="{0412409F-624B-4B07-A64D-CB7C97BE081E}"/>
    <cellStyle name="Note 3 5 6" xfId="4302" xr:uid="{35EBCD7A-6F3A-4673-AC6C-675D0750E266}"/>
    <cellStyle name="Note 3 5 7" xfId="5284" xr:uid="{E3986199-F0FE-4904-B447-B698D763E7BA}"/>
    <cellStyle name="Note 3 6" xfId="1077" xr:uid="{65F4B115-990F-4A50-B50D-F23DC0B75C1E}"/>
    <cellStyle name="Note 3 6 2" xfId="2646" xr:uid="{56672646-4CA1-4597-A665-486D01430A7C}"/>
    <cellStyle name="Note 3 6 2 2" xfId="3608" xr:uid="{78C9D823-6D7C-4B5F-8CB0-016AAE53671E}"/>
    <cellStyle name="Note 3 6 2 3" xfId="10396" xr:uid="{B54562A3-5B19-46BA-B960-2CF6C8B2ED97}"/>
    <cellStyle name="Note 3 6 2 4" xfId="13278" xr:uid="{165A8773-76BD-46E5-8155-B73332E9ABBB}"/>
    <cellStyle name="Note 3 6 3" xfId="4765" xr:uid="{1D26DBA1-8649-4C65-A19B-2375755B8AC4}"/>
    <cellStyle name="Note 3 6 4" xfId="8936" xr:uid="{E612F948-C506-4C9E-B9ED-C8F0DE3ADAB7}"/>
    <cellStyle name="Note 3 6 5" xfId="11858" xr:uid="{B699CA06-23CE-4E15-B1AF-86A20001276E}"/>
    <cellStyle name="Note 3 7" xfId="1771" xr:uid="{7AC44118-94D1-467F-8F2C-9A66F248FD25}"/>
    <cellStyle name="Note 3 7 2" xfId="3327" xr:uid="{E4677C3E-A4A8-453F-A007-422163C2E43E}"/>
    <cellStyle name="Note 3 7 2 2" xfId="8021" xr:uid="{12489C2C-2AE9-40A9-91DE-A35750D3B2F1}"/>
    <cellStyle name="Note 3 7 2 3" xfId="11077" xr:uid="{7F379DE3-076F-45F7-8DE4-F35A6C113F2A}"/>
    <cellStyle name="Note 3 7 2 4" xfId="13959" xr:uid="{8EB30CBB-C9EC-470A-8351-0136F5922C0D}"/>
    <cellStyle name="Note 3 7 3" xfId="6444" xr:uid="{0BEDB760-8779-435F-89C2-B67E7E08EC77}"/>
    <cellStyle name="Note 3 7 4" xfId="9630" xr:uid="{C66344BD-510E-4ED9-981D-E633DAAF557F}"/>
    <cellStyle name="Note 3 7 5" xfId="12552" xr:uid="{007F75A2-3D21-4BC9-B1B5-C31F466FDF81}"/>
    <cellStyle name="Note 3 8" xfId="1208" xr:uid="{C05C0C27-AAC3-4C33-9547-E348AA28D363}"/>
    <cellStyle name="Note 3 8 2" xfId="4536" xr:uid="{D086B32A-D487-4C74-8914-D56454443FF3}"/>
    <cellStyle name="Note 3 8 3" xfId="9067" xr:uid="{05190142-3042-4D9E-9783-5D5A1F1585C0}"/>
    <cellStyle name="Note 3 8 4" xfId="11989" xr:uid="{9F8D8475-4578-4B9C-A12B-183C6A618502}"/>
    <cellStyle name="Note 3 9" xfId="5554" xr:uid="{CF03BCF4-2A0F-4F6B-AF95-D526DFFACDEE}"/>
    <cellStyle name="Notiz" xfId="208" xr:uid="{5AD6640F-3F95-40FD-A0B4-10518C55E7B4}"/>
    <cellStyle name="Notiz 10" xfId="4829" xr:uid="{E0AA88CB-C9DC-4812-838B-049EB75BAA7D}"/>
    <cellStyle name="Notiz 11" xfId="10255" xr:uid="{69B5FF37-5200-45D8-84B2-261C5E18F40C}"/>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2 2 2" xfId="7785" xr:uid="{C5B46279-2FB9-48CE-84D5-A6562725E403}"/>
    <cellStyle name="Notiz 2 2 2 2 3" xfId="10841" xr:uid="{311A07DF-1F0E-47B8-9A2B-D95243763EE4}"/>
    <cellStyle name="Notiz 2 2 2 2 4" xfId="13723" xr:uid="{534304BF-6E70-4614-AD84-19517E556BF7}"/>
    <cellStyle name="Notiz 2 2 2 3" xfId="4713" xr:uid="{8A1AD27A-9C77-4350-8860-7DCF9959631D}"/>
    <cellStyle name="Notiz 2 2 2 4" xfId="9385" xr:uid="{96DF5A4C-8FED-4AFC-9C2E-C43D2CADB1A4}"/>
    <cellStyle name="Notiz 2 2 2 5" xfId="12307" xr:uid="{FB04BEE7-67D0-4CCD-8501-5900F1A4FA01}"/>
    <cellStyle name="Notiz 2 2 3" xfId="1145" xr:uid="{257B1D95-17C6-4D16-8886-850734419E0F}"/>
    <cellStyle name="Notiz 2 2 3 2" xfId="2714" xr:uid="{5269DFFF-2874-4B18-8476-6B1CAA38DC9B}"/>
    <cellStyle name="Notiz 2 2 3 2 2" xfId="3714" xr:uid="{D224B65D-3DA5-4159-9124-8801BCE3A16D}"/>
    <cellStyle name="Notiz 2 2 3 2 3" xfId="10464" xr:uid="{8F598AA3-0CB1-4D2B-8331-ABA474813D6A}"/>
    <cellStyle name="Notiz 2 2 3 2 4" xfId="13346" xr:uid="{A117CAC1-59BE-43BF-8004-9EED717B9E34}"/>
    <cellStyle name="Notiz 2 2 3 3" xfId="5481" xr:uid="{CC64EA2C-1DFC-4F19-B10D-015554079827}"/>
    <cellStyle name="Notiz 2 2 3 4" xfId="9004" xr:uid="{B7377522-9A1D-4701-AF6E-431F96180CDD}"/>
    <cellStyle name="Notiz 2 2 3 5" xfId="11926" xr:uid="{C192E7D8-D414-4456-B617-3AF5D4D3F696}"/>
    <cellStyle name="Notiz 2 2 4" xfId="2176" xr:uid="{3D10ABDE-B96D-41AD-B827-E40A85EF8270}"/>
    <cellStyle name="Notiz 2 2 4 2" xfId="6839" xr:uid="{97DBAD2B-D3C9-4E76-AC4F-90117B5B3EAE}"/>
    <cellStyle name="Notiz 2 2 4 3" xfId="10035" xr:uid="{8532CA60-7B09-4CF5-9FE3-91A748F05E7E}"/>
    <cellStyle name="Notiz 2 2 4 4" xfId="12957" xr:uid="{FB1A6272-2844-43A6-8657-10294F509451}"/>
    <cellStyle name="Notiz 2 2 5" xfId="5538" xr:uid="{569DC071-7B16-4D96-BDA4-2FE7238F5A2B}"/>
    <cellStyle name="Notiz 2 2 6" xfId="3681" xr:uid="{D5D86F3F-5861-4015-B2E0-616D7FC66FBB}"/>
    <cellStyle name="Notiz 2 2 7" xfId="8283" xr:uid="{B6F8F243-4BC0-4472-8383-EEF7A75D4D90}"/>
    <cellStyle name="Notiz 2 3" xfId="1318" xr:uid="{B6880568-C68E-4002-83EB-A3B389533547}"/>
    <cellStyle name="Notiz 2 3 2" xfId="2883" xr:uid="{1E521306-E1FA-4F4E-A3D5-D3DF48F2345F}"/>
    <cellStyle name="Notiz 2 3 2 2" xfId="7577" xr:uid="{F35F0EF3-F868-40F5-A793-35E412C3AA95}"/>
    <cellStyle name="Notiz 2 3 2 3" xfId="10633" xr:uid="{A3C8FCCA-9472-4729-BD66-0AFA424411EE}"/>
    <cellStyle name="Notiz 2 3 2 4" xfId="13515" xr:uid="{04AF921B-40D2-43D2-A546-F8ED503D24D7}"/>
    <cellStyle name="Notiz 2 3 3" xfId="5418" xr:uid="{7122FF5E-8E5B-4CD7-B940-430CDD0E2033}"/>
    <cellStyle name="Notiz 2 3 4" xfId="9177" xr:uid="{B70A7F59-8847-429E-884F-3AA7A9C8755A}"/>
    <cellStyle name="Notiz 2 3 5" xfId="12099" xr:uid="{3C465AC9-2E42-45DD-9B96-679FA039AA29}"/>
    <cellStyle name="Notiz 2 4" xfId="1047" xr:uid="{CA795A7A-9ABF-4866-BD51-7D991CEFFC68}"/>
    <cellStyle name="Notiz 2 4 2" xfId="2618" xr:uid="{76678F7D-628B-4165-A254-1B471380DBFB}"/>
    <cellStyle name="Notiz 2 4 2 2" xfId="3530" xr:uid="{126E8C18-B750-4991-8556-83477649B5BF}"/>
    <cellStyle name="Notiz 2 4 2 3" xfId="10368" xr:uid="{075A1738-2528-46D1-8281-881B954E7998}"/>
    <cellStyle name="Notiz 2 4 2 4" xfId="13250" xr:uid="{7DBB31B0-CF7D-4466-91D6-B35EA0F286F1}"/>
    <cellStyle name="Notiz 2 4 3" xfId="5026" xr:uid="{6BC6FA82-27B1-42A2-9E34-2DA413786B7D}"/>
    <cellStyle name="Notiz 2 4 4" xfId="8906" xr:uid="{466FC694-0D90-4D92-9DF6-37CD360D2D17}"/>
    <cellStyle name="Notiz 2 4 5" xfId="11828" xr:uid="{DC5E65E4-0848-45B8-9B98-67673D92523D}"/>
    <cellStyle name="Notiz 2 5" xfId="1970" xr:uid="{D831CDE1-478D-4F75-A119-85F0E5729258}"/>
    <cellStyle name="Notiz 2 5 2" xfId="5420" xr:uid="{ABA68DE0-8BE0-47A5-9C00-2C53934B55A2}"/>
    <cellStyle name="Notiz 2 5 3" xfId="9829" xr:uid="{F5AC2AE1-DD35-4247-AC2E-61584DD8F50D}"/>
    <cellStyle name="Notiz 2 5 4" xfId="12751" xr:uid="{F95037FA-C0F6-42DF-A7F0-967D826EF552}"/>
    <cellStyle name="Notiz 2 6" xfId="3509" xr:uid="{18CC9899-14FB-44F8-86AD-85282C480D02}"/>
    <cellStyle name="Notiz 2 7" xfId="5670" xr:uid="{8C0EE2E0-7FBF-43A4-8552-CC045B2F76AB}"/>
    <cellStyle name="Notiz 2 8" xfId="8215" xr:uid="{5453B140-D6C2-4047-A5A3-BBEFEA776F96}"/>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2 2 2" xfId="7847" xr:uid="{D4B1CB30-2207-459F-9581-E1514EF138F5}"/>
    <cellStyle name="Notiz 3 2 2 2 3" xfId="10903" xr:uid="{8CC038DC-647D-4B20-ACE2-871FDA96C7A8}"/>
    <cellStyle name="Notiz 3 2 2 2 4" xfId="13785" xr:uid="{B9C4F76A-4BA7-4BFC-94D8-C34F9CB94FCA}"/>
    <cellStyle name="Notiz 3 2 2 3" xfId="6709" xr:uid="{22A54B84-9591-4E01-BC7A-58B038DE0500}"/>
    <cellStyle name="Notiz 3 2 2 4" xfId="9447" xr:uid="{C95C6A5A-69B0-43E1-9A1E-22E1CF4C7594}"/>
    <cellStyle name="Notiz 3 2 2 5" xfId="12369" xr:uid="{7057D895-8E0B-40DD-99A7-6BD917EFB934}"/>
    <cellStyle name="Notiz 3 2 3" xfId="1840" xr:uid="{6E400580-E35E-4346-BF63-71F512802734}"/>
    <cellStyle name="Notiz 3 2 3 2" xfId="3389" xr:uid="{8B31DB13-A78E-4C55-9030-E8835C814C34}"/>
    <cellStyle name="Notiz 3 2 3 2 2" xfId="8083" xr:uid="{81E3CB04-3400-4B3A-B2CA-C1269E067F66}"/>
    <cellStyle name="Notiz 3 2 3 2 3" xfId="11139" xr:uid="{C14AA014-C70C-4429-9DB8-B8FDC53E9B38}"/>
    <cellStyle name="Notiz 3 2 3 2 4" xfId="14021" xr:uid="{52E45998-7D77-443A-A09C-C8814CC2FC36}"/>
    <cellStyle name="Notiz 3 2 3 3" xfId="4041" xr:uid="{8AE8B120-673B-4EF7-9E78-33A49603493F}"/>
    <cellStyle name="Notiz 3 2 3 4" xfId="9699" xr:uid="{7CE7D465-F32A-46A0-9C67-A5C40F80F6D4}"/>
    <cellStyle name="Notiz 3 2 3 5" xfId="12621" xr:uid="{CF1B6E87-42E9-4A80-BE0E-AD8A4D154E4B}"/>
    <cellStyle name="Notiz 3 2 4" xfId="2238" xr:uid="{7C1A5470-3A10-4FD9-8115-CFC5B68D7A7C}"/>
    <cellStyle name="Notiz 3 2 4 2" xfId="3503" xr:uid="{0B495F7E-5144-4FC3-9094-2BA6EEAD0CA6}"/>
    <cellStyle name="Notiz 3 2 4 3" xfId="10097" xr:uid="{D49367A7-743E-4B2F-812C-E12B1BD9426E}"/>
    <cellStyle name="Notiz 3 2 4 4" xfId="13019" xr:uid="{A6BDD157-A819-43FF-8A83-75E10668ABB9}"/>
    <cellStyle name="Notiz 3 2 5" xfId="6821" xr:uid="{8445116F-85D9-4DA1-B6C6-4E6251472B69}"/>
    <cellStyle name="Notiz 3 2 6" xfId="5168" xr:uid="{1648D521-0219-4991-89DA-C2B7F74C7C2E}"/>
    <cellStyle name="Notiz 3 2 7" xfId="5781" xr:uid="{C720ADF7-5A7B-4AF5-8D08-D579B2F408B2}"/>
    <cellStyle name="Notiz 3 3" xfId="1380" xr:uid="{B0A2367D-DE3C-4588-BE61-5F778CA03F6D}"/>
    <cellStyle name="Notiz 3 3 2" xfId="2945" xr:uid="{888EAF1F-DA67-4FBF-A138-8B1B2037F979}"/>
    <cellStyle name="Notiz 3 3 2 2" xfId="7639" xr:uid="{D79744E4-B5C0-45DB-A5C2-CB1873F55267}"/>
    <cellStyle name="Notiz 3 3 2 3" xfId="10695" xr:uid="{5D1F5E99-4681-41AD-A546-DAB744A708FA}"/>
    <cellStyle name="Notiz 3 3 2 4" xfId="13577" xr:uid="{217E8958-F04C-4418-BC16-9F0FE219C60B}"/>
    <cellStyle name="Notiz 3 3 3" xfId="4811" xr:uid="{1662276E-7FF6-4E85-96F1-51D883FD74C3}"/>
    <cellStyle name="Notiz 3 3 4" xfId="9239" xr:uid="{569DE827-FFAE-424E-A929-84D71802D6DD}"/>
    <cellStyle name="Notiz 3 3 5" xfId="12161" xr:uid="{C392FAD4-2996-4B76-8F0E-E465766F8188}"/>
    <cellStyle name="Notiz 3 4" xfId="1172" xr:uid="{038EC6B6-2B65-41D0-97B0-F964AA624BB4}"/>
    <cellStyle name="Notiz 3 4 2" xfId="2741" xr:uid="{1061AA41-8BBF-484B-83A7-ECC222B72914}"/>
    <cellStyle name="Notiz 3 4 2 2" xfId="5369" xr:uid="{4611F057-485F-478C-8CAF-F5668DAF3EE3}"/>
    <cellStyle name="Notiz 3 4 2 3" xfId="10491" xr:uid="{EEF84216-9DBF-4C06-B345-B039660E06B2}"/>
    <cellStyle name="Notiz 3 4 2 4" xfId="13373" xr:uid="{7F03F8F4-634D-4635-BCE6-B9EF833AE606}"/>
    <cellStyle name="Notiz 3 4 3" xfId="5335" xr:uid="{D0428F00-89C8-4899-818A-E713F177FA7C}"/>
    <cellStyle name="Notiz 3 4 4" xfId="9031" xr:uid="{A640F0D6-81E8-497D-BBF2-DA0A108FCA8B}"/>
    <cellStyle name="Notiz 3 4 5" xfId="11953" xr:uid="{A422F1CF-4499-45F1-8394-59FD85B6ED3D}"/>
    <cellStyle name="Notiz 3 5" xfId="2032" xr:uid="{56FCA1A4-529F-4E1D-B95B-DBD85D477C68}"/>
    <cellStyle name="Notiz 3 5 2" xfId="6277" xr:uid="{86E099A5-2027-4032-8307-79C6B39EE008}"/>
    <cellStyle name="Notiz 3 5 3" xfId="9891" xr:uid="{60F2199F-5733-4C72-BDAA-FF0271056A31}"/>
    <cellStyle name="Notiz 3 5 4" xfId="12813" xr:uid="{5979AEE3-81EE-47DC-8E8D-ED7B7A68D628}"/>
    <cellStyle name="Notiz 3 6" xfId="3673" xr:uid="{A8D6F057-632C-47E0-84C5-175C02B06080}"/>
    <cellStyle name="Notiz 3 7" xfId="4489" xr:uid="{352C5216-B64C-4AF7-9E11-F36A5934B023}"/>
    <cellStyle name="Notiz 3 8" xfId="8536" xr:uid="{89977F29-4070-4CF8-BC8B-29FCAE920245}"/>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2 2 2" xfId="7816" xr:uid="{1B885EF7-FA3F-44CC-AE15-847F160E344E}"/>
    <cellStyle name="Notiz 4 2 2 2 3" xfId="10872" xr:uid="{F4C069D9-F3F2-4F3B-9E19-B82DEB613D70}"/>
    <cellStyle name="Notiz 4 2 2 2 4" xfId="13754" xr:uid="{4AE45B17-F324-4454-A96B-0296BFB9062A}"/>
    <cellStyle name="Notiz 4 2 2 3" xfId="5516" xr:uid="{09F6DD70-805B-499E-966F-6395DCB8D3C3}"/>
    <cellStyle name="Notiz 4 2 2 4" xfId="9416" xr:uid="{95336F30-9FB6-4328-98B2-940856A00774}"/>
    <cellStyle name="Notiz 4 2 2 5" xfId="12338" xr:uid="{F9C53146-2BD2-46A6-B8A5-77CF976299FC}"/>
    <cellStyle name="Notiz 4 2 3" xfId="1203" xr:uid="{ECFE2164-DA9D-4951-B446-5B28B32BC47B}"/>
    <cellStyle name="Notiz 4 2 3 2" xfId="2772" xr:uid="{ED7E66C6-9193-4319-99A3-E0847958F82E}"/>
    <cellStyle name="Notiz 4 2 3 2 2" xfId="4680" xr:uid="{D7A92348-F118-4400-BC23-515453662EB4}"/>
    <cellStyle name="Notiz 4 2 3 2 3" xfId="10522" xr:uid="{CA33AF97-FA94-447B-93E6-EE5AC5A5AEC0}"/>
    <cellStyle name="Notiz 4 2 3 2 4" xfId="13404" xr:uid="{3C954ABA-D8A3-4975-A7A6-ED3EBBF15A7C}"/>
    <cellStyle name="Notiz 4 2 3 3" xfId="5212" xr:uid="{46131956-27A2-43E5-91CB-16C888688BBD}"/>
    <cellStyle name="Notiz 4 2 3 4" xfId="9062" xr:uid="{D41F25B3-912E-48A1-9499-6533BB521108}"/>
    <cellStyle name="Notiz 4 2 3 5" xfId="11984" xr:uid="{4880BBB9-272D-4FE2-AC55-0B595AFA0514}"/>
    <cellStyle name="Notiz 4 2 4" xfId="2207" xr:uid="{F07980E9-0A2B-4AAA-B8E8-1A38B693FD63}"/>
    <cellStyle name="Notiz 4 2 4 2" xfId="5536" xr:uid="{FF55470B-D618-4E22-9CB8-6FDF4B414124}"/>
    <cellStyle name="Notiz 4 2 4 3" xfId="10066" xr:uid="{54D9EF3C-60B8-488A-900F-564A16BF0CCC}"/>
    <cellStyle name="Notiz 4 2 4 4" xfId="12988" xr:uid="{7661EC13-EF71-41BE-ADA9-7A8EB27732AC}"/>
    <cellStyle name="Notiz 4 2 5" xfId="5320" xr:uid="{54F68E8D-A4F7-4A86-96EB-6259A4B1B71E}"/>
    <cellStyle name="Notiz 4 2 6" xfId="3518" xr:uid="{AFB18B2F-52F8-4F11-B77E-A9B0D12DD607}"/>
    <cellStyle name="Notiz 4 2 7" xfId="4535" xr:uid="{A8228722-3023-40FD-B0BA-636313AD9057}"/>
    <cellStyle name="Notiz 4 3" xfId="1349" xr:uid="{542833F1-964E-4FF1-A0B4-EC98151CA9B2}"/>
    <cellStyle name="Notiz 4 3 2" xfId="2914" xr:uid="{E4DD7835-8A21-455D-B81C-915D762A09DC}"/>
    <cellStyle name="Notiz 4 3 2 2" xfId="7608" xr:uid="{A48F6A17-B79D-4D64-B6EB-E443BEFD76C5}"/>
    <cellStyle name="Notiz 4 3 2 3" xfId="10664" xr:uid="{F83E4AEE-8F1B-4BD6-817C-382B26650304}"/>
    <cellStyle name="Notiz 4 3 2 4" xfId="13546" xr:uid="{1621707A-A9AB-4284-A202-81152D9366C7}"/>
    <cellStyle name="Notiz 4 3 3" xfId="6087" xr:uid="{35AEE055-B6FC-402A-8BA7-3F31CA8FB854}"/>
    <cellStyle name="Notiz 4 3 4" xfId="9208" xr:uid="{DA1B1249-D407-47BD-ABCD-D9EFF99AC030}"/>
    <cellStyle name="Notiz 4 3 5" xfId="12130" xr:uid="{D4011627-5F0F-4767-892E-D62A770CFA59}"/>
    <cellStyle name="Notiz 4 4" xfId="1091" xr:uid="{E2061349-64BD-4DEA-981B-9471C30A1071}"/>
    <cellStyle name="Notiz 4 4 2" xfId="2660" xr:uid="{2E320873-7A47-49B5-97DD-F43F2E8638A8}"/>
    <cellStyle name="Notiz 4 4 2 2" xfId="3889" xr:uid="{AC1DED8D-574E-4B28-8BB7-F27E4068BE67}"/>
    <cellStyle name="Notiz 4 4 2 3" xfId="10410" xr:uid="{00B84EA0-65E0-4168-8CBD-88FDBB754135}"/>
    <cellStyle name="Notiz 4 4 2 4" xfId="13292" xr:uid="{80A53C41-770A-49E3-9BB8-382C8CFB5641}"/>
    <cellStyle name="Notiz 4 4 3" xfId="6617" xr:uid="{839CD5B2-958A-4396-B22E-1310F6CC921D}"/>
    <cellStyle name="Notiz 4 4 4" xfId="8950" xr:uid="{4037CC95-6061-49CA-BEF1-5C563988ED52}"/>
    <cellStyle name="Notiz 4 4 5" xfId="11872" xr:uid="{DBBE30B0-8030-44C1-8A4B-DA39098BF061}"/>
    <cellStyle name="Notiz 4 5" xfId="2001" xr:uid="{AC44B8AF-AD6D-4D88-8EA6-05D477FFBA38}"/>
    <cellStyle name="Notiz 4 5 2" xfId="6123" xr:uid="{CE2CF6A2-4EDB-449D-99D0-110DD633D99C}"/>
    <cellStyle name="Notiz 4 5 3" xfId="9860" xr:uid="{3492C958-721E-4AD2-AA0B-E528CD74C92E}"/>
    <cellStyle name="Notiz 4 5 4" xfId="12782" xr:uid="{03BD5A10-0979-49B7-9739-14AED434AEB0}"/>
    <cellStyle name="Notiz 4 6" xfId="6070" xr:uid="{A183091E-3E83-4B52-BC6B-165DD14E3251}"/>
    <cellStyle name="Notiz 4 7" xfId="6558" xr:uid="{D7B5E527-DEF3-446E-9895-CD4FDAA85ECC}"/>
    <cellStyle name="Notiz 4 8" xfId="10237" xr:uid="{9A35378C-EF2B-4EF6-A133-8579D0DBEDD9}"/>
    <cellStyle name="Notiz 5" xfId="721" xr:uid="{6D53FF66-AFA6-4674-A31D-AE1D86B65460}"/>
    <cellStyle name="Notiz 5 2" xfId="1441" xr:uid="{50E3CA49-FDC7-44B1-B8AE-43604670BBC5}"/>
    <cellStyle name="Notiz 5 2 2" xfId="3006" xr:uid="{59B2B6BB-9611-4B12-A6D8-D927AF367294}"/>
    <cellStyle name="Notiz 5 2 2 2" xfId="7700" xr:uid="{27F1C02D-12C1-4E14-B98F-7C7C463D1673}"/>
    <cellStyle name="Notiz 5 2 2 3" xfId="10756" xr:uid="{4BA85A24-16D0-4100-857E-535C554A1D9F}"/>
    <cellStyle name="Notiz 5 2 2 4" xfId="13638" xr:uid="{3104C5C8-F837-43ED-825C-6075635983E0}"/>
    <cellStyle name="Notiz 5 2 3" xfId="6779" xr:uid="{A25DFD26-29C3-4A4B-A86D-4FA2847D2E1D}"/>
    <cellStyle name="Notiz 5 2 4" xfId="9300" xr:uid="{670C76EC-C7A6-4607-8775-DF002CBA23CE}"/>
    <cellStyle name="Notiz 5 2 5" xfId="12222" xr:uid="{12B9A9CB-C1C8-492A-92B0-EDAD6C870136}"/>
    <cellStyle name="Notiz 5 3" xfId="43" xr:uid="{7E36CC86-D63E-4447-8AC1-5C3F9BEFD230}"/>
    <cellStyle name="Notiz 5 3 2" xfId="2318" xr:uid="{354343D1-021B-4453-BC45-5CB4B823AC94}"/>
    <cellStyle name="Notiz 5 3 2 2" xfId="4915" xr:uid="{B4E4B3ED-3A11-4A54-8F62-0775244FF50F}"/>
    <cellStyle name="Notiz 5 3 2 3" xfId="10176" xr:uid="{69181DFC-6B1C-4EE6-A66E-A2E5EEF9D732}"/>
    <cellStyle name="Notiz 5 3 2 4" xfId="13095" xr:uid="{B35C8B4E-8A87-4040-B286-F84A57DCB18C}"/>
    <cellStyle name="Notiz 5 3 3" xfId="3516" xr:uid="{2B1367AB-144C-482D-9059-E855E9C1C9D2}"/>
    <cellStyle name="Notiz 5 3 4" xfId="5155" xr:uid="{293169DD-F4D2-4632-814D-8E9323513516}"/>
    <cellStyle name="Notiz 5 3 5" xfId="8507" xr:uid="{F337D53B-E814-4C2D-B5E9-D7C8634401C4}"/>
    <cellStyle name="Notiz 5 4" xfId="2092" xr:uid="{24A598B0-516D-406B-8881-8395C127B74C}"/>
    <cellStyle name="Notiz 5 4 2" xfId="4688" xr:uid="{F970E0CE-44A7-436D-A87F-495F2779B5AE}"/>
    <cellStyle name="Notiz 5 4 3" xfId="9951" xr:uid="{5DFB5BBD-1B10-469A-80DE-C1D19FF783C0}"/>
    <cellStyle name="Notiz 5 4 4" xfId="12873" xr:uid="{7633DDCE-B40D-4066-8CD1-F0E1284905F5}"/>
    <cellStyle name="Notiz 5 5" xfId="6507" xr:uid="{7BA6AF4A-6FE9-4A3C-A4C8-56D392643431}"/>
    <cellStyle name="Notiz 5 6" xfId="4821" xr:uid="{4C740875-4E0C-4977-A6A5-36E14B5E6EBE}"/>
    <cellStyle name="Notiz 5 7" xfId="8517" xr:uid="{4B986453-F530-4BD2-8429-5B92D1648393}"/>
    <cellStyle name="Notiz 6" xfId="1036" xr:uid="{0D9052B2-808D-4474-8ECB-BB38233D56F8}"/>
    <cellStyle name="Notiz 6 2" xfId="2608" xr:uid="{8E7DA4B6-5F1F-4178-A229-4C01DC9D5882}"/>
    <cellStyle name="Notiz 6 2 2" xfId="3502" xr:uid="{09F6255B-850C-47FF-B4EA-FE03C1408C53}"/>
    <cellStyle name="Notiz 6 2 3" xfId="10358" xr:uid="{E0350C94-1ECE-4DB7-8269-E2940882B19A}"/>
    <cellStyle name="Notiz 6 2 4" xfId="13240" xr:uid="{A0A40103-848A-474E-85C7-CF08EF357034}"/>
    <cellStyle name="Notiz 6 3" xfId="4341" xr:uid="{11C00EA4-C1E0-40D4-AA13-751E9CC3013A}"/>
    <cellStyle name="Notiz 6 4" xfId="8895" xr:uid="{FFC83E42-E231-48A9-82CB-4DDA59EB20C0}"/>
    <cellStyle name="Notiz 6 5" xfId="11817" xr:uid="{3D4BF156-7761-4B64-88A9-CF0B52B9834D}"/>
    <cellStyle name="Notiz 7" xfId="1866" xr:uid="{46F867FF-E71C-48EF-80C7-603831980B34}"/>
    <cellStyle name="Notiz 7 2" xfId="3411" xr:uid="{B6CA71B7-8D4D-4182-BE1B-B846E9CF0E2A}"/>
    <cellStyle name="Notiz 7 2 2" xfId="8105" xr:uid="{CCD05856-4A2A-477F-8ACB-5A39C98ACCCD}"/>
    <cellStyle name="Notiz 7 2 3" xfId="11161" xr:uid="{4D86D7EC-44C7-4410-881E-5DE915246AE6}"/>
    <cellStyle name="Notiz 7 2 4" xfId="14043" xr:uid="{6432D86D-C18D-4375-8802-C5B7F5534DBC}"/>
    <cellStyle name="Notiz 7 3" xfId="4735" xr:uid="{E3296543-A009-4267-A58C-565BE27B7F1D}"/>
    <cellStyle name="Notiz 7 4" xfId="9725" xr:uid="{5B4B2360-7F1E-4268-9106-FF2DFB551ED0}"/>
    <cellStyle name="Notiz 7 5" xfId="12647" xr:uid="{62D1FD5B-2CF8-4E17-AAE7-AC9D2D982BA7}"/>
    <cellStyle name="Notiz 8" xfId="1039" xr:uid="{19642C7F-6A82-439D-BE53-F225ADE78F66}"/>
    <cellStyle name="Notiz 8 2" xfId="6218" xr:uid="{64AA7A6E-590F-48CE-8A59-834F4D7AA118}"/>
    <cellStyle name="Notiz 8 3" xfId="8898" xr:uid="{68D4431B-9350-4406-AF9A-15A79A507A69}"/>
    <cellStyle name="Notiz 8 4" xfId="11820" xr:uid="{1D464369-5C83-46BB-9026-1FA3C38C2C50}"/>
    <cellStyle name="Notiz 9" xfId="4358" xr:uid="{BB871DF9-538E-4ED0-919A-2DC5E147B774}"/>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2 2 2" xfId="7786" xr:uid="{DF46D8EC-F07B-4C7D-943E-7FB5DF6556FC}"/>
    <cellStyle name="Output 2 2 2 2 2 3" xfId="10842" xr:uid="{3C10431F-7772-4B9E-8390-CC061A2E678C}"/>
    <cellStyle name="Output 2 2 2 2 2 4" xfId="13724" xr:uid="{2849F9C9-B83B-4F30-BA2D-8E1027B87A10}"/>
    <cellStyle name="Output 2 2 2 2 3" xfId="6400" xr:uid="{CE859A45-4F9B-4901-95A1-4BE2575C381D}"/>
    <cellStyle name="Output 2 2 2 2 4" xfId="9386" xr:uid="{09229E9A-C63A-4412-AC38-7A9CDA929CCE}"/>
    <cellStyle name="Output 2 2 2 2 5" xfId="12308" xr:uid="{D0417398-22BA-416D-9BA9-6E77F54FED0D}"/>
    <cellStyle name="Output 2 2 2 3" xfId="930" xr:uid="{169A9F76-3DCC-4956-AFEA-19021666C3C9}"/>
    <cellStyle name="Output 2 2 2 3 2" xfId="2511" xr:uid="{2DDD2EAA-5453-47F0-848F-FCCBBBF06CF4}"/>
    <cellStyle name="Output 2 2 2 3 2 2" xfId="4224" xr:uid="{94F22F85-1EC1-4BE1-AA01-64543D600B5F}"/>
    <cellStyle name="Output 2 2 2 3 2 3" xfId="10261" xr:uid="{EA13FD31-7E54-4FB0-918E-24567A9EBD2D}"/>
    <cellStyle name="Output 2 2 2 3 2 4" xfId="13143" xr:uid="{4352E4F9-44AC-44A1-9F52-1A39BE163226}"/>
    <cellStyle name="Output 2 2 2 3 3" xfId="6696" xr:uid="{1B60DFDF-84E4-430E-B1B2-6C80BC171582}"/>
    <cellStyle name="Output 2 2 2 3 4" xfId="8789" xr:uid="{B86FFC35-2856-4B77-A4E5-52D1B992CC9D}"/>
    <cellStyle name="Output 2 2 2 3 5" xfId="11711" xr:uid="{9364E182-DB6F-4249-8964-5F5DF68F2FA8}"/>
    <cellStyle name="Output 2 2 2 4" xfId="2177" xr:uid="{17AC7C7B-ECCF-411E-B68C-A01DF3E3F8D2}"/>
    <cellStyle name="Output 2 2 2 4 2" xfId="5330" xr:uid="{6069C415-3DDD-40BA-90A1-845D9C6D16E5}"/>
    <cellStyle name="Output 2 2 2 4 3" xfId="10036" xr:uid="{426CE2F0-66D1-426F-8895-A3E774182646}"/>
    <cellStyle name="Output 2 2 2 4 4" xfId="12958" xr:uid="{1BC00BCA-B919-449C-8364-012CDAAC6469}"/>
    <cellStyle name="Output 2 2 2 5" xfId="6652" xr:uid="{8E0F6235-0035-4680-87E3-D740BC3ACA98}"/>
    <cellStyle name="Output 2 2 2 6" xfId="4015" xr:uid="{22E65E17-25BC-4DE4-9270-600D496DD1E2}"/>
    <cellStyle name="Output 2 2 2 7" xfId="8295" xr:uid="{721CA023-A97E-4E92-8001-C4EF483F3872}"/>
    <cellStyle name="Output 2 2 3" xfId="1319" xr:uid="{B97806BA-6601-4188-BA15-1D2D69C25161}"/>
    <cellStyle name="Output 2 2 3 2" xfId="2884" xr:uid="{0EE9BBB1-E13A-4755-AA9F-7AB11E42517F}"/>
    <cellStyle name="Output 2 2 3 2 2" xfId="7578" xr:uid="{CA06F228-2B50-4C9A-9ADE-6408EC1CCCBE}"/>
    <cellStyle name="Output 2 2 3 2 3" xfId="10634" xr:uid="{FE0EA6C9-277C-4B03-AC2E-58BCCC75CAC0}"/>
    <cellStyle name="Output 2 2 3 2 4" xfId="13516" xr:uid="{E0B96D25-4D53-4B52-B973-6CF062BBFFAC}"/>
    <cellStyle name="Output 2 2 3 3" xfId="5995" xr:uid="{D2C9F950-41D4-4C6A-AF7F-593A0027D823}"/>
    <cellStyle name="Output 2 2 3 4" xfId="9178" xr:uid="{DCC27AF9-41F1-4C8E-BA54-E0138AE6B8D1}"/>
    <cellStyle name="Output 2 2 3 5" xfId="12100" xr:uid="{666B3214-FB3F-41D5-A601-84AB2F3346FB}"/>
    <cellStyle name="Output 2 2 4" xfId="1247" xr:uid="{0EE80F6B-D114-4B0E-9714-A46FB594FCEE}"/>
    <cellStyle name="Output 2 2 4 2" xfId="2814" xr:uid="{D7B4B01B-7E8B-4C96-97AA-CA7796C41104}"/>
    <cellStyle name="Output 2 2 4 2 2" xfId="3881" xr:uid="{589432D8-9A17-4CD8-AE8D-CF305A9FEAE7}"/>
    <cellStyle name="Output 2 2 4 2 3" xfId="10564" xr:uid="{954FE5E3-19A3-4D2A-9430-0FE5169E9631}"/>
    <cellStyle name="Output 2 2 4 2 4" xfId="13446" xr:uid="{F36569EE-3E0A-4CFE-AE8C-B02F9D673002}"/>
    <cellStyle name="Output 2 2 4 3" xfId="4117" xr:uid="{A498B3BF-E051-42BF-A43A-42272D08B6F1}"/>
    <cellStyle name="Output 2 2 4 4" xfId="9106" xr:uid="{B206439B-9B86-43AE-9DF0-89564B4369F4}"/>
    <cellStyle name="Output 2 2 4 5" xfId="12028" xr:uid="{263922E2-9334-4E68-841A-811FE71A9B03}"/>
    <cellStyle name="Output 2 2 5" xfId="1971" xr:uid="{8A8E61B3-0B09-4723-864C-DC45CC71B404}"/>
    <cellStyle name="Output 2 2 5 2" xfId="6153" xr:uid="{30A865A0-76F1-4ED2-AF33-56A8A2C6D064}"/>
    <cellStyle name="Output 2 2 5 3" xfId="9830" xr:uid="{F5779C47-54E6-47E5-9DE5-73024904B09A}"/>
    <cellStyle name="Output 2 2 5 4" xfId="12752" xr:uid="{4BCE166B-489E-47BB-912C-2E848CA7E7A4}"/>
    <cellStyle name="Output 2 2 6" xfId="5239" xr:uid="{74D0739A-D8A0-49E1-ADC4-D1495CCDB490}"/>
    <cellStyle name="Output 2 2 7" xfId="6493" xr:uid="{E64DC5FC-813F-495F-A55A-DB1ABE6C8879}"/>
    <cellStyle name="Output 2 2 8" xfId="4967" xr:uid="{2794325F-3C19-4129-A89E-5E7D2F420F6C}"/>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2 2 2" xfId="7882" xr:uid="{56CC9A57-4415-45B0-A73F-2DF6A5084F89}"/>
    <cellStyle name="Output 2 3 2 2 2 3" xfId="10938" xr:uid="{AAA01BBC-C2D2-4D67-AFCC-9ED831F10681}"/>
    <cellStyle name="Output 2 3 2 2 2 4" xfId="13820" xr:uid="{75EBB424-DD43-4F33-A39A-DE7612EFFA2D}"/>
    <cellStyle name="Output 2 3 2 2 3" xfId="5462" xr:uid="{2F41C5C9-86A8-4CDF-B604-AD3B80380CEA}"/>
    <cellStyle name="Output 2 3 2 2 4" xfId="9482" xr:uid="{AC6E5AD0-9D6A-449C-B459-B3B1C822AB1F}"/>
    <cellStyle name="Output 2 3 2 2 5" xfId="12404" xr:uid="{69F228E9-8379-4DE4-AA63-A005F6906857}"/>
    <cellStyle name="Output 2 3 2 3" xfId="1895" xr:uid="{D731F10C-CF5B-4FEE-8D65-7AE0485BFE5F}"/>
    <cellStyle name="Output 2 3 2 3 2" xfId="3438" xr:uid="{2A58BAF4-C2D6-4E10-A290-938C8ADF9865}"/>
    <cellStyle name="Output 2 3 2 3 2 2" xfId="8132" xr:uid="{DB77122B-7258-4D92-9189-8296F19EFF3A}"/>
    <cellStyle name="Output 2 3 2 3 2 3" xfId="11188" xr:uid="{D55E9EA5-52EA-498A-9AB9-366CAB0D5756}"/>
    <cellStyle name="Output 2 3 2 3 2 4" xfId="14070" xr:uid="{C5604DD0-6806-4274-9921-9282F045AD5C}"/>
    <cellStyle name="Output 2 3 2 3 3" xfId="5235" xr:uid="{F5BAEB5B-4538-49B9-ADC1-B47AD2D0F6CF}"/>
    <cellStyle name="Output 2 3 2 3 4" xfId="9754" xr:uid="{23AEE34E-B323-4107-8DB5-C4729C3854D8}"/>
    <cellStyle name="Output 2 3 2 3 5" xfId="12676" xr:uid="{D898A3A0-6538-4A1C-B9B7-9D1BE059369B}"/>
    <cellStyle name="Output 2 3 2 4" xfId="2273" xr:uid="{F1E342F7-5CAA-4C33-8670-76AFF70674FA}"/>
    <cellStyle name="Output 2 3 2 4 2" xfId="5533" xr:uid="{D6A4BDDD-37DD-41BC-8DB4-FAC7C232DDC4}"/>
    <cellStyle name="Output 2 3 2 4 3" xfId="10132" xr:uid="{0E8FF0B1-A893-40AA-8F0B-4A2F8AC8A193}"/>
    <cellStyle name="Output 2 3 2 4 4" xfId="13054" xr:uid="{941180F9-9C31-4E42-B35D-FE62FDAC5FF6}"/>
    <cellStyle name="Output 2 3 2 5" xfId="4885" xr:uid="{0CE28F1F-2210-45D5-B1C2-683CD362F330}"/>
    <cellStyle name="Output 2 3 2 6" xfId="8769" xr:uid="{55D02BE8-5DF4-4AFB-97C0-89F6215BB251}"/>
    <cellStyle name="Output 2 3 2 7" xfId="11692" xr:uid="{718ABA11-607E-4AA7-812D-AF0FFA9B8690}"/>
    <cellStyle name="Output 2 3 3" xfId="1415" xr:uid="{8AD9A7A1-1D05-43BA-89A7-88DE8D6B17A0}"/>
    <cellStyle name="Output 2 3 3 2" xfId="2980" xr:uid="{80B79CDC-F2DD-426F-8531-BF50CCAC478E}"/>
    <cellStyle name="Output 2 3 3 2 2" xfId="7674" xr:uid="{D3B227DF-4B93-4A19-AAD1-EF4F5539F1BA}"/>
    <cellStyle name="Output 2 3 3 2 3" xfId="10730" xr:uid="{641732FF-F170-4538-AE5B-E3B15D65F8AD}"/>
    <cellStyle name="Output 2 3 3 2 4" xfId="13612" xr:uid="{C723AAD3-ECDC-4903-98C8-E4320389F1D8}"/>
    <cellStyle name="Output 2 3 3 3" xfId="6384" xr:uid="{DB1D77BB-9D33-4F8E-88C1-08E1A9A1F6B3}"/>
    <cellStyle name="Output 2 3 3 4" xfId="9274" xr:uid="{0E2965B3-DD7F-4E2A-8CB2-BD8D14AE5454}"/>
    <cellStyle name="Output 2 3 3 5" xfId="12196" xr:uid="{B56C7FBE-6957-4262-91EC-D1305EA1403A}"/>
    <cellStyle name="Output 2 3 4" xfId="1718" xr:uid="{D323C693-580F-4766-A446-2285990FB763}"/>
    <cellStyle name="Output 2 3 4 2" xfId="3279" xr:uid="{258338C5-F8EB-40F5-BEAE-E05E2C7D1A6F}"/>
    <cellStyle name="Output 2 3 4 2 2" xfId="7973" xr:uid="{5BE632A5-9606-44EE-ACFB-434410FD05E7}"/>
    <cellStyle name="Output 2 3 4 2 3" xfId="11029" xr:uid="{45F87374-0AB1-41AA-9375-A246EBC63161}"/>
    <cellStyle name="Output 2 3 4 2 4" xfId="13911" xr:uid="{086C2A18-9F48-41F4-BC90-61A210423A55}"/>
    <cellStyle name="Output 2 3 4 3" xfId="6275" xr:uid="{DE84DF8A-8685-44D3-B021-310673D897DE}"/>
    <cellStyle name="Output 2 3 4 4" xfId="9577" xr:uid="{23121F0F-A5F7-4F95-BB79-0B333E27B428}"/>
    <cellStyle name="Output 2 3 4 5" xfId="12499" xr:uid="{22905D8D-0551-4C82-9365-A7D6121A771A}"/>
    <cellStyle name="Output 2 3 5" xfId="2067" xr:uid="{82CBD374-4339-47B4-9098-7DEA09753FF6}"/>
    <cellStyle name="Output 2 3 5 2" xfId="6047" xr:uid="{F445D287-8BD7-41B9-AD0F-597C6DF34A7E}"/>
    <cellStyle name="Output 2 3 5 3" xfId="9926" xr:uid="{20FA924B-7DBF-49FA-8B3C-475D5F1BB8FC}"/>
    <cellStyle name="Output 2 3 5 4" xfId="12848" xr:uid="{EA45478D-2012-467A-865A-EC3989C7EB92}"/>
    <cellStyle name="Output 2 3 6" xfId="6201" xr:uid="{BC1AF9EB-6558-4ADF-A387-858B0D0B7EC3}"/>
    <cellStyle name="Output 2 3 7" xfId="6048" xr:uid="{F810E334-F59A-4C74-84CA-DD7D8C18EA41}"/>
    <cellStyle name="Output 2 3 8" xfId="6094" xr:uid="{6B46C1C5-D344-4DA0-A447-45A257C9B59C}"/>
    <cellStyle name="Output 2 4" xfId="722" xr:uid="{8FF9CFA9-DEF7-4EC3-AA1F-6393A4C71F42}"/>
    <cellStyle name="Output 2 4 2" xfId="1442" xr:uid="{F9CEF48B-F1AB-4A84-A329-DCE649CDFEFC}"/>
    <cellStyle name="Output 2 4 2 2" xfId="3007" xr:uid="{2B2C3CF7-818C-4505-81FF-75AFF30A9B87}"/>
    <cellStyle name="Output 2 4 2 2 2" xfId="7701" xr:uid="{EA2463EC-3510-4489-9DD1-598F199CF693}"/>
    <cellStyle name="Output 2 4 2 2 3" xfId="10757" xr:uid="{92DC4950-708F-4CFE-A18D-E3DE3E52B4FB}"/>
    <cellStyle name="Output 2 4 2 2 4" xfId="13639" xr:uid="{CA9926B0-8481-4E11-B887-CB2D38554024}"/>
    <cellStyle name="Output 2 4 2 3" xfId="5264" xr:uid="{FBB114F7-27B8-4E6E-A263-660FC88FBBF0}"/>
    <cellStyle name="Output 2 4 2 4" xfId="9301" xr:uid="{4101051A-A258-458E-B0F7-90C56CB6B2CA}"/>
    <cellStyle name="Output 2 4 2 5" xfId="12223" xr:uid="{B726BF0D-2EF7-4C82-9C99-F35554D299B7}"/>
    <cellStyle name="Output 2 4 3" xfId="1157" xr:uid="{F37FFEDE-27A4-402B-931B-F188DF01D119}"/>
    <cellStyle name="Output 2 4 3 2" xfId="2726" xr:uid="{6C7F81E9-E465-4776-A917-66F7D351C96F}"/>
    <cellStyle name="Output 2 4 3 2 2" xfId="3756" xr:uid="{D39C7B8B-8F19-45CB-A738-64F150A14341}"/>
    <cellStyle name="Output 2 4 3 2 3" xfId="10476" xr:uid="{E46FC610-912F-4B24-BFE5-2B15DDFA1B22}"/>
    <cellStyle name="Output 2 4 3 2 4" xfId="13358" xr:uid="{D498C6DF-0E79-498B-9A8B-0B3FAFBB70C4}"/>
    <cellStyle name="Output 2 4 3 3" xfId="3896" xr:uid="{31BFB4FD-430B-4840-B3FA-828541C8E4D1}"/>
    <cellStyle name="Output 2 4 3 4" xfId="9016" xr:uid="{FDCC3198-169D-44CB-951C-1E7D535D8BD0}"/>
    <cellStyle name="Output 2 4 3 5" xfId="11938" xr:uid="{1D5BE318-E1B6-48BB-9509-3C8BFC258EC5}"/>
    <cellStyle name="Output 2 4 4" xfId="2093" xr:uid="{8DDA0ECE-E013-4896-9847-EBE8C110DB66}"/>
    <cellStyle name="Output 2 4 4 2" xfId="6535" xr:uid="{6DF95051-61BD-492E-A2F3-A3428E0D9C90}"/>
    <cellStyle name="Output 2 4 4 3" xfId="9952" xr:uid="{5CE1637F-D5FB-4ADB-91FC-0BEA768ECD03}"/>
    <cellStyle name="Output 2 4 4 4" xfId="12874" xr:uid="{71F0F04B-1F2E-40FB-BB2D-3C1D6BFCBAD2}"/>
    <cellStyle name="Output 2 4 5" xfId="4982" xr:uid="{47733972-7C14-4E4C-B9D0-6061B9C5BE18}"/>
    <cellStyle name="Output 2 4 6" xfId="6726" xr:uid="{96E9C3DC-99D9-4F54-BB12-2188590D6451}"/>
    <cellStyle name="Output 2 4 7" xfId="5687" xr:uid="{DC1DFD49-7A4C-4826-A6CB-7E587E978DA5}"/>
    <cellStyle name="Output 2 5" xfId="1037" xr:uid="{F52DC07D-97C5-4066-A74F-A8B1CEEDB451}"/>
    <cellStyle name="Output 2 5 2" xfId="2609" xr:uid="{66509453-4522-419C-9B94-B6682235BDFC}"/>
    <cellStyle name="Output 2 5 2 2" xfId="3848" xr:uid="{92ADE93C-04EC-4457-BB08-6F0BEB1FDCEC}"/>
    <cellStyle name="Output 2 5 2 3" xfId="10359" xr:uid="{C25F74DD-0D1C-4E27-80DB-90FF961BDBFC}"/>
    <cellStyle name="Output 2 5 2 4" xfId="13241" xr:uid="{84710FC0-D1C0-4430-84DB-6DADD2CD3D8C}"/>
    <cellStyle name="Output 2 5 3" xfId="4133" xr:uid="{5AC123A4-1DD4-4ECF-8279-B08BBED91335}"/>
    <cellStyle name="Output 2 5 4" xfId="8896" xr:uid="{9185FCC4-ED2D-496B-846E-5043C2848FD9}"/>
    <cellStyle name="Output 2 5 5" xfId="11818" xr:uid="{C670C1D5-BBD5-4A13-A2A3-3F5CC4BEF4B4}"/>
    <cellStyle name="Output 2 6" xfId="4149" xr:uid="{C60A4118-1965-4949-BE5B-9E53E0B95DF0}"/>
    <cellStyle name="Output 2 7" xfId="3865" xr:uid="{65907486-64FD-4BFB-8BAB-1F7DFC669EE2}"/>
    <cellStyle name="Output 2 8" xfId="4371" xr:uid="{819E9626-695A-4C20-87BD-72CD0F4C5A29}"/>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2 2 2" xfId="7813" xr:uid="{FFA6A893-951F-471B-81ED-ACFE3772C220}"/>
    <cellStyle name="Output 3 2 2 2 2 3" xfId="10869" xr:uid="{9C7F5486-0342-442E-81E4-89B5C7A7AD31}"/>
    <cellStyle name="Output 3 2 2 2 2 4" xfId="13751" xr:uid="{A30F8CCF-508B-48D3-A3C4-04397B2311D9}"/>
    <cellStyle name="Output 3 2 2 2 3" xfId="5295" xr:uid="{0E97225D-8C2C-446B-A3F8-626E3FE85080}"/>
    <cellStyle name="Output 3 2 2 2 4" xfId="9413" xr:uid="{4A45F0BD-5532-48C2-B654-7CA3BD75E626}"/>
    <cellStyle name="Output 3 2 2 2 5" xfId="12335" xr:uid="{F23C0CBB-CBE6-43A0-94BB-46398A181928}"/>
    <cellStyle name="Output 3 2 2 3" xfId="1856" xr:uid="{1414B007-DF89-49DB-A75C-388F8B296A90}"/>
    <cellStyle name="Output 3 2 2 3 2" xfId="3402" xr:uid="{E6C38BA7-BB94-43C2-ABA7-171C4F8EE2E5}"/>
    <cellStyle name="Output 3 2 2 3 2 2" xfId="8096" xr:uid="{9037E483-09EE-4547-BC0F-CFE79DEF15E4}"/>
    <cellStyle name="Output 3 2 2 3 2 3" xfId="11152" xr:uid="{83FD3000-A225-4806-AF1E-36488355B4C4}"/>
    <cellStyle name="Output 3 2 2 3 2 4" xfId="14034" xr:uid="{3FFC2BC0-6560-413B-8694-384BBA66708A}"/>
    <cellStyle name="Output 3 2 2 3 3" xfId="5525" xr:uid="{92D2F824-446E-4088-8113-19D196D0B7AC}"/>
    <cellStyle name="Output 3 2 2 3 4" xfId="9715" xr:uid="{69E65AA9-7003-4688-8070-0FA4FA4BC7FE}"/>
    <cellStyle name="Output 3 2 2 3 5" xfId="12637" xr:uid="{A71D6C7A-7020-4DAE-95F9-3DEBA517602F}"/>
    <cellStyle name="Output 3 2 2 4" xfId="2204" xr:uid="{67D15227-6CAC-4AB6-850A-9E643189DBF8}"/>
    <cellStyle name="Output 3 2 2 4 2" xfId="4314" xr:uid="{6C88D4B3-C027-411F-BB5A-095EBABFA9B0}"/>
    <cellStyle name="Output 3 2 2 4 3" xfId="10063" xr:uid="{1ED287B3-1A51-4694-ACB4-5E1D0C895D4E}"/>
    <cellStyle name="Output 3 2 2 4 4" xfId="12985" xr:uid="{11E19FF3-B15E-49B2-AAC0-7EA6322A0CD7}"/>
    <cellStyle name="Output 3 2 2 5" xfId="4853" xr:uid="{7DB0CF91-D717-46EE-BB9E-E33FD5E99B3F}"/>
    <cellStyle name="Output 3 2 2 6" xfId="4716" xr:uid="{23E68B91-29BC-486B-A181-B5FAD6155B21}"/>
    <cellStyle name="Output 3 2 2 7" xfId="8292" xr:uid="{0BB56C93-9B6E-4A07-86D8-423C9B4BE548}"/>
    <cellStyle name="Output 3 2 3" xfId="1346" xr:uid="{9479AE08-F6D5-4B8E-BF46-C9E0189676E2}"/>
    <cellStyle name="Output 3 2 3 2" xfId="2911" xr:uid="{9F51E974-18E3-4810-91ED-EB1BEAEAD787}"/>
    <cellStyle name="Output 3 2 3 2 2" xfId="7605" xr:uid="{904A6986-8015-46D6-A23F-913C274997D6}"/>
    <cellStyle name="Output 3 2 3 2 3" xfId="10661" xr:uid="{2E83B88E-E2E4-4A6C-9EB3-9611C03D1337}"/>
    <cellStyle name="Output 3 2 3 2 4" xfId="13543" xr:uid="{FEE1D1C4-2529-40C3-AF51-FD0D5B8CB721}"/>
    <cellStyle name="Output 3 2 3 3" xfId="5164" xr:uid="{E1090788-A63A-4852-9B85-3D3400D6C220}"/>
    <cellStyle name="Output 3 2 3 4" xfId="9205" xr:uid="{A227788F-547A-4670-9BD4-20F4DE150F3F}"/>
    <cellStyle name="Output 3 2 3 5" xfId="12127" xr:uid="{4273B52A-CDFA-4868-BF38-6681C4D44619}"/>
    <cellStyle name="Output 3 2 4" xfId="1150" xr:uid="{E8960CE8-F875-4A76-8980-54096342D9A0}"/>
    <cellStyle name="Output 3 2 4 2" xfId="2719" xr:uid="{13CA7BC3-0668-4681-A95F-CE0D5A2A386D}"/>
    <cellStyle name="Output 3 2 4 2 2" xfId="3599" xr:uid="{3743054D-8327-460F-A690-B53BE692C6C0}"/>
    <cellStyle name="Output 3 2 4 2 3" xfId="10469" xr:uid="{481D78B8-BA6C-442B-BAE2-7EDBA74A4799}"/>
    <cellStyle name="Output 3 2 4 2 4" xfId="13351" xr:uid="{5A03D222-511D-4AA7-AA0D-ED59CEF9C42E}"/>
    <cellStyle name="Output 3 2 4 3" xfId="5678" xr:uid="{94F3368E-ECB9-4BF1-B96C-1CF5C298FB96}"/>
    <cellStyle name="Output 3 2 4 4" xfId="9009" xr:uid="{B0A2B46E-AAAC-4F00-B693-C6C243EE2266}"/>
    <cellStyle name="Output 3 2 4 5" xfId="11931" xr:uid="{8AD641A4-E5F4-4A6D-B0FF-83BCC13F9421}"/>
    <cellStyle name="Output 3 2 5" xfId="1998" xr:uid="{0B266E7F-0B31-431D-B34B-7201C4832647}"/>
    <cellStyle name="Output 3 2 5 2" xfId="6253" xr:uid="{53DD75F4-C14D-4D41-B558-A5F7479685DF}"/>
    <cellStyle name="Output 3 2 5 3" xfId="9857" xr:uid="{A2262AD7-3605-484D-A4A4-A9BC76E7D83A}"/>
    <cellStyle name="Output 3 2 5 4" xfId="12779" xr:uid="{82B5192F-F500-439E-8AF8-1CAB2C586066}"/>
    <cellStyle name="Output 3 2 6" xfId="4291" xr:uid="{0FF6FBE5-FD7E-42C3-AA53-392B1F6821A3}"/>
    <cellStyle name="Output 3 2 7" xfId="4823" xr:uid="{E8A2AC08-5F9A-4A2F-AAD0-7E9E90229B99}"/>
    <cellStyle name="Output 3 2 8" xfId="8547" xr:uid="{7E61ECBA-E680-4522-B9AD-8507D5AA020E}"/>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2 2 2" xfId="7864" xr:uid="{A3855911-4475-441B-8D23-3EC761B6E6D4}"/>
    <cellStyle name="Output 3 3 2 2 2 3" xfId="10920" xr:uid="{D5F85EC0-9037-435A-B6FB-3EA0EC9A188D}"/>
    <cellStyle name="Output 3 3 2 2 2 4" xfId="13802" xr:uid="{AB0B126D-CB12-4A24-96AA-3DF6764BE1B3}"/>
    <cellStyle name="Output 3 3 2 2 3" xfId="5510" xr:uid="{242F8598-E681-4EE4-B549-3CECF802C577}"/>
    <cellStyle name="Output 3 3 2 2 4" xfId="9464" xr:uid="{3A98360C-2D1D-4330-9199-821E79CCD1B6}"/>
    <cellStyle name="Output 3 3 2 2 5" xfId="12386" xr:uid="{5956DABA-C63A-4A6A-BB42-008499B96087}"/>
    <cellStyle name="Output 3 3 2 3" xfId="1216" xr:uid="{57621A11-57CC-4580-9142-625516AD08CA}"/>
    <cellStyle name="Output 3 3 2 3 2" xfId="2784" xr:uid="{1CE5D865-EDE2-4178-81D4-91F1DA14688F}"/>
    <cellStyle name="Output 3 3 2 3 2 2" xfId="5366" xr:uid="{1A7934C6-7F9B-4E51-A329-4AA3CAED8ACB}"/>
    <cellStyle name="Output 3 3 2 3 2 3" xfId="10534" xr:uid="{2A3D0D1B-28D0-4F48-AA34-DA6E5292C794}"/>
    <cellStyle name="Output 3 3 2 3 2 4" xfId="13416" xr:uid="{31C41CD5-8613-4A83-8398-3AC8F9DEA603}"/>
    <cellStyle name="Output 3 3 2 3 3" xfId="4722" xr:uid="{E81202D3-6638-4AF2-B265-EFD508EF4750}"/>
    <cellStyle name="Output 3 3 2 3 4" xfId="9075" xr:uid="{B5C9BD11-C3AB-4201-8B1F-2D332C8BF4E9}"/>
    <cellStyle name="Output 3 3 2 3 5" xfId="11997" xr:uid="{000DCA7B-A2B7-4AFD-9456-32D968A71074}"/>
    <cellStyle name="Output 3 3 2 4" xfId="2255" xr:uid="{20B6EC93-BA81-466F-BBEA-C0B9C765522D}"/>
    <cellStyle name="Output 3 3 2 4 2" xfId="5114" xr:uid="{323EADA6-3B97-42A0-87D9-13CEAB8A090B}"/>
    <cellStyle name="Output 3 3 2 4 3" xfId="10114" xr:uid="{D2746A1B-F486-42CA-9D95-CB5103C734B8}"/>
    <cellStyle name="Output 3 3 2 4 4" xfId="13036" xr:uid="{683D2534-5682-40B8-B80C-5416EFD89B27}"/>
    <cellStyle name="Output 3 3 2 5" xfId="3923" xr:uid="{7FCC2222-7EC8-4185-95D7-544C95FB7FA4}"/>
    <cellStyle name="Output 3 3 2 6" xfId="8751" xr:uid="{B382E7AD-0A47-40AB-A372-F2599483D975}"/>
    <cellStyle name="Output 3 3 2 7" xfId="11674" xr:uid="{583ADEEE-4F12-4F8D-AE2B-9B735710940A}"/>
    <cellStyle name="Output 3 3 3" xfId="1397" xr:uid="{EA0C2D1B-1843-4EA3-B6BD-AB248CB635A4}"/>
    <cellStyle name="Output 3 3 3 2" xfId="2962" xr:uid="{F3E055A6-DD4C-4235-AB28-666BAAE6CDED}"/>
    <cellStyle name="Output 3 3 3 2 2" xfId="7656" xr:uid="{B5269C2F-D8CE-4742-BF6D-D3296C8F2114}"/>
    <cellStyle name="Output 3 3 3 2 3" xfId="10712" xr:uid="{B3609C35-D91A-4DB7-92D6-798EC808D09E}"/>
    <cellStyle name="Output 3 3 3 2 4" xfId="13594" xr:uid="{66621146-C97D-408D-882A-B2690722A19F}"/>
    <cellStyle name="Output 3 3 3 3" xfId="6403" xr:uid="{412BD230-EB1B-40E4-848E-AC3CAB497187}"/>
    <cellStyle name="Output 3 3 3 4" xfId="9256" xr:uid="{936CBBB3-49C8-482D-8CF1-D345031B2BF8}"/>
    <cellStyle name="Output 3 3 3 5" xfId="12178" xr:uid="{4F5EF4B8-9971-4534-BF1D-541F2A463C82}"/>
    <cellStyle name="Output 3 3 4" xfId="1641" xr:uid="{FD20732D-801C-415A-B83F-CA4064166EB2}"/>
    <cellStyle name="Output 3 3 4 2" xfId="3206" xr:uid="{FBE5811F-E21F-41A6-8CA9-E98EE58DD9A2}"/>
    <cellStyle name="Output 3 3 4 2 2" xfId="7900" xr:uid="{B9817B4B-06C5-4B25-8BBB-550C359172F2}"/>
    <cellStyle name="Output 3 3 4 2 3" xfId="10956" xr:uid="{D3954E75-A5AE-4132-B1A5-C2FA7BC9CE13}"/>
    <cellStyle name="Output 3 3 4 2 4" xfId="13838" xr:uid="{B2A33272-F53C-4A5A-8C42-9F546AA89353}"/>
    <cellStyle name="Output 3 3 4 3" xfId="6618" xr:uid="{5DF9F5DB-871E-494A-BB7D-4CA51946551F}"/>
    <cellStyle name="Output 3 3 4 4" xfId="9500" xr:uid="{8D0FE7BF-F6A6-439F-B2D9-7C0BCC26FFA4}"/>
    <cellStyle name="Output 3 3 4 5" xfId="12422" xr:uid="{63937DCA-A040-4F77-992D-ED87FFFD5C40}"/>
    <cellStyle name="Output 3 3 5" xfId="2049" xr:uid="{F6692F01-8523-4330-8535-B15926D30058}"/>
    <cellStyle name="Output 3 3 5 2" xfId="6534" xr:uid="{EF598698-8FA2-4479-BCF7-BF13034DAB29}"/>
    <cellStyle name="Output 3 3 5 3" xfId="9908" xr:uid="{B0BB9637-5F31-4A75-A653-B119FA4E81CC}"/>
    <cellStyle name="Output 3 3 5 4" xfId="12830" xr:uid="{FD48E9A9-6B9B-4388-B789-92236CA511BE}"/>
    <cellStyle name="Output 3 3 6" xfId="5332" xr:uid="{3FCD75D4-C770-49F0-AA81-34CAB5E14BD6}"/>
    <cellStyle name="Output 3 3 7" xfId="5032" xr:uid="{7EAEFA79-83CE-4952-8803-F47FA033EC6F}"/>
    <cellStyle name="Output 3 3 8" xfId="6795" xr:uid="{F14F0CFA-5ED9-46B9-A796-CB9F38A2CB2E}"/>
    <cellStyle name="Output 3 4" xfId="727" xr:uid="{529F1BE2-2C39-4920-991B-1E27F6DE0749}"/>
    <cellStyle name="Output 3 4 2" xfId="1447" xr:uid="{B5798747-89B6-489C-8C03-C92E41756B95}"/>
    <cellStyle name="Output 3 4 2 2" xfId="3012" xr:uid="{C8F91716-D336-41DA-8953-922E142DD9A8}"/>
    <cellStyle name="Output 3 4 2 2 2" xfId="7706" xr:uid="{5279AD83-159B-47DE-90FF-D5FB0F4463E6}"/>
    <cellStyle name="Output 3 4 2 2 3" xfId="10762" xr:uid="{91321462-9087-493B-8CED-6A9D0F2EAF86}"/>
    <cellStyle name="Output 3 4 2 2 4" xfId="13644" xr:uid="{06241857-5DA6-445E-BC50-B58EB7BCDBC3}"/>
    <cellStyle name="Output 3 4 2 3" xfId="6689" xr:uid="{2AD3BBBF-7D96-4B07-B16C-7BC00FA0760F}"/>
    <cellStyle name="Output 3 4 2 4" xfId="9306" xr:uid="{30E5803C-E2B6-4918-9F39-A4BE48A6B1D2}"/>
    <cellStyle name="Output 3 4 2 5" xfId="12228" xr:uid="{15C54484-55A6-4F0F-A7AD-8F5FE670A92A}"/>
    <cellStyle name="Output 3 4 3" xfId="1827" xr:uid="{5A0F81F0-7987-4A62-B754-429F7131F10A}"/>
    <cellStyle name="Output 3 4 3 2" xfId="3377" xr:uid="{519D2F03-0410-4057-9230-1645896190C0}"/>
    <cellStyle name="Output 3 4 3 2 2" xfId="8071" xr:uid="{9C567900-E8C9-405E-B4B4-9052CB23DA92}"/>
    <cellStyle name="Output 3 4 3 2 3" xfId="11127" xr:uid="{5A5E34E7-4274-4EA8-B8A3-F9490BFDD9F1}"/>
    <cellStyle name="Output 3 4 3 2 4" xfId="14009" xr:uid="{A249590D-61F6-46AD-A0EB-0A550547448F}"/>
    <cellStyle name="Output 3 4 3 3" xfId="4891" xr:uid="{CEE8160F-4A42-4185-A565-491DA872F27F}"/>
    <cellStyle name="Output 3 4 3 4" xfId="9686" xr:uid="{CDB8EDB2-C294-4C61-BACE-0454614852B5}"/>
    <cellStyle name="Output 3 4 3 5" xfId="12608" xr:uid="{A5E526FB-78BE-46B5-AA12-13C95C613D54}"/>
    <cellStyle name="Output 3 4 4" xfId="2098" xr:uid="{CFF3A5A8-431F-434B-BF4D-C0CF8334C3A7}"/>
    <cellStyle name="Output 3 4 4 2" xfId="3914" xr:uid="{3260084C-197F-4640-870B-8D44AE0A5A49}"/>
    <cellStyle name="Output 3 4 4 3" xfId="9957" xr:uid="{56C3E17E-E508-4820-8F1B-7A5FA2F8AFD0}"/>
    <cellStyle name="Output 3 4 4 4" xfId="12879" xr:uid="{1B81F889-2E3B-4EE2-8B14-A7E49753F1BA}"/>
    <cellStyle name="Output 3 4 5" xfId="3670" xr:uid="{FFE3527A-D2DA-40DE-917B-D59DD80E3260}"/>
    <cellStyle name="Output 3 4 6" xfId="4830" xr:uid="{7BCD6595-0D25-4CDD-80E7-30CD8684BD06}"/>
    <cellStyle name="Output 3 4 7" xfId="5272" xr:uid="{B37EBC2E-3B0F-4C0D-81A0-EA13B5898D3E}"/>
    <cellStyle name="Output 3 5" xfId="1078" xr:uid="{3FCE0222-6D2D-4CBA-B607-3C7FF9C7FFB5}"/>
    <cellStyle name="Output 3 5 2" xfId="2647" xr:uid="{F99EF094-AD58-4CD5-8AF9-CAD9816A63EA}"/>
    <cellStyle name="Output 3 5 2 2" xfId="3717" xr:uid="{786C6014-255C-4FA2-99FC-CFD98314BB5C}"/>
    <cellStyle name="Output 3 5 2 3" xfId="10397" xr:uid="{C000F56C-6819-4CD0-974F-B35C031AC1B5}"/>
    <cellStyle name="Output 3 5 2 4" xfId="13279" xr:uid="{CFF5941F-A1AF-4584-9C3F-EE63BC903937}"/>
    <cellStyle name="Output 3 5 3" xfId="5597" xr:uid="{BE230358-A4AB-4EC5-AF9F-D5802F9AED9A}"/>
    <cellStyle name="Output 3 5 4" xfId="8937" xr:uid="{2AFA8111-C76A-44BF-BAF3-6677CB5DE0EA}"/>
    <cellStyle name="Output 3 5 5" xfId="11859" xr:uid="{CCA1732D-2DD4-4E64-9F67-1BCA7D61D4B5}"/>
    <cellStyle name="Output 3 6" xfId="5928" xr:uid="{19CF6918-EE4D-4A10-B0B5-2F7B71206CDC}"/>
    <cellStyle name="Output 3 7" xfId="8570" xr:uid="{57DF9680-9506-4B3B-961A-9E12D90D8FCD}"/>
    <cellStyle name="Output 3 8" xfId="11510" xr:uid="{EB481D96-888D-4482-8B15-80A34E0997B4}"/>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2 2 2" xfId="7800" xr:uid="{D81DE920-11D6-4292-B321-88C660C25758}"/>
    <cellStyle name="Pattern 2 2 2 2 2 3" xfId="10856" xr:uid="{6A7697D9-BE5E-4F02-91AA-5205E58CAF79}"/>
    <cellStyle name="Pattern 2 2 2 2 2 4" xfId="13738" xr:uid="{8B7C70D6-36C0-4CBD-B676-C0549C1E2E44}"/>
    <cellStyle name="Pattern 2 2 2 2 3" xfId="3486" xr:uid="{1D79E3A8-5F8B-4533-83F0-9DDAC9F45135}"/>
    <cellStyle name="Pattern 2 2 2 2 4" xfId="9400" xr:uid="{F1A4A650-7370-4B2D-8592-DD42536B451E}"/>
    <cellStyle name="Pattern 2 2 2 2 5" xfId="12322" xr:uid="{EA346C66-CCE6-4816-8CB1-A91FE9611EA5}"/>
    <cellStyle name="Pattern 2 2 2 3" xfId="1886" xr:uid="{7E3060E8-E441-462E-AED7-CDDF852DF898}"/>
    <cellStyle name="Pattern 2 2 2 3 2" xfId="3429" xr:uid="{E5B06031-3F80-4C53-A91C-E6F89C2E7957}"/>
    <cellStyle name="Pattern 2 2 2 3 2 2" xfId="8123" xr:uid="{DD4D3C18-F823-4986-A44D-47E8BA51438A}"/>
    <cellStyle name="Pattern 2 2 2 3 2 3" xfId="11179" xr:uid="{C911963D-753C-4594-81AB-3DA0A764AB20}"/>
    <cellStyle name="Pattern 2 2 2 3 2 4" xfId="14061" xr:uid="{76EB8A36-EDBC-4339-A385-D4D9F3626E90}"/>
    <cellStyle name="Pattern 2 2 2 3 3" xfId="3894" xr:uid="{E8E74FB4-D86A-49EE-89FD-2C1DB080DF8F}"/>
    <cellStyle name="Pattern 2 2 2 3 4" xfId="9745" xr:uid="{10C47D79-23B2-40E7-B3E8-6D99B3697DF6}"/>
    <cellStyle name="Pattern 2 2 2 3 5" xfId="12667" xr:uid="{D5FD6B99-F92B-4840-BA76-9982DDF6D51A}"/>
    <cellStyle name="Pattern 2 2 2 4" xfId="2191" xr:uid="{162BD29D-12B6-4F80-997A-DBDC2E41C7DE}"/>
    <cellStyle name="Pattern 2 2 2 4 2" xfId="5050" xr:uid="{19A91131-FC8B-47AF-8B3D-47E14E676478}"/>
    <cellStyle name="Pattern 2 2 2 4 3" xfId="10050" xr:uid="{2E30E80C-C545-41E2-A0B2-9D844802631B}"/>
    <cellStyle name="Pattern 2 2 2 4 4" xfId="12972" xr:uid="{63E594F5-CF76-435E-A7BA-B2473ABF3E19}"/>
    <cellStyle name="Pattern 2 2 2 5" xfId="4928" xr:uid="{AAD3650D-C502-4519-876F-D92B41541423}"/>
    <cellStyle name="Pattern 2 2 2 6" xfId="4966" xr:uid="{5F35F388-77BD-4C4C-B1EA-DCD4439B8830}"/>
    <cellStyle name="Pattern 2 2 2 7" xfId="5308" xr:uid="{73A4703D-9C88-42D6-9323-F5CA6CBE8CD1}"/>
    <cellStyle name="Pattern 2 2 3" xfId="1333" xr:uid="{99A0BAFA-E042-4E46-B357-07A8AB115C45}"/>
    <cellStyle name="Pattern 2 2 3 2" xfId="2898" xr:uid="{3C118BCE-0913-4BEE-88FB-5E6BA26E194D}"/>
    <cellStyle name="Pattern 2 2 3 2 2" xfId="7592" xr:uid="{44B51C58-1694-4704-AB54-B8C38E2C6617}"/>
    <cellStyle name="Pattern 2 2 3 2 3" xfId="10648" xr:uid="{398A3B27-7132-4111-A314-69578E579AEB}"/>
    <cellStyle name="Pattern 2 2 3 2 4" xfId="13530" xr:uid="{71CE0FF0-9172-42FC-98CA-46E6A998EA59}"/>
    <cellStyle name="Pattern 2 2 3 3" xfId="6341" xr:uid="{3D591E06-A7F3-4139-9D5B-1D4E1EFD6930}"/>
    <cellStyle name="Pattern 2 2 3 4" xfId="9192" xr:uid="{4A89D7CD-AECE-4641-89E0-614A81F1CD14}"/>
    <cellStyle name="Pattern 2 2 3 5" xfId="12114" xr:uid="{36EC5131-B9AA-4B8B-AAA4-C1421C9E65A2}"/>
    <cellStyle name="Pattern 2 2 4" xfId="1882" xr:uid="{9F9A8620-5DA3-471C-87ED-AEC7E443E3D8}"/>
    <cellStyle name="Pattern 2 2 4 2" xfId="3425" xr:uid="{6B5741B7-813D-45DC-9D33-40CA93F73672}"/>
    <cellStyle name="Pattern 2 2 4 2 2" xfId="8119" xr:uid="{5B124CF6-5488-4136-BF65-15D537C82D16}"/>
    <cellStyle name="Pattern 2 2 4 2 3" xfId="11175" xr:uid="{CE407A6E-C8A4-4D0F-BBEE-012FE8E8C952}"/>
    <cellStyle name="Pattern 2 2 4 2 4" xfId="14057" xr:uid="{47212749-131E-476C-BBEB-50CF650ABD05}"/>
    <cellStyle name="Pattern 2 2 4 3" xfId="6573" xr:uid="{87D1BF6F-B1FB-4227-8239-C5251BC160A7}"/>
    <cellStyle name="Pattern 2 2 4 4" xfId="9741" xr:uid="{B3265915-3832-4C96-BFE2-210BBFA4F8DC}"/>
    <cellStyle name="Pattern 2 2 4 5" xfId="12663" xr:uid="{5536E739-1C9C-4378-A67A-13DB6198804D}"/>
    <cellStyle name="Pattern 2 2 5" xfId="1985" xr:uid="{F57077F4-C87F-4F49-8FBA-A6A73D020B5E}"/>
    <cellStyle name="Pattern 2 2 5 2" xfId="6337" xr:uid="{D4D72152-86B6-425B-A8B3-208EB3580A2F}"/>
    <cellStyle name="Pattern 2 2 5 3" xfId="9844" xr:uid="{DB3B0B60-EE3F-458F-B58C-075FB6DB0B64}"/>
    <cellStyle name="Pattern 2 2 5 4" xfId="12766" xr:uid="{EFE76EDB-3D85-4375-9AEB-17256B59CED9}"/>
    <cellStyle name="Pattern 2 2 6" xfId="4961" xr:uid="{0929A569-0555-4996-81B1-94FC9D3A1FB8}"/>
    <cellStyle name="Pattern 2 2 7" xfId="6519" xr:uid="{FF318DBA-0BFB-4B0E-A568-79954C697B84}"/>
    <cellStyle name="Pattern 2 2 8" xfId="4481" xr:uid="{4D9FDF4C-EFB0-483C-9BFF-1709063BEFEA}"/>
    <cellStyle name="Pattern 2 3" xfId="759" xr:uid="{6068203D-0C6F-45A3-A012-AE521C8717AE}"/>
    <cellStyle name="Pattern 2 3 2" xfId="1472" xr:uid="{A98EF5FD-144C-4BB1-8D59-7C132492583D}"/>
    <cellStyle name="Pattern 2 3 2 2" xfId="3037" xr:uid="{BD678003-A742-4292-8E89-D82D0FDD1874}"/>
    <cellStyle name="Pattern 2 3 2 2 2" xfId="7731" xr:uid="{31FC6857-1CC3-4484-9AFA-412943E81D48}"/>
    <cellStyle name="Pattern 2 3 2 2 3" xfId="10787" xr:uid="{FB694BC5-3184-423F-B6B2-AB8837A3C4DD}"/>
    <cellStyle name="Pattern 2 3 2 2 4" xfId="13669" xr:uid="{565BABA8-6B7A-47D7-8C4B-F74F6C59BE8D}"/>
    <cellStyle name="Pattern 2 3 2 3" xfId="4639" xr:uid="{C12F70D1-2603-4933-B578-8993B13BE2B2}"/>
    <cellStyle name="Pattern 2 3 2 4" xfId="9331" xr:uid="{41B14D2D-5F8A-4581-BFB0-DFDB7135E4D3}"/>
    <cellStyle name="Pattern 2 3 2 5" xfId="12253" xr:uid="{2DE9B44A-CD50-4F34-933F-249CC86AEE1B}"/>
    <cellStyle name="Pattern 2 3 3" xfId="1196" xr:uid="{9EDD0571-4F32-4755-AD31-61D0849214B8}"/>
    <cellStyle name="Pattern 2 3 3 2" xfId="2765" xr:uid="{9C77CA2A-C015-4969-A2C0-61835C00C917}"/>
    <cellStyle name="Pattern 2 3 3 2 2" xfId="5467" xr:uid="{AA7FD712-13C6-49D3-A801-EA375F5F24C2}"/>
    <cellStyle name="Pattern 2 3 3 2 3" xfId="10515" xr:uid="{84C737B2-46F1-493B-837D-75736020D806}"/>
    <cellStyle name="Pattern 2 3 3 2 4" xfId="13397" xr:uid="{21926EEF-9D76-463F-905D-DB8891A46D5E}"/>
    <cellStyle name="Pattern 2 3 3 3" xfId="4394" xr:uid="{59759DDB-0AAC-445A-AB15-DE055FFEF438}"/>
    <cellStyle name="Pattern 2 3 3 4" xfId="9055" xr:uid="{92A335CE-4314-4A4B-B965-D5371B55C562}"/>
    <cellStyle name="Pattern 2 3 3 5" xfId="11977" xr:uid="{4C111C95-348D-4A55-9B9F-539FD5624EF2}"/>
    <cellStyle name="Pattern 2 3 4" xfId="2122" xr:uid="{F7055D39-FE1B-46F9-AA54-AF5337D0C0FD}"/>
    <cellStyle name="Pattern 2 3 4 2" xfId="5935" xr:uid="{A86A8727-E033-46BA-917B-7D42B7E41715}"/>
    <cellStyle name="Pattern 2 3 4 3" xfId="9981" xr:uid="{91CC6205-871E-44C9-A656-8C50F112BF19}"/>
    <cellStyle name="Pattern 2 3 4 4" xfId="12903" xr:uid="{6BE091A9-B3F2-443A-B47F-E35A89D6654E}"/>
    <cellStyle name="Pattern 2 3 5" xfId="3478" xr:uid="{7B4C3CB0-323E-4C85-B982-C9DF5FCF9448}"/>
    <cellStyle name="Pattern 2 3 6" xfId="5606" xr:uid="{4E683688-DD13-4FDD-9BAC-C2B632E1A915}"/>
    <cellStyle name="Pattern 2 3 7" xfId="6584" xr:uid="{BFCC27B5-F561-4353-AD8E-3C58A76AB977}"/>
    <cellStyle name="Pattern 3" xfId="319" xr:uid="{4ADF410B-1D3A-45DA-9197-7901B3ADF532}"/>
    <cellStyle name="Pattern 3 10" xfId="10232" xr:uid="{21372106-5622-4BB8-9858-86B2CCFBF540}"/>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2 2 2" xfId="7843" xr:uid="{CB195CF1-9BED-4248-BD77-F2F749577829}"/>
    <cellStyle name="Pattern 3 2 2 2 2 3" xfId="10899" xr:uid="{7431228D-8CA8-43EE-A2F7-3FBF8EEBFAD3}"/>
    <cellStyle name="Pattern 3 2 2 2 2 4" xfId="13781" xr:uid="{103A8373-8ECE-41F3-827B-022924C59E70}"/>
    <cellStyle name="Pattern 3 2 2 2 3" xfId="4974" xr:uid="{13BAFE78-BD7F-4ACD-A18C-9B4D3B1BF8B6}"/>
    <cellStyle name="Pattern 3 2 2 2 4" xfId="9443" xr:uid="{62CA2F2A-8D3C-4B70-89AE-A752BFB64809}"/>
    <cellStyle name="Pattern 3 2 2 2 5" xfId="12365" xr:uid="{E87ACB8E-DA84-4B1A-8C33-38A6044008CF}"/>
    <cellStyle name="Pattern 3 2 2 3" xfId="1859" xr:uid="{8A688849-E6E0-44C6-8FD5-4CE67EA341CB}"/>
    <cellStyle name="Pattern 3 2 2 3 2" xfId="3405" xr:uid="{F662A983-A352-48A6-A769-71EF6FABD8C5}"/>
    <cellStyle name="Pattern 3 2 2 3 2 2" xfId="8099" xr:uid="{DDF75D16-5EB4-4EFB-AA90-41D3D19B7028}"/>
    <cellStyle name="Pattern 3 2 2 3 2 3" xfId="11155" xr:uid="{345022B3-59F1-472A-B900-52AABA8CB42A}"/>
    <cellStyle name="Pattern 3 2 2 3 2 4" xfId="14037" xr:uid="{BBFE7B61-AFF9-4559-B5E6-2394D17C877E}"/>
    <cellStyle name="Pattern 3 2 2 3 3" xfId="6423" xr:uid="{BF964B9B-3B76-4859-8E86-C4713B39CD38}"/>
    <cellStyle name="Pattern 3 2 2 3 4" xfId="9718" xr:uid="{A225AB5F-C476-44F7-82A4-F7FBBF587966}"/>
    <cellStyle name="Pattern 3 2 2 3 5" xfId="12640" xr:uid="{2A6B8571-C073-4A0A-8A0D-6F660B2E5E98}"/>
    <cellStyle name="Pattern 3 2 2 4" xfId="2234" xr:uid="{63A6EB84-A7A1-48EF-BF88-A6309A251ACE}"/>
    <cellStyle name="Pattern 3 2 2 4 2" xfId="6077" xr:uid="{E82079E8-06DB-4448-867B-B47B0092D13C}"/>
    <cellStyle name="Pattern 3 2 2 4 3" xfId="10093" xr:uid="{E4C881DF-795B-4C1C-A65A-92D06A7E5233}"/>
    <cellStyle name="Pattern 3 2 2 4 4" xfId="13015" xr:uid="{09BD8455-88AD-407F-B604-B427C5D2582C}"/>
    <cellStyle name="Pattern 3 2 2 5" xfId="4325" xr:uid="{1C20375A-78D3-4636-BC2B-1F7FA8CAC903}"/>
    <cellStyle name="Pattern 3 2 2 6" xfId="4926" xr:uid="{CE6A34D5-D278-4F4F-B6FC-BB0221A2A07C}"/>
    <cellStyle name="Pattern 3 2 2 7" xfId="8243" xr:uid="{6809DD70-2FC1-493A-B821-873818754298}"/>
    <cellStyle name="Pattern 3 2 3" xfId="1376" xr:uid="{96470434-5C5E-4AA9-9B59-ABA60477DB69}"/>
    <cellStyle name="Pattern 3 2 3 2" xfId="2941" xr:uid="{DC80333F-F6F5-410C-8701-C5C169D020DC}"/>
    <cellStyle name="Pattern 3 2 3 2 2" xfId="7635" xr:uid="{B1763DEF-FFA9-4168-A84D-F60C2533E3CA}"/>
    <cellStyle name="Pattern 3 2 3 2 3" xfId="10691" xr:uid="{EC076347-70F4-4DB8-AAFE-1B9806152BE3}"/>
    <cellStyle name="Pattern 3 2 3 2 4" xfId="13573" xr:uid="{B29374C8-4DA5-4FD3-A398-3A0F011EE698}"/>
    <cellStyle name="Pattern 3 2 3 3" xfId="5445" xr:uid="{FB04B20B-B729-46FB-9850-4B16513420CE}"/>
    <cellStyle name="Pattern 3 2 3 4" xfId="9235" xr:uid="{128FBBF6-7230-4EB0-86DB-DEF6C7323149}"/>
    <cellStyle name="Pattern 3 2 3 5" xfId="12157" xr:uid="{C4542E32-1BED-4BCE-BD6E-2B3EC0AFD4C0}"/>
    <cellStyle name="Pattern 3 2 4" xfId="1688" xr:uid="{C873A5C9-AB67-4CD8-9D00-CEBAD1EFA792}"/>
    <cellStyle name="Pattern 3 2 4 2" xfId="3250" xr:uid="{929122F8-01A8-42E6-AA27-43286E5FAA02}"/>
    <cellStyle name="Pattern 3 2 4 2 2" xfId="7944" xr:uid="{B85063B0-E064-4EA0-A853-D12A9E699E28}"/>
    <cellStyle name="Pattern 3 2 4 2 3" xfId="11000" xr:uid="{89472822-1EE8-4768-9A47-83FBFB1F0FD1}"/>
    <cellStyle name="Pattern 3 2 4 2 4" xfId="13882" xr:uid="{CE9ACC2E-40BF-4B0B-97EB-10AA42B6FDF4}"/>
    <cellStyle name="Pattern 3 2 4 3" xfId="6473" xr:uid="{5EE256E0-F15D-4C77-A84C-74C81C1A5595}"/>
    <cellStyle name="Pattern 3 2 4 4" xfId="9547" xr:uid="{32FF1524-2E89-47FF-9510-F48C515DA9A6}"/>
    <cellStyle name="Pattern 3 2 4 5" xfId="12469" xr:uid="{D48AFD0B-9405-4372-A25A-1746889779B5}"/>
    <cellStyle name="Pattern 3 2 5" xfId="2028" xr:uid="{3F3A5935-0C31-46AB-BBE0-AB345FA33712}"/>
    <cellStyle name="Pattern 3 2 5 2" xfId="4073" xr:uid="{734FE378-6773-4C9B-A413-633204366540}"/>
    <cellStyle name="Pattern 3 2 5 3" xfId="9887" xr:uid="{EB0448A2-1D5F-4B4B-B937-A40F9CC78EAA}"/>
    <cellStyle name="Pattern 3 2 5 4" xfId="12809" xr:uid="{8762D7B9-0A0F-4C9B-BDE8-B572416E783C}"/>
    <cellStyle name="Pattern 3 2 6" xfId="4927" xr:uid="{20B070A4-B63D-4E20-94AD-654716BECBEB}"/>
    <cellStyle name="Pattern 3 2 7" xfId="3549" xr:uid="{07482002-2FBF-423C-8030-8ABE66BD2CF3}"/>
    <cellStyle name="Pattern 3 2 8" xfId="8264" xr:uid="{F02D7B4A-90EF-41B7-8A77-B164D002884B}"/>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2 2 2" xfId="7742" xr:uid="{BF6B1D2C-1E6D-4C54-A2D7-4B99BB9DC611}"/>
    <cellStyle name="Pattern 3 3 2 2 2 3" xfId="10798" xr:uid="{72286384-B90E-40B7-AFA7-07CE329643F5}"/>
    <cellStyle name="Pattern 3 3 2 2 2 4" xfId="13680" xr:uid="{498E137F-7022-4B03-A8F2-C3653A667AE0}"/>
    <cellStyle name="Pattern 3 3 2 2 3" xfId="4443" xr:uid="{1AF4EC76-7DA1-4F4B-830D-C9B195C59F31}"/>
    <cellStyle name="Pattern 3 3 2 2 4" xfId="9342" xr:uid="{B3654161-507E-48E4-88B2-F00311D4A058}"/>
    <cellStyle name="Pattern 3 3 2 2 5" xfId="12264" xr:uid="{3BEEE096-552D-44BA-8BF3-48248E54C021}"/>
    <cellStyle name="Pattern 3 3 2 3" xfId="935" xr:uid="{9EF543F7-BC58-47C7-8106-B888841734E2}"/>
    <cellStyle name="Pattern 3 3 2 3 2" xfId="2515" xr:uid="{C7547ABC-29C3-46EC-832B-7BFBFDB4D06B}"/>
    <cellStyle name="Pattern 3 3 2 3 2 2" xfId="5279" xr:uid="{07788719-5547-48BD-AFFB-C6E0C768C7EB}"/>
    <cellStyle name="Pattern 3 3 2 3 2 3" xfId="10265" xr:uid="{042D9BAB-D58A-4240-A16D-40F0E945B06D}"/>
    <cellStyle name="Pattern 3 3 2 3 2 4" xfId="13147" xr:uid="{0E2D947C-2D2B-4FC2-B7D6-9D67D8AC7E92}"/>
    <cellStyle name="Pattern 3 3 2 3 3" xfId="4090" xr:uid="{D4E1D03E-C3C4-44CA-89B7-08F4AB6A1B0E}"/>
    <cellStyle name="Pattern 3 3 2 3 4" xfId="8794" xr:uid="{D91D7670-3614-41E7-ADE2-C5F6486BD636}"/>
    <cellStyle name="Pattern 3 3 2 3 5" xfId="11716" xr:uid="{24863DCA-833C-4E29-94A6-8F7DE24777C2}"/>
    <cellStyle name="Pattern 3 3 2 4" xfId="2133" xr:uid="{8D667953-B316-4FF6-9387-27F0D7687B7D}"/>
    <cellStyle name="Pattern 3 3 2 4 2" xfId="5437" xr:uid="{8CDEE9BA-0FFA-41D1-B724-1D2B053629B1}"/>
    <cellStyle name="Pattern 3 3 2 4 3" xfId="9992" xr:uid="{E408DDC6-C9C0-4547-B432-4413CB23F7F9}"/>
    <cellStyle name="Pattern 3 3 2 4 4" xfId="12914" xr:uid="{BFBFB54A-0654-451E-89C4-A7EFFD951D99}"/>
    <cellStyle name="Pattern 3 3 2 5" xfId="3583" xr:uid="{C0FF47FA-B4B3-41BD-8FE8-C12E5C393C7A}"/>
    <cellStyle name="Pattern 3 3 2 6" xfId="4070" xr:uid="{1CBD50DF-D6AD-4667-8D87-2EE6A0315F1B}"/>
    <cellStyle name="Pattern 3 3 2 7" xfId="8296" xr:uid="{7A77F21F-491D-4BD2-A259-FB44D293548D}"/>
    <cellStyle name="Pattern 3 3 3" xfId="1275" xr:uid="{A801E868-3C2B-4391-9069-D72C84F2BD92}"/>
    <cellStyle name="Pattern 3 3 3 2" xfId="2840" xr:uid="{9D5CBC49-64A9-4B86-AD9D-28F08472887E}"/>
    <cellStyle name="Pattern 3 3 3 2 2" xfId="7534" xr:uid="{BE9C7E22-1B2C-45E5-80B6-6C5F86F914A6}"/>
    <cellStyle name="Pattern 3 3 3 2 3" xfId="10590" xr:uid="{BE5B5C05-70C4-4CFC-9A17-BF169A4DBFAF}"/>
    <cellStyle name="Pattern 3 3 3 2 4" xfId="13472" xr:uid="{ADB46345-2CAA-48DD-B9E9-8E401879F9EF}"/>
    <cellStyle name="Pattern 3 3 3 3" xfId="6369" xr:uid="{81D33A04-03E8-4052-A768-E4C2F143697E}"/>
    <cellStyle name="Pattern 3 3 3 4" xfId="9134" xr:uid="{4D3941C5-7ADB-4397-A151-91B1CFD39E7C}"/>
    <cellStyle name="Pattern 3 3 3 5" xfId="12056" xr:uid="{FCB8E0D5-47EA-4FD2-A5E8-63EA9AA5E1F9}"/>
    <cellStyle name="Pattern 3 3 4" xfId="1024" xr:uid="{54087187-3BFF-417B-903C-FC2687B45F6F}"/>
    <cellStyle name="Pattern 3 3 4 2" xfId="2596" xr:uid="{48D8FF6C-A5B3-4D29-A953-3C8B2D7DFE13}"/>
    <cellStyle name="Pattern 3 3 4 2 2" xfId="6308" xr:uid="{AA73D3FD-D03A-4CFA-B4B1-0CF0E70FABA0}"/>
    <cellStyle name="Pattern 3 3 4 2 3" xfId="10346" xr:uid="{80412112-6FC1-4305-931F-236D27AF6C9B}"/>
    <cellStyle name="Pattern 3 3 4 2 4" xfId="13228" xr:uid="{E394C1E0-6663-4DF2-9CF2-78B37D080DF0}"/>
    <cellStyle name="Pattern 3 3 4 3" xfId="4878" xr:uid="{07B80EC9-004A-4CD7-B937-369CF07D6ACD}"/>
    <cellStyle name="Pattern 3 3 4 4" xfId="8883" xr:uid="{BD341F8D-CD8D-408A-991C-3E9642E40ED5}"/>
    <cellStyle name="Pattern 3 3 4 5" xfId="11805" xr:uid="{CDEC9CB7-DD7E-42C9-A058-4635834F5C53}"/>
    <cellStyle name="Pattern 3 3 5" xfId="1927" xr:uid="{86E90EBE-A496-4943-B594-53071138929B}"/>
    <cellStyle name="Pattern 3 3 5 2" xfId="5076" xr:uid="{AD2A4C6C-C225-4DB4-8F9F-B7E0304BA768}"/>
    <cellStyle name="Pattern 3 3 5 3" xfId="9786" xr:uid="{24F2E4DF-2182-48E9-AFF3-5FFA309B2EC0}"/>
    <cellStyle name="Pattern 3 3 5 4" xfId="12708" xr:uid="{02A101A0-1775-42B1-9236-5070F5962289}"/>
    <cellStyle name="Pattern 3 3 6" xfId="6162" xr:uid="{0D69743B-A95E-40EB-B9CD-C14E02DB5029}"/>
    <cellStyle name="Pattern 3 3 7" xfId="6701" xr:uid="{D79D01AE-A355-482E-8854-DD3FA0E9EF53}"/>
    <cellStyle name="Pattern 3 3 8" xfId="10246" xr:uid="{357D6723-26F5-484C-A184-AE585AAB9B32}"/>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2 2 2" xfId="7856" xr:uid="{75308D8C-F33E-4F59-83CB-DF96D9A8AC01}"/>
    <cellStyle name="Pattern 3 4 2 2 2 3" xfId="10912" xr:uid="{E22F68B2-5394-4803-B8ED-0CC4D69C620B}"/>
    <cellStyle name="Pattern 3 4 2 2 2 4" xfId="13794" xr:uid="{0B0BA5B9-DFEC-40ED-BFA7-950D9B27D450}"/>
    <cellStyle name="Pattern 3 4 2 2 3" xfId="4294" xr:uid="{82ABA7CA-C818-469E-A59B-B285D074ADDD}"/>
    <cellStyle name="Pattern 3 4 2 2 4" xfId="9456" xr:uid="{BD78EB74-B7C0-4912-BF2B-12D922473E84}"/>
    <cellStyle name="Pattern 3 4 2 2 5" xfId="12378" xr:uid="{B66FA5BC-1622-43B9-9E93-E769D1D66075}"/>
    <cellStyle name="Pattern 3 4 2 3" xfId="1776" xr:uid="{5ABE5042-964F-4D2E-BD97-70BD920DE633}"/>
    <cellStyle name="Pattern 3 4 2 3 2" xfId="3332" xr:uid="{0BC20A3B-56A5-4272-AC28-F7B88E7BF82C}"/>
    <cellStyle name="Pattern 3 4 2 3 2 2" xfId="8026" xr:uid="{59CF0D36-ADF1-4FE0-A83B-3EF32FD1B0EB}"/>
    <cellStyle name="Pattern 3 4 2 3 2 3" xfId="11082" xr:uid="{D1D54F16-6E0A-4B89-A050-F0B9D01A8F1E}"/>
    <cellStyle name="Pattern 3 4 2 3 2 4" xfId="13964" xr:uid="{91390B80-C58D-4D59-A0D6-D6D48B0C9C71}"/>
    <cellStyle name="Pattern 3 4 2 3 3" xfId="6636" xr:uid="{E6C710CA-2C2B-4D74-B9B4-ADB3440026D7}"/>
    <cellStyle name="Pattern 3 4 2 3 4" xfId="9635" xr:uid="{8497AB4C-1A32-441A-96A1-4BF799120143}"/>
    <cellStyle name="Pattern 3 4 2 3 5" xfId="12557" xr:uid="{519DD9F0-A16F-4D33-A197-9D909434AB63}"/>
    <cellStyle name="Pattern 3 4 2 4" xfId="2247" xr:uid="{4CBEF2EA-68D7-4DBE-86F7-9B9BFA74FEE2}"/>
    <cellStyle name="Pattern 3 4 2 4 2" xfId="4069" xr:uid="{207188FB-650E-42F6-B03D-4728D6D015BD}"/>
    <cellStyle name="Pattern 3 4 2 4 3" xfId="10106" xr:uid="{67536EBC-CEA1-47B5-AEC4-5E10EC5972AB}"/>
    <cellStyle name="Pattern 3 4 2 4 4" xfId="13028" xr:uid="{6C9C8D79-961A-40D9-BEF8-7591DF79F03D}"/>
    <cellStyle name="Pattern 3 4 2 5" xfId="4794" xr:uid="{8E703508-1F31-4F23-BEE1-D34831333AA8}"/>
    <cellStyle name="Pattern 3 4 2 6" xfId="4125" xr:uid="{AF04FC07-28B4-457D-9063-730176281C35}"/>
    <cellStyle name="Pattern 3 4 2 7" xfId="4993" xr:uid="{4EAB402C-DA0A-4014-B7FD-94AE33E804D0}"/>
    <cellStyle name="Pattern 3 4 3" xfId="1389" xr:uid="{39ED8314-3723-4700-BED6-F9568DBB7D85}"/>
    <cellStyle name="Pattern 3 4 3 2" xfId="2954" xr:uid="{B821B4A8-FB3C-46A2-90E3-C289D34C48B2}"/>
    <cellStyle name="Pattern 3 4 3 2 2" xfId="7648" xr:uid="{CFD27EA1-CB64-47CC-9B54-F20ACA4729B0}"/>
    <cellStyle name="Pattern 3 4 3 2 3" xfId="10704" xr:uid="{245D43C8-AAB5-47A8-9627-0D3E72FCE7FF}"/>
    <cellStyle name="Pattern 3 4 3 2 4" xfId="13586" xr:uid="{FA468856-864B-4768-9909-BB9E33246248}"/>
    <cellStyle name="Pattern 3 4 3 3" xfId="5214" xr:uid="{D7D66AD3-C09B-4388-A2FD-0210DF90DC6D}"/>
    <cellStyle name="Pattern 3 4 3 4" xfId="9248" xr:uid="{3B4BF87E-3113-4A5F-8BC8-9A9BB72CB800}"/>
    <cellStyle name="Pattern 3 4 3 5" xfId="12170" xr:uid="{FA3A5D2F-9A57-43D1-B8AE-5E51855A894A}"/>
    <cellStyle name="Pattern 3 4 4" xfId="1684" xr:uid="{21E7399C-AA49-4605-861E-1D18D1B5D29D}"/>
    <cellStyle name="Pattern 3 4 4 2" xfId="3246" xr:uid="{0F5C6CBB-6A2E-4376-88E8-CB005123AD41}"/>
    <cellStyle name="Pattern 3 4 4 2 2" xfId="7940" xr:uid="{6F2AD9BE-F0B4-4379-9A7E-294D3B978392}"/>
    <cellStyle name="Pattern 3 4 4 2 3" xfId="10996" xr:uid="{2003CE93-8338-48FA-BD41-4C9EE3ACDE8A}"/>
    <cellStyle name="Pattern 3 4 4 2 4" xfId="13878" xr:uid="{B003A46C-173E-48EA-9722-DB5C584A3B3B}"/>
    <cellStyle name="Pattern 3 4 4 3" xfId="4747" xr:uid="{580062DF-558F-4A0E-AD59-5D4D02E76DF4}"/>
    <cellStyle name="Pattern 3 4 4 4" xfId="9543" xr:uid="{7FA0F6C9-C0EA-4632-9C9E-A114464B55DD}"/>
    <cellStyle name="Pattern 3 4 4 5" xfId="12465" xr:uid="{A15BA4E5-400E-49C1-8D47-EDB3BE3F3428}"/>
    <cellStyle name="Pattern 3 4 5" xfId="2041" xr:uid="{CD8352E0-54BC-4A07-9A1B-BEAF076BC992}"/>
    <cellStyle name="Pattern 3 4 5 2" xfId="5439" xr:uid="{B04EBD38-1C36-4997-9E8E-59EDD5218F09}"/>
    <cellStyle name="Pattern 3 4 5 3" xfId="9900" xr:uid="{50F64C98-9386-4296-8048-A8518B385933}"/>
    <cellStyle name="Pattern 3 4 5 4" xfId="12822" xr:uid="{F1614816-A2A9-4231-9A3F-5817F4BFF628}"/>
    <cellStyle name="Pattern 3 4 6" xfId="4623" xr:uid="{A528DD8D-D807-47E1-B8C0-CAADE6CB568B}"/>
    <cellStyle name="Pattern 3 4 7" xfId="4979" xr:uid="{E66626B7-541E-4964-A1AF-2D9114762443}"/>
    <cellStyle name="Pattern 3 4 8" xfId="4449" xr:uid="{C61C4BC9-1EB4-48BE-85D3-112EEFFF927C}"/>
    <cellStyle name="Pattern 3 5" xfId="1116" xr:uid="{CB2B6AE2-BEE3-4DA5-938B-DD4D1D5D63AB}"/>
    <cellStyle name="Pattern 3 5 2" xfId="2685" xr:uid="{B5868CE0-1AF3-4E23-9FFD-2563EB686E9D}"/>
    <cellStyle name="Pattern 3 5 2 2" xfId="6311" xr:uid="{CCA1E99B-E94E-45D8-8169-59C52FAF123B}"/>
    <cellStyle name="Pattern 3 5 2 3" xfId="10435" xr:uid="{66773212-1855-40F2-8894-55E7460D8BA5}"/>
    <cellStyle name="Pattern 3 5 2 4" xfId="13317" xr:uid="{0CA5AE62-0BE2-48B9-9F36-AD3C84E1CB35}"/>
    <cellStyle name="Pattern 3 5 3" xfId="6678" xr:uid="{31CA0AD4-8601-4F11-8987-6D64ACDD88DF}"/>
    <cellStyle name="Pattern 3 5 4" xfId="8975" xr:uid="{DD441E68-6BC5-4869-9A4C-9995E98EC804}"/>
    <cellStyle name="Pattern 3 5 5" xfId="11897" xr:uid="{5AAD8135-2330-4B98-B801-222119D63F2D}"/>
    <cellStyle name="Pattern 3 6" xfId="1238" xr:uid="{163C7032-C7C2-4E80-9FE6-364FEEDB2CC5}"/>
    <cellStyle name="Pattern 3 6 2" xfId="2805" xr:uid="{BD6658AA-6E04-45F2-9747-472B6812E34B}"/>
    <cellStyle name="Pattern 3 6 2 2" xfId="3707" xr:uid="{96659B40-4016-4775-8329-1CE35F13B7E7}"/>
    <cellStyle name="Pattern 3 6 2 3" xfId="10555" xr:uid="{54B4721F-AB78-4FBC-BB70-01F8FBA084C8}"/>
    <cellStyle name="Pattern 3 6 2 4" xfId="13437" xr:uid="{D1DC8445-C06F-4CCF-BF2A-1E0AE12FA86F}"/>
    <cellStyle name="Pattern 3 6 3" xfId="4617" xr:uid="{D05A5673-3B0F-4EE8-8BC4-A8F231CC2930}"/>
    <cellStyle name="Pattern 3 6 4" xfId="9097" xr:uid="{3E5E8EE7-5E2E-4FEA-B46D-A8BFFA5E1E92}"/>
    <cellStyle name="Pattern 3 6 5" xfId="12019" xr:uid="{33D42C88-05A8-4FB8-A61C-41A84635843E}"/>
    <cellStyle name="Pattern 3 7" xfId="1682" xr:uid="{436B7887-A025-464D-BBD6-7C04498460A1}"/>
    <cellStyle name="Pattern 3 7 2" xfId="5265" xr:uid="{2A31C084-1C4F-4C72-9F81-697AD11ECDE6}"/>
    <cellStyle name="Pattern 3 7 3" xfId="9541" xr:uid="{76E2A3CC-37DC-4E9A-8A12-1FD49133E76B}"/>
    <cellStyle name="Pattern 3 7 4" xfId="12463" xr:uid="{F0705C1F-55A4-4071-8016-092A33CDB2E6}"/>
    <cellStyle name="Pattern 3 8" xfId="4187" xr:uid="{586C478A-C05A-4B19-83F2-28A26E4BFE53}"/>
    <cellStyle name="Pattern 3 9" xfId="5562" xr:uid="{59B8EE46-BFE1-475B-9D9E-FF20635F6C93}"/>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Percent 3 2 2" xfId="7519" xr:uid="{5637255F-B06A-4968-A1A1-C0438532A811}"/>
    <cellStyle name="Percent 3 2 3" xfId="15773" xr:uid="{0655B980-F35B-4C5C-9E2D-EC6068144FE3}"/>
    <cellStyle name="Percent 3 3" xfId="7195" xr:uid="{0D309B20-297D-41BD-916D-F66884A71737}"/>
    <cellStyle name="Percent 3 3 2" xfId="15449" xr:uid="{87A1A03C-7E1B-43B5-8EB6-99593F3560EB}"/>
    <cellStyle name="Percent 3 4" xfId="5721" xr:uid="{50CCF57E-A9CC-487B-973A-BA296DB9E1AE}"/>
    <cellStyle name="Percent 3 5" xfId="14801" xr:uid="{68EC89E9-5555-4341-8195-5020C410A463}"/>
    <cellStyle name="Percent 4" xfId="6871" xr:uid="{B1DB699D-89E1-4E77-A5ED-432E90717F46}"/>
    <cellStyle name="Percent 4 2" xfId="15125" xr:uid="{4F9EB2F5-2469-44F0-86CE-A3296246B9DE}"/>
    <cellStyle name="Percent 5" xfId="3479" xr:uid="{FF289115-54E8-4861-8138-B11C1336CA93}"/>
    <cellStyle name="Percent 6" xfId="14477" xr:uid="{43DAA235-B546-4849-A839-D4745D0DD129}"/>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2 2 2" xfId="7745" xr:uid="{529CB0C7-0BCD-4D20-A9EC-E8158C99F62D}"/>
    <cellStyle name="Shade 2 2 2 2 2 2 3" xfId="10801" xr:uid="{6188AB28-CEAC-4DE8-825B-BFA77738D15B}"/>
    <cellStyle name="Shade 2 2 2 2 2 2 4" xfId="13683" xr:uid="{71CAB75C-BD1F-4D97-99B8-1EEC4D5A32C5}"/>
    <cellStyle name="Shade 2 2 2 2 2 3" xfId="6203" xr:uid="{69B621DF-1A4E-4C90-B698-20A9FCC9BB6D}"/>
    <cellStyle name="Shade 2 2 2 2 2 4" xfId="9345" xr:uid="{9DB9A337-26B7-4650-A3D5-C927479118F4}"/>
    <cellStyle name="Shade 2 2 2 2 2 5" xfId="12267" xr:uid="{E1ECF963-D571-41A7-9AE1-CD705AAECEDB}"/>
    <cellStyle name="Shade 2 2 2 2 3" xfId="1738" xr:uid="{F3C84D48-8A00-4398-B80F-42C847CE5720}"/>
    <cellStyle name="Shade 2 2 2 2 3 2" xfId="3297" xr:uid="{13E84A8E-EFF1-48BF-B865-4EBCCAF09754}"/>
    <cellStyle name="Shade 2 2 2 2 3 2 2" xfId="7991" xr:uid="{B1162994-08CC-4706-BC42-E1FAC0FE2F29}"/>
    <cellStyle name="Shade 2 2 2 2 3 2 3" xfId="11047" xr:uid="{EFFE8E33-B4BE-4917-BCA6-3EBC59758CD7}"/>
    <cellStyle name="Shade 2 2 2 2 3 2 4" xfId="13929" xr:uid="{E46D9C62-AF65-4793-BC5D-0430F4268FBC}"/>
    <cellStyle name="Shade 2 2 2 2 3 3" xfId="4113" xr:uid="{51BCBF3A-1CEC-46BE-9425-494781D9E343}"/>
    <cellStyle name="Shade 2 2 2 2 3 4" xfId="9597" xr:uid="{11C9CE6B-A5D8-498D-B663-D514025A1309}"/>
    <cellStyle name="Shade 2 2 2 2 3 5" xfId="12519" xr:uid="{63ACE5D0-2708-4373-A79B-0B954AF85F67}"/>
    <cellStyle name="Shade 2 2 2 2 4" xfId="2136" xr:uid="{2B451AA5-D25E-4DE5-98FE-65ACB23DAEAD}"/>
    <cellStyle name="Shade 2 2 2 2 4 2" xfId="6332" xr:uid="{784EBFAC-1B10-434B-BC4F-82D54459879F}"/>
    <cellStyle name="Shade 2 2 2 2 4 3" xfId="9995" xr:uid="{58E7D2A1-2FF6-409C-B9C2-DFC833B5CA9E}"/>
    <cellStyle name="Shade 2 2 2 2 4 4" xfId="12917" xr:uid="{34751200-2AB7-4068-99E9-1CB2301E5D2D}"/>
    <cellStyle name="Shade 2 2 2 2 5" xfId="5233" xr:uid="{0DCC3539-69EB-4E78-9105-655C022402B4}"/>
    <cellStyle name="Shade 2 2 2 2 6" xfId="4672" xr:uid="{5616B805-0E28-42CF-AD3B-2E5AB8C14EB6}"/>
    <cellStyle name="Shade 2 2 2 2 7" xfId="8294" xr:uid="{C77FAB96-7252-447B-A50D-7AA0869B4D4A}"/>
    <cellStyle name="Shade 2 2 2 3" xfId="1278" xr:uid="{042DE6DB-0F88-462F-9177-F8D1801DF84B}"/>
    <cellStyle name="Shade 2 2 2 3 2" xfId="2843" xr:uid="{205D256C-F3CB-41D7-9C08-C4DE1F77FCD9}"/>
    <cellStyle name="Shade 2 2 2 3 2 2" xfId="7537" xr:uid="{07D84B15-3383-4936-8849-B5090680C3BA}"/>
    <cellStyle name="Shade 2 2 2 3 2 3" xfId="10593" xr:uid="{8E943C82-A322-49D9-A516-851521EDC73D}"/>
    <cellStyle name="Shade 2 2 2 3 2 4" xfId="13475" xr:uid="{10CC3470-D95E-429A-8AD2-0F9C403DBBAC}"/>
    <cellStyle name="Shade 2 2 2 3 3" xfId="6156" xr:uid="{34C5A649-0CD7-4011-96B0-DADB5F3AAAA3}"/>
    <cellStyle name="Shade 2 2 2 3 4" xfId="9137" xr:uid="{1FBCF4CF-B150-48C0-9B2E-719E756023E1}"/>
    <cellStyle name="Shade 2 2 2 3 5" xfId="12059" xr:uid="{3C9B7E29-20D1-43D8-AD3A-43328AF667CD}"/>
    <cellStyle name="Shade 2 2 2 4" xfId="1760" xr:uid="{B16BD979-3F06-4149-9967-312CCE9AAFE2}"/>
    <cellStyle name="Shade 2 2 2 4 2" xfId="3318" xr:uid="{CBD1F611-9944-4D75-9422-033C90A33703}"/>
    <cellStyle name="Shade 2 2 2 4 2 2" xfId="8012" xr:uid="{157ADBB8-DB62-4680-8F8A-A2B5CA3360B8}"/>
    <cellStyle name="Shade 2 2 2 4 2 3" xfId="11068" xr:uid="{A1BDCA55-47D3-4A0B-A056-A6EFAB1FD511}"/>
    <cellStyle name="Shade 2 2 2 4 2 4" xfId="13950" xr:uid="{260B01A6-40CC-4C37-B5D5-99AF1AB001A0}"/>
    <cellStyle name="Shade 2 2 2 4 3" xfId="4972" xr:uid="{26EE646B-F748-477E-A827-988195DA560E}"/>
    <cellStyle name="Shade 2 2 2 4 4" xfId="9619" xr:uid="{A66C747A-9247-4C4B-998E-BD3FA180A1C1}"/>
    <cellStyle name="Shade 2 2 2 4 5" xfId="12541" xr:uid="{5FF693BF-5E79-450F-96F5-04246563D3CF}"/>
    <cellStyle name="Shade 2 2 2 5" xfId="1930" xr:uid="{F3FCAB5D-47E0-4334-BE68-E93ADEE24380}"/>
    <cellStyle name="Shade 2 2 2 5 2" xfId="5638" xr:uid="{0FE6D796-9254-4043-A2A6-AE9A6CC125EB}"/>
    <cellStyle name="Shade 2 2 2 5 3" xfId="9789" xr:uid="{D86E33E7-5D3F-4783-9124-38EC6F89AA5E}"/>
    <cellStyle name="Shade 2 2 2 5 4" xfId="12711" xr:uid="{8DFA3E00-6D1D-4CF4-9496-472D65752275}"/>
    <cellStyle name="Shade 2 2 2 6" xfId="4742" xr:uid="{2E43DE98-CCED-4B46-9CFE-7C6994604BBD}"/>
    <cellStyle name="Shade 2 2 2 7" xfId="8511" xr:uid="{FBABC582-21BF-4018-AE10-2616470C44A8}"/>
    <cellStyle name="Shade 2 2 2 8" xfId="11487" xr:uid="{B97DB89B-4936-4EA0-9EF5-2753D4D81BDE}"/>
    <cellStyle name="Shade 2 2 3" xfId="761" xr:uid="{D2BB0EBB-E031-4E7E-A066-49979FE2964C}"/>
    <cellStyle name="Shade 2 2 3 2" xfId="1474" xr:uid="{6663E640-C4A1-43AE-A711-204827219F60}"/>
    <cellStyle name="Shade 2 2 3 2 2" xfId="3039" xr:uid="{3FDDDF67-D465-4486-A295-CBD5020C9E2C}"/>
    <cellStyle name="Shade 2 2 3 2 2 2" xfId="7733" xr:uid="{2C30A895-754E-42E4-9BA6-E7F8F3A3A269}"/>
    <cellStyle name="Shade 2 2 3 2 2 3" xfId="10789" xr:uid="{BF7E4B12-F93B-40E0-B22D-52157D3786AE}"/>
    <cellStyle name="Shade 2 2 3 2 2 4" xfId="13671" xr:uid="{CF7E4AA6-DEB6-4026-8919-D17A79292ED5}"/>
    <cellStyle name="Shade 2 2 3 2 3" xfId="4810" xr:uid="{CB20BA54-991C-40A7-820C-C616C0518F61}"/>
    <cellStyle name="Shade 2 2 3 2 4" xfId="9333" xr:uid="{873876A5-0A62-45CA-A471-EB78C8CB9BCF}"/>
    <cellStyle name="Shade 2 2 3 2 5" xfId="12255" xr:uid="{F6ABCE88-8CBC-4CA4-86ED-047A287A57B0}"/>
    <cellStyle name="Shade 2 2 3 3" xfId="1645" xr:uid="{6F35B535-D65E-442A-BB90-2F5377211798}"/>
    <cellStyle name="Shade 2 2 3 3 2" xfId="3210" xr:uid="{D1CB4C0F-78E2-4F83-BFA4-2E9BC8A9E287}"/>
    <cellStyle name="Shade 2 2 3 3 2 2" xfId="7904" xr:uid="{BD775A8C-978F-4F53-BBC8-659B3C375605}"/>
    <cellStyle name="Shade 2 2 3 3 2 3" xfId="10960" xr:uid="{CC44A6AB-3101-406B-9016-435D47FE4DB1}"/>
    <cellStyle name="Shade 2 2 3 3 2 4" xfId="13842" xr:uid="{9EFB9CD8-8D8B-4279-8B26-AD471E51E6AD}"/>
    <cellStyle name="Shade 2 2 3 3 3" xfId="4255" xr:uid="{0CB6C423-220F-41A7-B3B0-9EBCC070F12D}"/>
    <cellStyle name="Shade 2 2 3 3 4" xfId="9504" xr:uid="{6BF3DF81-5FC4-4233-8787-A7840DB1D16D}"/>
    <cellStyle name="Shade 2 2 3 3 5" xfId="12426" xr:uid="{93C49CA1-6F11-4C58-9065-633649E214DB}"/>
    <cellStyle name="Shade 2 2 3 4" xfId="2124" xr:uid="{7300FAE2-11AF-46D5-BD65-EC4941D03E35}"/>
    <cellStyle name="Shade 2 2 3 4 2" xfId="6278" xr:uid="{069A0187-18AD-4D7B-90B3-F6E3B06E55F4}"/>
    <cellStyle name="Shade 2 2 3 4 3" xfId="9983" xr:uid="{4398591B-EEF9-4AA9-9EA8-6236DFC7E7BB}"/>
    <cellStyle name="Shade 2 2 3 4 4" xfId="12905" xr:uid="{63EEB2F9-BB0E-4E8F-B10E-5FF0061B5B39}"/>
    <cellStyle name="Shade 2 2 3 5" xfId="3658" xr:uid="{275CDEC5-3A78-46D8-B25C-B2151EF19F35}"/>
    <cellStyle name="Shade 2 2 3 6" xfId="5022" xr:uid="{B51ED095-EBE8-4C44-9CE8-E6AEF2AAFA43}"/>
    <cellStyle name="Shade 2 2 3 7" xfId="4131" xr:uid="{14B01AC2-41BE-47CA-8C1E-F2D76C9918BE}"/>
    <cellStyle name="Shade 2 3" xfId="321" xr:uid="{350A4384-C61A-445A-B0BB-2CD49165A349}"/>
    <cellStyle name="Shade 2 3 10" xfId="11507" xr:uid="{30A97A1F-7278-4767-B88B-5EFA31497AC6}"/>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2 2 2" xfId="7845" xr:uid="{2B151D0F-D950-4577-ABBC-62C06540FC05}"/>
    <cellStyle name="Shade 2 3 2 2 2 2 3" xfId="10901" xr:uid="{709C4752-7A9B-4F0A-BDAA-5DA9DC41C6CA}"/>
    <cellStyle name="Shade 2 3 2 2 2 2 4" xfId="13783" xr:uid="{5FFF81E4-45CB-4BF0-96DD-A046524BA222}"/>
    <cellStyle name="Shade 2 3 2 2 2 3" xfId="4074" xr:uid="{C18059B3-55B9-4138-816E-FA9FA6665138}"/>
    <cellStyle name="Shade 2 3 2 2 2 4" xfId="9445" xr:uid="{862968D3-4518-472D-BCFC-1580FE34B325}"/>
    <cellStyle name="Shade 2 3 2 2 2 5" xfId="12367" xr:uid="{39A7C384-5D5C-4BD8-AD79-F142BE497247}"/>
    <cellStyle name="Shade 2 3 2 2 3" xfId="1815" xr:uid="{04941E7B-F272-493E-BB69-69345B482523}"/>
    <cellStyle name="Shade 2 3 2 2 3 2" xfId="3365" xr:uid="{5A4226D4-164F-46E1-B26B-43BBA9A96C0B}"/>
    <cellStyle name="Shade 2 3 2 2 3 2 2" xfId="8059" xr:uid="{4FAA930C-A44E-4715-A17E-A4C65E29BFD7}"/>
    <cellStyle name="Shade 2 3 2 2 3 2 3" xfId="11115" xr:uid="{AB74C1BA-C536-4DA3-B768-0DBD2D029892}"/>
    <cellStyle name="Shade 2 3 2 2 3 2 4" xfId="13997" xr:uid="{FF02A1A2-C0D4-41C2-898E-ADA3AB600893}"/>
    <cellStyle name="Shade 2 3 2 2 3 3" xfId="5965" xr:uid="{7492B88D-1E4D-49A0-98D5-7D6A4F441CC9}"/>
    <cellStyle name="Shade 2 3 2 2 3 4" xfId="9674" xr:uid="{2D4FD440-F9BD-4C16-A656-9CFE357AFA69}"/>
    <cellStyle name="Shade 2 3 2 2 3 5" xfId="12596" xr:uid="{FFC3BCBD-2255-4C8D-A32E-B20C0AA9F012}"/>
    <cellStyle name="Shade 2 3 2 2 4" xfId="2236" xr:uid="{4245AD82-B39D-44ED-884F-EDBEC8A6310C}"/>
    <cellStyle name="Shade 2 3 2 2 4 2" xfId="5400" xr:uid="{989DF6C1-3C80-40A0-987C-DCB78CAD24E0}"/>
    <cellStyle name="Shade 2 3 2 2 4 3" xfId="10095" xr:uid="{218CF066-BB49-4969-835E-4E88D2AD8341}"/>
    <cellStyle name="Shade 2 3 2 2 4 4" xfId="13017" xr:uid="{C44DC89D-3455-4743-A020-57959544B6D3}"/>
    <cellStyle name="Shade 2 3 2 2 5" xfId="3782" xr:uid="{7FF2852E-CA88-42C1-A7F8-F281D38FDEF4}"/>
    <cellStyle name="Shade 2 3 2 2 6" xfId="6452" xr:uid="{D75C8FC1-37C6-469F-8FDD-BD79B8FD8925}"/>
    <cellStyle name="Shade 2 3 2 2 7" xfId="6415" xr:uid="{3F092EDF-29B5-4FC9-9D51-CD64BFA57133}"/>
    <cellStyle name="Shade 2 3 2 3" xfId="1378" xr:uid="{994D3307-3B46-4ABD-A0EC-1B02C2FCD094}"/>
    <cellStyle name="Shade 2 3 2 3 2" xfId="2943" xr:uid="{0FB34711-B8CE-43CC-869B-97318DC03C1F}"/>
    <cellStyle name="Shade 2 3 2 3 2 2" xfId="7637" xr:uid="{543B33A6-94F3-4700-A08A-96BCF28D6FE4}"/>
    <cellStyle name="Shade 2 3 2 3 2 3" xfId="10693" xr:uid="{4E85B19B-8137-4349-9C7F-E0DB22CD8806}"/>
    <cellStyle name="Shade 2 3 2 3 2 4" xfId="13575" xr:uid="{241FDEA3-D761-4C3B-8CE4-01E196A5B9BD}"/>
    <cellStyle name="Shade 2 3 2 3 3" xfId="3504" xr:uid="{260CFB2E-A0F6-46E9-A4A7-F9CBF7FAEBF4}"/>
    <cellStyle name="Shade 2 3 2 3 4" xfId="9237" xr:uid="{7B049248-2B02-4532-9820-F80785FB08EE}"/>
    <cellStyle name="Shade 2 3 2 3 5" xfId="12159" xr:uid="{0CAB9ACB-D58F-4CDB-A846-BE705B023BC8}"/>
    <cellStyle name="Shade 2 3 2 4" xfId="1725" xr:uid="{6F01AE2B-E618-46BE-A9C0-B019955B5AD0}"/>
    <cellStyle name="Shade 2 3 2 4 2" xfId="3285" xr:uid="{654A3355-07AA-45EC-85B8-FF359F4F3DB6}"/>
    <cellStyle name="Shade 2 3 2 4 2 2" xfId="7979" xr:uid="{AEDE89A7-4DC3-4A50-AE41-5D10922B05EA}"/>
    <cellStyle name="Shade 2 3 2 4 2 3" xfId="11035" xr:uid="{79DC392D-1FE2-4134-8A5B-4CA56A2BC7F5}"/>
    <cellStyle name="Shade 2 3 2 4 2 4" xfId="13917" xr:uid="{10F3DD53-1761-4862-944D-A17157B07D1D}"/>
    <cellStyle name="Shade 2 3 2 4 3" xfId="4256" xr:uid="{9E63599F-0F4C-4643-AB70-D837779EC894}"/>
    <cellStyle name="Shade 2 3 2 4 4" xfId="9584" xr:uid="{4EB42A54-31FF-437F-9FCC-10EA1CBE21C8}"/>
    <cellStyle name="Shade 2 3 2 4 5" xfId="12506" xr:uid="{D56F3C30-DB46-4A4E-BD07-558630EF781F}"/>
    <cellStyle name="Shade 2 3 2 5" xfId="2030" xr:uid="{CCF60250-DCA4-4FFC-BC72-4367855EF2FC}"/>
    <cellStyle name="Shade 2 3 2 5 2" xfId="5728" xr:uid="{E82A5AE9-030C-4E9A-9A56-64C783BFAA28}"/>
    <cellStyle name="Shade 2 3 2 5 3" xfId="9889" xr:uid="{11F6C6BD-2730-418B-AE05-6E63601258A5}"/>
    <cellStyle name="Shade 2 3 2 5 4" xfId="12811" xr:uid="{2AB6E330-747A-4927-9AAF-4F8F19EAE371}"/>
    <cellStyle name="Shade 2 3 2 6" xfId="4026" xr:uid="{0EA289DC-4F1F-4582-AB9F-55586AD66FFB}"/>
    <cellStyle name="Shade 2 3 2 7" xfId="4304" xr:uid="{F4491548-7964-4581-8822-1AD90E7968BE}"/>
    <cellStyle name="Shade 2 3 2 8" xfId="4092" xr:uid="{906839D8-ABE7-4450-A387-F4DDCB3C8B40}"/>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2 2 2" xfId="7874" xr:uid="{7585AA73-4E66-4446-9BCF-13A20F261BB3}"/>
    <cellStyle name="Shade 2 3 3 2 2 2 3" xfId="10930" xr:uid="{D817E7D7-4323-4DEA-8587-B5587A7B054E}"/>
    <cellStyle name="Shade 2 3 3 2 2 2 4" xfId="13812" xr:uid="{9026FB67-E697-494E-B8DC-2DDC754DB255}"/>
    <cellStyle name="Shade 2 3 3 2 2 3" xfId="4739" xr:uid="{5E682A19-68B4-474B-A76B-FE845909798B}"/>
    <cellStyle name="Shade 2 3 3 2 2 4" xfId="9474" xr:uid="{44CFB930-2A8E-4397-A7F6-135EE8DF930C}"/>
    <cellStyle name="Shade 2 3 3 2 2 5" xfId="12396" xr:uid="{D2D9E768-D058-47F4-82E9-C7BA1D0E3428}"/>
    <cellStyle name="Shade 2 3 3 2 3" xfId="1027" xr:uid="{A1F5B947-317E-4802-8916-D8FB4EB54116}"/>
    <cellStyle name="Shade 2 3 3 2 3 2" xfId="2599" xr:uid="{E16CF8F7-EF19-4E8C-AF00-3D5B20374671}"/>
    <cellStyle name="Shade 2 3 3 2 3 2 2" xfId="6186" xr:uid="{E486ADEF-C62E-464E-A758-2972260114C1}"/>
    <cellStyle name="Shade 2 3 3 2 3 2 3" xfId="10349" xr:uid="{3294AEE2-65DF-4559-8DF5-321A79595992}"/>
    <cellStyle name="Shade 2 3 3 2 3 2 4" xfId="13231" xr:uid="{857E6DE0-E644-4557-BA20-228BFA863942}"/>
    <cellStyle name="Shade 2 3 3 2 3 3" xfId="6794" xr:uid="{115B9C4F-5516-46D6-8708-15A561197B17}"/>
    <cellStyle name="Shade 2 3 3 2 3 4" xfId="8886" xr:uid="{4D775C12-70DD-4839-98CF-FDC9E5A9ADBF}"/>
    <cellStyle name="Shade 2 3 3 2 3 5" xfId="11808" xr:uid="{961F8CEE-2F72-45B5-8A5F-3D9CA9D2ED26}"/>
    <cellStyle name="Shade 2 3 3 2 4" xfId="2265" xr:uid="{57B60443-ED2F-4ED9-AF4D-C38C91432DCE}"/>
    <cellStyle name="Shade 2 3 3 2 4 2" xfId="5632" xr:uid="{10A09FAE-94F0-4646-A305-E31610F6CC5F}"/>
    <cellStyle name="Shade 2 3 3 2 4 3" xfId="10124" xr:uid="{1B669B7E-EDE9-440D-8E22-CE3AFA59271F}"/>
    <cellStyle name="Shade 2 3 3 2 4 4" xfId="13046" xr:uid="{95D1E842-D918-4B48-91E1-5C023E3740B5}"/>
    <cellStyle name="Shade 2 3 3 2 5" xfId="6396" xr:uid="{DD12BD58-CCCF-4448-9C65-63C1FF553A4E}"/>
    <cellStyle name="Shade 2 3 3 2 6" xfId="8761" xr:uid="{B95FBE74-E1A9-4CCF-A121-35CC7EFC33D2}"/>
    <cellStyle name="Shade 2 3 3 2 7" xfId="11684" xr:uid="{88E8A9C5-DB12-48A7-8271-899043866550}"/>
    <cellStyle name="Shade 2 3 3 3" xfId="1407" xr:uid="{33592DF9-5FCC-4D53-A7A6-43F9E9EC462F}"/>
    <cellStyle name="Shade 2 3 3 3 2" xfId="2972" xr:uid="{00C5AADD-6315-4294-BB33-213B0E91B523}"/>
    <cellStyle name="Shade 2 3 3 3 2 2" xfId="7666" xr:uid="{7A5485A8-C28F-4712-9CC7-DF2FFB5FF428}"/>
    <cellStyle name="Shade 2 3 3 3 2 3" xfId="10722" xr:uid="{AF93CE01-6164-49BB-BD7B-4932348570AB}"/>
    <cellStyle name="Shade 2 3 3 3 2 4" xfId="13604" xr:uid="{135E4BB2-6963-49B8-A4FC-FA12CCA8D877}"/>
    <cellStyle name="Shade 2 3 3 3 3" xfId="4486" xr:uid="{99D4133B-32F6-479C-8BC8-2B51FA2FD425}"/>
    <cellStyle name="Shade 2 3 3 3 4" xfId="9266" xr:uid="{7CE23F67-42E4-4CE5-9FD1-3821C3FD9A29}"/>
    <cellStyle name="Shade 2 3 3 3 5" xfId="12188" xr:uid="{2DF81238-5641-44C6-9BF9-1B7AF5ECC230}"/>
    <cellStyle name="Shade 2 3 3 4" xfId="68" xr:uid="{A30B0048-488E-45E5-BE95-23BF24948EA8}"/>
    <cellStyle name="Shade 2 3 3 4 2" xfId="2322" xr:uid="{D459661E-3102-4452-A01B-7B430A7636B3}"/>
    <cellStyle name="Shade 2 3 3 4 2 2" xfId="6194" xr:uid="{CA8258C9-DC0B-4DE6-8D15-F416F8982079}"/>
    <cellStyle name="Shade 2 3 3 4 2 3" xfId="10180" xr:uid="{2C7F3C0E-3149-4E3E-A1EE-E588BFB8BC5F}"/>
    <cellStyle name="Shade 2 3 3 4 2 4" xfId="13098" xr:uid="{2D952512-7889-4C83-8EB4-17CA21A65C3C}"/>
    <cellStyle name="Shade 2 3 3 4 3" xfId="5247" xr:uid="{7C3DC3BF-DAEF-4986-A083-45DC15178363}"/>
    <cellStyle name="Shade 2 3 3 4 4" xfId="3690" xr:uid="{972204A9-D8FF-4165-95EE-4FB8C1B5C3F0}"/>
    <cellStyle name="Shade 2 3 3 4 5" xfId="4330" xr:uid="{A07B68B0-EC83-4068-BF9E-9D2D758D76ED}"/>
    <cellStyle name="Shade 2 3 3 5" xfId="2059" xr:uid="{BB1C1B9B-244D-477C-9125-106E6E87F26D}"/>
    <cellStyle name="Shade 2 3 3 5 2" xfId="4553" xr:uid="{149FB599-0CC8-4E99-ABED-79DCC34F5DBF}"/>
    <cellStyle name="Shade 2 3 3 5 3" xfId="9918" xr:uid="{D4CC4F0C-6F1C-4370-9701-320FB017C698}"/>
    <cellStyle name="Shade 2 3 3 5 4" xfId="12840" xr:uid="{525A656A-42D7-4838-AB0F-1C8C807520D0}"/>
    <cellStyle name="Shade 2 3 3 6" xfId="5569" xr:uid="{7BAF6D56-0095-4A01-81C0-865DE3BC4B65}"/>
    <cellStyle name="Shade 2 3 3 7" xfId="4528" xr:uid="{B39E98B5-A647-4C40-A583-E9D6BF86203E}"/>
    <cellStyle name="Shade 2 3 3 8" xfId="6328" xr:uid="{5C7CC895-884E-41B2-B5D4-74559302E351}"/>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2 2 2" xfId="7788" xr:uid="{18ECFF02-E00D-4FA0-A617-61D76CEBC78B}"/>
    <cellStyle name="Shade 2 3 4 2 2 2 3" xfId="10844" xr:uid="{E9A81A13-0F04-4544-B9F3-A175BC37C83F}"/>
    <cellStyle name="Shade 2 3 4 2 2 2 4" xfId="13726" xr:uid="{390C0FCA-EC79-4A38-9D46-2FFA55C3CA26}"/>
    <cellStyle name="Shade 2 3 4 2 2 3" xfId="5701" xr:uid="{4D5856E0-554E-4A55-A880-4D9146832D96}"/>
    <cellStyle name="Shade 2 3 4 2 2 4" xfId="9388" xr:uid="{F4189EA2-153F-48DF-ADA3-300BF4415484}"/>
    <cellStyle name="Shade 2 3 4 2 2 5" xfId="12310" xr:uid="{744C61F7-543D-40EC-8BD5-4479C90C4F3A}"/>
    <cellStyle name="Shade 2 3 4 2 3" xfId="1646" xr:uid="{F3691ADE-9FC9-4A25-827F-1D68FECB8761}"/>
    <cellStyle name="Shade 2 3 4 2 3 2" xfId="3211" xr:uid="{9B8967E5-1C74-44A9-9D79-F38432F0E559}"/>
    <cellStyle name="Shade 2 3 4 2 3 2 2" xfId="7905" xr:uid="{DDD28443-E61C-4A92-BCC1-48B16B1687DB}"/>
    <cellStyle name="Shade 2 3 4 2 3 2 3" xfId="10961" xr:uid="{17A659C3-62C8-4E01-A279-80CC9E334649}"/>
    <cellStyle name="Shade 2 3 4 2 3 2 4" xfId="13843" xr:uid="{C4017E56-5483-4A86-8272-C4C91B985313}"/>
    <cellStyle name="Shade 2 3 4 2 3 3" xfId="4049" xr:uid="{9C3BD445-B345-4FDB-A955-688D04DA8CEF}"/>
    <cellStyle name="Shade 2 3 4 2 3 4" xfId="9505" xr:uid="{87E12803-4E72-425B-B109-3FEC7A358557}"/>
    <cellStyle name="Shade 2 3 4 2 3 5" xfId="12427" xr:uid="{F80924C0-B7EE-46C5-A4D4-C27ECFB7E54E}"/>
    <cellStyle name="Shade 2 3 4 2 4" xfId="2179" xr:uid="{29529BA6-A551-4E1D-8392-4C21E7D3A3DC}"/>
    <cellStyle name="Shade 2 3 4 2 4 2" xfId="5064" xr:uid="{DFB14513-F100-4BE3-AD6D-14F053B2C509}"/>
    <cellStyle name="Shade 2 3 4 2 4 3" xfId="10038" xr:uid="{A6002064-C1F5-43C4-8793-EF5CAB5DD5A2}"/>
    <cellStyle name="Shade 2 3 4 2 4 4" xfId="12960" xr:uid="{84A77660-8D77-4380-AADC-C7424FC42C8D}"/>
    <cellStyle name="Shade 2 3 4 2 5" xfId="6434" xr:uid="{CD254204-6846-49AF-A4E5-D9175012EB66}"/>
    <cellStyle name="Shade 2 3 4 2 6" xfId="4222" xr:uid="{42E0A220-4275-432C-9DE4-C6DB55B2297D}"/>
    <cellStyle name="Shade 2 3 4 2 7" xfId="4547" xr:uid="{0905A758-C82D-4923-AAD6-BCD3D14C22DC}"/>
    <cellStyle name="Shade 2 3 4 3" xfId="1321" xr:uid="{5111E2FD-6D2F-4134-A423-DE3A063EE7A2}"/>
    <cellStyle name="Shade 2 3 4 3 2" xfId="2886" xr:uid="{89242476-71C6-47F2-9534-62450CCCD1FF}"/>
    <cellStyle name="Shade 2 3 4 3 2 2" xfId="7580" xr:uid="{321B01D6-2EE1-4272-8BE7-10416A41B3B0}"/>
    <cellStyle name="Shade 2 3 4 3 2 3" xfId="10636" xr:uid="{E9A1919C-AB36-4E99-B606-7203C6E81827}"/>
    <cellStyle name="Shade 2 3 4 3 2 4" xfId="13518" xr:uid="{71944132-B8E4-4A21-8086-FC01A3E01217}"/>
    <cellStyle name="Shade 2 3 4 3 3" xfId="6312" xr:uid="{6A8CA9D7-CB53-4BF7-A90E-E2E69F336E8B}"/>
    <cellStyle name="Shade 2 3 4 3 4" xfId="9180" xr:uid="{A1A519FC-B2CC-443E-8D30-30EA33940B0C}"/>
    <cellStyle name="Shade 2 3 4 3 5" xfId="12102" xr:uid="{5457EC77-7A6B-4141-B346-B0C073E8EF07}"/>
    <cellStyle name="Shade 2 3 4 4" xfId="990" xr:uid="{C282962C-BB14-4D02-ADB3-ABD5C4613801}"/>
    <cellStyle name="Shade 2 3 4 4 2" xfId="2563" xr:uid="{16B580BA-FC23-4CB3-B95D-BD58989AF13F}"/>
    <cellStyle name="Shade 2 3 4 4 2 2" xfId="6737" xr:uid="{E719A1A1-5502-49DC-A693-DF80E82A7298}"/>
    <cellStyle name="Shade 2 3 4 4 2 3" xfId="10313" xr:uid="{4322AE76-B82B-4868-BCE8-835E84C626BF}"/>
    <cellStyle name="Shade 2 3 4 4 2 4" xfId="13195" xr:uid="{2CC59BB6-D1C1-446A-99F7-E5E128D9893F}"/>
    <cellStyle name="Shade 2 3 4 4 3" xfId="6027" xr:uid="{B3B88AAE-0970-4E4B-90CF-7C26A1309179}"/>
    <cellStyle name="Shade 2 3 4 4 4" xfId="8849" xr:uid="{DF0C91DB-9CE8-4ECF-924A-559D881C6E96}"/>
    <cellStyle name="Shade 2 3 4 4 5" xfId="11771" xr:uid="{641E4479-F2DB-4841-A7D4-7275919872BF}"/>
    <cellStyle name="Shade 2 3 4 5" xfId="1973" xr:uid="{8995AC65-F671-482A-BF96-9321752E1F86}"/>
    <cellStyle name="Shade 2 3 4 5 2" xfId="6314" xr:uid="{EE5071E0-5874-4496-85A6-A0F5C4093C48}"/>
    <cellStyle name="Shade 2 3 4 5 3" xfId="9832" xr:uid="{82BFD9C6-BB0F-4C66-BB7E-D86D00FEE1AA}"/>
    <cellStyle name="Shade 2 3 4 5 4" xfId="12754" xr:uid="{B858BF08-DB3B-46A8-B889-3896AF253F74}"/>
    <cellStyle name="Shade 2 3 4 6" xfId="4698" xr:uid="{D8002CEA-1936-4D9C-BC20-52438EE0A355}"/>
    <cellStyle name="Shade 2 3 4 7" xfId="6250" xr:uid="{FFC2A097-8B0A-4551-BF4C-6E2B084E65FD}"/>
    <cellStyle name="Shade 2 3 4 8" xfId="5261" xr:uid="{2B4B5040-C3D4-4EFF-8A39-B76C78F11F26}"/>
    <cellStyle name="Shade 2 3 5" xfId="1118" xr:uid="{68D192BE-3995-48F9-AF75-73B5F8784567}"/>
    <cellStyle name="Shade 2 3 5 2" xfId="2687" xr:uid="{5288CB0E-CA29-48B8-9391-35A4FEE833E2}"/>
    <cellStyle name="Shade 2 3 5 2 2" xfId="5616" xr:uid="{EB2B94A6-C5F2-4EC0-A93D-3B151205F2BE}"/>
    <cellStyle name="Shade 2 3 5 2 3" xfId="10437" xr:uid="{BBE59C55-B1D3-456B-82FA-0AEC5E00470F}"/>
    <cellStyle name="Shade 2 3 5 2 4" xfId="13319" xr:uid="{7D47D0E7-2ABB-4F4C-9385-BF0ECD3007CA}"/>
    <cellStyle name="Shade 2 3 5 3" xfId="6425" xr:uid="{87493BFB-857C-4687-9FE5-BAD2ECB9FB91}"/>
    <cellStyle name="Shade 2 3 5 4" xfId="8977" xr:uid="{B042ED78-6F44-4C7A-83EA-2267DB1958EB}"/>
    <cellStyle name="Shade 2 3 5 5" xfId="11899" xr:uid="{33C88CCB-DB6A-4B05-9BA6-12C6A993B198}"/>
    <cellStyle name="Shade 2 3 6" xfId="965" xr:uid="{6A85446E-0458-4E7E-8796-4E7A98841D49}"/>
    <cellStyle name="Shade 2 3 6 2" xfId="2544" xr:uid="{F2F1B912-25B0-43D1-85CE-4AC06F4FF698}"/>
    <cellStyle name="Shade 2 3 6 2 2" xfId="3905" xr:uid="{E84F5F7A-1655-4155-ACC7-E37B3D55636E}"/>
    <cellStyle name="Shade 2 3 6 2 3" xfId="10294" xr:uid="{97BB2E99-DC17-4832-851F-7C000941E3CB}"/>
    <cellStyle name="Shade 2 3 6 2 4" xfId="13176" xr:uid="{75A7039E-798A-46D2-9F99-E854AA0B9725}"/>
    <cellStyle name="Shade 2 3 6 3" xfId="5698" xr:uid="{D41DC294-CFBA-4647-9D70-FF75E15D6884}"/>
    <cellStyle name="Shade 2 3 6 4" xfId="8824" xr:uid="{DBAAE635-9585-4F17-A892-056B823F69E7}"/>
    <cellStyle name="Shade 2 3 6 5" xfId="11746" xr:uid="{65CD1DC0-5EDE-43CE-9A66-CAD0994E6B3D}"/>
    <cellStyle name="Shade 2 3 7" xfId="1766" xr:uid="{D61C42AD-434D-43E4-A21B-D90E3F58CA61}"/>
    <cellStyle name="Shade 2 3 7 2" xfId="6242" xr:uid="{F3A44F75-59A6-4AAA-BBBC-2577A8807A46}"/>
    <cellStyle name="Shade 2 3 7 3" xfId="9625" xr:uid="{C481C688-734C-4E92-B446-8EE72AC69196}"/>
    <cellStyle name="Shade 2 3 7 4" xfId="12547" xr:uid="{5A81EB19-33C7-4B25-8283-EB3489A5BA84}"/>
    <cellStyle name="Shade 2 3 8" xfId="6602" xr:uid="{92B1D315-2922-4FC0-BDBD-63888AEE88D8}"/>
    <cellStyle name="Shade 2 3 9" xfId="8564" xr:uid="{1B4679D8-B8D1-4596-834D-2647BC20F667}"/>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2 2 2" xfId="7799" xr:uid="{691D9B53-6620-43A1-8890-F5757DAE9E41}"/>
    <cellStyle name="Shade 3 2 2 2 2 3" xfId="10855" xr:uid="{DCBF4E7B-9AE4-4F43-B457-A5FC2D7DFCF1}"/>
    <cellStyle name="Shade 3 2 2 2 2 4" xfId="13737" xr:uid="{B5B3C85B-24FC-4725-87F9-86447A5D8BBD}"/>
    <cellStyle name="Shade 3 2 2 2 3" xfId="3745" xr:uid="{1EAE7947-507B-4516-A37C-B2B4C3075592}"/>
    <cellStyle name="Shade 3 2 2 2 4" xfId="9399" xr:uid="{F20114A3-602E-4603-9006-A04379F76728}"/>
    <cellStyle name="Shade 3 2 2 2 5" xfId="12321" xr:uid="{CA99CCD8-91D1-477E-BF4E-A422C1A44F11}"/>
    <cellStyle name="Shade 3 2 2 3" xfId="1049" xr:uid="{D51C6860-40F2-4D6C-A61C-5E11009D50F5}"/>
    <cellStyle name="Shade 3 2 2 3 2" xfId="2620" xr:uid="{A1C4D03F-66BF-4B92-8870-155B84189D55}"/>
    <cellStyle name="Shade 3 2 2 3 2 2" xfId="3618" xr:uid="{6586F074-A9A6-4CC3-964E-63989ED0F1F1}"/>
    <cellStyle name="Shade 3 2 2 3 2 3" xfId="10370" xr:uid="{776DB887-E6F5-4DC0-9095-05910B102364}"/>
    <cellStyle name="Shade 3 2 2 3 2 4" xfId="13252" xr:uid="{F415B8D9-1A69-4029-98A7-3A37AD655F5F}"/>
    <cellStyle name="Shade 3 2 2 3 3" xfId="4127" xr:uid="{2E0ECE92-8470-4A07-8C6A-67420E3F7848}"/>
    <cellStyle name="Shade 3 2 2 3 4" xfId="8908" xr:uid="{B68FFC34-A0F2-41F1-B585-081C025242D2}"/>
    <cellStyle name="Shade 3 2 2 3 5" xfId="11830" xr:uid="{06410DEB-13B1-4C83-9145-2FBCBC350A3E}"/>
    <cellStyle name="Shade 3 2 2 4" xfId="2190" xr:uid="{8C07E47D-2A52-4B4D-8EB0-2C6F22AFE8B4}"/>
    <cellStyle name="Shade 3 2 2 4 2" xfId="6578" xr:uid="{857C56B9-5992-43FE-B60D-20A2571FC0F0}"/>
    <cellStyle name="Shade 3 2 2 4 3" xfId="10049" xr:uid="{29B4B78E-5E7D-4538-A211-F3C879A748DB}"/>
    <cellStyle name="Shade 3 2 2 4 4" xfId="12971" xr:uid="{40CF89B3-E441-4EDA-9960-B037F756B4AD}"/>
    <cellStyle name="Shade 3 2 2 5" xfId="6454" xr:uid="{90A6E5E5-8929-4EFB-877C-FE256B672C2E}"/>
    <cellStyle name="Shade 3 2 2 6" xfId="3786" xr:uid="{3A4A2AC0-6AFB-4035-AB9E-881CCC8AAC6A}"/>
    <cellStyle name="Shade 3 2 2 7" xfId="6490" xr:uid="{E2EB09F6-FA94-4B02-8097-5736E79804FF}"/>
    <cellStyle name="Shade 3 2 3" xfId="1332" xr:uid="{34A3CE71-9DBB-4A48-A39A-4AF1C33B58EC}"/>
    <cellStyle name="Shade 3 2 3 2" xfId="2897" xr:uid="{40F7F90F-C6D8-4E07-9EF3-EABC8B957799}"/>
    <cellStyle name="Shade 3 2 3 2 2" xfId="7591" xr:uid="{39AC82BB-0BD2-44C8-9183-3CF9B391F7A6}"/>
    <cellStyle name="Shade 3 2 3 2 3" xfId="10647" xr:uid="{18AC986F-F32A-45A2-B2F2-FE6D58031555}"/>
    <cellStyle name="Shade 3 2 3 2 4" xfId="13529" xr:uid="{129B3AAD-85A9-4F43-AD52-D3240D8A1DAF}"/>
    <cellStyle name="Shade 3 2 3 3" xfId="4452" xr:uid="{BEAAB357-A563-45D9-A897-BB2B0427FD0F}"/>
    <cellStyle name="Shade 3 2 3 4" xfId="9191" xr:uid="{DC4913C8-6E3B-4200-B84A-FB6680BE6481}"/>
    <cellStyle name="Shade 3 2 3 5" xfId="12113" xr:uid="{8D77102E-F64C-4038-B579-C753D6CCD07B}"/>
    <cellStyle name="Shade 3 2 4" xfId="1693" xr:uid="{4BD77D33-FF4F-4990-8350-38E97C73E500}"/>
    <cellStyle name="Shade 3 2 4 2" xfId="3255" xr:uid="{4D9803BE-5F3B-4914-A712-47AC6E498EFD}"/>
    <cellStyle name="Shade 3 2 4 2 2" xfId="7949" xr:uid="{3C986396-C7D7-4808-A5DF-2CAF7FF16B13}"/>
    <cellStyle name="Shade 3 2 4 2 3" xfId="11005" xr:uid="{6EF156E6-7506-46F9-B2EE-510350C45ACD}"/>
    <cellStyle name="Shade 3 2 4 2 4" xfId="13887" xr:uid="{B3883FA1-6008-46D5-BBFF-7A0AB0F54072}"/>
    <cellStyle name="Shade 3 2 4 3" xfId="6714" xr:uid="{EF31F026-0D4A-4FB8-BC1A-F6D42A0DE6BB}"/>
    <cellStyle name="Shade 3 2 4 4" xfId="9552" xr:uid="{FFAB1F02-BF91-4E9E-87B0-5FD30A5AEDA5}"/>
    <cellStyle name="Shade 3 2 4 5" xfId="12474" xr:uid="{C838EB1B-A604-426F-9EE7-0C449C9A33C8}"/>
    <cellStyle name="Shade 3 2 5" xfId="1984" xr:uid="{42184DF7-8A19-4C28-9AEF-ACF2CA2D6D41}"/>
    <cellStyle name="Shade 3 2 5 2" xfId="4391" xr:uid="{4D1699AD-EAC4-4343-98CD-C3251F8436FD}"/>
    <cellStyle name="Shade 3 2 5 3" xfId="9843" xr:uid="{3A50611C-D625-4758-9DE9-1661ACFAFFD1}"/>
    <cellStyle name="Shade 3 2 5 4" xfId="12765" xr:uid="{915E5449-FF3F-4B54-83C0-5262239A448C}"/>
    <cellStyle name="Shade 3 2 6" xfId="6486" xr:uid="{08D80F1E-CE34-4886-A9CD-088BEA0DDB84}"/>
    <cellStyle name="Shade 3 2 7" xfId="6104" xr:uid="{56013048-314C-499B-B57E-6376276165E8}"/>
    <cellStyle name="Shade 3 2 8" xfId="8589" xr:uid="{6775E7FC-C6A8-4E9B-8A8F-2C76A6D5714B}"/>
    <cellStyle name="Shade 3 3" xfId="760" xr:uid="{04E38633-FD46-4307-A5BF-204E6D63C4D3}"/>
    <cellStyle name="Shade 3 3 2" xfId="1473" xr:uid="{2B259C3A-1D13-4746-85A3-86C56C71F271}"/>
    <cellStyle name="Shade 3 3 2 2" xfId="3038" xr:uid="{15D83650-012D-4236-AF3B-B35CF02D74B0}"/>
    <cellStyle name="Shade 3 3 2 2 2" xfId="7732" xr:uid="{40072830-DB9B-43AE-A6B3-FE3250756616}"/>
    <cellStyle name="Shade 3 3 2 2 3" xfId="10788" xr:uid="{5F1C61AF-DB13-45AC-BC31-D65E846F69E3}"/>
    <cellStyle name="Shade 3 3 2 2 4" xfId="13670" xr:uid="{D2D5028D-2C51-432D-B741-789F6197CFC4}"/>
    <cellStyle name="Shade 3 3 2 3" xfId="6339" xr:uid="{CB270058-1E76-4C1F-9DA2-E47118D75C80}"/>
    <cellStyle name="Shade 3 3 2 4" xfId="9332" xr:uid="{2A26D4C0-4405-4918-9856-2C417BC0D71A}"/>
    <cellStyle name="Shade 3 3 2 5" xfId="12254" xr:uid="{83019C7A-36C4-4853-8342-8DFAA4731134}"/>
    <cellStyle name="Shade 3 3 3" xfId="937" xr:uid="{0103B679-1D2A-4FD6-8B1D-330FFC1D2A74}"/>
    <cellStyle name="Shade 3 3 3 2" xfId="2517" xr:uid="{67C9DE86-0B96-47FE-8AE7-59B02F68AF43}"/>
    <cellStyle name="Shade 3 3 3 2 2" xfId="4799" xr:uid="{A3F57F39-6C37-4EC3-84B5-A846EC9A4FB0}"/>
    <cellStyle name="Shade 3 3 3 2 3" xfId="10267" xr:uid="{CDE8349B-EC64-41BF-9A28-FB7C4C6D5BE8}"/>
    <cellStyle name="Shade 3 3 3 2 4" xfId="13149" xr:uid="{FF55718F-F6B4-485B-AA92-C5A6C59B5F93}"/>
    <cellStyle name="Shade 3 3 3 3" xfId="6787" xr:uid="{488D5B97-F06F-4F06-8FD0-3DAA6C38A6E7}"/>
    <cellStyle name="Shade 3 3 3 4" xfId="8796" xr:uid="{894918EB-FD6A-47FA-9213-4516B60AFCDC}"/>
    <cellStyle name="Shade 3 3 3 5" xfId="11718" xr:uid="{FC5CA747-FA44-47C3-8080-637E12336239}"/>
    <cellStyle name="Shade 3 3 4" xfId="2123" xr:uid="{0667A9C2-B1F7-4406-84C6-EA404B489CB4}"/>
    <cellStyle name="Shade 3 3 4 2" xfId="4397" xr:uid="{8C5B6A55-621F-4411-8CF4-875BEC11757B}"/>
    <cellStyle name="Shade 3 3 4 3" xfId="9982" xr:uid="{7180921E-617E-4F6F-8149-70E0B4391C68}"/>
    <cellStyle name="Shade 3 3 4 4" xfId="12904" xr:uid="{972FEB9F-293C-4611-8C75-CDF9104B32F3}"/>
    <cellStyle name="Shade 3 3 5" xfId="3659" xr:uid="{0C67DD51-7358-4892-964B-AC3A0F144BC4}"/>
    <cellStyle name="Shade 3 3 6" xfId="6106" xr:uid="{D1074F6B-3BD4-4B5D-A709-0AB0472FFE4A}"/>
    <cellStyle name="Shade 3 3 7" xfId="4299" xr:uid="{A70ABF8C-85EA-46D3-9C59-BEF87F0A7588}"/>
    <cellStyle name="Shade 4" xfId="320" xr:uid="{066C2DAA-9A57-47E4-ADD3-3087DC4270D3}"/>
    <cellStyle name="Shade 4 10" xfId="11284" xr:uid="{BCFD9113-B2C9-4CFC-B592-9CF8BD5FFB2E}"/>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2 2 2" xfId="7636" xr:uid="{D2D63129-DE18-4552-B520-651CEF601907}"/>
    <cellStyle name="Shade 4 2 2 2 2 3" xfId="10692" xr:uid="{8F54DA34-A7B6-4318-9F75-A1EAA4A9CD49}"/>
    <cellStyle name="Shade 4 2 2 2 2 4" xfId="13574" xr:uid="{9A742FA6-D464-4325-A466-2862A6567019}"/>
    <cellStyle name="Shade 4 2 2 2 3" xfId="5727" xr:uid="{B4C74CB1-F60F-4A39-BD11-E5954BD61CE3}"/>
    <cellStyle name="Shade 4 2 2 2 4" xfId="9236" xr:uid="{F845889C-6045-4E1C-B607-78FEF76792CC}"/>
    <cellStyle name="Shade 4 2 2 2 5" xfId="12158" xr:uid="{C8138658-AF4F-4AAB-BFD9-FC169DE97B1C}"/>
    <cellStyle name="Shade 4 2 2 3" xfId="1696" xr:uid="{93EB7D92-5D01-464C-9DCE-788C5AC683FD}"/>
    <cellStyle name="Shade 4 2 2 3 2" xfId="3257" xr:uid="{AA473A39-2F8C-4464-9B23-3F7CAD757BC0}"/>
    <cellStyle name="Shade 4 2 2 3 2 2" xfId="7951" xr:uid="{32954466-CB46-4ECD-998F-BBCA84BBC700}"/>
    <cellStyle name="Shade 4 2 2 3 2 3" xfId="11007" xr:uid="{E86DE3C5-DB33-4043-9EC3-7DA6F542F602}"/>
    <cellStyle name="Shade 4 2 2 3 2 4" xfId="13889" xr:uid="{30E59560-5376-4D5C-82C3-92C6AEFF7187}"/>
    <cellStyle name="Shade 4 2 2 3 3" xfId="4556" xr:uid="{63ADA19A-510B-4112-B320-6483F12F994D}"/>
    <cellStyle name="Shade 4 2 2 3 4" xfId="9555" xr:uid="{7E3FB195-B3AB-4F37-8151-F688C486B1F0}"/>
    <cellStyle name="Shade 4 2 2 3 5" xfId="12477" xr:uid="{E4571D52-0679-4647-B97E-F3E5A0D5EE3B}"/>
    <cellStyle name="Shade 4 2 2 4" xfId="2029" xr:uid="{C4F4BCB0-B92C-4C2E-9F26-B5FB7EA0FF8A}"/>
    <cellStyle name="Shade 4 2 2 4 2" xfId="5385" xr:uid="{5EA5A4B8-7740-45CF-AB47-F643C6F9CE43}"/>
    <cellStyle name="Shade 4 2 2 4 3" xfId="9888" xr:uid="{E521D41B-11B1-4A20-B652-08AF95297C3C}"/>
    <cellStyle name="Shade 4 2 2 4 4" xfId="12810" xr:uid="{C1C253AF-1D3E-4693-96A0-ABFF7E375418}"/>
    <cellStyle name="Shade 4 2 2 5" xfId="4233" xr:uid="{1A9012A6-D21D-4113-B6BD-66AA906828A9}"/>
    <cellStyle name="Shade 4 2 2 6" xfId="5196" xr:uid="{DFCD73B5-282B-4F42-868C-328562BBE3E4}"/>
    <cellStyle name="Shade 4 2 2 7" xfId="8506" xr:uid="{60DE8D24-8870-436A-A26D-1E6D7231579F}"/>
    <cellStyle name="Shade 4 2 3" xfId="872" xr:uid="{5DE46753-36EC-4280-886D-2EFBAFF8C633}"/>
    <cellStyle name="Shade 4 2 3 2" xfId="1585" xr:uid="{24C23B35-835B-4DEF-B8E8-EDDE732BC9C9}"/>
    <cellStyle name="Shade 4 2 3 2 2" xfId="3150" xr:uid="{F3DB3817-97E3-43CB-8A92-FCF63061E2BA}"/>
    <cellStyle name="Shade 4 2 3 2 2 2" xfId="7844" xr:uid="{8634A2FF-3B01-4C0B-867C-B3683BB692B3}"/>
    <cellStyle name="Shade 4 2 3 2 2 3" xfId="10900" xr:uid="{DBBCAFC3-EA9C-4F00-9F80-411FAF03A7EE}"/>
    <cellStyle name="Shade 4 2 3 2 2 4" xfId="13782" xr:uid="{C99AFBAD-EBA9-49BE-9D1D-1C136E600C1C}"/>
    <cellStyle name="Shade 4 2 3 2 3" xfId="4280" xr:uid="{68AFAF1D-D420-4414-BDBC-99DB4B677AEA}"/>
    <cellStyle name="Shade 4 2 3 2 4" xfId="9444" xr:uid="{56CE40C2-C184-4E56-8603-A60DE52050B1}"/>
    <cellStyle name="Shade 4 2 3 2 5" xfId="12366" xr:uid="{21A5A0FA-4C3A-47EA-A80A-0811D66DE3BF}"/>
    <cellStyle name="Shade 4 2 3 3" xfId="1223" xr:uid="{FFECCA1F-88A0-4534-86B1-25E8C9B0F75A}"/>
    <cellStyle name="Shade 4 2 3 3 2" xfId="2791" xr:uid="{C3E2FA13-6A2A-4C59-9527-0893BDE1DDBD}"/>
    <cellStyle name="Shade 4 2 3 3 2 2" xfId="4505" xr:uid="{446879F1-CA25-4E3D-A880-1526C681D55E}"/>
    <cellStyle name="Shade 4 2 3 3 2 3" xfId="10541" xr:uid="{5EC06CDB-243C-4E44-8CF7-9079B382EC89}"/>
    <cellStyle name="Shade 4 2 3 3 2 4" xfId="13423" xr:uid="{8A8144E3-3FEF-4ABA-B046-5A9A8E3862C3}"/>
    <cellStyle name="Shade 4 2 3 3 3" xfId="4021" xr:uid="{15C1362E-C322-42C2-90A5-F71F79AA817A}"/>
    <cellStyle name="Shade 4 2 3 3 4" xfId="9082" xr:uid="{21D379DD-3217-4371-855E-CA5A45A39E61}"/>
    <cellStyle name="Shade 4 2 3 3 5" xfId="12004" xr:uid="{ACDB5B71-42B5-45B3-A264-F283062638CA}"/>
    <cellStyle name="Shade 4 2 3 4" xfId="2235" xr:uid="{285FB9E1-9B07-4DD9-A869-61F98E9E16B8}"/>
    <cellStyle name="Shade 4 2 3 4 2" xfId="4548" xr:uid="{F316B52F-A9D4-432F-9291-3D37C05F9E5A}"/>
    <cellStyle name="Shade 4 2 3 4 3" xfId="10094" xr:uid="{789B6FC3-8787-41BE-9176-400AF14047CE}"/>
    <cellStyle name="Shade 4 2 3 4 4" xfId="13016" xr:uid="{4734782F-79AA-4F5F-8056-5FCADB6643C3}"/>
    <cellStyle name="Shade 4 2 3 5" xfId="4119" xr:uid="{76F9E215-3F74-4A94-AC98-6FDC3DC39C6B}"/>
    <cellStyle name="Shade 4 2 3 6" xfId="3585" xr:uid="{2636CC84-2540-4669-B47B-457D7C81D60B}"/>
    <cellStyle name="Shade 4 2 3 7" xfId="6736" xr:uid="{12191636-6872-411C-8A35-D8CFE331536E}"/>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2 2 2" xfId="7873" xr:uid="{EAD8FD90-00F2-4CB7-AFD8-2539820CEC30}"/>
    <cellStyle name="Shade 4 3 2 2 2 3" xfId="10929" xr:uid="{975A5B91-6CF4-4427-A4B2-DD050FC5E885}"/>
    <cellStyle name="Shade 4 3 2 2 2 4" xfId="13811" xr:uid="{ECB3D626-B7CF-41AC-9A22-AF4BE0433274}"/>
    <cellStyle name="Shade 4 3 2 2 3" xfId="6264" xr:uid="{DC9D8004-1143-490E-B270-F4DB821FF031}"/>
    <cellStyle name="Shade 4 3 2 2 4" xfId="9473" xr:uid="{57407835-6D6D-456E-8B3A-14CDC3D0308C}"/>
    <cellStyle name="Shade 4 3 2 2 5" xfId="12395" xr:uid="{FB8747B8-7378-42AC-83F3-EA937DCAE593}"/>
    <cellStyle name="Shade 4 3 2 3" xfId="1649" xr:uid="{89969B81-D439-4234-8302-118775B23285}"/>
    <cellStyle name="Shade 4 3 2 3 2" xfId="3214" xr:uid="{0E24213F-DBF4-4FEF-A513-516A146FBC68}"/>
    <cellStyle name="Shade 4 3 2 3 2 2" xfId="7908" xr:uid="{4C4FA8AB-4791-4583-8DE4-F2CC8B632967}"/>
    <cellStyle name="Shade 4 3 2 3 2 3" xfId="10964" xr:uid="{8FBF59D0-1B4D-4E07-8E92-403BD62F34A0}"/>
    <cellStyle name="Shade 4 3 2 3 2 4" xfId="13846" xr:uid="{8B454459-2080-4A76-965C-A4C7E94F5845}"/>
    <cellStyle name="Shade 4 3 2 3 3" xfId="3483" xr:uid="{337A8063-6C22-4A24-80C5-24192318115D}"/>
    <cellStyle name="Shade 4 3 2 3 4" xfId="9508" xr:uid="{F0DDAEE4-1061-4DC9-B8C6-29BC16B1FE34}"/>
    <cellStyle name="Shade 4 3 2 3 5" xfId="12430" xr:uid="{BA9CADD9-37D9-43FB-AAC4-F7BAECC90CCA}"/>
    <cellStyle name="Shade 4 3 2 4" xfId="2264" xr:uid="{7AD097E5-E48A-4D2D-BA72-610F110BE85E}"/>
    <cellStyle name="Shade 4 3 2 4 2" xfId="4801" xr:uid="{75E552C4-BE8F-46BE-9947-091634FB6781}"/>
    <cellStyle name="Shade 4 3 2 4 3" xfId="10123" xr:uid="{89D0134F-2DBB-4AC2-9CE2-CBE9CE9122FA}"/>
    <cellStyle name="Shade 4 3 2 4 4" xfId="13045" xr:uid="{B4A1E5E9-F804-41CD-973B-E075A1B9C239}"/>
    <cellStyle name="Shade 4 3 2 5" xfId="5101" xr:uid="{22891399-E61E-4602-820E-9D9360A5320F}"/>
    <cellStyle name="Shade 4 3 2 6" xfId="8760" xr:uid="{E6BA8F36-694D-47BC-9CFB-5001438B473D}"/>
    <cellStyle name="Shade 4 3 2 7" xfId="11683" xr:uid="{452C5402-71C7-4DB6-AF32-7AD7F8025A54}"/>
    <cellStyle name="Shade 4 3 3" xfId="1406" xr:uid="{43E319DC-38E1-49C2-AA7A-75FCD258D576}"/>
    <cellStyle name="Shade 4 3 3 2" xfId="2971" xr:uid="{C97469EF-F541-4BFC-BF6E-1B924312EEAB}"/>
    <cellStyle name="Shade 4 3 3 2 2" xfId="7665" xr:uid="{7ED24340-17E4-42D7-BD92-9DB40DCE45C2}"/>
    <cellStyle name="Shade 4 3 3 2 3" xfId="10721" xr:uid="{C88B2EFB-3B3C-40C6-B183-AE855B471723}"/>
    <cellStyle name="Shade 4 3 3 2 4" xfId="13603" xr:uid="{E10B20A5-56B4-4C1D-9C55-9ED213BB0F8C}"/>
    <cellStyle name="Shade 4 3 3 3" xfId="6015" xr:uid="{48013E63-8F04-4AC6-ACD9-9C109022953A}"/>
    <cellStyle name="Shade 4 3 3 4" xfId="9265" xr:uid="{7C12D84B-E158-4BA1-873A-DDFF4134A2D0}"/>
    <cellStyle name="Shade 4 3 3 5" xfId="12187" xr:uid="{E0FE139E-9A40-403D-9FD6-D3166ABA3CCB}"/>
    <cellStyle name="Shade 4 3 4" xfId="1014" xr:uid="{5942E722-79EE-4A20-936C-FFD10C4DBD51}"/>
    <cellStyle name="Shade 4 3 4 2" xfId="2586" xr:uid="{A76787A8-E21B-49B0-B1EA-185160633ACA}"/>
    <cellStyle name="Shade 4 3 4 2 2" xfId="3765" xr:uid="{0A1373A9-7906-4A36-B883-DDA8548D5950}"/>
    <cellStyle name="Shade 4 3 4 2 3" xfId="10336" xr:uid="{0EFB3DED-F604-4839-B80C-6426E36F4CBB}"/>
    <cellStyle name="Shade 4 3 4 2 4" xfId="13218" xr:uid="{5DDD5ED8-AC77-40E0-9022-F1DA320255BC}"/>
    <cellStyle name="Shade 4 3 4 3" xfId="3732" xr:uid="{01CD5A7E-AE20-47B8-92E2-0BA35731AEAB}"/>
    <cellStyle name="Shade 4 3 4 4" xfId="8873" xr:uid="{35A8A520-5EC8-4197-BB4D-020277E1C92C}"/>
    <cellStyle name="Shade 4 3 4 5" xfId="11795" xr:uid="{CA56178E-81A5-4E4C-A607-B21D76873F0C}"/>
    <cellStyle name="Shade 4 3 5" xfId="2058" xr:uid="{95E3F700-45FD-4C27-B27E-11C2D3C4D406}"/>
    <cellStyle name="Shade 4 3 5 2" xfId="6082" xr:uid="{C46A2DF9-A590-4788-ACA3-6EEC31FBAE83}"/>
    <cellStyle name="Shade 4 3 5 3" xfId="9917" xr:uid="{B7DE15A5-690E-4166-8040-4A3B6D301918}"/>
    <cellStyle name="Shade 4 3 5 4" xfId="12839" xr:uid="{818B39D9-5E8D-4D77-8B6F-96899C66A692}"/>
    <cellStyle name="Shade 4 3 6" xfId="4738" xr:uid="{8B6CBF78-FDA4-47B7-91AF-75A92C821F06}"/>
    <cellStyle name="Shade 4 3 7" xfId="6058" xr:uid="{D94A3B62-0165-44CF-BA02-D2C73ED8215D}"/>
    <cellStyle name="Shade 4 3 8" xfId="6044" xr:uid="{EF0098BD-FF78-4EA9-8A31-6DE07261D6A1}"/>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2 2 2" xfId="7735" xr:uid="{A161F5D0-125B-4534-9934-9D8FCF5F874E}"/>
    <cellStyle name="Shade 4 4 2 2 2 3" xfId="10791" xr:uid="{6A2306F4-56B0-4D0A-A0C3-182BBE99039F}"/>
    <cellStyle name="Shade 4 4 2 2 2 4" xfId="13673" xr:uid="{06FE8C9E-6A7C-4908-97E2-388147E8BA87}"/>
    <cellStyle name="Shade 4 4 2 2 3" xfId="6046" xr:uid="{D6F9DFAD-20D2-4EED-85BE-C7AEE26F6BCE}"/>
    <cellStyle name="Shade 4 4 2 2 4" xfId="9335" xr:uid="{9D862A31-2E4A-4A6F-8989-A3D4C635F5F5}"/>
    <cellStyle name="Shade 4 4 2 2 5" xfId="12257" xr:uid="{1198D124-6513-4510-9EC9-55C620C6E603}"/>
    <cellStyle name="Shade 4 4 2 3" xfId="1715" xr:uid="{5FE5A8F6-50ED-462C-B646-92503A7EA219}"/>
    <cellStyle name="Shade 4 4 2 3 2" xfId="3276" xr:uid="{316D3C29-EE69-468E-9C88-27F20D48418E}"/>
    <cellStyle name="Shade 4 4 2 3 2 2" xfId="7970" xr:uid="{9839FCF2-C76E-4C4C-802E-9DA3D461FA6D}"/>
    <cellStyle name="Shade 4 4 2 3 2 3" xfId="11026" xr:uid="{D60A6AC0-4FBD-4A44-996C-700976DDF099}"/>
    <cellStyle name="Shade 4 4 2 3 2 4" xfId="13908" xr:uid="{4A146178-7E82-433E-928C-0FFBE7C44701}"/>
    <cellStyle name="Shade 4 4 2 3 3" xfId="5383" xr:uid="{0B50399B-BFE3-4EDB-8174-63EEBE08E498}"/>
    <cellStyle name="Shade 4 4 2 3 4" xfId="9574" xr:uid="{88678690-7406-47D2-90B2-7E88E53FA29A}"/>
    <cellStyle name="Shade 4 4 2 3 5" xfId="12496" xr:uid="{E8EBF4C7-458D-4736-9D32-EFE3A9536E99}"/>
    <cellStyle name="Shade 4 4 2 4" xfId="2126" xr:uid="{44E53369-A880-4F34-9E8A-42F24ECF1046}"/>
    <cellStyle name="Shade 4 4 2 4 2" xfId="5584" xr:uid="{0E703F86-87E1-434E-BB1A-D83544FBE63C}"/>
    <cellStyle name="Shade 4 4 2 4 3" xfId="9985" xr:uid="{EF79E7C8-5E3C-4E81-BF17-2F111E015792}"/>
    <cellStyle name="Shade 4 4 2 4 4" xfId="12907" xr:uid="{313202DD-A544-4206-B5A1-15843A4F0796}"/>
    <cellStyle name="Shade 4 4 2 5" xfId="3657" xr:uid="{D692C337-684F-4A5E-B5EA-103EA57B22B2}"/>
    <cellStyle name="Shade 4 4 2 6" xfId="4970" xr:uid="{B13C9690-1373-416F-960C-08DEFC4EB6FD}"/>
    <cellStyle name="Shade 4 4 2 7" xfId="8505" xr:uid="{D48FAED1-3088-4F87-A8A2-15C6392008C4}"/>
    <cellStyle name="Shade 4 4 3" xfId="1268" xr:uid="{1D1DD304-2898-433D-BDA6-C913C9928528}"/>
    <cellStyle name="Shade 4 4 3 2" xfId="2833" xr:uid="{37A85E30-3A45-4FD5-9151-D4E561437824}"/>
    <cellStyle name="Shade 4 4 3 2 2" xfId="7527" xr:uid="{E2247F50-36D3-4FAF-A951-83FCB34EAE4D}"/>
    <cellStyle name="Shade 4 4 3 2 3" xfId="10583" xr:uid="{9AB7459A-0915-4F5B-988E-118092CFECD7}"/>
    <cellStyle name="Shade 4 4 3 2 4" xfId="13465" xr:uid="{AED5CEAF-D99D-4D27-8819-DE0688489F78}"/>
    <cellStyle name="Shade 4 4 3 3" xfId="6463" xr:uid="{3DE8643B-9505-4534-9C4F-C4B345C295CC}"/>
    <cellStyle name="Shade 4 4 3 4" xfId="9127" xr:uid="{DB94674F-A7D3-428E-A093-142BDA60C5CC}"/>
    <cellStyle name="Shade 4 4 3 5" xfId="12049" xr:uid="{EA4DA242-0394-4782-B855-EEAD37226FE1}"/>
    <cellStyle name="Shade 4 4 4" xfId="1244" xr:uid="{02D5B3B7-3C8D-4CFE-9444-2AA0908954B4}"/>
    <cellStyle name="Shade 4 4 4 2" xfId="2811" xr:uid="{AB010066-1C56-483C-92D8-23888E7535CF}"/>
    <cellStyle name="Shade 4 4 4 2 2" xfId="3704" xr:uid="{353CC82A-F5A8-44CB-9F38-4E79195C78C4}"/>
    <cellStyle name="Shade 4 4 4 2 3" xfId="10561" xr:uid="{57BE90F9-2D54-4248-B299-D9046B8E9274}"/>
    <cellStyle name="Shade 4 4 4 2 4" xfId="13443" xr:uid="{D8E7A2E5-ACE5-403D-A8B3-B57A95F1B7CD}"/>
    <cellStyle name="Shade 4 4 4 3" xfId="6542" xr:uid="{D4517CA9-C00F-4E70-9B5C-CA417B449538}"/>
    <cellStyle name="Shade 4 4 4 4" xfId="9103" xr:uid="{FC2F7B38-76B7-4EA4-A0CE-FB08088028BE}"/>
    <cellStyle name="Shade 4 4 4 5" xfId="12025" xr:uid="{F34965CD-B709-44E6-A449-436FABC683EB}"/>
    <cellStyle name="Shade 4 4 5" xfId="1920" xr:uid="{5509FACC-7DCB-465B-B8C4-0E322BD7A1D3}"/>
    <cellStyle name="Shade 4 4 5 2" xfId="5085" xr:uid="{188ECC56-5D2D-4480-BF19-86461F92701E}"/>
    <cellStyle name="Shade 4 4 5 3" xfId="9779" xr:uid="{F705FD65-4D91-4F16-8DF1-230ADE8137B7}"/>
    <cellStyle name="Shade 4 4 5 4" xfId="12701" xr:uid="{5BA6E347-4507-4F68-BDEC-299ADB8FBC4C}"/>
    <cellStyle name="Shade 4 4 6" xfId="6765" xr:uid="{CBD9ED7E-5ACA-4DB8-BCFE-EAB54338CC6D}"/>
    <cellStyle name="Shade 4 4 7" xfId="5993" xr:uid="{CB5BBA82-5FD5-4CAA-8E03-A81D14B69B71}"/>
    <cellStyle name="Shade 4 4 8" xfId="8223" xr:uid="{27A75EB0-25D0-429F-A931-B4344DD250B1}"/>
    <cellStyle name="Shade 4 5" xfId="1117" xr:uid="{D357A419-1D5C-4604-BE90-B4A13A70C577}"/>
    <cellStyle name="Shade 4 5 2" xfId="2686" xr:uid="{89FB2426-358F-4440-8F17-03C0DBA0909E}"/>
    <cellStyle name="Shade 4 5 2 2" xfId="4784" xr:uid="{0FB2F27E-850E-4D48-A1B8-14902A5110C1}"/>
    <cellStyle name="Shade 4 5 2 3" xfId="10436" xr:uid="{4CFC8309-9003-4B62-92EE-8C8E5588A1A3}"/>
    <cellStyle name="Shade 4 5 2 4" xfId="13318" xr:uid="{AB1A8BA5-5B4C-42E8-9335-735204575E9E}"/>
    <cellStyle name="Shade 4 5 3" xfId="5153" xr:uid="{B211FDFB-0691-48BB-B166-BD40A07076CC}"/>
    <cellStyle name="Shade 4 5 4" xfId="8976" xr:uid="{2D77BE1B-8EC5-410E-B46E-B46D33B75581}"/>
    <cellStyle name="Shade 4 5 5" xfId="11898" xr:uid="{C49802DC-A3EE-4680-A84D-467217096F2E}"/>
    <cellStyle name="Shade 4 6" xfId="1062" xr:uid="{B807FACF-8C0D-4B37-842D-2067D737F22F}"/>
    <cellStyle name="Shade 4 6 2" xfId="2632" xr:uid="{D3E0A60D-1DAD-46C0-A580-B1E7EDACE53B}"/>
    <cellStyle name="Shade 4 6 2 2" xfId="3614" xr:uid="{C893F0EA-9FA3-4684-B103-324BC09FB858}"/>
    <cellStyle name="Shade 4 6 2 3" xfId="10382" xr:uid="{F115C4BA-FAE3-46D6-92E4-3DF1EC43D587}"/>
    <cellStyle name="Shade 4 6 2 4" xfId="13264" xr:uid="{AF3F11D3-25C5-423E-BD93-CD2D2D61FB28}"/>
    <cellStyle name="Shade 4 6 3" xfId="5198" xr:uid="{6A01F7A6-2D62-4E03-8283-91D6339F68E9}"/>
    <cellStyle name="Shade 4 6 4" xfId="8921" xr:uid="{FD1435E1-8399-4FFD-8CB4-64E6F0151712}"/>
    <cellStyle name="Shade 4 6 5" xfId="11843" xr:uid="{707BEBA6-05C3-46CD-835B-7D2C303C0375}"/>
    <cellStyle name="Shade 4 7" xfId="1814" xr:uid="{8B39B13F-448C-414A-BEA9-E8B68B0B1F61}"/>
    <cellStyle name="Shade 4 7 2" xfId="5577" xr:uid="{8FB0B2B0-6EC0-493E-8204-F58459B0E8CA}"/>
    <cellStyle name="Shade 4 7 3" xfId="9673" xr:uid="{347E147E-1F7E-4005-9FB6-1D48E21B6BC6}"/>
    <cellStyle name="Shade 4 7 4" xfId="12595" xr:uid="{A25C1771-3C5F-450F-9A59-FDC010CB01D5}"/>
    <cellStyle name="Shade 4 8" xfId="5473" xr:uid="{4B3EBEFB-286A-48B4-A77D-F076E1D5232B}"/>
    <cellStyle name="Shade 4 9" xfId="8275" xr:uid="{FDB83976-E88F-4C17-9914-78C708C316B2}"/>
    <cellStyle name="Shade 5" xfId="111" xr:uid="{C1BF325E-5163-48B6-965C-8C93380E8F00}"/>
    <cellStyle name="Shade 5 2" xfId="2362" xr:uid="{95B127CA-D17C-492E-9F50-56E84785D630}"/>
    <cellStyle name="Shade 5 2 2" xfId="5495" xr:uid="{13959408-E9D0-436D-851D-936953A70685}"/>
    <cellStyle name="Shade 5 2 3" xfId="10220" xr:uid="{F7252DF3-0760-4F63-BBBD-61EBC3977719}"/>
    <cellStyle name="Shade 5 2 4" xfId="13138" xr:uid="{FA41EDB5-DA25-422A-A429-6274056E055F}"/>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7359" xr:uid="{B0A9781E-B72B-4C0B-8F86-D84273E49E4D}"/>
    <cellStyle name="Standard 2 2 2 2 2 2" xfId="15613" xr:uid="{6BE638F6-853C-4806-984B-59FF15C02966}"/>
    <cellStyle name="Standard 2 2 2 2 3" xfId="5920" xr:uid="{08C165BB-E6A6-42E2-B62A-199A40292871}"/>
    <cellStyle name="Standard 2 2 2 2 4" xfId="14965" xr:uid="{57611AB2-A355-4876-8705-7A3C2D41FBB4}"/>
    <cellStyle name="Standard 2 2 2 3" xfId="7035" xr:uid="{B8C0863C-CD85-4808-A9A2-2459B3EF8C2E}"/>
    <cellStyle name="Standard 2 2 2 3 2" xfId="15289" xr:uid="{FC5DD881-DEF1-46D0-A213-2EE8A596A683}"/>
    <cellStyle name="Standard 2 2 2 4" xfId="4010" xr:uid="{B584DD3B-BA54-4CA7-A06E-A8593DF62A59}"/>
    <cellStyle name="Standard 2 2 2 5" xfId="14641" xr:uid="{BDA0A261-5E0D-4EC0-BC87-6309792EF96C}"/>
    <cellStyle name="Standard 2 2 3" xfId="2429" xr:uid="{6682F30B-FE0C-4267-81E1-E4B4B4FAE8A7}"/>
    <cellStyle name="Standard 2 2 3 2" xfId="7285" xr:uid="{7FDDDC72-5CB4-41CA-AA7D-6E30F33B53E0}"/>
    <cellStyle name="Standard 2 2 3 2 2" xfId="15539" xr:uid="{D3711CD7-9F9F-4683-A46A-F0F6A8D0751D}"/>
    <cellStyle name="Standard 2 2 3 3" xfId="5842" xr:uid="{959A7280-23A1-4F15-BF8A-C2A181C7E242}"/>
    <cellStyle name="Standard 2 2 3 4" xfId="14891" xr:uid="{AE904F15-BB3B-4C1E-A507-07B5664181DB}"/>
    <cellStyle name="Standard 2 2 4" xfId="6961" xr:uid="{EBDC5B5D-1ADF-4BE0-BA9F-146FCE56188E}"/>
    <cellStyle name="Standard 2 2 4 2" xfId="15215" xr:uid="{04534626-36EB-4B67-9EDB-36AC28F29997}"/>
    <cellStyle name="Standard 2 2 5" xfId="3900" xr:uid="{083BC9E5-260C-4CA3-B453-176674ABCB8F}"/>
    <cellStyle name="Standard 2 2 6" xfId="14567" xr:uid="{434D80C4-0F9A-4948-81FF-39C093AC641A}"/>
    <cellStyle name="Standard 2 3" xfId="542" xr:uid="{23A56273-A6D6-46FE-8D9E-6491C81E4714}"/>
    <cellStyle name="Standard 2 3 2" xfId="2506" xr:uid="{A5DAAF7F-A527-4161-9E33-8CF800926E49}"/>
    <cellStyle name="Standard 2 3 2 2" xfId="7358" xr:uid="{BE9C0439-2FD1-47F7-B13A-984ED5DD1DF4}"/>
    <cellStyle name="Standard 2 3 2 2 2" xfId="15612" xr:uid="{0F465C8B-D021-4831-9BF1-A85F59D62D9B}"/>
    <cellStyle name="Standard 2 3 2 3" xfId="5919" xr:uid="{32713471-8BCE-4F24-BF5E-9C52E27531DB}"/>
    <cellStyle name="Standard 2 3 2 4" xfId="14964" xr:uid="{B5683AC5-2263-433E-855D-AEDE24E8B60D}"/>
    <cellStyle name="Standard 2 3 3" xfId="7034" xr:uid="{1893C81F-2D33-49FB-8BA2-8B5CD5F0F56B}"/>
    <cellStyle name="Standard 2 3 3 2" xfId="15288" xr:uid="{9E4C2041-E18E-42B9-9AED-7155D5F9408F}"/>
    <cellStyle name="Standard 2 3 4" xfId="4009" xr:uid="{1BC0CC76-7AB9-4196-BA67-48DFB4F14495}"/>
    <cellStyle name="Standard 2 3 5" xfId="14640" xr:uid="{DC323D45-87F3-4686-BDDD-BB5D88CADE3B}"/>
    <cellStyle name="Standard 2 4" xfId="2320" xr:uid="{CCC5253D-EDBF-42D8-A8B2-8D94F736F982}"/>
    <cellStyle name="Standard 2 4 2" xfId="7199" xr:uid="{BC8172B2-2AA7-4443-9CEE-88764F930ABB}"/>
    <cellStyle name="Standard 2 4 2 2" xfId="15453" xr:uid="{CFCFE8FB-1EB4-4392-984C-A59F51A0C4EE}"/>
    <cellStyle name="Standard 2 4 3" xfId="5733" xr:uid="{1AC0605C-4881-4243-84A6-36983B19653B}"/>
    <cellStyle name="Standard 2 4 4" xfId="14805" xr:uid="{BDA7E7F9-9D55-4750-88C2-F4E64DF9AF7A}"/>
    <cellStyle name="Standard 2 5" xfId="6875" xr:uid="{A84F9600-D7DE-420B-880F-DA4918748F41}"/>
    <cellStyle name="Standard 2 5 2" xfId="15129" xr:uid="{1F8E486A-2152-4258-8968-38CBF356A00B}"/>
    <cellStyle name="Standard 2 6" xfId="3537" xr:uid="{B7CF233B-CA5C-4716-AACD-40ACB0FD1A20}"/>
    <cellStyle name="Standard 2 7" xfId="14481" xr:uid="{489C205E-8D09-4BB9-8264-C3D830001857}"/>
    <cellStyle name="Title 2" xfId="215" xr:uid="{349F276D-FF94-4442-901B-40EDD7A7675A}"/>
    <cellStyle name="Title 3" xfId="274" xr:uid="{571BFE2A-F84A-46CF-B649-B9125E7B9418}"/>
    <cellStyle name="Total 2" xfId="216" xr:uid="{13D82EF6-9E15-4DBC-B32C-3D0D8850DD85}"/>
    <cellStyle name="Total 2 10" xfId="4477" xr:uid="{26057DBF-F859-4E89-BCFF-B65D9108BE51}"/>
    <cellStyle name="Total 2 11" xfId="10254" xr:uid="{22168CB9-1B46-4569-A5F5-101081DC5286}"/>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2 2 2" xfId="7790" xr:uid="{B86186AD-1105-40AD-B79E-A0F8442B8A03}"/>
    <cellStyle name="Total 2 2 2 2 2 3" xfId="10846" xr:uid="{EE702723-DD0F-479B-8EFE-7ECF630AE8C2}"/>
    <cellStyle name="Total 2 2 2 2 2 4" xfId="13728" xr:uid="{1700D2D7-C2E7-4D9D-A510-29BB1B20C443}"/>
    <cellStyle name="Total 2 2 2 2 3" xfId="5337" xr:uid="{B5A8F402-DD19-4DFD-80F2-A5D48B116C00}"/>
    <cellStyle name="Total 2 2 2 2 4" xfId="9390" xr:uid="{1D14EA66-575D-4613-9C57-A2AD899E67CF}"/>
    <cellStyle name="Total 2 2 2 2 5" xfId="12312" xr:uid="{4389B3C8-E413-4F2B-AE66-55277A7702F2}"/>
    <cellStyle name="Total 2 2 2 3" xfId="1067" xr:uid="{EC92EA22-D328-471A-9647-4D89C38C805C}"/>
    <cellStyle name="Total 2 2 2 3 2" xfId="2637" xr:uid="{5C89F1E6-65C3-47F6-BFF6-F27EF5D937D1}"/>
    <cellStyle name="Total 2 2 2 3 2 2" xfId="3722" xr:uid="{94DB061F-D126-4847-A916-F7772C1F22D1}"/>
    <cellStyle name="Total 2 2 2 3 2 3" xfId="10387" xr:uid="{E4AABFED-2C64-4DBA-BE40-5C3184F02496}"/>
    <cellStyle name="Total 2 2 2 3 2 4" xfId="13269" xr:uid="{C485A251-6E2C-4CAA-9249-11BDEE25FBC5}"/>
    <cellStyle name="Total 2 2 2 3 3" xfId="5524" xr:uid="{5475DD76-BF85-407F-8D80-D21C00AB143D}"/>
    <cellStyle name="Total 2 2 2 3 4" xfId="8926" xr:uid="{62536457-5F20-49F2-BF64-20F48D03D000}"/>
    <cellStyle name="Total 2 2 2 3 5" xfId="11848" xr:uid="{8A7A8AF2-C5E0-4E3F-AA03-54478F3974B9}"/>
    <cellStyle name="Total 2 2 2 4" xfId="2181" xr:uid="{5FD37A90-D646-4099-81E5-D16F56B09D76}"/>
    <cellStyle name="Total 2 2 2 4 2" xfId="4162" xr:uid="{13FC37CC-11E2-4821-9931-1FC660C1F5C1}"/>
    <cellStyle name="Total 2 2 2 4 3" xfId="10040" xr:uid="{3229CC22-E775-4949-BF4C-62539F123919}"/>
    <cellStyle name="Total 2 2 2 4 4" xfId="12962" xr:uid="{0F64DEFB-F4E2-412F-84AA-3EC9FAF3C4E2}"/>
    <cellStyle name="Total 2 2 2 5" xfId="4213" xr:uid="{85480398-1D0A-428E-9674-A487F4457DD6}"/>
    <cellStyle name="Total 2 2 2 6" xfId="4916" xr:uid="{734B9BA3-6BA0-4114-8DAD-B8A20359EC20}"/>
    <cellStyle name="Total 2 2 2 7" xfId="8525" xr:uid="{195FE95B-90F7-4509-B5AA-8F979981C79E}"/>
    <cellStyle name="Total 2 2 3" xfId="1323" xr:uid="{46A14317-DE21-40BD-9DBE-47F8B339BE7A}"/>
    <cellStyle name="Total 2 2 3 2" xfId="2888" xr:uid="{8C978444-C91B-4B4D-AA92-D6F5496FE011}"/>
    <cellStyle name="Total 2 2 3 2 2" xfId="7582" xr:uid="{494D34E7-43A3-4C3E-8CF6-D177A7BE62D0}"/>
    <cellStyle name="Total 2 2 3 2 3" xfId="10638" xr:uid="{DAA38CDC-7280-4C2F-AB23-1D43BB944B32}"/>
    <cellStyle name="Total 2 2 3 2 4" xfId="13520" xr:uid="{973791B3-4A4F-458B-97AD-20C085A3160B}"/>
    <cellStyle name="Total 2 2 3 3" xfId="5617" xr:uid="{534A8FD9-68C5-48DE-80A1-ED6ED7389D02}"/>
    <cellStyle name="Total 2 2 3 4" xfId="9182" xr:uid="{B89D7A2F-BBA6-463B-AE53-F718AEC14863}"/>
    <cellStyle name="Total 2 2 3 5" xfId="12104" xr:uid="{8BCFD2BA-F920-475F-B522-26E44004F9CB}"/>
    <cellStyle name="Total 2 2 4" xfId="1136" xr:uid="{DDD3322C-50FA-4BFD-A562-2E3B2B7D6878}"/>
    <cellStyle name="Total 2 2 4 2" xfId="2705" xr:uid="{2CCE89FF-FE8B-4B4A-B3F7-674D9D6FE917}"/>
    <cellStyle name="Total 2 2 4 2 2" xfId="4135" xr:uid="{2BAC9544-63EF-4C0C-974D-78A43DC4AB48}"/>
    <cellStyle name="Total 2 2 4 2 3" xfId="10455" xr:uid="{1A203FB4-4FAE-41AF-8614-05F3845F7AB7}"/>
    <cellStyle name="Total 2 2 4 2 4" xfId="13337" xr:uid="{F968CB74-C1E7-44D6-94BE-6F7E922AB976}"/>
    <cellStyle name="Total 2 2 4 3" xfId="6309" xr:uid="{42EC8981-9E0A-4E05-8D7A-CE1BC3BD6C2E}"/>
    <cellStyle name="Total 2 2 4 4" xfId="8995" xr:uid="{0F1C8F09-4BC3-454C-877B-723645FDA3FD}"/>
    <cellStyle name="Total 2 2 4 5" xfId="11917" xr:uid="{764F9937-5AC3-49EF-945D-888B106B9605}"/>
    <cellStyle name="Total 2 2 5" xfId="1975" xr:uid="{182AD52C-58BE-4D5B-A774-EFC833064D30}"/>
    <cellStyle name="Total 2 2 5 2" xfId="5619" xr:uid="{2302A7E6-7B51-411B-9E7C-D412D80918D9}"/>
    <cellStyle name="Total 2 2 5 3" xfId="9834" xr:uid="{596747F6-8FB5-403E-8CA1-CE4AFDE30010}"/>
    <cellStyle name="Total 2 2 5 4" xfId="12756" xr:uid="{912641C4-05CB-4513-BD42-50EF22082C08}"/>
    <cellStyle name="Total 2 2 6" xfId="4624" xr:uid="{446FA240-B983-4B95-B98C-D5A748B9ADE0}"/>
    <cellStyle name="Total 2 2 7" xfId="5080" xr:uid="{430094E0-1934-4075-A503-4DEACB758AE4}"/>
    <cellStyle name="Total 2 2 8" xfId="3676" xr:uid="{F77945C0-9D48-4938-900E-98F950A2C881}"/>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2 2 2" xfId="7851" xr:uid="{24178A5F-C485-4B09-BA5B-277A531B29BA}"/>
    <cellStyle name="Total 2 3 2 2 2 3" xfId="10907" xr:uid="{7EA4489F-9C37-4DEB-95B8-857454E3632C}"/>
    <cellStyle name="Total 2 3 2 2 2 4" xfId="13789" xr:uid="{05FDACF5-7637-451B-91C6-64D54789DB95}"/>
    <cellStyle name="Total 2 3 2 2 3" xfId="5618" xr:uid="{12347D1E-29C4-4194-8FD3-5FA76D0301FE}"/>
    <cellStyle name="Total 2 3 2 2 4" xfId="9451" xr:uid="{91B2DCE9-76B8-4E53-B870-8049D29135BE}"/>
    <cellStyle name="Total 2 3 2 2 5" xfId="12373" xr:uid="{0F10BEE9-46BB-4209-9B13-3B0DD1167D71}"/>
    <cellStyle name="Total 2 3 2 3" xfId="1202" xr:uid="{B1CF44B0-A224-4D2F-9953-0083F07EA94F}"/>
    <cellStyle name="Total 2 3 2 3 2" xfId="2771" xr:uid="{C57E1D17-E477-4A3C-B6DE-60F885BC911A}"/>
    <cellStyle name="Total 2 3 2 3 2 2" xfId="6208" xr:uid="{CE51528C-A0DE-4970-9D62-EE9336757CCB}"/>
    <cellStyle name="Total 2 3 2 3 2 3" xfId="10521" xr:uid="{2AB07736-C437-4198-B51F-4D67822EFF51}"/>
    <cellStyle name="Total 2 3 2 3 2 4" xfId="13403" xr:uid="{30AEE295-E789-481B-8BD4-C5538E2E3EA9}"/>
    <cellStyle name="Total 2 3 2 3 3" xfId="6731" xr:uid="{37F6E007-9388-4526-8113-23A2C6C95552}"/>
    <cellStyle name="Total 2 3 2 3 4" xfId="9061" xr:uid="{97DC118E-199E-45FE-9B8B-46F9C20DC907}"/>
    <cellStyle name="Total 2 3 2 3 5" xfId="11983" xr:uid="{D1826A70-E569-4104-AF6F-F3FC159B37DA}"/>
    <cellStyle name="Total 2 3 2 4" xfId="2242" xr:uid="{ECE6934B-ACF6-46F5-A61B-87B37AC33826}"/>
    <cellStyle name="Total 2 3 2 4 2" xfId="5980" xr:uid="{7F52351F-30B0-4AE6-AEEE-BBE09C20A6D2}"/>
    <cellStyle name="Total 2 3 2 4 3" xfId="10101" xr:uid="{CA844869-3D85-4B7A-B944-BDD79DA70B4C}"/>
    <cellStyle name="Total 2 3 2 4 4" xfId="13023" xr:uid="{4B229CE6-F1C0-4D25-A734-7B178721C565}"/>
    <cellStyle name="Total 2 3 2 5" xfId="4214" xr:uid="{1A0BFB58-F091-4650-937E-614E7E4D48F3}"/>
    <cellStyle name="Total 2 3 2 6" xfId="4818" xr:uid="{A101F5D1-A313-4651-AB48-04295396E4FA}"/>
    <cellStyle name="Total 2 3 2 7" xfId="3908" xr:uid="{E88B9239-640D-403A-A325-4512E5396BBF}"/>
    <cellStyle name="Total 2 3 3" xfId="1384" xr:uid="{F9B689B3-8D05-42AA-ABA6-11685B475160}"/>
    <cellStyle name="Total 2 3 3 2" xfId="2949" xr:uid="{734755BA-B017-4ED6-B0F8-35951452B367}"/>
    <cellStyle name="Total 2 3 3 2 2" xfId="7643" xr:uid="{499A0E2A-CA19-49F7-9C1B-B5F3951E7EE1}"/>
    <cellStyle name="Total 2 3 3 2 3" xfId="10699" xr:uid="{BD0E3E23-1710-4275-A259-DE2ABFE9ABE9}"/>
    <cellStyle name="Total 2 3 3 2 4" xfId="13581" xr:uid="{A3606589-DD62-4760-B1E1-56FAF8680235}"/>
    <cellStyle name="Total 2 3 3 3" xfId="6540" xr:uid="{B9199C82-F8EE-4565-B918-6F05955A5585}"/>
    <cellStyle name="Total 2 3 3 4" xfId="9243" xr:uid="{176839CE-ACEB-4FD8-AC67-5270A130A520}"/>
    <cellStyle name="Total 2 3 3 5" xfId="12165" xr:uid="{020E60BA-8084-41FD-8778-F3F5C85B5CA3}"/>
    <cellStyle name="Total 2 3 4" xfId="1181" xr:uid="{6F786F93-BBE1-479B-8E27-B5A6A9669D97}"/>
    <cellStyle name="Total 2 3 4 2" xfId="2750" xr:uid="{B8FD05E7-C7AE-4706-9F02-E04345341F02}"/>
    <cellStyle name="Total 2 3 4 2 2" xfId="4937" xr:uid="{4C0D5BC4-7E00-472A-BAEE-8AD9900AB8C4}"/>
    <cellStyle name="Total 2 3 4 2 3" xfId="10500" xr:uid="{38BECDD1-7307-4012-97EE-10E4A8DBB452}"/>
    <cellStyle name="Total 2 3 4 2 4" xfId="13382" xr:uid="{C4734A87-0E9C-49B6-9D7D-F2A00DCBCE8E}"/>
    <cellStyle name="Total 2 3 4 3" xfId="4826" xr:uid="{35EBC600-74B4-4624-AAAF-98C35779489C}"/>
    <cellStyle name="Total 2 3 4 4" xfId="9040" xr:uid="{10AD4955-4B0F-4FE5-9AED-3496A7353277}"/>
    <cellStyle name="Total 2 3 4 5" xfId="11962" xr:uid="{505A0B6C-C367-46F3-9639-B89B631E27B5}"/>
    <cellStyle name="Total 2 3 5" xfId="2036" xr:uid="{AC2F3305-AF46-46DB-A643-E52DD2AC708A}"/>
    <cellStyle name="Total 2 3 5 2" xfId="5087" xr:uid="{6BC82093-EABC-49B7-A782-E10AF7EC62BA}"/>
    <cellStyle name="Total 2 3 5 3" xfId="9895" xr:uid="{DD3846F9-C16E-4472-A8BD-F860F3D2650E}"/>
    <cellStyle name="Total 2 3 5 4" xfId="12817" xr:uid="{A3A1CC82-6107-4BA7-B6CB-AF86CFE1CB82}"/>
    <cellStyle name="Total 2 3 6" xfId="3671" xr:uid="{6FE588B1-192E-45FB-A8B5-939F40662A16}"/>
    <cellStyle name="Total 2 3 7" xfId="6805" xr:uid="{F48EB1E7-4B52-475A-9E67-F17D52EE4ED1}"/>
    <cellStyle name="Total 2 3 8" xfId="6055" xr:uid="{FBD64DF7-E51B-4630-B6D8-DD2CE4C15E29}"/>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2 2 2" xfId="7739" xr:uid="{3F34ACFF-4CBF-4992-A393-55F3AD2F865F}"/>
    <cellStyle name="Total 2 4 2 2 2 3" xfId="10795" xr:uid="{7A926380-191B-4DC0-9115-4815D3F86A6F}"/>
    <cellStyle name="Total 2 4 2 2 2 4" xfId="13677" xr:uid="{53D683A9-6D0E-4318-8879-EFF7F718CA52}"/>
    <cellStyle name="Total 2 4 2 2 3" xfId="4320" xr:uid="{24F13363-D46A-4295-89C5-ACE08E4681FB}"/>
    <cellStyle name="Total 2 4 2 2 4" xfId="9339" xr:uid="{1126DDD4-F3A2-41AD-9131-53C4C2475B61}"/>
    <cellStyle name="Total 2 4 2 2 5" xfId="12261" xr:uid="{B01ED0FD-986C-4E99-807D-AB5B9466D9C4}"/>
    <cellStyle name="Total 2 4 2 3" xfId="1170" xr:uid="{D289BBC3-9EB4-4C62-AE01-202DE8A05A61}"/>
    <cellStyle name="Total 2 4 2 3 2" xfId="2739" xr:uid="{6CAA88FD-BA25-480C-BC37-5A7085B53741}"/>
    <cellStyle name="Total 2 4 2 3 2 2" xfId="6143" xr:uid="{D3494FA8-C63B-4683-94B3-60108ED0C322}"/>
    <cellStyle name="Total 2 4 2 3 2 3" xfId="10489" xr:uid="{82204702-2818-49A7-98FC-39407BB15699}"/>
    <cellStyle name="Total 2 4 2 3 2 4" xfId="13371" xr:uid="{D5E52D42-503E-4420-B166-0CB3DBC7E211}"/>
    <cellStyle name="Total 2 4 2 3 3" xfId="5699" xr:uid="{CDEC144C-32C2-480A-ABE8-3BB3807E2301}"/>
    <cellStyle name="Total 2 4 2 3 4" xfId="9029" xr:uid="{CFA75303-335B-47C7-9E7A-01FAB31A3FEE}"/>
    <cellStyle name="Total 2 4 2 3 5" xfId="11951" xr:uid="{5AE3F4F5-CB28-43E0-908C-C6F1375DE998}"/>
    <cellStyle name="Total 2 4 2 4" xfId="2130" xr:uid="{67CD5A78-4B44-4490-B5D1-2A8D18EB5A53}"/>
    <cellStyle name="Total 2 4 2 4 2" xfId="4954" xr:uid="{8BA87BC6-07E6-40DD-8943-298064928ECE}"/>
    <cellStyle name="Total 2 4 2 4 3" xfId="9989" xr:uid="{913B3773-3B5E-4CD0-942A-14D484C3A75F}"/>
    <cellStyle name="Total 2 4 2 4 4" xfId="12911" xr:uid="{AEF5F36B-5C7E-43D9-A926-A03AE374A2C0}"/>
    <cellStyle name="Total 2 4 2 5" xfId="3655" xr:uid="{3BD1CFBA-DB5E-47D5-A4A4-E9D99F234AC3}"/>
    <cellStyle name="Total 2 4 2 6" xfId="5390" xr:uid="{82744316-B8FF-4716-97CC-81833E95CC42}"/>
    <cellStyle name="Total 2 4 2 7" xfId="6349" xr:uid="{BE1111D3-13C8-47F9-9106-5AA27A42DF0F}"/>
    <cellStyle name="Total 2 4 3" xfId="1272" xr:uid="{20691F64-88C7-4FEC-BE8D-210F16C6ABCB}"/>
    <cellStyle name="Total 2 4 3 2" xfId="2837" xr:uid="{9EE51A1A-B786-441C-86FB-D2C660014296}"/>
    <cellStyle name="Total 2 4 3 2 2" xfId="7531" xr:uid="{B4664FE6-AA37-487D-8365-39853616E549}"/>
    <cellStyle name="Total 2 4 3 2 3" xfId="10587" xr:uid="{FC325787-0DAB-4D61-BA75-0B7BA85840F1}"/>
    <cellStyle name="Total 2 4 3 2 4" xfId="13469" xr:uid="{76BD0862-A920-4BCF-A743-8F239D6C9EE7}"/>
    <cellStyle name="Total 2 4 3 3" xfId="5475" xr:uid="{F4EE4946-195F-4AE0-817E-B23968E1462C}"/>
    <cellStyle name="Total 2 4 3 4" xfId="9131" xr:uid="{216C2753-02E0-4691-8868-18FA8A212EB6}"/>
    <cellStyle name="Total 2 4 3 5" xfId="12053" xr:uid="{3D6F7DCD-5C99-4442-A012-82B2ACBDAB3D}"/>
    <cellStyle name="Total 2 4 4" xfId="1141" xr:uid="{18B50BA1-84A8-4ECE-9315-F11F15B277F7}"/>
    <cellStyle name="Total 2 4 4 2" xfId="2710" xr:uid="{0EC83513-FE06-4748-BF56-ECCC3695B17C}"/>
    <cellStyle name="Total 2 4 4 2 2" xfId="3603" xr:uid="{27380B65-4528-4A7D-BFD2-FF13F7DA0FD6}"/>
    <cellStyle name="Total 2 4 4 2 3" xfId="10460" xr:uid="{BADF1436-FA05-4FD2-B813-45C996BD474E}"/>
    <cellStyle name="Total 2 4 4 2 4" xfId="13342" xr:uid="{21BBB23E-C14C-4A89-8D7F-81154A472D2E}"/>
    <cellStyle name="Total 2 4 4 3" xfId="6509" xr:uid="{31328F27-3FC9-44E7-B8EA-BD79F0CC8F69}"/>
    <cellStyle name="Total 2 4 4 4" xfId="9000" xr:uid="{4986159D-7D99-44E5-B22C-566918161B4A}"/>
    <cellStyle name="Total 2 4 4 5" xfId="11922" xr:uid="{C9C4ACC9-E878-476A-B030-2BD585100159}"/>
    <cellStyle name="Total 2 4 5" xfId="1924" xr:uid="{CD713A63-0014-4BC9-82A2-DE99E460BB1D}"/>
    <cellStyle name="Total 2 4 5 2" xfId="4140" xr:uid="{763729F1-CE6F-4E23-9AAD-84597CB33D01}"/>
    <cellStyle name="Total 2 4 5 3" xfId="9783" xr:uid="{8CE784E1-13EE-4E62-99FE-E6C6E5D3A2F9}"/>
    <cellStyle name="Total 2 4 5 4" xfId="12705" xr:uid="{CCE0462B-217B-4E2F-9D89-EE9E845ED71B}"/>
    <cellStyle name="Total 2 4 6" xfId="4333" xr:uid="{E62DD4FB-FBC9-413D-865E-E08259129D2B}"/>
    <cellStyle name="Total 2 4 7" xfId="4360" xr:uid="{8B33DD26-20FD-430D-9174-F72AF18FF5C9}"/>
    <cellStyle name="Total 2 4 8" xfId="10227" xr:uid="{EDA7C5B2-6AF1-484F-A68B-2812326CC1CC}"/>
    <cellStyle name="Total 2 5" xfId="723" xr:uid="{D52619FF-311B-4A60-A386-8D36D5AB89A3}"/>
    <cellStyle name="Total 2 5 2" xfId="1443" xr:uid="{080DD4D9-6F27-4BC3-87DD-5C10D87DD095}"/>
    <cellStyle name="Total 2 5 2 2" xfId="3008" xr:uid="{2251184E-7690-4EFE-BA69-27BAF913933E}"/>
    <cellStyle name="Total 2 5 2 2 2" xfId="7702" xr:uid="{A510054A-0361-49C9-9809-DC62D6020CBD}"/>
    <cellStyle name="Total 2 5 2 2 3" xfId="10758" xr:uid="{3ECC8344-753A-4E5B-BD6C-9BA3171A97AD}"/>
    <cellStyle name="Total 2 5 2 2 4" xfId="13640" xr:uid="{77FBAEC1-7E29-4D49-ADE3-D527AA3089CF}"/>
    <cellStyle name="Total 2 5 2 3" xfId="6086" xr:uid="{E4C7A834-0F4A-4847-84DE-42ED52D60742}"/>
    <cellStyle name="Total 2 5 2 4" xfId="9302" xr:uid="{7756B10E-266A-44D3-BC1A-172A7E34C94C}"/>
    <cellStyle name="Total 2 5 2 5" xfId="12224" xr:uid="{62079FD7-F5AB-4605-A354-0B3C5DD60462}"/>
    <cellStyle name="Total 2 5 3" xfId="1201" xr:uid="{48530773-DC40-4BE1-9959-89026782141F}"/>
    <cellStyle name="Total 2 5 3 2" xfId="2770" xr:uid="{1000A4BC-65AD-475E-96C8-9AEC7F83640E}"/>
    <cellStyle name="Total 2 5 3 2 2" xfId="5664" xr:uid="{EC36AC29-FE7B-4190-8417-9E55AC2592D3}"/>
    <cellStyle name="Total 2 5 3 2 3" xfId="10520" xr:uid="{FD19BF2B-F0CA-4CFF-AB7A-35038F6AA2A7}"/>
    <cellStyle name="Total 2 5 3 2 4" xfId="13402" xr:uid="{2F10579A-1A1F-43EA-BD04-0DA5B4058910}"/>
    <cellStyle name="Total 2 5 3 3" xfId="5181" xr:uid="{A6E2C021-BE08-4E3E-B465-F5175A0D0A8A}"/>
    <cellStyle name="Total 2 5 3 4" xfId="9060" xr:uid="{5B84F00D-C5DD-4D72-8BF7-8081AE6036D9}"/>
    <cellStyle name="Total 2 5 3 5" xfId="11982" xr:uid="{79954EDC-378A-4C77-96BB-84E1788C6EFE}"/>
    <cellStyle name="Total 2 5 4" xfId="2094" xr:uid="{A31F7F2D-472E-4FAB-9F0A-A2350DF2698E}"/>
    <cellStyle name="Total 2 5 4 2" xfId="5009" xr:uid="{C43C76C8-710E-4D22-A109-0CDB9FC95A8D}"/>
    <cellStyle name="Total 2 5 4 3" xfId="9953" xr:uid="{AA1B8624-5ACE-4A18-A80D-A182CCDC4F53}"/>
    <cellStyle name="Total 2 5 4 4" xfId="12875" xr:uid="{137255C6-BC69-4015-B8BE-D7ED6BE4C7FF}"/>
    <cellStyle name="Total 2 5 5" xfId="4288" xr:uid="{AE1C97F9-08C7-4F4A-9B00-25FA1BFC4798}"/>
    <cellStyle name="Total 2 5 6" xfId="6440" xr:uid="{1FB0926F-4C72-48D0-A7D8-CDEAE7644D6B}"/>
    <cellStyle name="Total 2 5 7" xfId="8537" xr:uid="{365E5143-4B75-4239-8DD7-0FE297C9F6B2}"/>
    <cellStyle name="Total 2 6" xfId="1043" xr:uid="{F063EC7B-1AE6-4AA7-B9F7-E63BAE965C24}"/>
    <cellStyle name="Total 2 6 2" xfId="2614" xr:uid="{4554C9EE-339D-47CD-933D-7A0FB52F91C0}"/>
    <cellStyle name="Total 2 6 2 2" xfId="3697" xr:uid="{6A2A9322-67BA-4D4F-AD9F-BEC9057DD979}"/>
    <cellStyle name="Total 2 6 2 3" xfId="10364" xr:uid="{267FEA8C-D5A2-4481-AA53-59EEC6A2DCA0}"/>
    <cellStyle name="Total 2 6 2 4" xfId="13246" xr:uid="{22DB0645-EC18-4537-BB71-C47B00C57E43}"/>
    <cellStyle name="Total 2 6 3" xfId="5656" xr:uid="{17424857-8479-4680-B67B-6B3AA7EF0AA9}"/>
    <cellStyle name="Total 2 6 4" xfId="8902" xr:uid="{E7479B73-87DC-4A8C-96FC-7CA323DB01AB}"/>
    <cellStyle name="Total 2 6 5" xfId="11824" xr:uid="{5DCE0299-FFCC-4320-A8BE-1075FF893A4C}"/>
    <cellStyle name="Total 2 7" xfId="1818" xr:uid="{A4A25513-2703-4C5C-8A9C-E18AA0D28F70}"/>
    <cellStyle name="Total 2 7 2" xfId="3368" xr:uid="{58641D9D-2703-4049-BDFA-44293C246352}"/>
    <cellStyle name="Total 2 7 2 2" xfId="8062" xr:uid="{761143DE-7527-4497-B280-DC5AF1A6F861}"/>
    <cellStyle name="Total 2 7 2 3" xfId="11118" xr:uid="{4170E932-B356-4D9C-9221-75C3F23B55B9}"/>
    <cellStyle name="Total 2 7 2 4" xfId="14000" xr:uid="{156284A6-B3C0-4B8F-B5D2-8DD5DB0CB177}"/>
    <cellStyle name="Total 2 7 3" xfId="4947" xr:uid="{4CB9FAF4-DBC7-49A9-9F0B-5260E1D1A1C8}"/>
    <cellStyle name="Total 2 7 4" xfId="9677" xr:uid="{972262A9-5AF3-4381-9363-258E484BDB6E}"/>
    <cellStyle name="Total 2 7 5" xfId="12599" xr:uid="{E1C287C0-4516-47DB-B612-7EA4FAFEC122}"/>
    <cellStyle name="Total 2 8" xfId="1694" xr:uid="{9A0FF57A-BB6D-4857-90D3-A21F7D7DD334}"/>
    <cellStyle name="Total 2 8 2" xfId="5192" xr:uid="{5D3B7D94-33A9-49FE-947C-C3AA0C34CF9F}"/>
    <cellStyle name="Total 2 8 3" xfId="9553" xr:uid="{2E9103E6-369F-4F0B-808A-C6D0F5DB6B24}"/>
    <cellStyle name="Total 2 8 4" xfId="12475" xr:uid="{87EB46D8-D727-4255-8668-17B08EFB8DBE}"/>
    <cellStyle name="Total 2 9" xfId="6759" xr:uid="{1476BCA9-4082-4EC8-94B9-CBE7F1278284}"/>
    <cellStyle name="Total 3" xfId="275" xr:uid="{44957E21-15ED-455E-9ECD-73EA87C16CA7}"/>
    <cellStyle name="Total 3 10" xfId="4270" xr:uid="{FFA90B4D-4984-4794-8992-E94427980243}"/>
    <cellStyle name="Total 3 11" xfId="4900" xr:uid="{8BD6E37B-FC77-47A3-B830-ED7126A525CA}"/>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2 2 2" xfId="7814" xr:uid="{BE29824C-A20E-4E86-B451-B31187ED7C07}"/>
    <cellStyle name="Total 3 2 2 2 2 3" xfId="10870" xr:uid="{9D8A5DF3-26EC-402E-8C3F-2E57BE9D523E}"/>
    <cellStyle name="Total 3 2 2 2 2 4" xfId="13752" xr:uid="{A65C6B97-FC28-47F7-8156-BAE0EFA94250}"/>
    <cellStyle name="Total 3 2 2 2 3" xfId="6051" xr:uid="{3E4C05DB-4DC9-4263-8E56-B5EA651D4128}"/>
    <cellStyle name="Total 3 2 2 2 4" xfId="9414" xr:uid="{8E24806F-F295-47C4-A425-EC0C3479CBBB}"/>
    <cellStyle name="Total 3 2 2 2 5" xfId="12336" xr:uid="{FEC8F432-94E8-48BB-A4B0-4EC7B262E69F}"/>
    <cellStyle name="Total 3 2 2 3" xfId="1658" xr:uid="{0F22E0FD-BFB7-4C76-BF65-AAFE09918D33}"/>
    <cellStyle name="Total 3 2 2 3 2" xfId="3223" xr:uid="{2D6FE648-DEB7-4C3A-8A03-68BD305CB048}"/>
    <cellStyle name="Total 3 2 2 3 2 2" xfId="7917" xr:uid="{3C35EB46-9615-4F77-87B4-5B41F2DB1FBE}"/>
    <cellStyle name="Total 3 2 2 3 2 3" xfId="10973" xr:uid="{FED7A57E-A30E-4AE6-A4C2-976B0E227358}"/>
    <cellStyle name="Total 3 2 2 3 2 4" xfId="13855" xr:uid="{14233650-B16E-4132-BC06-2B5CE115C737}"/>
    <cellStyle name="Total 3 2 2 3 3" xfId="5077" xr:uid="{0A986D94-DF8F-49CD-A4F7-76B9F69D7DBC}"/>
    <cellStyle name="Total 3 2 2 3 4" xfId="9517" xr:uid="{6CF57206-7A82-429D-9CD9-B3D9BA357784}"/>
    <cellStyle name="Total 3 2 2 3 5" xfId="12439" xr:uid="{4F496479-B847-401E-9A72-7DB1A61A6CEB}"/>
    <cellStyle name="Total 3 2 2 4" xfId="2205" xr:uid="{FC609CA1-FC1B-4217-9B92-593E465B93DD}"/>
    <cellStyle name="Total 3 2 2 4 2" xfId="4108" xr:uid="{87BD61A1-346C-4A78-A48F-E3B6765516B0}"/>
    <cellStyle name="Total 3 2 2 4 3" xfId="10064" xr:uid="{5B09EC08-8B8C-4997-8D62-E926A1B85D63}"/>
    <cellStyle name="Total 3 2 2 4 4" xfId="12986" xr:uid="{FC773099-243D-4A09-A305-4CAFA8BA660C}"/>
    <cellStyle name="Total 3 2 2 5" xfId="5684" xr:uid="{AA7DDE71-F469-4861-AF42-41F5A9F991DB}"/>
    <cellStyle name="Total 3 2 2 6" xfId="3682" xr:uid="{3F9ACB2E-54C0-47F8-B9E0-AB0282F9972A}"/>
    <cellStyle name="Total 3 2 2 7" xfId="3524" xr:uid="{C7BC8695-C156-406D-9E3A-91A10EF4B276}"/>
    <cellStyle name="Total 3 2 3" xfId="1347" xr:uid="{2CE2CA7B-54D3-42AB-9DEB-6426ACCE7064}"/>
    <cellStyle name="Total 3 2 3 2" xfId="2912" xr:uid="{43EFA983-94A3-410A-BD49-86AE19AB9C2A}"/>
    <cellStyle name="Total 3 2 3 2 2" xfId="7606" xr:uid="{4B4F1052-2D82-4BB4-92E7-EE7809FAE938}"/>
    <cellStyle name="Total 3 2 3 2 3" xfId="10662" xr:uid="{1EB2033B-5DC4-4A40-9936-351D921AFD78}"/>
    <cellStyle name="Total 3 2 3 2 4" xfId="13544" xr:uid="{B1E9ACE7-8AF0-40D5-B754-307ABDA506EB}"/>
    <cellStyle name="Total 3 2 3 3" xfId="6719" xr:uid="{5D8AEBA1-61A1-469C-9063-52471C398BCE}"/>
    <cellStyle name="Total 3 2 3 4" xfId="9206" xr:uid="{8930927A-CB09-4EA1-9895-2FC86611094E}"/>
    <cellStyle name="Total 3 2 3 5" xfId="12128" xr:uid="{641DE85C-E2B9-43E6-A6E2-FF87D20D8E4D}"/>
    <cellStyle name="Total 3 2 4" xfId="1155" xr:uid="{A73F12C5-48F0-4B44-BADF-F05FF8D93704}"/>
    <cellStyle name="Total 3 2 4 2" xfId="2724" xr:uid="{B52E5F57-C258-4F85-96D3-4A2894B36803}"/>
    <cellStyle name="Total 3 2 4 2 2" xfId="3757" xr:uid="{6D16D935-1AA3-4A5B-A445-E35702152A85}"/>
    <cellStyle name="Total 3 2 4 2 3" xfId="10474" xr:uid="{7B19ADAE-99A5-45BD-8809-2BF062CE388B}"/>
    <cellStyle name="Total 3 2 4 2 4" xfId="13356" xr:uid="{D74698D5-A2E1-4389-A9AF-250631571581}"/>
    <cellStyle name="Total 3 2 4 3" xfId="4356" xr:uid="{9ED3B9DD-0819-4961-9EE9-BFF7F59C1902}"/>
    <cellStyle name="Total 3 2 4 4" xfId="9014" xr:uid="{A4B0C11F-6223-48FA-AB8A-6AF00BDFDE45}"/>
    <cellStyle name="Total 3 2 4 5" xfId="11936" xr:uid="{EEFA0765-54A7-4EEC-BECB-D588FF415852}"/>
    <cellStyle name="Total 3 2 5" xfId="1999" xr:uid="{EBA2D538-CC84-4D1E-9AD1-82534BD25F6D}"/>
    <cellStyle name="Total 3 2 5 2" xfId="4729" xr:uid="{CB6B9ABE-71AA-4C8B-ADF0-DFEA4235574A}"/>
    <cellStyle name="Total 3 2 5 3" xfId="9858" xr:uid="{7037ACA1-20A2-440B-B416-10A652B4E541}"/>
    <cellStyle name="Total 3 2 5 4" xfId="12780" xr:uid="{311D45AB-F74D-47C4-B847-35AE68940531}"/>
    <cellStyle name="Total 3 2 6" xfId="4085" xr:uid="{5D6700E0-D423-4324-9937-DB85687D091C}"/>
    <cellStyle name="Total 3 2 7" xfId="8246" xr:uid="{959C9178-73E4-477A-A972-1FD53429F512}"/>
    <cellStyle name="Total 3 2 8" xfId="11271" xr:uid="{7AB7CBC8-9F3C-4CA6-B9F9-0DEF243FEEA6}"/>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2 2 2" xfId="7777" xr:uid="{2CED2A84-004D-46E1-87B6-15C87B9A5D1D}"/>
    <cellStyle name="Total 3 3 2 2 2 3" xfId="10833" xr:uid="{3D907605-76A7-4407-9474-5711573B5E04}"/>
    <cellStyle name="Total 3 3 2 2 2 4" xfId="13715" xr:uid="{53D83374-C8CB-4A24-B750-A5FAE7C0F314}"/>
    <cellStyle name="Total 3 3 2 2 3" xfId="6830" xr:uid="{15092765-0F5E-4AB0-8202-74F02D2B0F24}"/>
    <cellStyle name="Total 3 3 2 2 4" xfId="9377" xr:uid="{32B09306-6E58-437D-BFC8-E115DCEF3F16}"/>
    <cellStyle name="Total 3 3 2 2 5" xfId="12299" xr:uid="{2426CC26-52BA-4D8C-B970-0DEE7AE3105B}"/>
    <cellStyle name="Total 3 3 2 3" xfId="1041" xr:uid="{64344B4E-172A-4C99-847F-478EDA197723}"/>
    <cellStyle name="Total 3 3 2 3 2" xfId="2612" xr:uid="{18FFA5C5-7340-40A3-A857-8ACABB4754DE}"/>
    <cellStyle name="Total 3 3 2 3 2 2" xfId="3490" xr:uid="{2EC3D447-017B-4C15-A6DE-F376D82DD29D}"/>
    <cellStyle name="Total 3 3 2 3 2 3" xfId="10362" xr:uid="{37F41DBC-D9DB-40B2-9AA2-22949169E168}"/>
    <cellStyle name="Total 3 3 2 3 2 4" xfId="13244" xr:uid="{02AE69A0-28DF-4643-87C7-8E3C85CC13DF}"/>
    <cellStyle name="Total 3 3 2 3 3" xfId="6354" xr:uid="{7609DDEC-BD21-406B-80CE-0638135C2EBB}"/>
    <cellStyle name="Total 3 3 2 3 4" xfId="8900" xr:uid="{643A8C8F-DA2F-408C-94E0-D6592971C531}"/>
    <cellStyle name="Total 3 3 2 3 5" xfId="11822" xr:uid="{D2C76DB8-ECC6-402D-B4F9-01C80DA860F6}"/>
    <cellStyle name="Total 3 3 2 4" xfId="2168" xr:uid="{586E5E19-9B47-4AD9-A496-37B46800552D}"/>
    <cellStyle name="Total 3 3 2 4 2" xfId="6080" xr:uid="{34E3C9F4-AF97-43AB-B182-DA96674F005D}"/>
    <cellStyle name="Total 3 3 2 4 3" xfId="10027" xr:uid="{4E6E9FEA-CACA-4554-A34F-3D76FB02246D}"/>
    <cellStyle name="Total 3 3 2 4 4" xfId="12949" xr:uid="{1B3E1B7B-DC15-4BB9-AC05-EE554B30350C}"/>
    <cellStyle name="Total 3 3 2 5" xfId="5645" xr:uid="{61A91759-5AFD-44DF-9F56-A45B26E3454E}"/>
    <cellStyle name="Total 3 3 2 6" xfId="6096" xr:uid="{83C59327-90B5-4A01-A50D-BB5761B1D332}"/>
    <cellStyle name="Total 3 3 2 7" xfId="6181" xr:uid="{8F935759-5B18-4060-B96E-2F0DD58A5362}"/>
    <cellStyle name="Total 3 3 3" xfId="1310" xr:uid="{BC023E52-1A85-4D72-A6B0-BF96D9F3B370}"/>
    <cellStyle name="Total 3 3 3 2" xfId="2875" xr:uid="{19F2F722-CA99-4981-AE1C-92A1ACE92BD4}"/>
    <cellStyle name="Total 3 3 3 2 2" xfId="7569" xr:uid="{16A43B10-4B63-45F1-A9A9-69439EA80BF9}"/>
    <cellStyle name="Total 3 3 3 2 3" xfId="10625" xr:uid="{5F04A79E-FF3E-4F2D-A22E-56A7DFBE7A84}"/>
    <cellStyle name="Total 3 3 3 2 4" xfId="13507" xr:uid="{55F8D218-A86C-4E5B-85C1-593242DDA989}"/>
    <cellStyle name="Total 3 3 3 3" xfId="4721" xr:uid="{1CBB369E-675E-467D-BCF6-063B6DBACE0F}"/>
    <cellStyle name="Total 3 3 3 4" xfId="9169" xr:uid="{C9E081A8-83EB-49F3-804C-96E11FFD8438}"/>
    <cellStyle name="Total 3 3 3 5" xfId="12091" xr:uid="{A6A0AFB0-FA78-4134-BA8E-C54860AD852C}"/>
    <cellStyle name="Total 3 3 4" xfId="40" xr:uid="{548FB319-05CC-4F4E-86D8-0FB362C3612B}"/>
    <cellStyle name="Total 3 3 4 2" xfId="2317" xr:uid="{D9906F23-A4B2-4E8F-BC35-00C763AA06E1}"/>
    <cellStyle name="Total 3 3 4 2 2" xfId="6442" xr:uid="{9683031D-4485-4542-A18D-C37715FBE735}"/>
    <cellStyle name="Total 3 3 4 2 3" xfId="10175" xr:uid="{02612EA0-D3C4-46BC-ACA2-340F48B96A72}"/>
    <cellStyle name="Total 3 3 4 2 4" xfId="13094" xr:uid="{16D3E5FC-B103-4B6F-BE52-DE9859380C55}"/>
    <cellStyle name="Total 3 3 4 3" xfId="4097" xr:uid="{2E933F8B-E5DD-40D2-A41B-B58D0A718D62}"/>
    <cellStyle name="Total 3 3 4 4" xfId="3741" xr:uid="{071C8459-82E7-4299-BEB6-B7C3DDC86253}"/>
    <cellStyle name="Total 3 3 4 5" xfId="4103" xr:uid="{6BADC14D-F38D-444B-8099-3B3934173985}"/>
    <cellStyle name="Total 3 3 5" xfId="1962" xr:uid="{C87A1220-3E8B-41E7-8187-B0895331CDCA}"/>
    <cellStyle name="Total 3 3 5 2" xfId="4769" xr:uid="{A25DA92A-7AF3-4EE1-8B67-5B056C93626C}"/>
    <cellStyle name="Total 3 3 5 3" xfId="9821" xr:uid="{EE6C2581-A6F5-48AA-82AC-BE6CE9F42162}"/>
    <cellStyle name="Total 3 3 5 4" xfId="12743" xr:uid="{F8C6F2D8-1D5C-431E-8810-147D69125198}"/>
    <cellStyle name="Total 3 3 6" xfId="5611" xr:uid="{924C2C78-AAD2-46ED-81CB-4252F96FF8BD}"/>
    <cellStyle name="Total 3 3 7" xfId="6673" xr:uid="{E28C86C9-FDFE-4689-9909-39BDA247916D}"/>
    <cellStyle name="Total 3 3 8" xfId="10230" xr:uid="{5A1418BC-13EB-4A50-B03C-D912C7DC812E}"/>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2 2 2" xfId="7818" xr:uid="{B75D556F-500B-409C-AB92-F650047E2235}"/>
    <cellStyle name="Total 3 4 2 2 2 3" xfId="10874" xr:uid="{2E75BD2E-34F1-4950-B087-12291097D4B6}"/>
    <cellStyle name="Total 3 4 2 2 2 4" xfId="13756" xr:uid="{AFB37D1E-C8F8-4A73-BDAA-F86D351FEC2E}"/>
    <cellStyle name="Total 3 4 2 2 3" xfId="5110" xr:uid="{A4EE97F6-7C61-40E1-AF29-BCD3FD2498EA}"/>
    <cellStyle name="Total 3 4 2 2 4" xfId="9418" xr:uid="{3A7C2C3C-7CC4-4AA9-967C-9A84AC6EA65B}"/>
    <cellStyle name="Total 3 4 2 2 5" xfId="12340" xr:uid="{EB0C0C41-A509-4B44-ACBA-38623558B601}"/>
    <cellStyle name="Total 3 4 2 3" xfId="1163" xr:uid="{DC1527FA-D9DE-4590-8DEE-0C97081BCE94}"/>
    <cellStyle name="Total 3 4 2 3 2" xfId="2732" xr:uid="{0D90DFCA-BAF4-41DD-BDA1-EE72C54FD488}"/>
    <cellStyle name="Total 3 4 2 3 2 2" xfId="3753" xr:uid="{4040A2BB-BF39-4E7D-BAE7-3AD152E4FB7D}"/>
    <cellStyle name="Total 3 4 2 3 2 3" xfId="10482" xr:uid="{D8401FF3-971C-440A-A0FE-2233676FBFEE}"/>
    <cellStyle name="Total 3 4 2 3 2 4" xfId="13364" xr:uid="{C816DCF7-1A21-4514-BD79-82A85217F4A0}"/>
    <cellStyle name="Total 3 4 2 3 3" xfId="4877" xr:uid="{06F4C636-497E-43E8-91E8-9458FAF2065E}"/>
    <cellStyle name="Total 3 4 2 3 4" xfId="9022" xr:uid="{592C6035-29D2-4137-A556-9EE3327A3D07}"/>
    <cellStyle name="Total 3 4 2 3 5" xfId="11944" xr:uid="{D6A44BB4-C884-436D-B203-4FF27C5E0FEE}"/>
    <cellStyle name="Total 3 4 2 4" xfId="2209" xr:uid="{F2537135-C5EC-4D71-811C-69FDC4C3A859}"/>
    <cellStyle name="Total 3 4 2 4 2" xfId="4588" xr:uid="{AFD9A990-FA6C-4561-93AE-C02A1601DCFA}"/>
    <cellStyle name="Total 3 4 2 4 3" xfId="10068" xr:uid="{16B4A747-171C-4846-86DA-4BE3AAB0AACF}"/>
    <cellStyle name="Total 3 4 2 4 4" xfId="12990" xr:uid="{2EBB751C-EE4C-4D7A-96F7-EE960E7562CE}"/>
    <cellStyle name="Total 3 4 2 5" xfId="5054" xr:uid="{99895042-2C28-44E4-B717-B929EAC81DBD}"/>
    <cellStyle name="Total 3 4 2 6" xfId="3683" xr:uid="{41989AE3-F85A-4EF5-8369-6A473C45F1F1}"/>
    <cellStyle name="Total 3 4 2 7" xfId="8573" xr:uid="{C5B444E4-16C5-41AB-9F1B-334AE74A3BFC}"/>
    <cellStyle name="Total 3 4 3" xfId="1351" xr:uid="{893CC3CD-DB18-421E-BBAF-48ED0C2AA3D0}"/>
    <cellStyle name="Total 3 4 3 2" xfId="2916" xr:uid="{3E133564-0A2D-4C40-8D97-3C6A90C4CDFE}"/>
    <cellStyle name="Total 3 4 3 2 2" xfId="7610" xr:uid="{FABE585C-28AA-4FB4-8D37-D68F69E0B5E1}"/>
    <cellStyle name="Total 3 4 3 2 3" xfId="10666" xr:uid="{37CD7081-E191-40A8-9881-66BB39FECF7C}"/>
    <cellStyle name="Total 3 4 3 2 4" xfId="13548" xr:uid="{EF52E31F-141D-4F54-B287-0058CEB0AF89}"/>
    <cellStyle name="Total 3 4 3 3" xfId="4195" xr:uid="{91D55F6C-9252-4C62-8095-84B28BB196DB}"/>
    <cellStyle name="Total 3 4 3 4" xfId="9210" xr:uid="{37FA385E-296A-4773-A751-B3F7B1419BC2}"/>
    <cellStyle name="Total 3 4 3 5" xfId="12132" xr:uid="{26CA88C3-57AC-4AA0-89D3-470458421D32}"/>
    <cellStyle name="Total 3 4 4" xfId="1003" xr:uid="{0A8D86F6-0630-4A14-AE44-182716784299}"/>
    <cellStyle name="Total 3 4 4 2" xfId="2575" xr:uid="{1CD9BADA-B439-4806-B50C-C0F3937F54FE}"/>
    <cellStyle name="Total 3 4 4 2 2" xfId="6022" xr:uid="{A74E9BF6-359B-4DAB-B41B-6B1A2B70674B}"/>
    <cellStyle name="Total 3 4 4 2 3" xfId="10325" xr:uid="{580400BC-10BA-42A1-A56A-03BAD39CB5D4}"/>
    <cellStyle name="Total 3 4 4 2 4" xfId="13207" xr:uid="{5678B44D-E26B-4C83-BA15-3B99A177AC55}"/>
    <cellStyle name="Total 3 4 4 3" xfId="3735" xr:uid="{3990E209-23BB-4C59-A6CF-DDAC27962B36}"/>
    <cellStyle name="Total 3 4 4 4" xfId="8862" xr:uid="{06AB3E14-3400-4E27-9CDB-A0D1843B4D82}"/>
    <cellStyle name="Total 3 4 4 5" xfId="11784" xr:uid="{D07F7B6D-0826-4101-B07F-8DBCD25907C5}"/>
    <cellStyle name="Total 3 4 5" xfId="2003" xr:uid="{FFD69E8D-8943-4735-85B4-E34475334C78}"/>
    <cellStyle name="Total 3 4 5 2" xfId="6455" xr:uid="{34F5999B-A138-4F2F-A7F7-E931D3039492}"/>
    <cellStyle name="Total 3 4 5 3" xfId="9862" xr:uid="{6A243A6B-FBDF-450E-853B-F2742CC322CD}"/>
    <cellStyle name="Total 3 4 5 4" xfId="12784" xr:uid="{FE6A7BDC-9DEB-49FB-AA55-3895D55DDDBB}"/>
    <cellStyle name="Total 3 4 6" xfId="6365" xr:uid="{B2A59612-52D0-4FCF-BCA0-E02AB6F23605}"/>
    <cellStyle name="Total 3 4 7" xfId="8539" xr:uid="{B091075D-6575-47E7-A79B-A58DC19ABDBA}"/>
    <cellStyle name="Total 3 4 8" xfId="11497" xr:uid="{07C23DF0-3CAA-4339-B637-116E654F9A52}"/>
    <cellStyle name="Total 3 5" xfId="728" xr:uid="{42996628-A94F-435D-A794-83FDABF6B1E8}"/>
    <cellStyle name="Total 3 5 2" xfId="1448" xr:uid="{D838D99E-55C5-4E54-B8EC-AFAC6EE6DCCD}"/>
    <cellStyle name="Total 3 5 2 2" xfId="3013" xr:uid="{CA24DF55-5634-4BD0-BEAC-051380C5A50D}"/>
    <cellStyle name="Total 3 5 2 2 2" xfId="7707" xr:uid="{6D8405EA-1328-4298-B1D1-C385C701AA3B}"/>
    <cellStyle name="Total 3 5 2 2 3" xfId="10763" xr:uid="{E6AA155F-140B-4C89-B5B0-5902076189FF}"/>
    <cellStyle name="Total 3 5 2 2 4" xfId="13645" xr:uid="{E1EFACD7-B040-46EE-ABD6-18B4E5F1C01B}"/>
    <cellStyle name="Total 3 5 2 3" xfId="5166" xr:uid="{C7D0189D-6D47-4C4C-B999-48A623651889}"/>
    <cellStyle name="Total 3 5 2 4" xfId="9307" xr:uid="{AEEFD9E0-86B6-485F-BCE2-5F756EBD2239}"/>
    <cellStyle name="Total 3 5 2 5" xfId="12229" xr:uid="{0019EEBD-571E-48C6-85C0-EF3505DAECB6}"/>
    <cellStyle name="Total 3 5 3" xfId="1124" xr:uid="{C963D27A-1C3B-4EA5-87C8-F7B39E5B6780}"/>
    <cellStyle name="Total 3 5 3 2" xfId="2693" xr:uid="{D9362A5E-3EA8-44CB-B252-165DB23DFBF5}"/>
    <cellStyle name="Total 3 5 3 2 2" xfId="4086" xr:uid="{BFA42981-262B-4780-AD3F-F121B7E05695}"/>
    <cellStyle name="Total 3 5 3 2 3" xfId="10443" xr:uid="{1833BCA8-76C9-4136-BF31-E19F4B376835}"/>
    <cellStyle name="Total 3 5 3 2 4" xfId="13325" xr:uid="{150C94AB-B9F1-415C-B195-325387A759FB}"/>
    <cellStyle name="Total 3 5 3 3" xfId="6300" xr:uid="{BA015FED-018D-478C-935A-D3F752A9815B}"/>
    <cellStyle name="Total 3 5 3 4" xfId="8983" xr:uid="{FD7AFCC0-EE62-4105-8DE9-EB075872F761}"/>
    <cellStyle name="Total 3 5 3 5" xfId="11905" xr:uid="{72F9DA26-3AAF-4567-BF23-D940FF5DAF29}"/>
    <cellStyle name="Total 3 5 4" xfId="2099" xr:uid="{8B1EF2AC-3D82-4645-A14D-A3FE20A78B59}"/>
    <cellStyle name="Total 3 5 4 2" xfId="3627" xr:uid="{372078C8-3C91-40F0-A499-2956337B5850}"/>
    <cellStyle name="Total 3 5 4 3" xfId="9958" xr:uid="{EDFD4C99-7570-4F81-BC75-0716FE0132B1}"/>
    <cellStyle name="Total 3 5 4 4" xfId="12880" xr:uid="{CCE8CF42-CE14-4C25-AFB5-DD371EEF00C4}"/>
    <cellStyle name="Total 3 5 5" xfId="3669" xr:uid="{385964FB-DDE0-4AD2-8E61-C658A38FDE53}"/>
    <cellStyle name="Total 3 5 6" xfId="5544" xr:uid="{322EB7F8-DB91-4841-B013-1BFB28812120}"/>
    <cellStyle name="Total 3 5 7" xfId="5464" xr:uid="{C591B51A-AC22-428A-8E47-6649D5E0F40F}"/>
    <cellStyle name="Total 3 6" xfId="1080" xr:uid="{AB227F54-62FC-4426-B038-49806D1E9EB8}"/>
    <cellStyle name="Total 3 6 2" xfId="2649" xr:uid="{DF085D04-1BF0-438D-8523-F4A88B76255F}"/>
    <cellStyle name="Total 3 6 2 2" xfId="3716" xr:uid="{F36B3710-50E8-42CC-B3C9-EC0EEA702349}"/>
    <cellStyle name="Total 3 6 2 3" xfId="10399" xr:uid="{C1BC56BA-AD9E-4CFD-AD1C-B30D43FD71FB}"/>
    <cellStyle name="Total 3 6 2 4" xfId="13281" xr:uid="{359D1CE9-37A9-4824-A48C-96C26A2344AE}"/>
    <cellStyle name="Total 3 6 3" xfId="3566" xr:uid="{8E1948AF-8A26-4DC0-9593-EA7207254AE6}"/>
    <cellStyle name="Total 3 6 4" xfId="8939" xr:uid="{FC3028DB-FE1C-469C-9E78-0A3F613B14CD}"/>
    <cellStyle name="Total 3 6 5" xfId="11861" xr:uid="{AAC60492-194E-41E3-8E1F-F4B418F89324}"/>
    <cellStyle name="Total 3 7" xfId="1876" xr:uid="{3239295F-F506-4FB5-9BEF-A3B1ED1AC317}"/>
    <cellStyle name="Total 3 7 2" xfId="3421" xr:uid="{A18406A0-834F-4DF1-BE95-DDFCFC5E375C}"/>
    <cellStyle name="Total 3 7 2 2" xfId="8115" xr:uid="{11A5B5E2-2A00-4375-9F54-9F8C8D47B662}"/>
    <cellStyle name="Total 3 7 2 3" xfId="11171" xr:uid="{2F742A98-D3F4-4324-BF7A-DA2C3846D746}"/>
    <cellStyle name="Total 3 7 2 4" xfId="14053" xr:uid="{D666200F-464C-4AC6-AA37-5118CE7B6FE5}"/>
    <cellStyle name="Total 3 7 3" xfId="4571" xr:uid="{FD047A4E-17B4-4326-8561-D76708B80357}"/>
    <cellStyle name="Total 3 7 4" xfId="9735" xr:uid="{95590501-1382-45AE-8478-BB364436AE3A}"/>
    <cellStyle name="Total 3 7 5" xfId="12657" xr:uid="{52B13D1D-D31F-4AAB-9C68-B3F588FC9D57}"/>
    <cellStyle name="Total 3 8" xfId="1780" xr:uid="{59F35759-D2D5-489D-AA98-84F00F5A2A2D}"/>
    <cellStyle name="Total 3 8 2" xfId="5677" xr:uid="{6915DF1E-D560-4555-BFFC-357F542D38D8}"/>
    <cellStyle name="Total 3 8 3" xfId="9639" xr:uid="{CD99E43D-7252-4220-A16F-478FFC902557}"/>
    <cellStyle name="Total 3 8 4" xfId="12561" xr:uid="{E5C5B7F2-D3DD-427D-8E9F-33C251C9A104}"/>
    <cellStyle name="Total 3 9" xfId="6450" xr:uid="{79016DE2-8BD1-4B0A-9F42-5F84F4171D5A}"/>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550" hidden="1" xr:uid="{8EFAD860-A7B7-4C09-9E18-C80FD4AB7583}"/>
    <cellStyle name="Warnender Text" xfId="4403" hidden="1" xr:uid="{83B201F2-CAC8-4943-B65A-50DB7E847B1A}"/>
    <cellStyle name="Warnender Text" xfId="4670" hidden="1" xr:uid="{86FB7E99-7E27-475A-87BD-C0E46D812D1F}"/>
    <cellStyle name="Warnender Text" xfId="5227" hidden="1" xr:uid="{3A82052E-A079-4879-A510-64AAA961E437}"/>
    <cellStyle name="Warnender Text" xfId="4660" hidden="1" xr:uid="{9AAF7FD8-2614-4B5B-990F-BE1E202EFA84}"/>
    <cellStyle name="Warnender Text" xfId="5226" hidden="1" xr:uid="{F224A68F-D75B-41CB-8817-238DB4E85EC2}"/>
    <cellStyle name="Warnender Text" xfId="5159" hidden="1" xr:uid="{E5A5F9E5-C731-4830-8375-0BEDA47F10BE}"/>
    <cellStyle name="Warnender Text" xfId="5713" hidden="1" xr:uid="{7AB4FDFC-24E0-4FF6-81BF-F2C5281D2311}"/>
    <cellStyle name="Warnender Text" xfId="5743" hidden="1" xr:uid="{09061156-AB0B-4B04-ACA0-DB81BB4D6D29}"/>
    <cellStyle name="Warnender Text" xfId="5939" hidden="1" xr:uid="{644B04F5-0B9D-4E75-BF50-82CD8561CEB3}"/>
    <cellStyle name="Warnender Text" xfId="6198" hidden="1" xr:uid="{77C03194-BFB7-4B65-941D-E6BE76B263B0}"/>
    <cellStyle name="Warnender Text" xfId="6744" hidden="1" xr:uid="{A83DCC5C-E4B7-4F4B-8759-74855139B0FE}"/>
    <cellStyle name="Warnender Text" xfId="6188" hidden="1" xr:uid="{CAD35950-8C38-4178-B93D-C505DB339F6B}"/>
    <cellStyle name="Warnender Text" xfId="6743" hidden="1" xr:uid="{2D144D9F-F925-4D49-85EA-F903CE101652}"/>
    <cellStyle name="Warnender Text" xfId="6683" hidden="1" xr:uid="{A5AD8B88-3E5E-438B-85AD-7FDC65CD5B3A}"/>
    <cellStyle name="Warnender Text" xfId="6864" hidden="1" xr:uid="{957C4C6B-E934-4ED3-B2D5-F7059B8C98F7}"/>
    <cellStyle name="Warnender Text" xfId="6878" hidden="1" xr:uid="{6B508C32-3D45-442C-AAEB-8C5D37AABB7A}"/>
    <cellStyle name="Warnender Text" xfId="7040" hidden="1" xr:uid="{5D4EF09E-7347-40E9-8D5E-E1E676935297}"/>
    <cellStyle name="Warnender Text" xfId="7103" hidden="1" xr:uid="{307160A4-CA5E-4F65-8F6B-BEED54241967}"/>
    <cellStyle name="Warnender Text" xfId="7154" hidden="1" xr:uid="{548022EC-03F2-4871-BBB3-C4ED103398CE}"/>
    <cellStyle name="Warnender Text" xfId="7100" hidden="1" xr:uid="{06C6DF4F-57E8-4714-8696-B2ECDEEEBB7E}"/>
    <cellStyle name="Warnender Text" xfId="7153" hidden="1" xr:uid="{1273EFC6-26C0-47C3-9FCA-A331B2C22A2C}"/>
    <cellStyle name="Warnender Text" xfId="7136" hidden="1" xr:uid="{7E0FB51B-8073-476C-97B9-05F585A0C076}"/>
    <cellStyle name="Warnender Text" xfId="7188" hidden="1" xr:uid="{779935EB-D528-4B53-80E4-60C04A4D5C79}"/>
    <cellStyle name="Warnender Text" xfId="7202" hidden="1" xr:uid="{EA38E0CE-EADD-4CC3-A0C7-03EF2E09A9EE}"/>
    <cellStyle name="Warnender Text" xfId="7364" hidden="1" xr:uid="{7679DFA8-312A-4F6C-A640-5D0A439E1DB2}"/>
    <cellStyle name="Warnender Text" xfId="7427" hidden="1" xr:uid="{9129E124-ADDE-4081-8812-C1B5044D852A}"/>
    <cellStyle name="Warnender Text" xfId="7478" hidden="1" xr:uid="{FBEC632B-07D3-44C9-8112-34902EC1ECBA}"/>
    <cellStyle name="Warnender Text" xfId="7424" hidden="1" xr:uid="{9B430158-CAEA-4163-99AA-F26895D8BC5F}"/>
    <cellStyle name="Warnender Text" xfId="7477" hidden="1" xr:uid="{FFA1722E-A905-4312-A988-1F284A7B46EA}"/>
    <cellStyle name="Warnender Text" xfId="7460" hidden="1" xr:uid="{C0351A0A-5492-42C3-BFE9-6B87AA061398}"/>
    <cellStyle name="Warnender Text" xfId="7512" hidden="1" xr:uid="{08AE829A-B704-4F60-BF48-FB02D82C32D6}"/>
    <cellStyle name="Warnender Text" xfId="4183" hidden="1" xr:uid="{D1CD8371-F342-4F90-BDB0-2311ADFCB2A4}"/>
    <cellStyle name="Warnender Text" xfId="3737" hidden="1" xr:uid="{7DF0C032-F969-4ECE-8670-68047F8BE327}"/>
    <cellStyle name="Warnender Text" xfId="4922" hidden="1" xr:uid="{6CBBA320-007C-44EB-9B09-C2A3C0793360}"/>
    <cellStyle name="Warnender Text" xfId="5493" hidden="1" xr:uid="{878F684B-B977-4EEF-89BB-2FC87ADAE8F5}"/>
    <cellStyle name="Warnender Text" xfId="4197" hidden="1" xr:uid="{FBA16855-CBBD-42EA-B5B1-97DF0B082493}"/>
    <cellStyle name="Warnender Text" xfId="4174" hidden="1" xr:uid="{DD66668C-576B-47B6-B436-7C1C7438C78A}"/>
    <cellStyle name="Warnender Text" xfId="5246" hidden="1" xr:uid="{9FA4F46D-50EE-487F-B939-B13227F9305C}"/>
    <cellStyle name="Warnender Text" xfId="5317" hidden="1" xr:uid="{9CE6416B-3066-4413-BBC6-C105627778EF}"/>
    <cellStyle name="Warnender Text" xfId="5005" hidden="1" xr:uid="{AF18A886-9907-4121-BB62-5A0A39DA02F8}"/>
    <cellStyle name="Warnender Text" xfId="6785" hidden="1" xr:uid="{3E430936-A18A-46A5-BAEA-A0BAB1F13D99}"/>
    <cellStyle name="Warnender Text" xfId="5564" hidden="1" xr:uid="{709CC6EA-8104-40F2-819F-0077E829BE5E}"/>
    <cellStyle name="Warnender Text" xfId="8044" hidden="1" xr:uid="{2675B97C-FAA5-40B1-81D6-F76EFA56F503}"/>
    <cellStyle name="Warnender Text" xfId="5766" hidden="1" xr:uid="{2FAE2CEE-B406-4A59-B155-D693DEF0E699}"/>
    <cellStyle name="Warnender Text" xfId="8043" hidden="1" xr:uid="{686B39CD-FB21-4F26-93EA-452BD245EA92}"/>
    <cellStyle name="Warnender Text" xfId="7983" hidden="1" xr:uid="{5C814F97-A038-4A0D-99C9-11B65001B02B}"/>
    <cellStyle name="Warnender Text" xfId="8164" hidden="1" xr:uid="{C8BC5867-74DA-477D-A40D-EC6AB3FE2A32}"/>
    <cellStyle name="Warnender Text" xfId="8178" hidden="1" xr:uid="{22E685B1-5C26-41D4-A065-2D858DA188A2}"/>
    <cellStyle name="Warnender Text" xfId="8306" hidden="1" xr:uid="{828C3489-EBE1-4444-B92F-C32CAF6B09F6}"/>
    <cellStyle name="Warnender Text" xfId="8369" hidden="1" xr:uid="{8009ECC8-F721-4AA2-A424-786473D7D09B}"/>
    <cellStyle name="Warnender Text" xfId="8420" hidden="1" xr:uid="{47130DEA-9820-49DE-8E86-62E0CFDC58A9}"/>
    <cellStyle name="Warnender Text" xfId="8366" hidden="1" xr:uid="{719EACB0-6F59-492B-9420-4C1087E2C22E}"/>
    <cellStyle name="Warnender Text" xfId="8419" hidden="1" xr:uid="{C3D781EF-CB02-45E9-8990-1A28D1341C12}"/>
    <cellStyle name="Warnender Text" xfId="8402" hidden="1" xr:uid="{CEDA6895-DADA-4EEB-B264-53D70CBB8282}"/>
    <cellStyle name="Warnender Text" xfId="8454" hidden="1" xr:uid="{EC663998-5DC9-44BE-B008-7D9406F71CE7}"/>
    <cellStyle name="Warnender Text" xfId="8468" hidden="1" xr:uid="{10B6577D-F0A8-478F-A9EC-BED88D002F75}"/>
    <cellStyle name="Warnender Text" xfId="8595" hidden="1" xr:uid="{E99E9BCB-DBAE-43D6-A43B-85C1D3A88AA2}"/>
    <cellStyle name="Warnender Text" xfId="8658" hidden="1" xr:uid="{33E6FB80-1BF5-4EEA-89B6-9CEF633E3EC8}"/>
    <cellStyle name="Warnender Text" xfId="8709" hidden="1" xr:uid="{54D0B286-0883-489C-9702-11E6D92D5EE5}"/>
    <cellStyle name="Warnender Text" xfId="8655" hidden="1" xr:uid="{63627DB0-AC45-4F75-AEC8-A87AC85C232E}"/>
    <cellStyle name="Warnender Text" xfId="8708" hidden="1" xr:uid="{6894F811-E8C1-4DF3-B662-6CAAF9205B01}"/>
    <cellStyle name="Warnender Text" xfId="8691" hidden="1" xr:uid="{5F818073-DBC1-4922-B8E0-F4344C7BEE0E}"/>
    <cellStyle name="Warnender Text" xfId="8743" hidden="1" xr:uid="{3025019C-5A9D-4990-9E38-F2BE9252E651}"/>
    <cellStyle name="Warnender Text" xfId="5483" hidden="1" xr:uid="{F86D65B6-0B35-495F-87EA-0A74A453AD77}"/>
    <cellStyle name="Warnender Text" xfId="8807" hidden="1" xr:uid="{F3D31762-AA8A-45D4-A14E-B845444123FF}"/>
    <cellStyle name="Warnender Text" xfId="9080" hidden="1" xr:uid="{D4A71E5B-0DA5-4179-880A-F5E972C84818}"/>
    <cellStyle name="Warnender Text" xfId="9656" hidden="1" xr:uid="{73DE5F84-BA14-4AE2-86F6-967E8982AC24}"/>
    <cellStyle name="Warnender Text" xfId="9070" hidden="1" xr:uid="{2BE11DDC-7BE1-442C-BB79-FE40144B5779}"/>
    <cellStyle name="Warnender Text" xfId="9655" hidden="1" xr:uid="{313DC708-B4C4-4C34-84D1-0E8D6870CC4B}"/>
    <cellStyle name="Warnender Text" xfId="9588" hidden="1" xr:uid="{D4066241-8E8F-4225-8853-F75A0AC7DB6A}"/>
    <cellStyle name="Warnender Text" xfId="10158" hidden="1" xr:uid="{6B90C868-C1FE-4E7B-BFF1-912D7986C08B}"/>
    <cellStyle name="Warnender Text" xfId="10188" hidden="1" xr:uid="{98B33CCD-EDD7-4946-8BBC-C7241294EA7A}"/>
    <cellStyle name="Warnender Text" xfId="10277" hidden="1" xr:uid="{7A71136E-530B-4447-8C45-9D4D384D1C8B}"/>
    <cellStyle name="Warnender Text" xfId="10539" hidden="1" xr:uid="{987BB5B8-CCAD-4F34-8E06-EF704FF5671A}"/>
    <cellStyle name="Warnender Text" xfId="11100" hidden="1" xr:uid="{C8697AB0-7E06-4759-BFBC-346C5FB861C5}"/>
    <cellStyle name="Warnender Text" xfId="10529" hidden="1" xr:uid="{3D5D78CC-6038-444C-B128-087CB2AB362F}"/>
    <cellStyle name="Warnender Text" xfId="11099" hidden="1" xr:uid="{21C030D8-0E8F-411F-A9AE-0D89FFBD982E}"/>
    <cellStyle name="Warnender Text" xfId="11039" hidden="1" xr:uid="{87543DCF-6B5B-41E3-929F-30002008C0E3}"/>
    <cellStyle name="Warnender Text" xfId="11220" hidden="1" xr:uid="{7FF6AA9F-6238-4614-A09D-FB0B4FC1793F}"/>
    <cellStyle name="Warnender Text" xfId="11232" hidden="1" xr:uid="{0D54A112-93C6-488F-A0EB-FE95A34DEC49}"/>
    <cellStyle name="Warnender Text" xfId="11296" hidden="1" xr:uid="{CFAF9C2D-880B-497F-BAAD-DC05069488CE}"/>
    <cellStyle name="Warnender Text" xfId="11359" hidden="1" xr:uid="{1A706DE7-BA4B-4808-BB35-13137C2E6082}"/>
    <cellStyle name="Warnender Text" xfId="11410" hidden="1" xr:uid="{6C626E47-4BB4-4DD1-B763-B3C49789D3CF}"/>
    <cellStyle name="Warnender Text" xfId="11356" hidden="1" xr:uid="{F260F556-4FF9-41A3-9969-58A46B41FEF4}"/>
    <cellStyle name="Warnender Text" xfId="11409" hidden="1" xr:uid="{091A0F8E-65F5-4F13-966E-04926411362F}"/>
    <cellStyle name="Warnender Text" xfId="11392" hidden="1" xr:uid="{5E4D653B-5A58-47C8-9D1F-8A9EC9B2CB5C}"/>
    <cellStyle name="Warnender Text" xfId="11444" hidden="1" xr:uid="{5189547B-11F2-4E3F-B8B6-4EB86504E6B0}"/>
    <cellStyle name="Warnender Text" xfId="11456" hidden="1" xr:uid="{2F5F77AA-91D9-4F38-876F-40D885026CCA}"/>
    <cellStyle name="Warnender Text" xfId="11519" hidden="1" xr:uid="{655B430B-1EAE-4712-A16E-9DDB6D481F37}"/>
    <cellStyle name="Warnender Text" xfId="11582" hidden="1" xr:uid="{FA8BE23B-3640-4285-BF80-6A0DBEF9CD24}"/>
    <cellStyle name="Warnender Text" xfId="11633" hidden="1" xr:uid="{4B1DC6E9-5F3A-4411-96F7-69415F546B93}"/>
    <cellStyle name="Warnender Text" xfId="11579" hidden="1" xr:uid="{D664A334-6B3A-4A9C-B6D1-BA49C6F8B343}"/>
    <cellStyle name="Warnender Text" xfId="11632" hidden="1" xr:uid="{AF3D2908-27A8-4D31-92C0-0A168FD9747A}"/>
    <cellStyle name="Warnender Text" xfId="11615" hidden="1" xr:uid="{D6330C46-B170-4555-95C6-170036F260F0}"/>
    <cellStyle name="Warnender Text" xfId="11667" hidden="1" xr:uid="{95B9AC95-75C7-4862-AC16-898BAA9F6489}"/>
    <cellStyle name="Warnender Text" xfId="4702" hidden="1" xr:uid="{2E230F9B-1836-4579-9F4B-D6B53F98011C}"/>
    <cellStyle name="Warnender Text" xfId="11729" hidden="1" xr:uid="{AA41DC9D-9E8C-4EA7-B54B-864B7017C6FC}"/>
    <cellStyle name="Warnender Text" xfId="12002" hidden="1" xr:uid="{C18FDBBF-A848-4B86-A9C9-85909811F9A7}"/>
    <cellStyle name="Warnender Text" xfId="12578" hidden="1" xr:uid="{11375B50-6C1B-4D7D-BD5A-9F23E3215E6A}"/>
    <cellStyle name="Warnender Text" xfId="11992" hidden="1" xr:uid="{502696AB-1B53-4F63-8427-B3B92B226FD0}"/>
    <cellStyle name="Warnender Text" xfId="12577" hidden="1" xr:uid="{A79B99A5-8945-49C5-A899-F89F5F536FF5}"/>
    <cellStyle name="Warnender Text" xfId="12510" hidden="1" xr:uid="{72A6F739-88E9-438E-A9F0-3F775C1D2F95}"/>
    <cellStyle name="Warnender Text" xfId="13080" hidden="1" xr:uid="{89C57CB4-E315-49AF-99BF-2397AAFE7FBD}"/>
    <cellStyle name="Warnender Text" xfId="13106" hidden="1" xr:uid="{4F38FCF1-41DA-4565-9185-0F2A1825B7BF}"/>
    <cellStyle name="Warnender Text" xfId="13159" hidden="1" xr:uid="{93DB22D4-D8A7-46E9-9016-F52CC1E3B892}"/>
    <cellStyle name="Warnender Text" xfId="13421" hidden="1" xr:uid="{739CA7A7-DECD-49AB-9ED9-72EE958D90AD}"/>
    <cellStyle name="Warnender Text" xfId="13982" hidden="1" xr:uid="{1D99602A-0269-43A0-BD73-3ABB8248DAA8}"/>
    <cellStyle name="Warnender Text" xfId="13411" hidden="1" xr:uid="{08E0EDA7-2F7A-412D-9169-33654EC9259D}"/>
    <cellStyle name="Warnender Text" xfId="13981" hidden="1" xr:uid="{D775F475-0DD2-4338-8FD2-D30ACED3F3F6}"/>
    <cellStyle name="Warnender Text" xfId="13921" hidden="1" xr:uid="{941A814B-E402-4D2A-9758-A3470705DD30}"/>
    <cellStyle name="Warnender Text" xfId="14102" hidden="1" xr:uid="{FC6E229F-0CD7-49AC-9DD2-014F58838399}"/>
    <cellStyle name="Warnender Text" xfId="14112" hidden="1" xr:uid="{3FCDC741-C8B9-408B-A682-A162ECA975D0}"/>
    <cellStyle name="Warnender Text" xfId="14138" hidden="1" xr:uid="{F64C89E1-D36F-40BB-9871-F0DA4C9E1026}"/>
    <cellStyle name="Warnender Text" xfId="14201" hidden="1" xr:uid="{455E1C4E-F5A5-437D-9F4D-DA0227E884CB}"/>
    <cellStyle name="Warnender Text" xfId="14252" hidden="1" xr:uid="{CF8F5851-96E8-4A30-B464-48E394AAAF13}"/>
    <cellStyle name="Warnender Text" xfId="14198" hidden="1" xr:uid="{F82DC686-66EF-4A8E-ACB0-B2614B91A879}"/>
    <cellStyle name="Warnender Text" xfId="14251" hidden="1" xr:uid="{04896CB4-40A5-49A2-B61A-E6FC815237EF}"/>
    <cellStyle name="Warnender Text" xfId="14234" hidden="1" xr:uid="{9BF3882E-9974-4EEC-A9E9-9CD0A1162566}"/>
    <cellStyle name="Warnender Text" xfId="14286" hidden="1" xr:uid="{DF5CF6C1-261E-42F1-95E5-DECEE0D8C5BB}"/>
    <cellStyle name="Warnender Text" xfId="14296" hidden="1" xr:uid="{84E45251-599D-4007-B1AA-2D9F72C29945}"/>
    <cellStyle name="Warnender Text" xfId="14322" hidden="1" xr:uid="{08C75A18-5789-4330-ACA8-84687B60AFC8}"/>
    <cellStyle name="Warnender Text" xfId="14385" hidden="1" xr:uid="{EAB7E0AF-B038-4315-86AE-DD4E7AB96400}"/>
    <cellStyle name="Warnender Text" xfId="14436" hidden="1" xr:uid="{CA185934-B20A-4121-8D57-B697C302AB04}"/>
    <cellStyle name="Warnender Text" xfId="14382" hidden="1" xr:uid="{EF24F5FC-7384-4379-BED8-C464E9433C51}"/>
    <cellStyle name="Warnender Text" xfId="14435" hidden="1" xr:uid="{4A6AF26E-A537-419C-AA35-E46E5272198A}"/>
    <cellStyle name="Warnender Text" xfId="14418" hidden="1" xr:uid="{C7121AA1-974A-46EE-88AD-A38B7AC53699}"/>
    <cellStyle name="Warnender Text" xfId="14470" hidden="1" xr:uid="{C3684447-85A1-4AF2-B32E-64B89A8A64BB}"/>
    <cellStyle name="Warnender Text" xfId="14484" hidden="1" xr:uid="{2ECB9AA0-5C3B-457C-8410-F9B04282C1D0}"/>
    <cellStyle name="Warnender Text" xfId="14646" hidden="1" xr:uid="{323F6501-DDD3-4051-BF74-C84229B307B7}"/>
    <cellStyle name="Warnender Text" xfId="14709" hidden="1" xr:uid="{52B05AD0-A707-4DD5-BD39-79EEF6785695}"/>
    <cellStyle name="Warnender Text" xfId="14760" hidden="1" xr:uid="{4AB03DA9-91D2-446A-A47E-070D9B6BB27B}"/>
    <cellStyle name="Warnender Text" xfId="14706" hidden="1" xr:uid="{F5E57ACA-CD84-4F90-83DD-A65A261B9DA3}"/>
    <cellStyle name="Warnender Text" xfId="14759" hidden="1" xr:uid="{F2C43BAB-D3BC-48CC-A702-5AC715721BEB}"/>
    <cellStyle name="Warnender Text" xfId="14742" hidden="1" xr:uid="{E1187187-D6DA-4538-AE02-88066DF61B74}"/>
    <cellStyle name="Warnender Text" xfId="14794" hidden="1" xr:uid="{8B87AB5A-891C-4683-9812-08F31883F2A9}"/>
    <cellStyle name="Warnender Text" xfId="14808" hidden="1" xr:uid="{13FC1B3A-8AD1-46BF-BCB2-51A518A36286}"/>
    <cellStyle name="Warnender Text" xfId="14970" hidden="1" xr:uid="{B08A7F4C-8EBE-4F5D-B68D-EF61DBF55737}"/>
    <cellStyle name="Warnender Text" xfId="15033" hidden="1" xr:uid="{6DF2A3F2-A084-46B4-A523-B87097FCA3CA}"/>
    <cellStyle name="Warnender Text" xfId="15084" hidden="1" xr:uid="{7A29CF9C-A2CD-44B1-BFBD-CAD8A862B4DC}"/>
    <cellStyle name="Warnender Text" xfId="15030" hidden="1" xr:uid="{6492D1FD-EC2C-4623-99EB-A57AF61AB964}"/>
    <cellStyle name="Warnender Text" xfId="15083" hidden="1" xr:uid="{F561DAEF-F83D-40A8-8A06-D5A6FBF49E12}"/>
    <cellStyle name="Warnender Text" xfId="15066" hidden="1" xr:uid="{47E53818-9001-4DB6-A4F4-F3376F345A2D}"/>
    <cellStyle name="Warnender Text" xfId="15118" hidden="1" xr:uid="{F0ACAE0D-D57C-4B36-92B9-27860F1BE48D}"/>
    <cellStyle name="Warnender Text" xfId="15132" hidden="1" xr:uid="{BDCD9098-E3AA-47D9-AE0A-285E55CCDDB5}"/>
    <cellStyle name="Warnender Text" xfId="15294" hidden="1" xr:uid="{9A1C090B-A2EF-4109-A3CD-20F8EC3829EC}"/>
    <cellStyle name="Warnender Text" xfId="15357" hidden="1" xr:uid="{2FDCF5B0-204A-4C3C-9988-73FD0C1A6BB0}"/>
    <cellStyle name="Warnender Text" xfId="15408" hidden="1" xr:uid="{B78C8D71-A7D8-4834-AE47-2EC50EC3670B}"/>
    <cellStyle name="Warnender Text" xfId="15354" hidden="1" xr:uid="{72F559A0-B080-4A1E-B409-6894A0EA4138}"/>
    <cellStyle name="Warnender Text" xfId="15407" hidden="1" xr:uid="{D2707E3A-67CB-45FD-893C-9D900E70A69E}"/>
    <cellStyle name="Warnender Text" xfId="15390" hidden="1" xr:uid="{4CB830C9-97F0-4110-894F-4FE386110B97}"/>
    <cellStyle name="Warnender Text" xfId="15442" hidden="1" xr:uid="{24F75E38-A8C4-4C50-9F0C-DA4E354948B2}"/>
    <cellStyle name="Warnender Text" xfId="15456" hidden="1" xr:uid="{D66D2AA3-97C5-424D-8023-BAE9BA66C331}"/>
    <cellStyle name="Warnender Text" xfId="15618" hidden="1" xr:uid="{3D0781DB-8DFE-4162-8D3F-4776831CCEE1}"/>
    <cellStyle name="Warnender Text" xfId="15681" hidden="1" xr:uid="{BA2F186B-777B-4E30-B228-3E55F2672EB3}"/>
    <cellStyle name="Warnender Text" xfId="15732" hidden="1" xr:uid="{68C55D6B-534B-44EA-84D0-25D970B18738}"/>
    <cellStyle name="Warnender Text" xfId="15678" hidden="1" xr:uid="{E381DCAA-722D-4708-8EB5-FF71ACCD3281}"/>
    <cellStyle name="Warnender Text" xfId="15731" hidden="1" xr:uid="{ABA8E463-A8C4-4D9A-8F48-B78AAB554981}"/>
    <cellStyle name="Warnender Text" xfId="15714" hidden="1" xr:uid="{90EFF5E0-7F5A-4E43-A413-85BEBBBC30B5}"/>
    <cellStyle name="Warnender Text" xfId="15766" hidden="1" xr:uid="{B2760311-293D-4502-8D18-EC58E3194405}"/>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4" dT="2020-08-19T00:06:43.00" personId="{811026A2-74EF-4287-974D-D90683F22217}" id="{C628B71D-C3A5-4BD2-8BA3-F913D91394D4}">
    <text>Leave this cell blank.</text>
  </threadedComment>
  <threadedComment ref="E34" dT="2020-08-19T00:06:43.00" personId="{811026A2-74EF-4287-974D-D90683F22217}" id="{D0801E46-9E1F-4D2B-A06C-3AD5C5DDEBCA}">
    <text>Leave this cell blank.</text>
  </threadedComment>
  <threadedComment ref="E43" dT="2020-08-19T00:06:43.00" personId="{811026A2-74EF-4287-974D-D90683F22217}" id="{19777683-0E7F-4DAF-955F-A7EBAC7AAEEA}">
    <text>Leave this cell blank.</text>
  </threadedComment>
  <threadedComment ref="E44" dT="2020-08-19T00:06:43.00" personId="{811026A2-74EF-4287-974D-D90683F22217}" id="{A2328F4B-C3F9-4761-BF76-1D4F4D6A14B6}">
    <text>Leave this cell blank.</text>
  </threadedComment>
  <threadedComment ref="I51" dT="2021-05-24T22:03:23.71" personId="{811026A2-74EF-4287-974D-D90683F22217}" id="{E2106FC3-386C-4714-B306-9BA0FD425274}">
    <text>Unit varies based on currency in this EPS region</text>
  </threadedComment>
  <threadedComment ref="I116" dT="2021-05-24T22:03:35.61" personId="{811026A2-74EF-4287-974D-D90683F22217}" id="{E8911680-E731-4D67-9690-17976D3FED66}">
    <text>Unit varies based on currency in this EPS region</text>
  </threadedComment>
  <threadedComment ref="D118" dT="2020-08-19T00:06:43.00" personId="{811026A2-74EF-4287-974D-D90683F22217}" id="{5B177B48-17FC-4889-93EE-8CEBBC9D67A1}">
    <text>Leave this cell blank.</text>
  </threadedComment>
  <threadedComment ref="D119" dT="2020-08-19T00:06:43.00" personId="{811026A2-74EF-4287-974D-D90683F22217}" id="{FC0E8780-2055-48EE-B42B-F31936B1D4FF}">
    <text>Leave this cell blank.</text>
  </threadedComment>
  <threadedComment ref="D120" dT="2020-08-19T00:06:43.00" personId="{811026A2-74EF-4287-974D-D90683F22217}" id="{9E6238C4-2B41-4F84-9F69-94DEF5E3EB8C}">
    <text>Leave this cell blank.</text>
  </threadedComment>
  <threadedComment ref="E120" dT="2020-08-19T00:06:43.00" personId="{811026A2-74EF-4287-974D-D90683F22217}" id="{6E9F8D40-752E-4116-9D9F-F74F76285640}">
    <text>Leave this cell blank.</text>
  </threadedComment>
  <threadedComment ref="D124" dT="2020-08-19T00:06:43.00" personId="{811026A2-74EF-4287-974D-D90683F22217}" id="{F601AB12-684E-4E95-8C1E-B144486F847D}">
    <text>Leave this cell blank.</text>
  </threadedComment>
  <threadedComment ref="E124" dT="2020-08-19T00:06:43.00" personId="{811026A2-74EF-4287-974D-D90683F22217}" id="{A645F5AA-7A90-4A35-968A-CE10D0FAB4B0}">
    <text>Leave this cell blank.</text>
  </threadedComment>
  <threadedComment ref="D125" dT="2020-08-19T00:06:43.00" personId="{811026A2-74EF-4287-974D-D90683F22217}" id="{746FF03D-5804-4E4E-B458-37BB59B9E142}">
    <text>Leave this cell blank.</text>
  </threadedComment>
  <threadedComment ref="E125" dT="2020-08-19T00:06:43.00" personId="{811026A2-74EF-4287-974D-D90683F22217}" id="{9EC6115E-EDF0-4A53-BA39-6E38927B0C70}">
    <text>Leave this cell blank.</text>
  </threadedComment>
  <threadedComment ref="D126" dT="2020-08-19T00:06:43.00" personId="{811026A2-74EF-4287-974D-D90683F22217}" id="{AB2AEDA0-791A-4901-BF44-CCC69230B04C}">
    <text>Leave this cell blank.</text>
  </threadedComment>
  <threadedComment ref="E126" dT="2020-08-19T00:06:43.00" personId="{811026A2-74EF-4287-974D-D90683F22217}" id="{C2983161-1E33-4DB9-8522-CBCD17E9BF44}">
    <text>Leave this cell blank.</text>
  </threadedComment>
  <threadedComment ref="B127" dT="2021-05-24T22:05:02.77" personId="{811026A2-74EF-4287-974D-D90683F22217}" id="{C12E46EA-3F96-434D-AD07-C9DAE30A70F4}">
    <text>Several Vensim variables are grouped under the same policy lever in the web app for this policy.</text>
  </threadedComment>
  <threadedComment ref="B136" dT="2021-05-24T22:19:40.61" personId="{811026A2-74EF-4287-974D-D90683F22217}" id="{A29A373E-8B2B-4B45-BF1E-AC6A2B5F3C17}">
    <text>Several Vensim variables are grouped under the same policy lever in the web app for this policy.</text>
  </threadedComment>
  <threadedComment ref="D141" dT="2020-08-19T00:06:43.00" personId="{811026A2-74EF-4287-974D-D90683F22217}" id="{4879F214-E99D-4D42-8C39-70789BBBC99D}">
    <text>Leave this cell blank.</text>
  </threadedComment>
  <threadedComment ref="D142" dT="2020-08-19T00:06:43.00" personId="{811026A2-74EF-4287-974D-D90683F22217}" id="{29C92E86-4989-4367-A9C0-46D156A7CEBB}">
    <text>Leave this cell blank.</text>
  </threadedComment>
  <threadedComment ref="D143" dT="2020-08-19T00:06:43.00" personId="{811026A2-74EF-4287-974D-D90683F22217}" id="{8C94AB36-0C9D-4D5F-A64A-5E1836200BD4}">
    <text>Leave this cell blank.</text>
  </threadedComment>
  <threadedComment ref="D145" dT="2020-08-19T00:06:43.00" personId="{811026A2-74EF-4287-974D-D90683F22217}" id="{0785BC27-69F5-4B43-8886-6AB6B3A1C38C}">
    <text>Leave this cell blank.</text>
  </threadedComment>
  <threadedComment ref="D146" dT="2020-08-19T00:06:43.00" personId="{811026A2-74EF-4287-974D-D90683F22217}" id="{4E6A3C34-D015-4798-8B15-C2C63B01F6C3}">
    <text>Leave this cell blank.</text>
  </threadedComment>
  <threadedComment ref="D147" dT="2020-08-19T00:06:43.00" personId="{811026A2-74EF-4287-974D-D90683F22217}" id="{7355F6F6-D3AD-4011-944E-FCE1A44D743D}">
    <text>Leave this cell blank.</text>
  </threadedComment>
  <threadedComment ref="D148" dT="2020-08-19T00:06:43.00" personId="{811026A2-74EF-4287-974D-D90683F22217}" id="{52DDC055-DFE6-4C4D-97FC-B38B71C63DF3}">
    <text>Leave this cell blank.</text>
  </threadedComment>
  <threadedComment ref="D153" dT="2020-08-19T00:06:43.00" personId="{811026A2-74EF-4287-974D-D90683F22217}" id="{0EFD8687-3DDE-4CBD-AEA3-EE622A1F5ED4}">
    <text>Leave this cell blank.</text>
  </threadedComment>
  <threadedComment ref="D154" dT="2020-08-19T00:06:43.00" personId="{811026A2-74EF-4287-974D-D90683F22217}" id="{4F677542-9574-41F5-9B11-3E8FA1978897}">
    <text>Leave this cell blank.</text>
  </threadedComment>
  <threadedComment ref="D155" dT="2020-08-19T00:06:43.00" personId="{811026A2-74EF-4287-974D-D90683F22217}" id="{C6EC601F-FF77-423D-9BE3-C8F28EB3F9D6}">
    <text>Leave this cell blank.</text>
  </threadedComment>
  <threadedComment ref="D156" dT="2020-08-19T00:06:43.00" personId="{811026A2-74EF-4287-974D-D90683F22217}" id="{A5E5F926-8C26-4331-A7DC-EFA14653951A}">
    <text>Leave this cell blank.</text>
  </threadedComment>
  <threadedComment ref="E156" dT="2020-08-19T00:06:43.00" personId="{811026A2-74EF-4287-974D-D90683F22217}" id="{FBB6CCFB-0F4E-489C-9FA4-2FCAFFEE5EFA}">
    <text>Leave this cell blank.</text>
  </threadedComment>
  <threadedComment ref="D157" dT="2020-08-19T00:06:43.00" personId="{811026A2-74EF-4287-974D-D90683F22217}" id="{639ADD12-AD16-45F6-9ED4-B1E0EFA58E97}">
    <text>Leave this cell blank.</text>
  </threadedComment>
  <threadedComment ref="E157" dT="2020-08-19T00:06:43.00" personId="{811026A2-74EF-4287-974D-D90683F22217}" id="{0320DA73-E9B9-4914-8434-4995FF7730FD}">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C20" sqref="C20"/>
    </sheetView>
  </sheetViews>
  <sheetFormatPr defaultColWidth="8.81640625" defaultRowHeight="14.5" x14ac:dyDescent="0.35"/>
  <cols>
    <col min="1" max="1" width="28.453125" customWidth="1"/>
    <col min="2" max="2" width="24.453125" customWidth="1"/>
  </cols>
  <sheetData>
    <row r="1" spans="1:2" x14ac:dyDescent="0.35">
      <c r="A1" s="9" t="s">
        <v>97</v>
      </c>
    </row>
    <row r="3" spans="1:2" x14ac:dyDescent="0.35">
      <c r="A3" t="s">
        <v>98</v>
      </c>
    </row>
    <row r="4" spans="1:2" x14ac:dyDescent="0.35">
      <c r="A4" t="s">
        <v>131</v>
      </c>
    </row>
    <row r="5" spans="1:2" x14ac:dyDescent="0.35">
      <c r="A5" t="s">
        <v>102</v>
      </c>
    </row>
    <row r="6" spans="1:2" x14ac:dyDescent="0.35">
      <c r="A6" t="s">
        <v>99</v>
      </c>
    </row>
    <row r="8" spans="1:2" x14ac:dyDescent="0.35">
      <c r="A8" t="s">
        <v>100</v>
      </c>
    </row>
    <row r="9" spans="1:2" x14ac:dyDescent="0.35">
      <c r="A9" t="s">
        <v>101</v>
      </c>
    </row>
    <row r="10" spans="1:2" x14ac:dyDescent="0.35">
      <c r="A10" s="41" t="s">
        <v>2731</v>
      </c>
    </row>
    <row r="11" spans="1:2" x14ac:dyDescent="0.35">
      <c r="A11" s="41"/>
    </row>
    <row r="12" spans="1:2" x14ac:dyDescent="0.35">
      <c r="A12" t="s">
        <v>103</v>
      </c>
    </row>
    <row r="13" spans="1:2" x14ac:dyDescent="0.35">
      <c r="A13" t="s">
        <v>104</v>
      </c>
    </row>
    <row r="14" spans="1:2" x14ac:dyDescent="0.35">
      <c r="A14" t="s">
        <v>105</v>
      </c>
    </row>
    <row r="16" spans="1:2" x14ac:dyDescent="0.35">
      <c r="A16" s="42" t="s">
        <v>2817</v>
      </c>
      <c r="B16" s="159"/>
    </row>
    <row r="17" spans="1:3" x14ac:dyDescent="0.35">
      <c r="A17" t="s">
        <v>2800</v>
      </c>
      <c r="B17" s="20">
        <f>MAX(PolicyLevers!H:H)</f>
        <v>3305</v>
      </c>
    </row>
    <row r="18" spans="1:3" x14ac:dyDescent="0.35">
      <c r="A18" t="s">
        <v>2816</v>
      </c>
      <c r="B18" s="20" t="str" cm="1">
        <f t="array" ref="B18">IF(MIN(IF(COUNTIF(PolicyLevers!$H$2:$H$3305,PolicyLevers!$H$2:$H$3305)&gt;1,PolicyLevers!$H$2:$H$3305, ""))=0,"No duplicate ID numbers",MIN(IF(COUNTIF(PolicyLevers!$H$2:$H$3305,PolicyLevers!$H$2:$H$3305)&gt;1,PolicyLevers!$H$2:$H$3305, "")))</f>
        <v>No duplicate ID numbers</v>
      </c>
    </row>
    <row r="19" spans="1:3" ht="29" x14ac:dyDescent="0.35">
      <c r="A19" s="1" t="s">
        <v>2936</v>
      </c>
      <c r="B19" s="20" t="str" cm="1">
        <f t="array" ref="B19">IF(MIN(IF((NOT(ISNUMBER(PolicyLevers!$H$2:$H$3305)))*(ISTEXT(PolicyLevers!$I$2:$I$3305)),ROW(PolicyLevers!$H$2:$H$3305)))=0,"No missing ID numbers",MIN(IF((NOT(ISNUMBER(PolicyLevers!$H$2:$H$3305)))*(ISTEXT(PolicyLevers!$I$2:$I$3305)),ROW(PolicyLevers!$H$2:$H$3305))))</f>
        <v>No missing ID numbers</v>
      </c>
    </row>
    <row r="21" spans="1:3" x14ac:dyDescent="0.35">
      <c r="A21" s="42" t="s">
        <v>3167</v>
      </c>
      <c r="B21" s="159"/>
    </row>
    <row r="22" spans="1:3" x14ac:dyDescent="0.35">
      <c r="A22" t="s">
        <v>3161</v>
      </c>
    </row>
    <row r="23" spans="1:3" x14ac:dyDescent="0.35">
      <c r="A23" t="s">
        <v>3162</v>
      </c>
    </row>
    <row r="24" spans="1:3" x14ac:dyDescent="0.35">
      <c r="A24" t="s">
        <v>3163</v>
      </c>
    </row>
    <row r="25" spans="1:3" x14ac:dyDescent="0.35">
      <c r="A25" t="s">
        <v>3164</v>
      </c>
    </row>
    <row r="27" spans="1:3" x14ac:dyDescent="0.35">
      <c r="A27" s="42" t="s">
        <v>3165</v>
      </c>
      <c r="B27" s="159"/>
      <c r="C27" s="159"/>
    </row>
    <row r="28" spans="1:3" x14ac:dyDescent="0.35">
      <c r="A28" t="s">
        <v>2810</v>
      </c>
    </row>
    <row r="29" spans="1:3" x14ac:dyDescent="0.35">
      <c r="A29" t="s">
        <v>2796</v>
      </c>
    </row>
    <row r="30" spans="1:3" x14ac:dyDescent="0.35">
      <c r="A30" t="s">
        <v>2797</v>
      </c>
    </row>
    <row r="31" spans="1:3" x14ac:dyDescent="0.35">
      <c r="A31" t="s">
        <v>2798</v>
      </c>
    </row>
    <row r="32" spans="1:3" x14ac:dyDescent="0.35">
      <c r="A32" t="s">
        <v>2799</v>
      </c>
    </row>
    <row r="34" spans="1:2" x14ac:dyDescent="0.35">
      <c r="A34" t="s">
        <v>2811</v>
      </c>
    </row>
    <row r="35" spans="1:2" x14ac:dyDescent="0.35">
      <c r="A35" t="s">
        <v>2794</v>
      </c>
    </row>
    <row r="36" spans="1:2" x14ac:dyDescent="0.35">
      <c r="A36" t="s">
        <v>2795</v>
      </c>
    </row>
    <row r="38" spans="1:2" x14ac:dyDescent="0.35">
      <c r="A38" t="s">
        <v>2812</v>
      </c>
    </row>
    <row r="39" spans="1:2" x14ac:dyDescent="0.35">
      <c r="A39" t="s">
        <v>2801</v>
      </c>
    </row>
    <row r="40" spans="1:2" x14ac:dyDescent="0.35">
      <c r="A40" t="s">
        <v>2802</v>
      </c>
    </row>
    <row r="42" spans="1:2" x14ac:dyDescent="0.35">
      <c r="A42" t="s">
        <v>2813</v>
      </c>
    </row>
    <row r="43" spans="1:2" x14ac:dyDescent="0.35">
      <c r="A43" t="s">
        <v>2803</v>
      </c>
    </row>
    <row r="44" spans="1:2" x14ac:dyDescent="0.35">
      <c r="A44" t="s">
        <v>2804</v>
      </c>
    </row>
    <row r="46" spans="1:2" x14ac:dyDescent="0.35">
      <c r="A46" s="42" t="s">
        <v>3166</v>
      </c>
      <c r="B46" s="159"/>
    </row>
    <row r="47" spans="1:2" x14ac:dyDescent="0.35">
      <c r="A47" t="s">
        <v>2805</v>
      </c>
    </row>
    <row r="48" spans="1:2" x14ac:dyDescent="0.35">
      <c r="A48" t="s">
        <v>2806</v>
      </c>
    </row>
    <row r="50" spans="1:1" x14ac:dyDescent="0.35">
      <c r="A50" t="s">
        <v>2807</v>
      </c>
    </row>
    <row r="51" spans="1:1" x14ac:dyDescent="0.35">
      <c r="A51" t="s">
        <v>2814</v>
      </c>
    </row>
    <row r="52" spans="1:1" x14ac:dyDescent="0.35">
      <c r="A52" t="s">
        <v>2808</v>
      </c>
    </row>
    <row r="53" spans="1:1" x14ac:dyDescent="0.35">
      <c r="A53" t="s">
        <v>2809</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57"/>
  <sheetViews>
    <sheetView topLeftCell="A142" zoomScale="70" zoomScaleNormal="70" workbookViewId="0">
      <selection activeCell="A152" sqref="A152:XFD152"/>
    </sheetView>
  </sheetViews>
  <sheetFormatPr defaultColWidth="8.81640625" defaultRowHeight="14.5" x14ac:dyDescent="0.35"/>
  <cols>
    <col min="1" max="1" width="20.1796875" customWidth="1"/>
    <col min="2" max="2" width="41.26953125" customWidth="1"/>
    <col min="3"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3142</v>
      </c>
      <c r="M1"/>
    </row>
    <row r="2" spans="1:14" x14ac:dyDescent="0.35">
      <c r="A2" s="16" t="s">
        <v>3143</v>
      </c>
      <c r="M2"/>
    </row>
    <row r="3" spans="1:14" x14ac:dyDescent="0.3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35">
      <c r="A4" s="317" t="s">
        <v>4</v>
      </c>
      <c r="B4" s="317" t="s">
        <v>2364</v>
      </c>
      <c r="C4" t="s">
        <v>2359</v>
      </c>
      <c r="D4" s="317" t="s">
        <v>2358</v>
      </c>
      <c r="E4" s="317" t="s">
        <v>2360</v>
      </c>
      <c r="F4" s="386">
        <v>0</v>
      </c>
      <c r="G4" s="386">
        <v>1</v>
      </c>
      <c r="H4" s="386">
        <v>0.02</v>
      </c>
      <c r="I4" s="317" t="s">
        <v>2361</v>
      </c>
      <c r="J4" s="370" t="s">
        <v>3403</v>
      </c>
      <c r="K4" s="387" t="s">
        <v>2363</v>
      </c>
      <c r="L4" s="317" t="s">
        <v>2362</v>
      </c>
    </row>
    <row r="5" spans="1:14" x14ac:dyDescent="0.35">
      <c r="A5" s="317" t="s">
        <v>4</v>
      </c>
      <c r="B5" s="317" t="s">
        <v>2427</v>
      </c>
      <c r="C5" t="s">
        <v>3411</v>
      </c>
      <c r="D5" s="317" t="s">
        <v>2428</v>
      </c>
      <c r="E5" s="317" t="s">
        <v>2429</v>
      </c>
      <c r="F5" s="389">
        <v>-1</v>
      </c>
      <c r="G5" s="389">
        <v>3</v>
      </c>
      <c r="H5" s="389">
        <v>0.1</v>
      </c>
      <c r="I5" s="317" t="s">
        <v>2843</v>
      </c>
      <c r="J5" s="314" t="s">
        <v>3825</v>
      </c>
      <c r="K5" s="317"/>
      <c r="L5" s="317" t="s">
        <v>2664</v>
      </c>
      <c r="M5" s="388" t="s">
        <v>3159</v>
      </c>
    </row>
    <row r="6" spans="1:14" x14ac:dyDescent="0.35">
      <c r="A6" s="317" t="s">
        <v>4</v>
      </c>
      <c r="B6" s="317" t="s">
        <v>3408</v>
      </c>
      <c r="C6" t="s">
        <v>3409</v>
      </c>
      <c r="D6" s="317" t="s">
        <v>2431</v>
      </c>
      <c r="E6" t="s">
        <v>3412</v>
      </c>
      <c r="F6" s="390">
        <v>0</v>
      </c>
      <c r="G6" s="390">
        <v>1</v>
      </c>
      <c r="H6" s="390">
        <v>0.02</v>
      </c>
      <c r="I6" s="370" t="s">
        <v>2426</v>
      </c>
      <c r="J6" s="370" t="s">
        <v>3410</v>
      </c>
      <c r="K6" s="387"/>
      <c r="L6" s="387" t="s">
        <v>2665</v>
      </c>
      <c r="M6" s="391" t="s">
        <v>2430</v>
      </c>
    </row>
    <row r="7" spans="1:14" x14ac:dyDescent="0.35">
      <c r="A7" s="317" t="s">
        <v>4</v>
      </c>
      <c r="B7" s="317" t="s">
        <v>3386</v>
      </c>
      <c r="C7" t="s">
        <v>3388</v>
      </c>
      <c r="D7" s="317" t="s">
        <v>3390</v>
      </c>
      <c r="E7" t="s">
        <v>3391</v>
      </c>
      <c r="F7" s="392">
        <v>-45000</v>
      </c>
      <c r="G7" s="392">
        <v>50000</v>
      </c>
      <c r="H7" s="392">
        <v>100</v>
      </c>
      <c r="I7" s="392" t="s">
        <v>3393</v>
      </c>
      <c r="J7" s="393" t="s">
        <v>3826</v>
      </c>
      <c r="K7" s="387" t="s">
        <v>444</v>
      </c>
      <c r="L7" s="387" t="s">
        <v>445</v>
      </c>
      <c r="M7" s="391" t="s">
        <v>446</v>
      </c>
    </row>
    <row r="8" spans="1:14" x14ac:dyDescent="0.35">
      <c r="A8" s="317" t="s">
        <v>4</v>
      </c>
      <c r="B8" s="317" t="s">
        <v>3387</v>
      </c>
      <c r="C8" t="s">
        <v>3389</v>
      </c>
      <c r="D8" s="317" t="s">
        <v>3390</v>
      </c>
      <c r="E8" t="s">
        <v>3392</v>
      </c>
      <c r="F8" s="392">
        <v>-45000</v>
      </c>
      <c r="G8" s="392">
        <v>50000</v>
      </c>
      <c r="H8" s="392">
        <v>100</v>
      </c>
      <c r="I8" s="392" t="s">
        <v>3393</v>
      </c>
      <c r="J8" s="393" t="s">
        <v>3827</v>
      </c>
      <c r="K8" s="387" t="s">
        <v>444</v>
      </c>
      <c r="L8" s="387" t="s">
        <v>445</v>
      </c>
      <c r="M8" s="391"/>
    </row>
    <row r="9" spans="1:14" x14ac:dyDescent="0.35">
      <c r="A9" t="s">
        <v>4</v>
      </c>
      <c r="B9" t="s">
        <v>11</v>
      </c>
      <c r="C9" t="s">
        <v>106</v>
      </c>
      <c r="D9" s="20" t="s">
        <v>11</v>
      </c>
      <c r="E9" t="s">
        <v>2280</v>
      </c>
      <c r="F9" s="394">
        <v>0</v>
      </c>
      <c r="G9" s="394">
        <v>1</v>
      </c>
      <c r="H9" s="13">
        <v>0.02</v>
      </c>
      <c r="I9" s="370" t="s">
        <v>426</v>
      </c>
      <c r="J9" s="370" t="s">
        <v>3240</v>
      </c>
      <c r="K9" s="370" t="s">
        <v>184</v>
      </c>
      <c r="L9" s="314" t="s">
        <v>185</v>
      </c>
      <c r="M9" s="395" t="s">
        <v>140</v>
      </c>
      <c r="N9" s="370" t="s">
        <v>166</v>
      </c>
    </row>
    <row r="10" spans="1:14" x14ac:dyDescent="0.35">
      <c r="A10" t="s">
        <v>4</v>
      </c>
      <c r="B10" t="s">
        <v>5</v>
      </c>
      <c r="C10" t="s">
        <v>283</v>
      </c>
      <c r="D10" s="20" t="s">
        <v>329</v>
      </c>
      <c r="E10" t="s">
        <v>2279</v>
      </c>
      <c r="F10" s="394">
        <v>-0.25</v>
      </c>
      <c r="G10" s="394">
        <f>ROUND(MaxBoundCalculations!B88,1)</f>
        <v>1</v>
      </c>
      <c r="H10" s="394">
        <v>0.01</v>
      </c>
      <c r="I10" s="370" t="s">
        <v>3721</v>
      </c>
      <c r="J10" s="370" t="s">
        <v>3723</v>
      </c>
      <c r="K10" s="370" t="s">
        <v>186</v>
      </c>
      <c r="L10" s="314" t="s">
        <v>187</v>
      </c>
      <c r="M10" s="395" t="s">
        <v>3145</v>
      </c>
      <c r="N10" s="370" t="s">
        <v>3146</v>
      </c>
    </row>
    <row r="11" spans="1:14" x14ac:dyDescent="0.35">
      <c r="A11" s="317" t="s">
        <v>4</v>
      </c>
      <c r="B11" s="317" t="s">
        <v>449</v>
      </c>
      <c r="C11" t="s">
        <v>450</v>
      </c>
      <c r="D11" s="317" t="s">
        <v>449</v>
      </c>
      <c r="E11" t="s">
        <v>2278</v>
      </c>
      <c r="F11" s="386">
        <v>0</v>
      </c>
      <c r="G11" s="386">
        <v>1</v>
      </c>
      <c r="H11" s="386">
        <v>0.01</v>
      </c>
      <c r="I11" s="314" t="s">
        <v>451</v>
      </c>
      <c r="J11" s="370" t="s">
        <v>3592</v>
      </c>
      <c r="K11" s="370" t="s">
        <v>452</v>
      </c>
      <c r="L11" s="314" t="s">
        <v>453</v>
      </c>
      <c r="M11" s="396" t="s">
        <v>454</v>
      </c>
    </row>
    <row r="12" spans="1:14" x14ac:dyDescent="0.35">
      <c r="A12" s="317" t="s">
        <v>4</v>
      </c>
      <c r="B12" s="317" t="s">
        <v>3584</v>
      </c>
      <c r="C12" t="s">
        <v>3585</v>
      </c>
      <c r="D12" s="317" t="s">
        <v>449</v>
      </c>
      <c r="E12" t="s">
        <v>3586</v>
      </c>
      <c r="F12" s="397">
        <v>0</v>
      </c>
      <c r="G12" s="397">
        <v>1</v>
      </c>
      <c r="H12" s="397">
        <v>1</v>
      </c>
      <c r="I12" s="370" t="s">
        <v>26</v>
      </c>
      <c r="J12" s="370" t="s">
        <v>3587</v>
      </c>
      <c r="K12" s="370" t="s">
        <v>452</v>
      </c>
      <c r="L12" s="314" t="s">
        <v>453</v>
      </c>
      <c r="M12" s="396" t="s">
        <v>454</v>
      </c>
    </row>
    <row r="13" spans="1:14" x14ac:dyDescent="0.35">
      <c r="A13" t="s">
        <v>4</v>
      </c>
      <c r="B13" t="s">
        <v>2947</v>
      </c>
      <c r="C13" t="s">
        <v>2948</v>
      </c>
      <c r="D13" t="s">
        <v>2947</v>
      </c>
      <c r="E13" t="s">
        <v>2949</v>
      </c>
      <c r="F13" s="13">
        <v>0</v>
      </c>
      <c r="G13" s="13">
        <f>-ROUND(MaxBoundCalculations!$B$206,2)</f>
        <v>0.33</v>
      </c>
      <c r="H13" s="13">
        <v>0.01</v>
      </c>
      <c r="I13" s="370" t="s">
        <v>2950</v>
      </c>
      <c r="J13" s="370" t="s">
        <v>3400</v>
      </c>
      <c r="K13" s="370" t="s">
        <v>188</v>
      </c>
      <c r="L13" s="314" t="s">
        <v>189</v>
      </c>
      <c r="M13" s="398" t="s">
        <v>3158</v>
      </c>
    </row>
    <row r="14" spans="1:14" ht="188.5" x14ac:dyDescent="0.35">
      <c r="A14" s="317" t="s">
        <v>4</v>
      </c>
      <c r="B14" s="317" t="s">
        <v>3828</v>
      </c>
      <c r="C14" t="s">
        <v>3807</v>
      </c>
      <c r="D14" s="317" t="s">
        <v>3379</v>
      </c>
      <c r="E14" t="s">
        <v>3380</v>
      </c>
      <c r="F14" s="394">
        <v>-1</v>
      </c>
      <c r="G14" s="394">
        <v>1</v>
      </c>
      <c r="H14" s="394">
        <v>0.01</v>
      </c>
      <c r="I14" s="370" t="s">
        <v>3591</v>
      </c>
      <c r="J14" s="45" t="s">
        <v>3829</v>
      </c>
      <c r="K14" s="387" t="s">
        <v>447</v>
      </c>
      <c r="L14" s="387" t="s">
        <v>448</v>
      </c>
      <c r="M14" s="388" t="s">
        <v>3144</v>
      </c>
    </row>
    <row r="15" spans="1:14" x14ac:dyDescent="0.35">
      <c r="A15" s="317" t="s">
        <v>4</v>
      </c>
      <c r="B15" s="317" t="s">
        <v>3383</v>
      </c>
      <c r="C15" t="s">
        <v>3384</v>
      </c>
      <c r="D15" s="317" t="s">
        <v>3379</v>
      </c>
      <c r="E15" t="s">
        <v>3381</v>
      </c>
      <c r="F15" s="397">
        <v>0</v>
      </c>
      <c r="G15" s="397">
        <v>1</v>
      </c>
      <c r="H15" s="397">
        <v>1</v>
      </c>
      <c r="I15" s="370" t="s">
        <v>26</v>
      </c>
      <c r="J15" s="370" t="s">
        <v>3382</v>
      </c>
      <c r="K15" s="387"/>
      <c r="L15" s="387"/>
    </row>
    <row r="16" spans="1:14" x14ac:dyDescent="0.35">
      <c r="A16" s="317" t="s">
        <v>4</v>
      </c>
      <c r="B16" s="317" t="s">
        <v>3546</v>
      </c>
      <c r="C16" t="s">
        <v>3547</v>
      </c>
      <c r="D16" s="317" t="s">
        <v>3548</v>
      </c>
      <c r="E16" t="s">
        <v>3549</v>
      </c>
      <c r="F16" s="397">
        <v>-50</v>
      </c>
      <c r="G16" s="397">
        <v>50</v>
      </c>
      <c r="H16" s="397">
        <v>1</v>
      </c>
      <c r="I16" s="370" t="s">
        <v>3590</v>
      </c>
      <c r="J16" s="370" t="s">
        <v>3722</v>
      </c>
      <c r="K16" s="387"/>
      <c r="L16" s="387"/>
    </row>
    <row r="17" spans="1:14" ht="29" x14ac:dyDescent="0.35">
      <c r="A17" t="s">
        <v>4</v>
      </c>
      <c r="B17" t="s">
        <v>3830</v>
      </c>
      <c r="C17" t="s">
        <v>3706</v>
      </c>
      <c r="D17" s="317" t="s">
        <v>3379</v>
      </c>
      <c r="E17" t="s">
        <v>3705</v>
      </c>
      <c r="F17" s="397">
        <v>0</v>
      </c>
      <c r="G17" s="397">
        <v>1</v>
      </c>
      <c r="H17" s="397">
        <v>1</v>
      </c>
      <c r="I17" s="370" t="s">
        <v>26</v>
      </c>
      <c r="J17" s="45" t="s">
        <v>3831</v>
      </c>
      <c r="K17" s="387"/>
      <c r="L17" s="387"/>
    </row>
    <row r="18" spans="1:14" x14ac:dyDescent="0.35">
      <c r="A18" t="s">
        <v>67</v>
      </c>
      <c r="B18" t="s">
        <v>15</v>
      </c>
      <c r="C18" t="s">
        <v>2456</v>
      </c>
      <c r="D18" t="s">
        <v>15</v>
      </c>
      <c r="E18" t="s">
        <v>2455</v>
      </c>
      <c r="F18" s="394">
        <v>0</v>
      </c>
      <c r="G18" s="394">
        <v>1</v>
      </c>
      <c r="H18" s="394">
        <v>0.01</v>
      </c>
      <c r="I18" s="370" t="s">
        <v>108</v>
      </c>
      <c r="J18" s="370" t="s">
        <v>3607</v>
      </c>
      <c r="K18" s="370" t="s">
        <v>190</v>
      </c>
      <c r="L18" s="314" t="s">
        <v>191</v>
      </c>
      <c r="M18" s="395" t="s">
        <v>3147</v>
      </c>
    </row>
    <row r="19" spans="1:14" x14ac:dyDescent="0.35">
      <c r="A19" t="s">
        <v>67</v>
      </c>
      <c r="B19" t="s">
        <v>96</v>
      </c>
      <c r="C19" t="s">
        <v>284</v>
      </c>
      <c r="D19" t="s">
        <v>96</v>
      </c>
      <c r="E19" t="s">
        <v>2277</v>
      </c>
      <c r="F19" s="394">
        <v>0</v>
      </c>
      <c r="G19" s="394">
        <v>0.75</v>
      </c>
      <c r="H19" s="394">
        <v>0.01</v>
      </c>
      <c r="I19" s="370" t="s">
        <v>27</v>
      </c>
      <c r="J19" s="370" t="s">
        <v>3148</v>
      </c>
      <c r="K19" s="370" t="s">
        <v>192</v>
      </c>
      <c r="L19" s="314" t="s">
        <v>193</v>
      </c>
      <c r="M19" s="395" t="s">
        <v>141</v>
      </c>
      <c r="N19" s="370" t="s">
        <v>414</v>
      </c>
    </row>
    <row r="20" spans="1:14" x14ac:dyDescent="0.35">
      <c r="A20" t="s">
        <v>67</v>
      </c>
      <c r="B20" t="s">
        <v>14</v>
      </c>
      <c r="C20" t="s">
        <v>7</v>
      </c>
      <c r="D20" t="s">
        <v>14</v>
      </c>
      <c r="E20" t="s">
        <v>2276</v>
      </c>
      <c r="F20">
        <v>0</v>
      </c>
      <c r="G20">
        <v>1</v>
      </c>
      <c r="H20">
        <v>1</v>
      </c>
      <c r="I20" s="370" t="s">
        <v>26</v>
      </c>
      <c r="J20" s="370" t="s">
        <v>2285</v>
      </c>
      <c r="K20" s="370" t="s">
        <v>194</v>
      </c>
      <c r="L20" s="314" t="s">
        <v>195</v>
      </c>
    </row>
    <row r="21" spans="1:14" x14ac:dyDescent="0.3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35">
      <c r="A22" t="s">
        <v>67</v>
      </c>
      <c r="B22" t="s">
        <v>251</v>
      </c>
      <c r="C22" t="s">
        <v>3406</v>
      </c>
      <c r="D22" s="20" t="s">
        <v>330</v>
      </c>
      <c r="E22" t="s">
        <v>2274</v>
      </c>
      <c r="F22">
        <v>0</v>
      </c>
      <c r="G22" s="394">
        <v>0.5</v>
      </c>
      <c r="H22" s="13">
        <v>0.01</v>
      </c>
      <c r="I22" s="370" t="s">
        <v>254</v>
      </c>
      <c r="J22" s="370" t="s">
        <v>3407</v>
      </c>
      <c r="K22" s="370" t="s">
        <v>252</v>
      </c>
      <c r="L22" s="314" t="s">
        <v>253</v>
      </c>
      <c r="M22" s="396" t="s">
        <v>290</v>
      </c>
      <c r="N22" s="400"/>
    </row>
    <row r="23" spans="1:14" x14ac:dyDescent="0.35">
      <c r="A23" t="s">
        <v>67</v>
      </c>
      <c r="B23" t="s">
        <v>3660</v>
      </c>
      <c r="C23" t="s">
        <v>3661</v>
      </c>
      <c r="D23" s="20" t="s">
        <v>330</v>
      </c>
      <c r="E23" t="s">
        <v>3662</v>
      </c>
      <c r="F23">
        <v>0</v>
      </c>
      <c r="G23" s="39">
        <v>600000</v>
      </c>
      <c r="H23" s="39">
        <v>5000</v>
      </c>
      <c r="I23" s="370" t="s">
        <v>3663</v>
      </c>
      <c r="J23" s="370" t="s">
        <v>3670</v>
      </c>
      <c r="K23" s="370"/>
      <c r="L23" s="314"/>
    </row>
    <row r="24" spans="1:14" x14ac:dyDescent="0.35">
      <c r="A24" t="s">
        <v>67</v>
      </c>
      <c r="B24" t="s">
        <v>3719</v>
      </c>
      <c r="C24" t="s">
        <v>3720</v>
      </c>
      <c r="D24" s="20" t="s">
        <v>330</v>
      </c>
      <c r="E24" t="s">
        <v>3861</v>
      </c>
      <c r="F24">
        <v>0</v>
      </c>
      <c r="G24">
        <v>1</v>
      </c>
      <c r="H24">
        <v>1</v>
      </c>
      <c r="I24" s="370" t="s">
        <v>26</v>
      </c>
      <c r="J24" s="370" t="s">
        <v>3832</v>
      </c>
      <c r="K24" s="370"/>
      <c r="L24" s="314"/>
    </row>
    <row r="25" spans="1:14" x14ac:dyDescent="0.35">
      <c r="A25" t="s">
        <v>67</v>
      </c>
      <c r="B25" t="s">
        <v>13</v>
      </c>
      <c r="C25" t="s">
        <v>121</v>
      </c>
      <c r="D25" t="s">
        <v>13</v>
      </c>
      <c r="E25" t="s">
        <v>2273</v>
      </c>
      <c r="F25">
        <v>0</v>
      </c>
      <c r="G25">
        <v>1</v>
      </c>
      <c r="H25">
        <v>1</v>
      </c>
      <c r="I25" s="370" t="s">
        <v>26</v>
      </c>
      <c r="J25" s="370" t="s">
        <v>2903</v>
      </c>
      <c r="K25" s="370" t="s">
        <v>196</v>
      </c>
      <c r="L25" s="314" t="s">
        <v>197</v>
      </c>
      <c r="M25" s="396" t="s">
        <v>70</v>
      </c>
      <c r="N25" s="400"/>
    </row>
    <row r="26" spans="1:14" x14ac:dyDescent="0.35">
      <c r="A26" t="s">
        <v>67</v>
      </c>
      <c r="B26" t="s">
        <v>2436</v>
      </c>
      <c r="C26" t="s">
        <v>2435</v>
      </c>
      <c r="D26" t="s">
        <v>16</v>
      </c>
      <c r="E26" t="s">
        <v>2272</v>
      </c>
      <c r="F26" s="394">
        <v>0</v>
      </c>
      <c r="G26" s="394">
        <v>0.5</v>
      </c>
      <c r="H26" s="394">
        <v>0.01</v>
      </c>
      <c r="I26" s="370" t="s">
        <v>2437</v>
      </c>
      <c r="J26" s="370" t="s">
        <v>3593</v>
      </c>
      <c r="K26" s="370" t="s">
        <v>198</v>
      </c>
      <c r="L26" s="314" t="s">
        <v>199</v>
      </c>
      <c r="M26" s="395" t="s">
        <v>145</v>
      </c>
    </row>
    <row r="27" spans="1:14" x14ac:dyDescent="0.35">
      <c r="A27" t="s">
        <v>67</v>
      </c>
      <c r="B27" t="s">
        <v>12</v>
      </c>
      <c r="C27" t="s">
        <v>6</v>
      </c>
      <c r="D27" t="s">
        <v>12</v>
      </c>
      <c r="E27" t="s">
        <v>2271</v>
      </c>
      <c r="F27">
        <v>0</v>
      </c>
      <c r="G27">
        <v>1</v>
      </c>
      <c r="H27">
        <v>1</v>
      </c>
      <c r="I27" s="370" t="s">
        <v>26</v>
      </c>
      <c r="J27" s="370" t="s">
        <v>3149</v>
      </c>
      <c r="K27" s="370" t="s">
        <v>200</v>
      </c>
      <c r="L27" s="314" t="s">
        <v>201</v>
      </c>
    </row>
    <row r="28" spans="1:14" x14ac:dyDescent="0.35">
      <c r="A28" s="317" t="s">
        <v>8</v>
      </c>
      <c r="B28" s="317" t="s">
        <v>313</v>
      </c>
      <c r="C28" t="s">
        <v>314</v>
      </c>
      <c r="D28" s="317" t="s">
        <v>313</v>
      </c>
      <c r="E28" t="s">
        <v>2270</v>
      </c>
      <c r="F28" s="317">
        <v>0</v>
      </c>
      <c r="G28" s="317">
        <v>1</v>
      </c>
      <c r="H28" s="317">
        <v>1</v>
      </c>
      <c r="I28" s="314" t="s">
        <v>26</v>
      </c>
      <c r="J28" s="370" t="s">
        <v>3150</v>
      </c>
      <c r="K28" s="370" t="s">
        <v>315</v>
      </c>
      <c r="L28" s="314" t="s">
        <v>316</v>
      </c>
    </row>
    <row r="29" spans="1:14" x14ac:dyDescent="0.35">
      <c r="A29" s="317" t="s">
        <v>8</v>
      </c>
      <c r="B29" s="317" t="s">
        <v>3664</v>
      </c>
      <c r="C29" t="s">
        <v>3665</v>
      </c>
      <c r="D29" s="317" t="s">
        <v>3664</v>
      </c>
      <c r="E29" t="s">
        <v>3666</v>
      </c>
      <c r="F29" s="317">
        <v>0</v>
      </c>
      <c r="G29" s="317">
        <v>1</v>
      </c>
      <c r="H29" s="317">
        <v>1</v>
      </c>
      <c r="I29" s="314" t="s">
        <v>26</v>
      </c>
      <c r="J29" s="370" t="s">
        <v>3667</v>
      </c>
      <c r="K29" s="370"/>
      <c r="L29" s="314"/>
    </row>
    <row r="30" spans="1:14" x14ac:dyDescent="0.35">
      <c r="A30" t="s">
        <v>8</v>
      </c>
      <c r="B30" t="s">
        <v>3555</v>
      </c>
      <c r="C30" t="s">
        <v>3556</v>
      </c>
      <c r="D30" t="s">
        <v>3555</v>
      </c>
      <c r="E30" t="s">
        <v>3557</v>
      </c>
      <c r="F30" s="401">
        <v>-100</v>
      </c>
      <c r="G30">
        <v>100</v>
      </c>
      <c r="H30">
        <v>1</v>
      </c>
      <c r="I30" s="317" t="s">
        <v>3558</v>
      </c>
      <c r="J30" s="370" t="s">
        <v>3559</v>
      </c>
      <c r="K30" s="370"/>
      <c r="L30" s="314"/>
      <c r="M30" s="395"/>
    </row>
    <row r="31" spans="1:14" x14ac:dyDescent="0.35">
      <c r="A31" t="s">
        <v>8</v>
      </c>
      <c r="B31" t="s">
        <v>3779</v>
      </c>
      <c r="C31" t="s">
        <v>3778</v>
      </c>
      <c r="D31" t="s">
        <v>3779</v>
      </c>
      <c r="E31" t="s">
        <v>3780</v>
      </c>
      <c r="F31" s="394">
        <v>0</v>
      </c>
      <c r="G31" s="13">
        <v>1</v>
      </c>
      <c r="H31" s="13">
        <v>0.01</v>
      </c>
      <c r="I31" s="370" t="s">
        <v>3781</v>
      </c>
      <c r="J31" s="370" t="s">
        <v>3782</v>
      </c>
      <c r="K31" s="370"/>
      <c r="L31" s="314"/>
      <c r="M31" s="395"/>
    </row>
    <row r="32" spans="1:14" x14ac:dyDescent="0.35">
      <c r="A32" t="s">
        <v>8</v>
      </c>
      <c r="B32" s="370" t="s">
        <v>3080</v>
      </c>
      <c r="C32" s="370" t="s">
        <v>3080</v>
      </c>
      <c r="D32" s="370" t="s">
        <v>3080</v>
      </c>
      <c r="E32" t="s">
        <v>3994</v>
      </c>
      <c r="F32" s="394">
        <v>0</v>
      </c>
      <c r="G32" s="13">
        <v>1</v>
      </c>
      <c r="H32" s="13">
        <v>0.01</v>
      </c>
      <c r="I32" s="370" t="s">
        <v>31</v>
      </c>
      <c r="J32" s="370" t="s">
        <v>3833</v>
      </c>
      <c r="K32" s="370" t="s">
        <v>2423</v>
      </c>
      <c r="L32" s="314" t="s">
        <v>2424</v>
      </c>
      <c r="M32" s="396" t="s">
        <v>143</v>
      </c>
    </row>
    <row r="33" spans="1:14" x14ac:dyDescent="0.35">
      <c r="A33" t="s">
        <v>8</v>
      </c>
      <c r="B33" s="370" t="s">
        <v>3993</v>
      </c>
      <c r="C33" t="s">
        <v>2708</v>
      </c>
      <c r="D33" s="370" t="s">
        <v>3993</v>
      </c>
      <c r="E33" t="s">
        <v>2261</v>
      </c>
      <c r="F33" s="394">
        <v>0</v>
      </c>
      <c r="G33" s="13">
        <v>1</v>
      </c>
      <c r="H33" s="13">
        <v>0.01</v>
      </c>
      <c r="I33" s="370" t="s">
        <v>31</v>
      </c>
      <c r="J33" s="370" t="s">
        <v>3995</v>
      </c>
      <c r="K33" s="370"/>
      <c r="L33" s="314"/>
      <c r="M33" s="396"/>
    </row>
    <row r="34" spans="1:14" x14ac:dyDescent="0.35">
      <c r="A34" t="s">
        <v>8</v>
      </c>
      <c r="B34" s="370" t="s">
        <v>3479</v>
      </c>
      <c r="C34" t="s">
        <v>3480</v>
      </c>
      <c r="D34" s="184"/>
      <c r="E34" s="184"/>
      <c r="F34" s="317">
        <v>0</v>
      </c>
      <c r="G34" s="317">
        <v>1</v>
      </c>
      <c r="H34" s="317">
        <v>1</v>
      </c>
      <c r="I34" s="314" t="s">
        <v>26</v>
      </c>
      <c r="J34" s="370" t="s">
        <v>3481</v>
      </c>
      <c r="K34" s="370"/>
      <c r="L34" s="314"/>
      <c r="M34" s="396"/>
    </row>
    <row r="35" spans="1:14" x14ac:dyDescent="0.35">
      <c r="A35" t="s">
        <v>8</v>
      </c>
      <c r="B35" s="370" t="s">
        <v>3651</v>
      </c>
      <c r="C35" t="s">
        <v>3653</v>
      </c>
      <c r="D35" s="370" t="s">
        <v>3080</v>
      </c>
      <c r="E35" t="s">
        <v>3649</v>
      </c>
      <c r="F35" s="317">
        <v>0</v>
      </c>
      <c r="G35" s="317">
        <v>1</v>
      </c>
      <c r="H35" s="317">
        <v>1</v>
      </c>
      <c r="I35" s="317" t="s">
        <v>26</v>
      </c>
      <c r="J35" s="370" t="s">
        <v>3650</v>
      </c>
      <c r="K35" s="370"/>
      <c r="L35" s="314"/>
      <c r="M35" s="396"/>
    </row>
    <row r="36" spans="1:14" x14ac:dyDescent="0.35">
      <c r="A36" s="317" t="s">
        <v>8</v>
      </c>
      <c r="B36" s="317" t="s">
        <v>255</v>
      </c>
      <c r="C36" t="s">
        <v>258</v>
      </c>
      <c r="D36" s="317" t="s">
        <v>331</v>
      </c>
      <c r="E36" t="s">
        <v>2269</v>
      </c>
      <c r="F36" s="386">
        <v>-0.5</v>
      </c>
      <c r="G36" s="386">
        <v>1</v>
      </c>
      <c r="H36" s="386">
        <v>0.02</v>
      </c>
      <c r="I36" s="314" t="s">
        <v>259</v>
      </c>
      <c r="J36" s="370" t="s">
        <v>2286</v>
      </c>
      <c r="K36" s="370" t="s">
        <v>261</v>
      </c>
      <c r="L36" s="314" t="s">
        <v>263</v>
      </c>
      <c r="M36" s="396" t="s">
        <v>291</v>
      </c>
    </row>
    <row r="37" spans="1:14" x14ac:dyDescent="0.35">
      <c r="A37" s="317" t="s">
        <v>8</v>
      </c>
      <c r="B37" s="317" t="s">
        <v>256</v>
      </c>
      <c r="C37" t="s">
        <v>257</v>
      </c>
      <c r="D37" s="317" t="s">
        <v>331</v>
      </c>
      <c r="E37" t="s">
        <v>2268</v>
      </c>
      <c r="F37" s="386">
        <v>-0.5</v>
      </c>
      <c r="G37" s="386">
        <v>1</v>
      </c>
      <c r="H37" s="386">
        <v>0.02</v>
      </c>
      <c r="I37" s="314" t="s">
        <v>260</v>
      </c>
      <c r="J37" s="370" t="s">
        <v>2287</v>
      </c>
      <c r="K37" s="370" t="s">
        <v>262</v>
      </c>
      <c r="L37" s="314" t="s">
        <v>263</v>
      </c>
      <c r="M37" s="396" t="s">
        <v>291</v>
      </c>
    </row>
    <row r="38" spans="1:14" x14ac:dyDescent="0.35">
      <c r="A38" t="s">
        <v>8</v>
      </c>
      <c r="B38" t="s">
        <v>287</v>
      </c>
      <c r="C38" t="s">
        <v>286</v>
      </c>
      <c r="D38" t="s">
        <v>287</v>
      </c>
      <c r="E38" t="s">
        <v>2267</v>
      </c>
      <c r="F38">
        <v>0</v>
      </c>
      <c r="G38">
        <v>1</v>
      </c>
      <c r="H38">
        <v>1</v>
      </c>
      <c r="I38" s="370" t="s">
        <v>26</v>
      </c>
    </row>
    <row r="39" spans="1:14" x14ac:dyDescent="0.35">
      <c r="A39" t="s">
        <v>8</v>
      </c>
      <c r="B39" t="s">
        <v>3428</v>
      </c>
      <c r="C39" t="s">
        <v>3429</v>
      </c>
      <c r="D39" t="s">
        <v>3430</v>
      </c>
      <c r="E39" t="s">
        <v>3560</v>
      </c>
      <c r="F39" s="317">
        <v>0</v>
      </c>
      <c r="G39" s="404">
        <v>1</v>
      </c>
      <c r="H39" s="317">
        <v>1</v>
      </c>
      <c r="I39" s="317" t="s">
        <v>3431</v>
      </c>
      <c r="J39" s="370" t="s">
        <v>3432</v>
      </c>
      <c r="K39" s="370"/>
      <c r="L39" s="314"/>
      <c r="M39" s="41" t="s">
        <v>3433</v>
      </c>
    </row>
    <row r="40" spans="1:14" x14ac:dyDescent="0.35">
      <c r="A40" t="s">
        <v>8</v>
      </c>
      <c r="B40" t="s">
        <v>17</v>
      </c>
      <c r="C40" t="s">
        <v>24</v>
      </c>
      <c r="D40" t="s">
        <v>17</v>
      </c>
      <c r="E40" t="s">
        <v>2266</v>
      </c>
      <c r="F40" s="394">
        <v>0</v>
      </c>
      <c r="G40" s="13">
        <v>1</v>
      </c>
      <c r="H40" s="13">
        <v>0.01</v>
      </c>
      <c r="I40" s="370" t="s">
        <v>30</v>
      </c>
      <c r="J40" s="370" t="s">
        <v>3594</v>
      </c>
      <c r="K40" s="370" t="s">
        <v>202</v>
      </c>
      <c r="L40" s="314" t="s">
        <v>203</v>
      </c>
      <c r="M40" s="395" t="s">
        <v>145</v>
      </c>
    </row>
    <row r="41" spans="1:14" x14ac:dyDescent="0.35">
      <c r="A41" t="s">
        <v>8</v>
      </c>
      <c r="B41" t="s">
        <v>123</v>
      </c>
      <c r="C41" t="s">
        <v>122</v>
      </c>
      <c r="D41" t="s">
        <v>123</v>
      </c>
      <c r="E41" t="s">
        <v>2265</v>
      </c>
      <c r="F41" s="39">
        <v>0</v>
      </c>
      <c r="G41" s="39">
        <v>25000</v>
      </c>
      <c r="H41" s="39">
        <v>500</v>
      </c>
      <c r="I41" s="370" t="s">
        <v>180</v>
      </c>
      <c r="J41" s="370" t="s">
        <v>3608</v>
      </c>
      <c r="K41" s="370" t="s">
        <v>204</v>
      </c>
      <c r="L41" s="314" t="s">
        <v>205</v>
      </c>
      <c r="M41" s="395" t="s">
        <v>142</v>
      </c>
      <c r="N41" s="370" t="s">
        <v>181</v>
      </c>
    </row>
    <row r="42" spans="1:14" x14ac:dyDescent="0.35">
      <c r="A42" t="s">
        <v>8</v>
      </c>
      <c r="B42" t="s">
        <v>3773</v>
      </c>
      <c r="C42" t="s">
        <v>3863</v>
      </c>
      <c r="D42" t="s">
        <v>3774</v>
      </c>
      <c r="E42" t="s">
        <v>3775</v>
      </c>
      <c r="F42" s="39">
        <v>0</v>
      </c>
      <c r="G42" s="39">
        <v>500000</v>
      </c>
      <c r="H42" s="39">
        <v>1000</v>
      </c>
      <c r="I42" s="370" t="s">
        <v>3776</v>
      </c>
      <c r="J42" s="370" t="s">
        <v>3777</v>
      </c>
      <c r="K42" s="370"/>
      <c r="L42" s="314"/>
      <c r="M42" s="395"/>
      <c r="N42" s="370"/>
    </row>
    <row r="43" spans="1:14" x14ac:dyDescent="0.35">
      <c r="A43" t="s">
        <v>8</v>
      </c>
      <c r="B43" t="s">
        <v>2976</v>
      </c>
      <c r="C43" t="s">
        <v>2977</v>
      </c>
      <c r="D43" t="s">
        <v>2976</v>
      </c>
      <c r="E43" s="184"/>
      <c r="F43">
        <v>0</v>
      </c>
      <c r="G43">
        <v>1</v>
      </c>
      <c r="H43">
        <v>1</v>
      </c>
      <c r="I43" s="370" t="s">
        <v>26</v>
      </c>
      <c r="J43" s="393" t="s">
        <v>3834</v>
      </c>
    </row>
    <row r="44" spans="1:14" x14ac:dyDescent="0.35">
      <c r="A44" t="s">
        <v>8</v>
      </c>
      <c r="B44" t="s">
        <v>55</v>
      </c>
      <c r="C44" t="s">
        <v>124</v>
      </c>
      <c r="D44" t="s">
        <v>55</v>
      </c>
      <c r="E44" s="184"/>
      <c r="F44">
        <v>0</v>
      </c>
      <c r="G44">
        <v>1</v>
      </c>
      <c r="H44">
        <v>1</v>
      </c>
      <c r="I44" s="370" t="s">
        <v>26</v>
      </c>
      <c r="J44" s="393" t="s">
        <v>3802</v>
      </c>
    </row>
    <row r="45" spans="1:14" x14ac:dyDescent="0.35">
      <c r="A45" t="s">
        <v>8</v>
      </c>
      <c r="B45" t="s">
        <v>3620</v>
      </c>
      <c r="C45" t="s">
        <v>3621</v>
      </c>
      <c r="D45" t="s">
        <v>3620</v>
      </c>
      <c r="E45" s="184"/>
      <c r="F45">
        <v>0</v>
      </c>
      <c r="G45">
        <v>1</v>
      </c>
      <c r="H45">
        <v>1</v>
      </c>
      <c r="I45" s="370" t="s">
        <v>26</v>
      </c>
      <c r="J45" s="393" t="s">
        <v>3835</v>
      </c>
    </row>
    <row r="46" spans="1:14" x14ac:dyDescent="0.35">
      <c r="A46" t="s">
        <v>8</v>
      </c>
      <c r="B46" t="s">
        <v>342</v>
      </c>
      <c r="C46" t="s">
        <v>343</v>
      </c>
      <c r="D46" t="s">
        <v>342</v>
      </c>
      <c r="E46" t="s">
        <v>2264</v>
      </c>
      <c r="F46">
        <v>0</v>
      </c>
      <c r="G46">
        <v>1</v>
      </c>
      <c r="H46">
        <v>1</v>
      </c>
      <c r="I46" s="370" t="s">
        <v>26</v>
      </c>
      <c r="J46" s="370"/>
    </row>
    <row r="47" spans="1:14" x14ac:dyDescent="0.35">
      <c r="A47" s="317" t="s">
        <v>8</v>
      </c>
      <c r="B47" s="317" t="s">
        <v>3836</v>
      </c>
      <c r="C47" t="s">
        <v>243</v>
      </c>
      <c r="D47" s="317" t="s">
        <v>242</v>
      </c>
      <c r="E47" t="s">
        <v>2263</v>
      </c>
      <c r="F47" s="386">
        <v>-0.3</v>
      </c>
      <c r="G47" s="386">
        <v>0.6</v>
      </c>
      <c r="H47" s="386">
        <v>0.01</v>
      </c>
      <c r="I47" s="314" t="s">
        <v>244</v>
      </c>
      <c r="J47" s="370" t="s">
        <v>3837</v>
      </c>
      <c r="K47" s="314" t="s">
        <v>2228</v>
      </c>
      <c r="L47" s="314" t="s">
        <v>245</v>
      </c>
      <c r="M47" s="395" t="s">
        <v>3157</v>
      </c>
    </row>
    <row r="48" spans="1:14" x14ac:dyDescent="0.35">
      <c r="A48" s="317" t="s">
        <v>8</v>
      </c>
      <c r="B48" s="319" t="s">
        <v>2300</v>
      </c>
      <c r="C48" t="s">
        <v>2301</v>
      </c>
      <c r="D48" s="319" t="s">
        <v>2300</v>
      </c>
      <c r="E48" s="317" t="s">
        <v>2302</v>
      </c>
      <c r="F48" s="386">
        <v>0</v>
      </c>
      <c r="G48" s="386">
        <v>0.9</v>
      </c>
      <c r="H48" s="386">
        <v>0.01</v>
      </c>
      <c r="I48" s="314" t="s">
        <v>2303</v>
      </c>
      <c r="J48" s="370" t="s">
        <v>3151</v>
      </c>
      <c r="K48" s="314" t="s">
        <v>2355</v>
      </c>
      <c r="L48" s="314" t="s">
        <v>2354</v>
      </c>
    </row>
    <row r="49" spans="1:14" x14ac:dyDescent="0.35">
      <c r="A49" s="317" t="s">
        <v>8</v>
      </c>
      <c r="B49" s="317" t="s">
        <v>239</v>
      </c>
      <c r="C49" t="s">
        <v>269</v>
      </c>
      <c r="D49" s="317" t="s">
        <v>332</v>
      </c>
      <c r="E49" t="s">
        <v>2262</v>
      </c>
      <c r="F49" s="386">
        <v>0</v>
      </c>
      <c r="G49" s="386">
        <v>0.4</v>
      </c>
      <c r="H49" s="386">
        <v>0.01</v>
      </c>
      <c r="I49" s="314" t="s">
        <v>240</v>
      </c>
      <c r="J49" s="370" t="s">
        <v>2282</v>
      </c>
      <c r="K49" s="314" t="s">
        <v>2229</v>
      </c>
      <c r="L49" s="314" t="s">
        <v>241</v>
      </c>
      <c r="M49" s="396" t="s">
        <v>292</v>
      </c>
    </row>
    <row r="50" spans="1:14" x14ac:dyDescent="0.35">
      <c r="A50" s="317" t="s">
        <v>8</v>
      </c>
      <c r="B50" t="s">
        <v>2754</v>
      </c>
      <c r="C50" t="s">
        <v>2756</v>
      </c>
      <c r="D50" t="s">
        <v>2754</v>
      </c>
      <c r="E50" t="s">
        <v>2757</v>
      </c>
      <c r="F50" s="386">
        <v>0</v>
      </c>
      <c r="G50" s="386">
        <v>0.95</v>
      </c>
      <c r="H50" s="386">
        <v>0.01</v>
      </c>
      <c r="I50" s="314" t="s">
        <v>2758</v>
      </c>
      <c r="J50" s="370" t="s">
        <v>3838</v>
      </c>
      <c r="K50" s="370" t="s">
        <v>206</v>
      </c>
      <c r="L50" s="314"/>
      <c r="M50" s="395" t="s">
        <v>3156</v>
      </c>
    </row>
    <row r="51" spans="1:14" x14ac:dyDescent="0.35">
      <c r="A51" t="s">
        <v>8</v>
      </c>
      <c r="B51" t="s">
        <v>18</v>
      </c>
      <c r="C51" t="s">
        <v>125</v>
      </c>
      <c r="D51" t="s">
        <v>18</v>
      </c>
      <c r="E51" t="s">
        <v>2755</v>
      </c>
      <c r="F51" s="317">
        <v>0</v>
      </c>
      <c r="G51" s="317">
        <v>60</v>
      </c>
      <c r="H51" s="317">
        <v>1</v>
      </c>
      <c r="I51" s="317" t="str">
        <f>UnitControlCenter!$B$57</f>
        <v>$/MWh</v>
      </c>
      <c r="J51" s="370" t="s">
        <v>3839</v>
      </c>
      <c r="K51" s="370" t="s">
        <v>206</v>
      </c>
      <c r="L51" s="314" t="s">
        <v>207</v>
      </c>
      <c r="M51" s="395" t="s">
        <v>144</v>
      </c>
    </row>
    <row r="52" spans="1:14" x14ac:dyDescent="0.35">
      <c r="A52" t="s">
        <v>8</v>
      </c>
      <c r="B52" t="s">
        <v>3496</v>
      </c>
      <c r="C52" t="s">
        <v>3497</v>
      </c>
      <c r="D52" t="s">
        <v>3498</v>
      </c>
      <c r="E52" t="s">
        <v>3499</v>
      </c>
      <c r="F52" s="394">
        <v>0</v>
      </c>
      <c r="G52" s="13">
        <v>1</v>
      </c>
      <c r="H52" s="13">
        <v>0.01</v>
      </c>
      <c r="I52" s="317" t="s">
        <v>3500</v>
      </c>
      <c r="J52" s="370" t="s">
        <v>3501</v>
      </c>
      <c r="K52" s="370"/>
      <c r="L52" s="314"/>
      <c r="M52" s="395"/>
    </row>
    <row r="53" spans="1:14" x14ac:dyDescent="0.35">
      <c r="A53" t="s">
        <v>8</v>
      </c>
      <c r="B53" t="s">
        <v>3799</v>
      </c>
      <c r="C53" t="s">
        <v>3800</v>
      </c>
      <c r="D53" t="s">
        <v>3550</v>
      </c>
      <c r="E53" t="s">
        <v>3801</v>
      </c>
      <c r="F53" s="401">
        <v>-100</v>
      </c>
      <c r="G53" s="39">
        <v>100</v>
      </c>
      <c r="H53" s="39">
        <v>1</v>
      </c>
      <c r="I53" s="370" t="s">
        <v>3590</v>
      </c>
      <c r="J53" s="370" t="s">
        <v>3840</v>
      </c>
      <c r="K53" s="370"/>
      <c r="L53" s="314"/>
      <c r="M53" s="395"/>
    </row>
    <row r="54" spans="1:14" x14ac:dyDescent="0.35">
      <c r="A54" t="s">
        <v>8</v>
      </c>
      <c r="B54" t="s">
        <v>3551</v>
      </c>
      <c r="C54" t="s">
        <v>3552</v>
      </c>
      <c r="D54" t="s">
        <v>3550</v>
      </c>
      <c r="E54" t="s">
        <v>3553</v>
      </c>
      <c r="F54" s="394">
        <v>-1</v>
      </c>
      <c r="G54" s="13">
        <v>1</v>
      </c>
      <c r="H54" s="13">
        <v>0.01</v>
      </c>
      <c r="I54" s="317" t="s">
        <v>3554</v>
      </c>
      <c r="J54" s="370" t="s">
        <v>3724</v>
      </c>
      <c r="K54" s="370"/>
      <c r="L54" s="314"/>
      <c r="M54" s="395"/>
    </row>
    <row r="55" spans="1:14" x14ac:dyDescent="0.35">
      <c r="A55" t="s">
        <v>9</v>
      </c>
      <c r="B55" t="s">
        <v>3176</v>
      </c>
      <c r="C55" t="s">
        <v>3140</v>
      </c>
      <c r="D55" t="s">
        <v>3176</v>
      </c>
      <c r="E55" t="s">
        <v>3141</v>
      </c>
      <c r="F55" s="386">
        <v>0</v>
      </c>
      <c r="G55" s="386">
        <v>0.5</v>
      </c>
      <c r="H55" s="386">
        <v>0.01</v>
      </c>
      <c r="I55" s="314" t="s">
        <v>3139</v>
      </c>
      <c r="J55" s="370" t="s">
        <v>3177</v>
      </c>
    </row>
    <row r="56" spans="1:14" x14ac:dyDescent="0.35">
      <c r="A56" t="s">
        <v>9</v>
      </c>
      <c r="B56" t="s">
        <v>23</v>
      </c>
      <c r="C56" t="s">
        <v>3970</v>
      </c>
      <c r="D56" t="s">
        <v>2979</v>
      </c>
      <c r="E56" t="s">
        <v>2978</v>
      </c>
      <c r="F56" s="394">
        <v>0</v>
      </c>
      <c r="G56" s="13">
        <v>1</v>
      </c>
      <c r="H56" s="13">
        <v>0.01</v>
      </c>
      <c r="I56" s="370" t="s">
        <v>2781</v>
      </c>
      <c r="J56" s="370" t="s">
        <v>3906</v>
      </c>
      <c r="K56" s="370" t="s">
        <v>227</v>
      </c>
      <c r="L56" s="314" t="s">
        <v>228</v>
      </c>
    </row>
    <row r="57" spans="1:14" x14ac:dyDescent="0.35">
      <c r="A57" t="s">
        <v>9</v>
      </c>
      <c r="B57" t="s">
        <v>3715</v>
      </c>
      <c r="C57" t="s">
        <v>3716</v>
      </c>
      <c r="D57" t="s">
        <v>2979</v>
      </c>
      <c r="E57" t="s">
        <v>3862</v>
      </c>
      <c r="F57">
        <v>0</v>
      </c>
      <c r="G57">
        <v>1</v>
      </c>
      <c r="H57">
        <v>1</v>
      </c>
      <c r="I57" s="370" t="s">
        <v>26</v>
      </c>
      <c r="J57" s="370" t="s">
        <v>3841</v>
      </c>
      <c r="K57" s="370" t="s">
        <v>227</v>
      </c>
      <c r="L57" s="314" t="s">
        <v>228</v>
      </c>
    </row>
    <row r="58" spans="1:14" x14ac:dyDescent="0.35">
      <c r="A58" t="s">
        <v>9</v>
      </c>
      <c r="B58" t="s">
        <v>3779</v>
      </c>
      <c r="C58" t="s">
        <v>3783</v>
      </c>
      <c r="D58" t="s">
        <v>3779</v>
      </c>
      <c r="E58" t="s">
        <v>3784</v>
      </c>
      <c r="F58" s="394">
        <v>0</v>
      </c>
      <c r="G58" s="13">
        <v>1</v>
      </c>
      <c r="H58" s="13">
        <v>0.01</v>
      </c>
      <c r="I58" s="370" t="s">
        <v>3781</v>
      </c>
      <c r="J58" s="370" t="s">
        <v>3782</v>
      </c>
      <c r="K58" s="370"/>
      <c r="L58" s="314"/>
      <c r="M58" s="395"/>
    </row>
    <row r="59" spans="1:14" x14ac:dyDescent="0.35">
      <c r="A59" t="s">
        <v>9</v>
      </c>
      <c r="B59" t="s">
        <v>3715</v>
      </c>
      <c r="C59" t="s">
        <v>3716</v>
      </c>
      <c r="D59" t="s">
        <v>2979</v>
      </c>
      <c r="E59" t="s">
        <v>3717</v>
      </c>
      <c r="F59">
        <v>0</v>
      </c>
      <c r="G59">
        <v>1</v>
      </c>
      <c r="H59">
        <v>1</v>
      </c>
      <c r="I59" s="370" t="s">
        <v>26</v>
      </c>
      <c r="J59" s="370" t="s">
        <v>3718</v>
      </c>
      <c r="K59" s="370" t="s">
        <v>227</v>
      </c>
      <c r="L59" s="314" t="s">
        <v>228</v>
      </c>
    </row>
    <row r="60" spans="1:14" x14ac:dyDescent="0.35">
      <c r="A60" t="s">
        <v>9</v>
      </c>
      <c r="B60" t="s">
        <v>20</v>
      </c>
      <c r="C60" t="s">
        <v>2736</v>
      </c>
      <c r="D60" t="s">
        <v>20</v>
      </c>
      <c r="E60" t="s">
        <v>2737</v>
      </c>
      <c r="F60" s="394">
        <v>0</v>
      </c>
      <c r="G60" s="13">
        <v>1</v>
      </c>
      <c r="H60" s="13">
        <v>0.01</v>
      </c>
      <c r="I60" s="370" t="s">
        <v>30</v>
      </c>
      <c r="J60" s="370" t="s">
        <v>2367</v>
      </c>
      <c r="K60" s="370" t="s">
        <v>208</v>
      </c>
      <c r="L60" s="314" t="s">
        <v>209</v>
      </c>
      <c r="M60" s="395" t="s">
        <v>2368</v>
      </c>
    </row>
    <row r="61" spans="1:14" x14ac:dyDescent="0.35">
      <c r="A61" t="s">
        <v>9</v>
      </c>
      <c r="B61" t="s">
        <v>4047</v>
      </c>
      <c r="C61" t="s">
        <v>4056</v>
      </c>
      <c r="D61" t="s">
        <v>4047</v>
      </c>
      <c r="E61" t="s">
        <v>4048</v>
      </c>
      <c r="F61" s="394">
        <v>0</v>
      </c>
      <c r="G61" s="13">
        <v>1</v>
      </c>
      <c r="H61" s="13">
        <v>0.01</v>
      </c>
      <c r="I61" s="370" t="s">
        <v>4023</v>
      </c>
      <c r="J61" s="370" t="s">
        <v>4057</v>
      </c>
      <c r="K61" s="370" t="s">
        <v>4024</v>
      </c>
      <c r="L61" s="314" t="s">
        <v>4049</v>
      </c>
      <c r="M61" s="395" t="s">
        <v>4025</v>
      </c>
      <c r="N61" t="s">
        <v>4058</v>
      </c>
    </row>
    <row r="62" spans="1:14" x14ac:dyDescent="0.35">
      <c r="A62" t="s">
        <v>9</v>
      </c>
      <c r="B62" t="s">
        <v>4026</v>
      </c>
      <c r="C62" t="s">
        <v>4027</v>
      </c>
      <c r="D62" t="s">
        <v>4026</v>
      </c>
      <c r="E62" t="s">
        <v>4028</v>
      </c>
      <c r="F62" s="394">
        <v>0</v>
      </c>
      <c r="G62" s="13">
        <v>1</v>
      </c>
      <c r="H62" s="13">
        <v>0.01</v>
      </c>
      <c r="I62" s="370" t="s">
        <v>4029</v>
      </c>
      <c r="J62" s="370" t="s">
        <v>4059</v>
      </c>
      <c r="K62" s="370" t="s">
        <v>4024</v>
      </c>
      <c r="L62" s="314" t="s">
        <v>4030</v>
      </c>
      <c r="M62" s="395" t="s">
        <v>4031</v>
      </c>
    </row>
    <row r="63" spans="1:14" x14ac:dyDescent="0.35">
      <c r="A63" t="s">
        <v>9</v>
      </c>
      <c r="B63" t="s">
        <v>4032</v>
      </c>
      <c r="C63" t="s">
        <v>4033</v>
      </c>
      <c r="D63" t="s">
        <v>4032</v>
      </c>
      <c r="E63" t="s">
        <v>4034</v>
      </c>
      <c r="F63" s="394">
        <v>0</v>
      </c>
      <c r="G63" s="13">
        <v>1</v>
      </c>
      <c r="H63" s="13">
        <v>0.01</v>
      </c>
      <c r="I63" s="370" t="s">
        <v>4035</v>
      </c>
      <c r="J63" s="370" t="s">
        <v>4036</v>
      </c>
      <c r="K63" s="370" t="s">
        <v>4024</v>
      </c>
      <c r="L63" s="314" t="s">
        <v>4037</v>
      </c>
      <c r="M63" s="395" t="s">
        <v>4038</v>
      </c>
    </row>
    <row r="64" spans="1:14" x14ac:dyDescent="0.35">
      <c r="A64" t="s">
        <v>9</v>
      </c>
      <c r="B64" t="s">
        <v>4060</v>
      </c>
      <c r="C64" t="s">
        <v>4061</v>
      </c>
      <c r="D64" t="s">
        <v>4062</v>
      </c>
      <c r="E64" t="s">
        <v>4063</v>
      </c>
      <c r="F64" s="394">
        <v>0</v>
      </c>
      <c r="G64" s="13">
        <v>1</v>
      </c>
      <c r="H64" s="13">
        <v>0.01</v>
      </c>
      <c r="I64" s="370" t="s">
        <v>4064</v>
      </c>
      <c r="J64" s="370" t="s">
        <v>4065</v>
      </c>
      <c r="K64" s="370" t="s">
        <v>4024</v>
      </c>
      <c r="L64" s="314" t="s">
        <v>4066</v>
      </c>
      <c r="M64" s="395" t="s">
        <v>4067</v>
      </c>
    </row>
    <row r="65" spans="1:14" x14ac:dyDescent="0.35">
      <c r="A65" t="s">
        <v>9</v>
      </c>
      <c r="B65" t="s">
        <v>4068</v>
      </c>
      <c r="C65" t="s">
        <v>4069</v>
      </c>
      <c r="D65" t="s">
        <v>4062</v>
      </c>
      <c r="F65" s="394">
        <v>0</v>
      </c>
      <c r="G65" s="13">
        <v>1</v>
      </c>
      <c r="H65" s="13">
        <v>0.05</v>
      </c>
      <c r="I65" s="370" t="s">
        <v>4070</v>
      </c>
      <c r="J65" s="370" t="s">
        <v>4071</v>
      </c>
      <c r="K65" s="370" t="s">
        <v>4024</v>
      </c>
      <c r="L65" s="314" t="s">
        <v>4066</v>
      </c>
      <c r="M65" s="395" t="s">
        <v>4072</v>
      </c>
    </row>
    <row r="66" spans="1:14" x14ac:dyDescent="0.35">
      <c r="A66" t="s">
        <v>9</v>
      </c>
      <c r="B66" t="s">
        <v>4073</v>
      </c>
      <c r="C66" t="s">
        <v>4074</v>
      </c>
      <c r="D66" t="s">
        <v>4073</v>
      </c>
      <c r="E66" t="s">
        <v>4075</v>
      </c>
      <c r="F66" s="394">
        <v>0</v>
      </c>
      <c r="G66" s="13">
        <v>1</v>
      </c>
      <c r="H66" s="13">
        <v>0.01</v>
      </c>
      <c r="I66" s="370" t="s">
        <v>4076</v>
      </c>
      <c r="J66" s="370" t="s">
        <v>4077</v>
      </c>
      <c r="K66" s="370" t="s">
        <v>4024</v>
      </c>
      <c r="L66" s="314" t="s">
        <v>4078</v>
      </c>
      <c r="M66" s="395" t="s">
        <v>4079</v>
      </c>
    </row>
    <row r="67" spans="1:14" x14ac:dyDescent="0.35">
      <c r="A67" t="s">
        <v>9</v>
      </c>
      <c r="B67" t="s">
        <v>4080</v>
      </c>
      <c r="C67" t="s">
        <v>4081</v>
      </c>
      <c r="D67" t="s">
        <v>4073</v>
      </c>
      <c r="E67" t="s">
        <v>4082</v>
      </c>
      <c r="F67" s="394">
        <v>0</v>
      </c>
      <c r="G67" s="13">
        <v>0.3</v>
      </c>
      <c r="H67" s="13">
        <v>0.01</v>
      </c>
      <c r="I67" s="370" t="s">
        <v>4083</v>
      </c>
      <c r="J67" s="370" t="s">
        <v>4084</v>
      </c>
      <c r="K67" s="370" t="s">
        <v>4024</v>
      </c>
      <c r="L67" s="314" t="s">
        <v>4078</v>
      </c>
      <c r="M67" s="395" t="s">
        <v>4085</v>
      </c>
      <c r="N67" t="s">
        <v>4086</v>
      </c>
    </row>
    <row r="68" spans="1:14" x14ac:dyDescent="0.35">
      <c r="A68" t="s">
        <v>9</v>
      </c>
      <c r="B68" t="s">
        <v>4087</v>
      </c>
      <c r="C68" t="s">
        <v>4088</v>
      </c>
      <c r="D68" t="s">
        <v>4087</v>
      </c>
      <c r="E68" t="s">
        <v>4089</v>
      </c>
      <c r="F68" s="394">
        <v>0</v>
      </c>
      <c r="G68" s="13">
        <v>1</v>
      </c>
      <c r="H68" s="13">
        <v>0.05</v>
      </c>
      <c r="I68" s="370" t="s">
        <v>4090</v>
      </c>
      <c r="J68" s="370" t="s">
        <v>4091</v>
      </c>
      <c r="K68" s="370" t="s">
        <v>4024</v>
      </c>
      <c r="L68" s="314" t="s">
        <v>4092</v>
      </c>
      <c r="M68" s="395" t="s">
        <v>4093</v>
      </c>
      <c r="N68" t="s">
        <v>4094</v>
      </c>
    </row>
    <row r="69" spans="1:14" x14ac:dyDescent="0.35">
      <c r="A69" t="s">
        <v>9</v>
      </c>
      <c r="B69" t="s">
        <v>4095</v>
      </c>
      <c r="C69" t="s">
        <v>4096</v>
      </c>
      <c r="D69" t="s">
        <v>4095</v>
      </c>
      <c r="E69" t="s">
        <v>4097</v>
      </c>
      <c r="F69" s="394">
        <v>0</v>
      </c>
      <c r="G69" s="13">
        <v>300</v>
      </c>
      <c r="H69" s="13">
        <v>5</v>
      </c>
      <c r="I69" t="str">
        <f>UnitControlCenter!$B$56</f>
        <v>$/metric ton CO2e</v>
      </c>
      <c r="J69" s="370" t="s">
        <v>4149</v>
      </c>
      <c r="K69" s="370" t="s">
        <v>4024</v>
      </c>
      <c r="L69" s="314" t="s">
        <v>4098</v>
      </c>
      <c r="M69" s="395" t="s">
        <v>4099</v>
      </c>
      <c r="N69" t="s">
        <v>4100</v>
      </c>
    </row>
    <row r="70" spans="1:14" x14ac:dyDescent="0.35">
      <c r="A70" t="s">
        <v>9</v>
      </c>
      <c r="B70" t="s">
        <v>4101</v>
      </c>
      <c r="C70" t="s">
        <v>4101</v>
      </c>
      <c r="D70" t="s">
        <v>4095</v>
      </c>
      <c r="F70" s="394">
        <v>5</v>
      </c>
      <c r="G70" s="13">
        <v>20</v>
      </c>
      <c r="H70" s="13">
        <v>1</v>
      </c>
      <c r="I70" s="370" t="s">
        <v>4102</v>
      </c>
      <c r="J70" s="370" t="s">
        <v>4103</v>
      </c>
      <c r="K70" s="370" t="s">
        <v>4024</v>
      </c>
      <c r="L70" s="314" t="s">
        <v>4098</v>
      </c>
      <c r="M70" s="395" t="s">
        <v>4104</v>
      </c>
    </row>
    <row r="71" spans="1:14" x14ac:dyDescent="0.35">
      <c r="A71" t="s">
        <v>9</v>
      </c>
      <c r="B71" t="s">
        <v>4105</v>
      </c>
      <c r="C71" t="s">
        <v>4106</v>
      </c>
      <c r="D71" t="s">
        <v>4105</v>
      </c>
      <c r="E71" t="s">
        <v>4107</v>
      </c>
      <c r="F71" s="394">
        <v>0</v>
      </c>
      <c r="G71" s="13">
        <v>1</v>
      </c>
      <c r="H71" s="13">
        <v>0.01</v>
      </c>
      <c r="I71" s="370" t="s">
        <v>4108</v>
      </c>
      <c r="J71" s="370" t="s">
        <v>4150</v>
      </c>
      <c r="K71" s="370" t="s">
        <v>4024</v>
      </c>
      <c r="L71" s="314" t="s">
        <v>4109</v>
      </c>
      <c r="M71" s="395" t="s">
        <v>4110</v>
      </c>
    </row>
    <row r="72" spans="1:14" x14ac:dyDescent="0.35">
      <c r="A72" t="s">
        <v>9</v>
      </c>
      <c r="B72" t="s">
        <v>4111</v>
      </c>
      <c r="C72" t="s">
        <v>4112</v>
      </c>
      <c r="D72" t="s">
        <v>4105</v>
      </c>
      <c r="F72" s="394">
        <v>0</v>
      </c>
      <c r="G72" s="13">
        <v>1</v>
      </c>
      <c r="H72" s="13">
        <v>0.05</v>
      </c>
      <c r="I72" s="370" t="s">
        <v>4113</v>
      </c>
      <c r="J72" s="370" t="s">
        <v>4114</v>
      </c>
      <c r="K72" s="370" t="s">
        <v>4024</v>
      </c>
      <c r="L72" s="314" t="s">
        <v>4109</v>
      </c>
      <c r="M72" s="395" t="s">
        <v>4115</v>
      </c>
    </row>
    <row r="73" spans="1:14" x14ac:dyDescent="0.35">
      <c r="A73" t="s">
        <v>9</v>
      </c>
      <c r="B73" t="s">
        <v>4116</v>
      </c>
      <c r="C73" t="s">
        <v>4117</v>
      </c>
      <c r="D73" t="s">
        <v>4116</v>
      </c>
      <c r="E73" t="s">
        <v>4118</v>
      </c>
      <c r="F73" s="394">
        <v>0</v>
      </c>
      <c r="G73" s="13">
        <v>100</v>
      </c>
      <c r="H73" s="13">
        <v>1</v>
      </c>
      <c r="I73" t="str">
        <f>UnitControlCenter!$B$56</f>
        <v>$/metric ton CO2e</v>
      </c>
      <c r="J73" s="370" t="s">
        <v>4148</v>
      </c>
      <c r="K73" s="370" t="s">
        <v>4024</v>
      </c>
      <c r="L73" s="314" t="s">
        <v>4119</v>
      </c>
      <c r="M73" s="395" t="s">
        <v>4120</v>
      </c>
      <c r="N73" t="s">
        <v>4121</v>
      </c>
    </row>
    <row r="74" spans="1:14" x14ac:dyDescent="0.35">
      <c r="A74" t="s">
        <v>9</v>
      </c>
      <c r="B74" t="s">
        <v>4122</v>
      </c>
      <c r="C74" t="s">
        <v>4123</v>
      </c>
      <c r="D74" t="s">
        <v>4116</v>
      </c>
      <c r="F74" s="394">
        <v>1</v>
      </c>
      <c r="G74" s="13">
        <v>20</v>
      </c>
      <c r="H74" s="13">
        <v>1</v>
      </c>
      <c r="I74" s="370" t="s">
        <v>4102</v>
      </c>
      <c r="J74" s="370" t="s">
        <v>4124</v>
      </c>
      <c r="K74" s="370" t="s">
        <v>4024</v>
      </c>
      <c r="L74" s="314" t="s">
        <v>4119</v>
      </c>
      <c r="M74" s="395" t="s">
        <v>4125</v>
      </c>
    </row>
    <row r="75" spans="1:14" x14ac:dyDescent="0.35">
      <c r="A75" t="s">
        <v>9</v>
      </c>
      <c r="B75" t="s">
        <v>4126</v>
      </c>
      <c r="C75" t="s">
        <v>4127</v>
      </c>
      <c r="D75" t="s">
        <v>4126</v>
      </c>
      <c r="E75" t="s">
        <v>4128</v>
      </c>
      <c r="F75" s="394">
        <v>0</v>
      </c>
      <c r="G75" s="13">
        <v>200</v>
      </c>
      <c r="H75" s="13">
        <v>5</v>
      </c>
      <c r="I75" t="str">
        <f>UnitControlCenter!$B$56</f>
        <v>$/metric ton CO2e</v>
      </c>
      <c r="J75" s="370" t="s">
        <v>4129</v>
      </c>
      <c r="K75" s="370" t="s">
        <v>4024</v>
      </c>
      <c r="L75" s="314" t="s">
        <v>4130</v>
      </c>
      <c r="M75" s="395" t="s">
        <v>4131</v>
      </c>
      <c r="N75" t="s">
        <v>4132</v>
      </c>
    </row>
    <row r="76" spans="1:14" x14ac:dyDescent="0.35">
      <c r="A76" t="s">
        <v>9</v>
      </c>
      <c r="B76" t="s">
        <v>4133</v>
      </c>
      <c r="C76" t="s">
        <v>4134</v>
      </c>
      <c r="D76" t="s">
        <v>4126</v>
      </c>
      <c r="F76" s="394">
        <v>0</v>
      </c>
      <c r="G76" s="13">
        <v>1</v>
      </c>
      <c r="H76" s="13">
        <v>1</v>
      </c>
      <c r="I76" s="370" t="s">
        <v>26</v>
      </c>
      <c r="J76" s="370" t="s">
        <v>4135</v>
      </c>
      <c r="K76" s="370" t="s">
        <v>4024</v>
      </c>
      <c r="L76" s="314" t="s">
        <v>4130</v>
      </c>
      <c r="M76" s="395" t="s">
        <v>4136</v>
      </c>
    </row>
    <row r="77" spans="1:14" x14ac:dyDescent="0.35">
      <c r="A77" t="s">
        <v>9</v>
      </c>
      <c r="B77" t="s">
        <v>4137</v>
      </c>
      <c r="C77" t="s">
        <v>4138</v>
      </c>
      <c r="D77" t="s">
        <v>4137</v>
      </c>
      <c r="E77" t="s">
        <v>4139</v>
      </c>
      <c r="F77" s="394">
        <v>0</v>
      </c>
      <c r="G77" s="13">
        <v>1</v>
      </c>
      <c r="H77" s="13">
        <v>0.01</v>
      </c>
      <c r="I77" s="370" t="s">
        <v>4140</v>
      </c>
      <c r="J77" s="370" t="s">
        <v>4151</v>
      </c>
      <c r="K77" s="370" t="s">
        <v>4024</v>
      </c>
      <c r="L77" s="314" t="s">
        <v>4141</v>
      </c>
      <c r="M77" s="395" t="s">
        <v>4142</v>
      </c>
    </row>
    <row r="78" spans="1:14" x14ac:dyDescent="0.35">
      <c r="A78" t="s">
        <v>9</v>
      </c>
      <c r="B78" t="s">
        <v>3794</v>
      </c>
      <c r="C78" t="s">
        <v>3788</v>
      </c>
      <c r="D78" t="s">
        <v>3794</v>
      </c>
      <c r="E78" t="s">
        <v>3709</v>
      </c>
      <c r="F78" s="401">
        <v>0</v>
      </c>
      <c r="G78">
        <v>20</v>
      </c>
      <c r="H78">
        <v>1</v>
      </c>
      <c r="I78" s="370" t="s">
        <v>3710</v>
      </c>
      <c r="J78" s="370" t="s">
        <v>3711</v>
      </c>
      <c r="K78" s="370"/>
      <c r="L78" s="314"/>
      <c r="M78" s="395"/>
    </row>
    <row r="79" spans="1:14" x14ac:dyDescent="0.35">
      <c r="A79" t="s">
        <v>9</v>
      </c>
      <c r="B79" t="s">
        <v>3793</v>
      </c>
      <c r="C79" t="s">
        <v>3789</v>
      </c>
      <c r="D79" t="s">
        <v>3793</v>
      </c>
      <c r="E79" t="s">
        <v>3790</v>
      </c>
      <c r="F79" s="394">
        <v>0</v>
      </c>
      <c r="G79" s="13">
        <v>0.95</v>
      </c>
      <c r="H79" s="13">
        <v>0.01</v>
      </c>
      <c r="I79" s="314" t="s">
        <v>3791</v>
      </c>
      <c r="J79" s="370" t="s">
        <v>3792</v>
      </c>
      <c r="K79" s="370"/>
      <c r="L79" s="314"/>
      <c r="M79" s="370"/>
    </row>
    <row r="80" spans="1:14" x14ac:dyDescent="0.35">
      <c r="A80" t="s">
        <v>9</v>
      </c>
      <c r="B80" t="s">
        <v>3428</v>
      </c>
      <c r="C80" t="s">
        <v>3864</v>
      </c>
      <c r="D80" t="s">
        <v>3712</v>
      </c>
      <c r="E80" t="s">
        <v>3713</v>
      </c>
      <c r="F80" s="317">
        <v>0</v>
      </c>
      <c r="G80" s="404">
        <v>0.5</v>
      </c>
      <c r="H80" s="386">
        <v>0.01</v>
      </c>
      <c r="I80" s="317" t="s">
        <v>3431</v>
      </c>
      <c r="J80" s="370" t="s">
        <v>3714</v>
      </c>
      <c r="K80" s="370"/>
      <c r="L80" s="314"/>
      <c r="M80" s="41" t="s">
        <v>3433</v>
      </c>
    </row>
    <row r="81" spans="1:14" x14ac:dyDescent="0.35">
      <c r="A81" t="s">
        <v>9</v>
      </c>
      <c r="B81" t="s">
        <v>3883</v>
      </c>
      <c r="C81" t="s">
        <v>3880</v>
      </c>
      <c r="D81" s="20" t="s">
        <v>3879</v>
      </c>
      <c r="E81" t="s">
        <v>3881</v>
      </c>
      <c r="F81" s="394">
        <v>0</v>
      </c>
      <c r="G81" s="13">
        <v>1</v>
      </c>
      <c r="H81" s="13">
        <v>0.01</v>
      </c>
      <c r="I81" s="370" t="s">
        <v>3882</v>
      </c>
      <c r="J81" s="370" t="s">
        <v>3884</v>
      </c>
      <c r="K81" s="370" t="s">
        <v>210</v>
      </c>
      <c r="L81" s="314" t="s">
        <v>211</v>
      </c>
      <c r="M81" s="395"/>
    </row>
    <row r="82" spans="1:14" x14ac:dyDescent="0.35">
      <c r="A82" t="s">
        <v>9</v>
      </c>
      <c r="B82" t="s">
        <v>3865</v>
      </c>
      <c r="C82" t="s">
        <v>3871</v>
      </c>
      <c r="D82" t="s">
        <v>3730</v>
      </c>
      <c r="E82" t="s">
        <v>3867</v>
      </c>
      <c r="F82" s="13">
        <v>0</v>
      </c>
      <c r="G82" s="13">
        <v>0.25</v>
      </c>
      <c r="H82" s="13">
        <v>0.01</v>
      </c>
      <c r="I82" s="370" t="s">
        <v>27</v>
      </c>
      <c r="J82" s="370" t="s">
        <v>3869</v>
      </c>
      <c r="K82" s="370" t="s">
        <v>210</v>
      </c>
      <c r="L82" s="314" t="s">
        <v>211</v>
      </c>
      <c r="M82" s="396" t="s">
        <v>2241</v>
      </c>
      <c r="N82" s="314" t="s">
        <v>2241</v>
      </c>
    </row>
    <row r="83" spans="1:14" x14ac:dyDescent="0.35">
      <c r="A83" t="s">
        <v>9</v>
      </c>
      <c r="B83" t="s">
        <v>3866</v>
      </c>
      <c r="C83" t="s">
        <v>3872</v>
      </c>
      <c r="D83" t="s">
        <v>3730</v>
      </c>
      <c r="E83" t="s">
        <v>3868</v>
      </c>
      <c r="F83" s="13">
        <v>0</v>
      </c>
      <c r="G83" s="13">
        <v>0.25</v>
      </c>
      <c r="H83" s="13">
        <v>0.01</v>
      </c>
      <c r="I83" s="370" t="s">
        <v>27</v>
      </c>
      <c r="J83" s="370" t="s">
        <v>3870</v>
      </c>
      <c r="K83" s="370" t="s">
        <v>210</v>
      </c>
      <c r="L83" s="314" t="s">
        <v>211</v>
      </c>
      <c r="M83" s="396" t="s">
        <v>2241</v>
      </c>
      <c r="N83" s="314" t="s">
        <v>2241</v>
      </c>
    </row>
    <row r="84" spans="1:14" x14ac:dyDescent="0.35">
      <c r="A84" t="s">
        <v>9</v>
      </c>
      <c r="B84" t="s">
        <v>3729</v>
      </c>
      <c r="C84" t="s">
        <v>3728</v>
      </c>
      <c r="D84" t="s">
        <v>3730</v>
      </c>
      <c r="E84" t="s">
        <v>3726</v>
      </c>
      <c r="F84" s="13">
        <v>0</v>
      </c>
      <c r="G84" s="13">
        <v>0.25</v>
      </c>
      <c r="H84" s="13">
        <v>0.01</v>
      </c>
      <c r="I84" s="370" t="s">
        <v>27</v>
      </c>
      <c r="J84" s="370" t="s">
        <v>3727</v>
      </c>
      <c r="K84" s="370" t="s">
        <v>210</v>
      </c>
      <c r="L84" s="314" t="s">
        <v>211</v>
      </c>
      <c r="M84" s="396" t="s">
        <v>2241</v>
      </c>
      <c r="N84" s="314" t="s">
        <v>2241</v>
      </c>
    </row>
    <row r="85" spans="1:14" x14ac:dyDescent="0.35">
      <c r="A85" t="s">
        <v>9</v>
      </c>
      <c r="B85" t="s">
        <v>3476</v>
      </c>
      <c r="C85" t="s">
        <v>3477</v>
      </c>
      <c r="D85" t="s">
        <v>3476</v>
      </c>
      <c r="E85" t="s">
        <v>3478</v>
      </c>
      <c r="F85" s="394">
        <v>0</v>
      </c>
      <c r="G85" s="394">
        <v>1</v>
      </c>
      <c r="H85" s="13">
        <v>0.01</v>
      </c>
      <c r="I85" s="370" t="s">
        <v>2388</v>
      </c>
      <c r="J85" s="370" t="s">
        <v>3708</v>
      </c>
      <c r="K85" s="370" t="s">
        <v>212</v>
      </c>
      <c r="L85" s="314" t="s">
        <v>2670</v>
      </c>
      <c r="M85" s="395"/>
    </row>
    <row r="86" spans="1:14" x14ac:dyDescent="0.35">
      <c r="A86" s="317" t="s">
        <v>9</v>
      </c>
      <c r="B86" s="317" t="s">
        <v>2741</v>
      </c>
      <c r="C86" t="s">
        <v>2744</v>
      </c>
      <c r="D86" s="317" t="s">
        <v>2748</v>
      </c>
      <c r="E86" s="317" t="s">
        <v>2749</v>
      </c>
      <c r="F86" s="390">
        <v>0</v>
      </c>
      <c r="G86" s="386">
        <v>1</v>
      </c>
      <c r="H86" s="386">
        <v>0.01</v>
      </c>
      <c r="I86" s="314" t="s">
        <v>30</v>
      </c>
      <c r="J86" s="314" t="s">
        <v>3602</v>
      </c>
      <c r="K86" s="314" t="s">
        <v>2243</v>
      </c>
      <c r="L86" s="314" t="s">
        <v>2244</v>
      </c>
      <c r="M86" s="396" t="s">
        <v>145</v>
      </c>
    </row>
    <row r="87" spans="1:14" x14ac:dyDescent="0.35">
      <c r="A87" s="317" t="s">
        <v>9</v>
      </c>
      <c r="B87" s="317" t="s">
        <v>2742</v>
      </c>
      <c r="C87" t="s">
        <v>2745</v>
      </c>
      <c r="D87" s="317" t="s">
        <v>2748</v>
      </c>
      <c r="E87" s="317" t="s">
        <v>2750</v>
      </c>
      <c r="F87" s="390">
        <v>0</v>
      </c>
      <c r="G87" s="386">
        <v>1</v>
      </c>
      <c r="H87" s="386">
        <v>0.01</v>
      </c>
      <c r="I87" s="314" t="s">
        <v>30</v>
      </c>
      <c r="J87" s="314" t="s">
        <v>3603</v>
      </c>
      <c r="K87" s="314" t="s">
        <v>2243</v>
      </c>
      <c r="L87" s="314" t="s">
        <v>2244</v>
      </c>
      <c r="M87" s="396"/>
    </row>
    <row r="88" spans="1:14" x14ac:dyDescent="0.35">
      <c r="A88" s="317" t="s">
        <v>9</v>
      </c>
      <c r="B88" s="317" t="s">
        <v>2743</v>
      </c>
      <c r="C88" t="s">
        <v>2746</v>
      </c>
      <c r="D88" s="317" t="s">
        <v>2748</v>
      </c>
      <c r="E88" s="317" t="s">
        <v>2751</v>
      </c>
      <c r="F88" s="390">
        <v>0</v>
      </c>
      <c r="G88" s="386">
        <v>1</v>
      </c>
      <c r="H88" s="386">
        <v>0.01</v>
      </c>
      <c r="I88" s="314" t="s">
        <v>30</v>
      </c>
      <c r="J88" s="314" t="s">
        <v>3604</v>
      </c>
      <c r="K88" s="314" t="s">
        <v>2243</v>
      </c>
      <c r="L88" s="314" t="s">
        <v>2244</v>
      </c>
      <c r="M88" s="396"/>
    </row>
    <row r="89" spans="1:14" x14ac:dyDescent="0.35">
      <c r="A89" s="317" t="s">
        <v>9</v>
      </c>
      <c r="B89" s="317" t="s">
        <v>2753</v>
      </c>
      <c r="C89" t="s">
        <v>2747</v>
      </c>
      <c r="D89" s="317" t="s">
        <v>2748</v>
      </c>
      <c r="E89" s="317" t="s">
        <v>2752</v>
      </c>
      <c r="F89" s="390">
        <v>0</v>
      </c>
      <c r="G89" s="386">
        <v>1</v>
      </c>
      <c r="H89" s="386">
        <v>0.01</v>
      </c>
      <c r="I89" s="314" t="s">
        <v>30</v>
      </c>
      <c r="J89" s="314" t="s">
        <v>3605</v>
      </c>
      <c r="K89" s="314" t="s">
        <v>2243</v>
      </c>
      <c r="L89" s="314" t="s">
        <v>2244</v>
      </c>
      <c r="M89" s="396"/>
    </row>
    <row r="90" spans="1:14" x14ac:dyDescent="0.35">
      <c r="A90" t="s">
        <v>9</v>
      </c>
      <c r="B90" t="s">
        <v>3668</v>
      </c>
      <c r="C90" t="s">
        <v>3692</v>
      </c>
      <c r="D90" t="s">
        <v>3668</v>
      </c>
      <c r="E90" s="317" t="s">
        <v>3669</v>
      </c>
      <c r="F90" s="390">
        <v>0</v>
      </c>
      <c r="G90" s="386">
        <v>1</v>
      </c>
      <c r="H90" s="386">
        <v>0.01</v>
      </c>
      <c r="I90" s="314" t="s">
        <v>30</v>
      </c>
      <c r="J90" s="314" t="s">
        <v>4158</v>
      </c>
      <c r="K90" s="314"/>
      <c r="L90" s="314"/>
      <c r="M90" s="396"/>
    </row>
    <row r="91" spans="1:14" x14ac:dyDescent="0.35">
      <c r="A91" t="s">
        <v>9</v>
      </c>
      <c r="B91" t="s">
        <v>3909</v>
      </c>
      <c r="C91" t="s">
        <v>3910</v>
      </c>
      <c r="D91" t="s">
        <v>3911</v>
      </c>
      <c r="E91" t="s">
        <v>3912</v>
      </c>
      <c r="F91" s="394">
        <v>0</v>
      </c>
      <c r="G91" s="394">
        <v>1</v>
      </c>
      <c r="H91" s="13">
        <v>0.01</v>
      </c>
      <c r="I91" s="370" t="s">
        <v>2388</v>
      </c>
      <c r="J91" s="370" t="s">
        <v>3913</v>
      </c>
      <c r="K91" s="370" t="s">
        <v>212</v>
      </c>
      <c r="L91" s="314" t="s">
        <v>2670</v>
      </c>
      <c r="M91" s="395"/>
    </row>
    <row r="92" spans="1:14" x14ac:dyDescent="0.35">
      <c r="A92" t="s">
        <v>9</v>
      </c>
      <c r="B92" t="s">
        <v>2413</v>
      </c>
      <c r="C92" t="s">
        <v>2412</v>
      </c>
      <c r="D92" t="s">
        <v>2413</v>
      </c>
      <c r="E92" t="s">
        <v>2415</v>
      </c>
      <c r="F92" s="394">
        <v>0</v>
      </c>
      <c r="G92" s="13">
        <v>1</v>
      </c>
      <c r="H92" s="13">
        <v>0.01</v>
      </c>
      <c r="I92" s="370" t="s">
        <v>2416</v>
      </c>
      <c r="J92" s="370" t="s">
        <v>3152</v>
      </c>
      <c r="K92" s="370"/>
      <c r="L92" s="314" t="s">
        <v>2666</v>
      </c>
      <c r="M92" s="395" t="s">
        <v>3155</v>
      </c>
    </row>
    <row r="93" spans="1:14" x14ac:dyDescent="0.35">
      <c r="A93" t="s">
        <v>9</v>
      </c>
      <c r="B93" t="s">
        <v>21</v>
      </c>
      <c r="C93" t="s">
        <v>270</v>
      </c>
      <c r="D93" s="20" t="s">
        <v>333</v>
      </c>
      <c r="E93" t="s">
        <v>2260</v>
      </c>
      <c r="F93" s="394">
        <v>0</v>
      </c>
      <c r="G93" s="13">
        <v>1</v>
      </c>
      <c r="H93" s="13">
        <v>0.01</v>
      </c>
      <c r="I93" s="370" t="s">
        <v>30</v>
      </c>
      <c r="J93" s="370" t="s">
        <v>3600</v>
      </c>
      <c r="K93" s="370" t="s">
        <v>213</v>
      </c>
      <c r="L93" s="314" t="s">
        <v>214</v>
      </c>
      <c r="M93" s="395"/>
    </row>
    <row r="94" spans="1:14" x14ac:dyDescent="0.35">
      <c r="A94" t="s">
        <v>9</v>
      </c>
      <c r="B94" t="s">
        <v>19</v>
      </c>
      <c r="C94" t="s">
        <v>271</v>
      </c>
      <c r="D94" s="20" t="s">
        <v>333</v>
      </c>
      <c r="E94" t="s">
        <v>2259</v>
      </c>
      <c r="F94" s="394">
        <v>0</v>
      </c>
      <c r="G94" s="13">
        <v>1</v>
      </c>
      <c r="H94" s="13">
        <v>0.01</v>
      </c>
      <c r="I94" s="370" t="s">
        <v>30</v>
      </c>
      <c r="J94" s="370" t="s">
        <v>3601</v>
      </c>
      <c r="K94" s="370" t="s">
        <v>215</v>
      </c>
      <c r="L94" s="314" t="s">
        <v>216</v>
      </c>
      <c r="M94" s="395"/>
    </row>
    <row r="95" spans="1:14" x14ac:dyDescent="0.35">
      <c r="A95" t="s">
        <v>9</v>
      </c>
      <c r="B95" t="s">
        <v>3184</v>
      </c>
      <c r="C95" t="s">
        <v>3185</v>
      </c>
      <c r="D95" t="s">
        <v>3184</v>
      </c>
      <c r="E95" t="s">
        <v>3186</v>
      </c>
      <c r="F95" s="394">
        <v>0</v>
      </c>
      <c r="G95" s="13">
        <v>1</v>
      </c>
      <c r="H95" s="13">
        <v>0.01</v>
      </c>
      <c r="I95" s="370" t="s">
        <v>30</v>
      </c>
      <c r="J95" s="370" t="s">
        <v>3606</v>
      </c>
      <c r="K95" s="370"/>
      <c r="L95" s="314"/>
      <c r="M95" s="395"/>
    </row>
    <row r="96" spans="1:14" ht="58" x14ac:dyDescent="0.35">
      <c r="A96" t="s">
        <v>9</v>
      </c>
      <c r="B96" t="s">
        <v>3731</v>
      </c>
      <c r="C96" t="s">
        <v>3732</v>
      </c>
      <c r="D96" t="s">
        <v>3733</v>
      </c>
      <c r="E96" t="s">
        <v>3734</v>
      </c>
      <c r="F96">
        <v>0</v>
      </c>
      <c r="G96">
        <v>1</v>
      </c>
      <c r="H96">
        <v>1</v>
      </c>
      <c r="I96" s="370" t="s">
        <v>26</v>
      </c>
      <c r="J96" s="45" t="s">
        <v>3842</v>
      </c>
      <c r="K96" s="370"/>
      <c r="L96" s="314"/>
      <c r="M96" s="395"/>
    </row>
    <row r="97" spans="1:14" ht="72.5" x14ac:dyDescent="0.35">
      <c r="A97" t="s">
        <v>9</v>
      </c>
      <c r="B97" t="s">
        <v>3731</v>
      </c>
      <c r="C97" t="s">
        <v>3732</v>
      </c>
      <c r="D97" t="s">
        <v>3733</v>
      </c>
      <c r="E97" t="s">
        <v>3734</v>
      </c>
      <c r="F97">
        <v>0</v>
      </c>
      <c r="G97">
        <v>1</v>
      </c>
      <c r="H97">
        <v>1</v>
      </c>
      <c r="I97" s="370" t="s">
        <v>26</v>
      </c>
      <c r="J97" s="45" t="s">
        <v>3735</v>
      </c>
      <c r="K97" s="370"/>
      <c r="L97" s="314"/>
      <c r="M97" s="395"/>
    </row>
    <row r="98" spans="1:14" x14ac:dyDescent="0.35">
      <c r="A98" t="s">
        <v>9</v>
      </c>
      <c r="B98" t="s">
        <v>3873</v>
      </c>
      <c r="C98" t="s">
        <v>3874</v>
      </c>
      <c r="D98" t="s">
        <v>3730</v>
      </c>
      <c r="E98" t="s">
        <v>3875</v>
      </c>
      <c r="F98" s="394">
        <v>0</v>
      </c>
      <c r="G98" s="13">
        <v>1</v>
      </c>
      <c r="H98" s="13">
        <v>0.01</v>
      </c>
      <c r="I98" s="370" t="s">
        <v>3876</v>
      </c>
      <c r="J98" s="370" t="s">
        <v>3877</v>
      </c>
      <c r="K98" s="370" t="s">
        <v>210</v>
      </c>
      <c r="L98" s="314" t="s">
        <v>211</v>
      </c>
      <c r="M98" s="396" t="s">
        <v>3878</v>
      </c>
    </row>
    <row r="99" spans="1:14" x14ac:dyDescent="0.35">
      <c r="A99" t="s">
        <v>9</v>
      </c>
      <c r="B99" t="s">
        <v>2460</v>
      </c>
      <c r="C99" t="s">
        <v>2461</v>
      </c>
      <c r="D99" t="s">
        <v>2461</v>
      </c>
      <c r="E99" t="s">
        <v>2462</v>
      </c>
      <c r="F99" s="394">
        <v>0</v>
      </c>
      <c r="G99" s="13">
        <v>1</v>
      </c>
      <c r="H99" s="13">
        <v>0.01</v>
      </c>
      <c r="I99" s="370" t="s">
        <v>2463</v>
      </c>
      <c r="J99" s="370" t="s">
        <v>3609</v>
      </c>
      <c r="K99" s="370"/>
      <c r="L99" s="314" t="s">
        <v>2667</v>
      </c>
      <c r="M99" s="395" t="s">
        <v>145</v>
      </c>
    </row>
    <row r="100" spans="1:14" x14ac:dyDescent="0.35">
      <c r="A100" t="s">
        <v>127</v>
      </c>
      <c r="B100" t="s">
        <v>129</v>
      </c>
      <c r="C100" t="s">
        <v>415</v>
      </c>
      <c r="D100" t="s">
        <v>129</v>
      </c>
      <c r="E100" t="s">
        <v>2258</v>
      </c>
      <c r="F100" s="394">
        <v>-3</v>
      </c>
      <c r="G100" s="13">
        <v>1</v>
      </c>
      <c r="H100" s="13">
        <v>0.01</v>
      </c>
      <c r="I100" s="370" t="s">
        <v>30</v>
      </c>
      <c r="J100" s="370" t="s">
        <v>3843</v>
      </c>
      <c r="K100" s="370" t="s">
        <v>217</v>
      </c>
      <c r="L100" s="314" t="s">
        <v>218</v>
      </c>
      <c r="M100" s="395" t="s">
        <v>145</v>
      </c>
      <c r="N100" s="370" t="s">
        <v>178</v>
      </c>
    </row>
    <row r="101" spans="1:14" x14ac:dyDescent="0.35">
      <c r="A101" t="s">
        <v>127</v>
      </c>
      <c r="B101" t="s">
        <v>246</v>
      </c>
      <c r="C101" t="s">
        <v>422</v>
      </c>
      <c r="D101" t="s">
        <v>246</v>
      </c>
      <c r="E101" t="s">
        <v>2257</v>
      </c>
      <c r="F101" s="394">
        <v>0</v>
      </c>
      <c r="G101" s="13">
        <v>1</v>
      </c>
      <c r="H101" s="13">
        <v>0.01</v>
      </c>
      <c r="I101" s="370" t="s">
        <v>30</v>
      </c>
      <c r="J101" s="370" t="s">
        <v>3249</v>
      </c>
      <c r="K101" s="370" t="s">
        <v>297</v>
      </c>
      <c r="L101" s="314" t="s">
        <v>298</v>
      </c>
      <c r="M101" s="395"/>
      <c r="N101" s="370"/>
    </row>
    <row r="102" spans="1:14" x14ac:dyDescent="0.35">
      <c r="A102" t="s">
        <v>127</v>
      </c>
      <c r="B102" t="s">
        <v>3366</v>
      </c>
      <c r="C102" t="s">
        <v>419</v>
      </c>
      <c r="D102" t="s">
        <v>3366</v>
      </c>
      <c r="E102" t="s">
        <v>2256</v>
      </c>
      <c r="F102" s="394">
        <v>0</v>
      </c>
      <c r="G102" s="13">
        <v>1</v>
      </c>
      <c r="H102" s="13">
        <v>0.01</v>
      </c>
      <c r="I102" s="370" t="s">
        <v>30</v>
      </c>
      <c r="J102" s="370" t="s">
        <v>3367</v>
      </c>
      <c r="K102" s="370"/>
      <c r="L102" s="314" t="s">
        <v>2671</v>
      </c>
      <c r="M102" s="395" t="s">
        <v>3368</v>
      </c>
      <c r="N102" s="370"/>
    </row>
    <row r="103" spans="1:14" x14ac:dyDescent="0.35">
      <c r="A103" t="s">
        <v>127</v>
      </c>
      <c r="B103" t="s">
        <v>179</v>
      </c>
      <c r="C103" t="s">
        <v>416</v>
      </c>
      <c r="D103" t="s">
        <v>179</v>
      </c>
      <c r="E103" t="s">
        <v>2255</v>
      </c>
      <c r="F103" s="394">
        <v>0</v>
      </c>
      <c r="G103" s="13">
        <v>1</v>
      </c>
      <c r="H103" s="13">
        <v>0.01</v>
      </c>
      <c r="I103" s="370" t="s">
        <v>30</v>
      </c>
      <c r="J103" s="370" t="s">
        <v>2283</v>
      </c>
      <c r="K103" s="370" t="s">
        <v>219</v>
      </c>
      <c r="L103" s="314" t="s">
        <v>220</v>
      </c>
      <c r="M103" s="395" t="s">
        <v>145</v>
      </c>
      <c r="N103" s="370"/>
    </row>
    <row r="104" spans="1:14" x14ac:dyDescent="0.35">
      <c r="A104" t="s">
        <v>127</v>
      </c>
      <c r="B104" t="s">
        <v>2738</v>
      </c>
      <c r="C104" t="s">
        <v>2739</v>
      </c>
      <c r="D104" t="s">
        <v>2738</v>
      </c>
      <c r="E104" t="s">
        <v>2740</v>
      </c>
      <c r="F104" s="394">
        <v>0</v>
      </c>
      <c r="G104" s="13">
        <v>1</v>
      </c>
      <c r="H104" s="13">
        <v>0.01</v>
      </c>
      <c r="I104" s="370" t="s">
        <v>30</v>
      </c>
      <c r="J104" s="370" t="s">
        <v>3844</v>
      </c>
      <c r="K104" s="370" t="s">
        <v>221</v>
      </c>
      <c r="L104" s="314" t="s">
        <v>222</v>
      </c>
      <c r="M104" s="395" t="s">
        <v>145</v>
      </c>
      <c r="N104" s="370"/>
    </row>
    <row r="105" spans="1:14" x14ac:dyDescent="0.35">
      <c r="A105" t="s">
        <v>127</v>
      </c>
      <c r="B105" t="s">
        <v>3369</v>
      </c>
      <c r="C105" t="s">
        <v>3292</v>
      </c>
      <c r="D105" t="s">
        <v>3369</v>
      </c>
      <c r="E105" t="s">
        <v>3293</v>
      </c>
      <c r="F105" s="394">
        <v>0</v>
      </c>
      <c r="G105" s="13">
        <v>1</v>
      </c>
      <c r="H105" s="13">
        <v>0.01</v>
      </c>
      <c r="I105" s="370" t="s">
        <v>30</v>
      </c>
      <c r="J105" s="370" t="s">
        <v>3370</v>
      </c>
      <c r="K105" s="370"/>
      <c r="L105" s="314"/>
      <c r="M105" s="395"/>
      <c r="N105" s="370"/>
    </row>
    <row r="106" spans="1:14" x14ac:dyDescent="0.35">
      <c r="A106" t="s">
        <v>127</v>
      </c>
      <c r="B106" t="s">
        <v>130</v>
      </c>
      <c r="C106" t="s">
        <v>417</v>
      </c>
      <c r="D106" t="s">
        <v>130</v>
      </c>
      <c r="E106" t="s">
        <v>2254</v>
      </c>
      <c r="F106" s="394">
        <v>-1.5</v>
      </c>
      <c r="G106" s="13">
        <v>1</v>
      </c>
      <c r="H106" s="13">
        <v>0.01</v>
      </c>
      <c r="I106" s="370" t="s">
        <v>30</v>
      </c>
      <c r="J106" s="370" t="s">
        <v>3725</v>
      </c>
      <c r="K106" s="370" t="s">
        <v>223</v>
      </c>
      <c r="L106" s="314" t="s">
        <v>224</v>
      </c>
      <c r="M106" s="395" t="s">
        <v>145</v>
      </c>
      <c r="N106" s="370"/>
    </row>
    <row r="107" spans="1:14" x14ac:dyDescent="0.35">
      <c r="A107" t="s">
        <v>127</v>
      </c>
      <c r="B107" t="s">
        <v>128</v>
      </c>
      <c r="C107" t="s">
        <v>2771</v>
      </c>
      <c r="D107" t="s">
        <v>128</v>
      </c>
      <c r="E107" t="s">
        <v>2253</v>
      </c>
      <c r="F107" s="394">
        <v>0</v>
      </c>
      <c r="G107" s="13">
        <v>1</v>
      </c>
      <c r="H107" s="13">
        <v>0.01</v>
      </c>
      <c r="I107" s="370" t="s">
        <v>30</v>
      </c>
      <c r="J107" s="370" t="s">
        <v>3630</v>
      </c>
      <c r="K107" s="370" t="s">
        <v>225</v>
      </c>
      <c r="L107" s="314" t="s">
        <v>226</v>
      </c>
      <c r="M107" s="395" t="s">
        <v>145</v>
      </c>
      <c r="N107" s="370"/>
    </row>
    <row r="108" spans="1:14" x14ac:dyDescent="0.35">
      <c r="A108" t="s">
        <v>127</v>
      </c>
      <c r="B108" t="s">
        <v>3363</v>
      </c>
      <c r="C108" t="s">
        <v>418</v>
      </c>
      <c r="D108" t="s">
        <v>3363</v>
      </c>
      <c r="E108" t="s">
        <v>2252</v>
      </c>
      <c r="F108" s="394">
        <v>0</v>
      </c>
      <c r="G108" s="13">
        <v>1</v>
      </c>
      <c r="H108" s="13">
        <v>0.01</v>
      </c>
      <c r="I108" s="370" t="s">
        <v>30</v>
      </c>
      <c r="J108" s="370" t="s">
        <v>3364</v>
      </c>
      <c r="K108" s="370"/>
      <c r="L108" s="314" t="s">
        <v>2672</v>
      </c>
      <c r="M108" s="395" t="s">
        <v>3365</v>
      </c>
      <c r="N108" s="370"/>
    </row>
    <row r="109" spans="1:14" x14ac:dyDescent="0.35">
      <c r="A109" t="s">
        <v>127</v>
      </c>
      <c r="B109" t="s">
        <v>2417</v>
      </c>
      <c r="C109" t="s">
        <v>2418</v>
      </c>
      <c r="D109" t="s">
        <v>2417</v>
      </c>
      <c r="E109" t="s">
        <v>2419</v>
      </c>
      <c r="F109" s="394">
        <v>0</v>
      </c>
      <c r="G109" s="13">
        <v>1</v>
      </c>
      <c r="H109" s="13">
        <v>0.01</v>
      </c>
      <c r="I109" s="370" t="s">
        <v>2420</v>
      </c>
      <c r="J109" s="370" t="s">
        <v>3187</v>
      </c>
      <c r="K109" s="370"/>
      <c r="L109" s="314" t="s">
        <v>2668</v>
      </c>
      <c r="M109" s="388" t="s">
        <v>2421</v>
      </c>
      <c r="N109" s="370"/>
    </row>
    <row r="110" spans="1:14" x14ac:dyDescent="0.35">
      <c r="A110" s="317" t="s">
        <v>2452</v>
      </c>
      <c r="B110" s="317" t="s">
        <v>2454</v>
      </c>
      <c r="C110" t="s">
        <v>272</v>
      </c>
      <c r="D110" s="317" t="s">
        <v>2453</v>
      </c>
      <c r="E110" t="s">
        <v>2251</v>
      </c>
      <c r="F110" s="386">
        <v>0</v>
      </c>
      <c r="G110" s="386">
        <v>1</v>
      </c>
      <c r="H110" s="386">
        <v>0.01</v>
      </c>
      <c r="I110" s="314" t="s">
        <v>54</v>
      </c>
      <c r="J110" s="314" t="s">
        <v>2284</v>
      </c>
      <c r="K110" s="314" t="s">
        <v>231</v>
      </c>
      <c r="L110" s="314" t="s">
        <v>232</v>
      </c>
      <c r="M110" s="395" t="s">
        <v>145</v>
      </c>
      <c r="N110" s="314"/>
    </row>
    <row r="111" spans="1:14" x14ac:dyDescent="0.35">
      <c r="A111" s="317" t="s">
        <v>2452</v>
      </c>
      <c r="B111" s="317" t="s">
        <v>3657</v>
      </c>
      <c r="C111" t="s">
        <v>2707</v>
      </c>
      <c r="D111" s="317" t="s">
        <v>334</v>
      </c>
      <c r="E111" t="s">
        <v>2705</v>
      </c>
      <c r="F111" s="386">
        <v>0</v>
      </c>
      <c r="G111" s="386">
        <v>1</v>
      </c>
      <c r="H111" s="386">
        <v>0.01</v>
      </c>
      <c r="I111" s="370" t="s">
        <v>2706</v>
      </c>
      <c r="J111" s="314" t="s">
        <v>3610</v>
      </c>
      <c r="K111" s="314" t="s">
        <v>327</v>
      </c>
      <c r="L111" s="314" t="s">
        <v>2669</v>
      </c>
      <c r="M111" s="395" t="s">
        <v>145</v>
      </c>
      <c r="N111" s="314"/>
    </row>
    <row r="112" spans="1:14" x14ac:dyDescent="0.35">
      <c r="A112" t="s">
        <v>2452</v>
      </c>
      <c r="B112" t="s">
        <v>3785</v>
      </c>
      <c r="C112" t="s">
        <v>3786</v>
      </c>
      <c r="D112" t="s">
        <v>3779</v>
      </c>
      <c r="E112" t="s">
        <v>3787</v>
      </c>
      <c r="F112" s="394">
        <v>0</v>
      </c>
      <c r="G112" s="13">
        <v>1</v>
      </c>
      <c r="H112" s="13">
        <v>0.01</v>
      </c>
      <c r="I112" s="370" t="s">
        <v>3781</v>
      </c>
      <c r="J112" s="370" t="s">
        <v>4172</v>
      </c>
      <c r="K112" s="370"/>
      <c r="L112" s="314"/>
      <c r="M112" s="395"/>
    </row>
    <row r="113" spans="1:14" x14ac:dyDescent="0.35">
      <c r="A113" t="s">
        <v>2452</v>
      </c>
      <c r="B113" t="s">
        <v>3887</v>
      </c>
      <c r="C113" t="s">
        <v>3888</v>
      </c>
      <c r="D113" t="s">
        <v>3887</v>
      </c>
      <c r="E113" t="s">
        <v>3885</v>
      </c>
      <c r="F113" s="401">
        <v>0</v>
      </c>
      <c r="G113">
        <v>5</v>
      </c>
      <c r="H113">
        <v>0.05</v>
      </c>
      <c r="I113" s="370" t="s">
        <v>3886</v>
      </c>
      <c r="J113" s="370" t="s">
        <v>4173</v>
      </c>
      <c r="K113" s="370"/>
      <c r="L113" s="314"/>
      <c r="M113" s="395"/>
    </row>
    <row r="114" spans="1:14" x14ac:dyDescent="0.35">
      <c r="A114" t="s">
        <v>2452</v>
      </c>
      <c r="B114" t="s">
        <v>4159</v>
      </c>
      <c r="C114" t="s">
        <v>4160</v>
      </c>
      <c r="D114" t="s">
        <v>4161</v>
      </c>
      <c r="E114" t="s">
        <v>4162</v>
      </c>
      <c r="F114" s="401">
        <v>0</v>
      </c>
      <c r="G114">
        <v>1</v>
      </c>
      <c r="H114">
        <v>0.01</v>
      </c>
      <c r="I114" s="370" t="s">
        <v>4163</v>
      </c>
      <c r="J114" s="370" t="s">
        <v>4164</v>
      </c>
      <c r="K114" s="370"/>
      <c r="L114" s="314"/>
      <c r="M114" s="395" t="s">
        <v>4165</v>
      </c>
    </row>
    <row r="115" spans="1:14" x14ac:dyDescent="0.35">
      <c r="A115" t="s">
        <v>2452</v>
      </c>
      <c r="B115" t="s">
        <v>4166</v>
      </c>
      <c r="C115" t="s">
        <v>4167</v>
      </c>
      <c r="D115" t="s">
        <v>4161</v>
      </c>
      <c r="E115" t="s">
        <v>4168</v>
      </c>
      <c r="F115" s="401">
        <v>0</v>
      </c>
      <c r="G115">
        <v>1</v>
      </c>
      <c r="H115">
        <v>0.01</v>
      </c>
      <c r="I115" s="370" t="s">
        <v>4163</v>
      </c>
      <c r="J115" s="370" t="s">
        <v>4169</v>
      </c>
      <c r="K115" s="370"/>
      <c r="L115" s="314"/>
      <c r="M115" s="395" t="s">
        <v>4170</v>
      </c>
    </row>
    <row r="116" spans="1:14" x14ac:dyDescent="0.35">
      <c r="A116" t="s">
        <v>10</v>
      </c>
      <c r="B116" t="s">
        <v>3079</v>
      </c>
      <c r="C116" t="s">
        <v>2389</v>
      </c>
      <c r="D116" t="s">
        <v>3079</v>
      </c>
      <c r="E116" t="s">
        <v>2250</v>
      </c>
      <c r="F116">
        <v>0</v>
      </c>
      <c r="G116">
        <v>300</v>
      </c>
      <c r="H116">
        <v>5</v>
      </c>
      <c r="I116" s="184" t="str">
        <f>UnitControlCenter!$B$56</f>
        <v>$/metric ton CO2e</v>
      </c>
      <c r="J116" s="370" t="s">
        <v>3599</v>
      </c>
      <c r="K116" s="370" t="s">
        <v>229</v>
      </c>
      <c r="L116" s="314" t="s">
        <v>230</v>
      </c>
      <c r="M116" s="396" t="s">
        <v>2365</v>
      </c>
      <c r="N116" s="314" t="s">
        <v>382</v>
      </c>
    </row>
    <row r="117" spans="1:14" x14ac:dyDescent="0.35">
      <c r="A117" t="s">
        <v>10</v>
      </c>
      <c r="B117" t="s">
        <v>22</v>
      </c>
      <c r="C117" t="s">
        <v>133</v>
      </c>
      <c r="D117" t="s">
        <v>22</v>
      </c>
      <c r="E117" t="s">
        <v>2249</v>
      </c>
      <c r="F117" s="386">
        <v>0</v>
      </c>
      <c r="G117" s="386">
        <v>1</v>
      </c>
      <c r="H117" s="386">
        <v>0.01</v>
      </c>
      <c r="I117" s="370" t="s">
        <v>135</v>
      </c>
      <c r="J117" s="370" t="s">
        <v>3845</v>
      </c>
      <c r="K117" s="314" t="s">
        <v>233</v>
      </c>
      <c r="L117" s="314" t="s">
        <v>234</v>
      </c>
      <c r="M117" s="395" t="s">
        <v>145</v>
      </c>
    </row>
    <row r="118" spans="1:14" x14ac:dyDescent="0.35">
      <c r="A118" s="317" t="s">
        <v>10</v>
      </c>
      <c r="B118" s="317" t="s">
        <v>2422</v>
      </c>
      <c r="C118" t="s">
        <v>3770</v>
      </c>
      <c r="D118" s="184"/>
      <c r="E118" s="317" t="s">
        <v>3771</v>
      </c>
      <c r="F118">
        <v>0</v>
      </c>
      <c r="G118">
        <v>1</v>
      </c>
      <c r="H118">
        <v>1</v>
      </c>
      <c r="I118" s="370" t="s">
        <v>26</v>
      </c>
      <c r="J118" s="370" t="s">
        <v>3772</v>
      </c>
      <c r="K118" s="370" t="s">
        <v>229</v>
      </c>
      <c r="L118" s="314" t="s">
        <v>230</v>
      </c>
    </row>
    <row r="119" spans="1:14" x14ac:dyDescent="0.35">
      <c r="A119" s="317" t="s">
        <v>10</v>
      </c>
      <c r="B119" s="317" t="s">
        <v>2935</v>
      </c>
      <c r="C119" t="s">
        <v>3318</v>
      </c>
      <c r="D119" s="184"/>
      <c r="E119" s="317" t="s">
        <v>3320</v>
      </c>
      <c r="F119">
        <v>0</v>
      </c>
      <c r="G119">
        <v>1</v>
      </c>
      <c r="H119">
        <v>1</v>
      </c>
      <c r="I119" s="370" t="s">
        <v>26</v>
      </c>
      <c r="J119" s="370" t="s">
        <v>3846</v>
      </c>
      <c r="K119" s="370" t="s">
        <v>229</v>
      </c>
      <c r="L119" s="314" t="s">
        <v>230</v>
      </c>
    </row>
    <row r="120" spans="1:14" x14ac:dyDescent="0.35">
      <c r="A120" s="317" t="s">
        <v>10</v>
      </c>
      <c r="B120" t="s">
        <v>3278</v>
      </c>
      <c r="C120" t="s">
        <v>3319</v>
      </c>
      <c r="D120" s="184"/>
      <c r="E120" s="184"/>
      <c r="F120">
        <v>0</v>
      </c>
      <c r="G120">
        <v>1</v>
      </c>
      <c r="H120">
        <v>1</v>
      </c>
      <c r="I120" s="370" t="s">
        <v>26</v>
      </c>
      <c r="J120" t="s">
        <v>3847</v>
      </c>
      <c r="K120" s="370" t="s">
        <v>229</v>
      </c>
      <c r="L120" s="314" t="s">
        <v>230</v>
      </c>
    </row>
    <row r="121" spans="1:14" x14ac:dyDescent="0.35">
      <c r="A121" s="317" t="s">
        <v>10</v>
      </c>
      <c r="B121" s="317" t="s">
        <v>2682</v>
      </c>
      <c r="C121" t="s">
        <v>2681</v>
      </c>
      <c r="D121" s="317" t="s">
        <v>2682</v>
      </c>
      <c r="E121" t="s">
        <v>2683</v>
      </c>
      <c r="F121">
        <v>0</v>
      </c>
      <c r="G121">
        <v>1</v>
      </c>
      <c r="H121">
        <v>1</v>
      </c>
      <c r="I121" s="370" t="s">
        <v>26</v>
      </c>
      <c r="J121" s="314"/>
    </row>
    <row r="122" spans="1:14" x14ac:dyDescent="0.35">
      <c r="A122" s="317" t="s">
        <v>10</v>
      </c>
      <c r="B122" s="317" t="s">
        <v>2724</v>
      </c>
      <c r="C122" t="s">
        <v>2724</v>
      </c>
      <c r="D122" s="317" t="s">
        <v>2724</v>
      </c>
      <c r="E122" s="317" t="s">
        <v>2725</v>
      </c>
      <c r="F122" s="386">
        <v>0</v>
      </c>
      <c r="G122" s="386">
        <v>1</v>
      </c>
      <c r="H122" s="386">
        <v>0.01</v>
      </c>
      <c r="I122" s="370" t="s">
        <v>2726</v>
      </c>
      <c r="J122" s="370" t="s">
        <v>3153</v>
      </c>
      <c r="K122" s="314" t="s">
        <v>2870</v>
      </c>
    </row>
    <row r="123" spans="1:14" x14ac:dyDescent="0.35">
      <c r="A123" t="s">
        <v>10</v>
      </c>
      <c r="B123" t="s">
        <v>3225</v>
      </c>
      <c r="C123" t="s">
        <v>3224</v>
      </c>
      <c r="D123" t="s">
        <v>3225</v>
      </c>
      <c r="E123" t="s">
        <v>2248</v>
      </c>
      <c r="F123" s="394">
        <v>-0.9</v>
      </c>
      <c r="G123" s="394">
        <v>0.9</v>
      </c>
      <c r="H123" s="386">
        <v>0.01</v>
      </c>
      <c r="I123" s="370" t="s">
        <v>136</v>
      </c>
      <c r="J123" s="370" t="s">
        <v>3226</v>
      </c>
      <c r="K123" s="314" t="s">
        <v>235</v>
      </c>
      <c r="L123" s="314" t="s">
        <v>236</v>
      </c>
      <c r="M123" s="396" t="s">
        <v>146</v>
      </c>
    </row>
    <row r="124" spans="1:14" x14ac:dyDescent="0.35">
      <c r="A124" t="s">
        <v>10</v>
      </c>
      <c r="B124" t="s">
        <v>3611</v>
      </c>
      <c r="C124" t="s">
        <v>3614</v>
      </c>
      <c r="D124" s="184"/>
      <c r="E124" s="184"/>
      <c r="F124">
        <v>0</v>
      </c>
      <c r="G124">
        <v>1</v>
      </c>
      <c r="H124">
        <v>1</v>
      </c>
      <c r="I124" s="370" t="s">
        <v>26</v>
      </c>
      <c r="J124" t="s">
        <v>3617</v>
      </c>
    </row>
    <row r="125" spans="1:14" x14ac:dyDescent="0.35">
      <c r="A125" t="s">
        <v>10</v>
      </c>
      <c r="B125" t="s">
        <v>3612</v>
      </c>
      <c r="C125" t="s">
        <v>3615</v>
      </c>
      <c r="D125" s="184"/>
      <c r="E125" s="184"/>
      <c r="F125">
        <v>0</v>
      </c>
      <c r="G125">
        <v>1</v>
      </c>
      <c r="H125">
        <v>1</v>
      </c>
      <c r="I125" s="370" t="s">
        <v>26</v>
      </c>
      <c r="J125" t="s">
        <v>3618</v>
      </c>
    </row>
    <row r="126" spans="1:14" x14ac:dyDescent="0.35">
      <c r="A126" t="s">
        <v>10</v>
      </c>
      <c r="B126" t="s">
        <v>3613</v>
      </c>
      <c r="C126" t="s">
        <v>3616</v>
      </c>
      <c r="D126" s="184"/>
      <c r="E126" s="184"/>
      <c r="F126">
        <v>0</v>
      </c>
      <c r="G126">
        <v>1</v>
      </c>
      <c r="H126">
        <v>1</v>
      </c>
      <c r="I126" s="370" t="s">
        <v>26</v>
      </c>
      <c r="J126" t="s">
        <v>3619</v>
      </c>
    </row>
    <row r="127" spans="1:14" x14ac:dyDescent="0.35">
      <c r="A127" t="s">
        <v>2628</v>
      </c>
      <c r="B127" s="184" t="s">
        <v>299</v>
      </c>
      <c r="C127" t="s">
        <v>273</v>
      </c>
      <c r="D127" t="s">
        <v>335</v>
      </c>
      <c r="E127" t="s">
        <v>2247</v>
      </c>
      <c r="F127" s="13">
        <v>0</v>
      </c>
      <c r="G127" s="13">
        <v>0.4</v>
      </c>
      <c r="H127" s="394">
        <v>0.01</v>
      </c>
      <c r="I127" s="370" t="s">
        <v>28</v>
      </c>
      <c r="J127" s="370" t="s">
        <v>3154</v>
      </c>
      <c r="K127" s="370" t="s">
        <v>237</v>
      </c>
      <c r="L127" s="314" t="s">
        <v>238</v>
      </c>
      <c r="M127" s="395"/>
    </row>
    <row r="128" spans="1:14" x14ac:dyDescent="0.35">
      <c r="A128" s="254" t="str">
        <f>A$127</f>
        <v>Research and Development</v>
      </c>
      <c r="B128" s="254" t="str">
        <f t="shared" ref="B128:B133" si="0">B$127</f>
        <v>Capital Cost Reduction</v>
      </c>
      <c r="C128" t="s">
        <v>274</v>
      </c>
      <c r="D128" s="254" t="str">
        <f t="shared" ref="D128:L133" si="1">D$127</f>
        <v>R&amp;D Capital Cost Reductions</v>
      </c>
      <c r="E128" t="s">
        <v>3168</v>
      </c>
      <c r="F128" s="402">
        <f t="shared" si="1"/>
        <v>0</v>
      </c>
      <c r="G128" s="402">
        <f t="shared" si="1"/>
        <v>0.4</v>
      </c>
      <c r="H128" s="402">
        <f t="shared" si="1"/>
        <v>0.01</v>
      </c>
      <c r="I128" s="254" t="str">
        <f t="shared" si="1"/>
        <v>% reduction in cost</v>
      </c>
      <c r="J12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8" s="254" t="str">
        <f t="shared" si="1"/>
        <v>architectural-design.html#rnd</v>
      </c>
      <c r="L128" s="254" t="str">
        <f t="shared" si="1"/>
        <v>research-and-development.html</v>
      </c>
      <c r="M128" s="395"/>
    </row>
    <row r="129" spans="1:13" x14ac:dyDescent="0.35">
      <c r="A129" s="254" t="str">
        <f t="shared" ref="A129:A133" si="2">A$127</f>
        <v>Research and Development</v>
      </c>
      <c r="B129" s="254" t="str">
        <f t="shared" si="0"/>
        <v>Capital Cost Reduction</v>
      </c>
      <c r="C129" t="s">
        <v>275</v>
      </c>
      <c r="D129" s="254" t="str">
        <f t="shared" si="1"/>
        <v>R&amp;D Capital Cost Reductions</v>
      </c>
      <c r="E129" t="s">
        <v>3169</v>
      </c>
      <c r="F129" s="402">
        <f t="shared" si="1"/>
        <v>0</v>
      </c>
      <c r="G129" s="402">
        <f t="shared" si="1"/>
        <v>0.4</v>
      </c>
      <c r="H129" s="402">
        <f t="shared" si="1"/>
        <v>0.01</v>
      </c>
      <c r="I129" s="254" t="str">
        <f t="shared" si="1"/>
        <v>% reduction in cost</v>
      </c>
      <c r="J12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9" s="254" t="str">
        <f t="shared" si="1"/>
        <v>architectural-design.html#rnd</v>
      </c>
      <c r="L129" s="254" t="str">
        <f t="shared" si="1"/>
        <v>research-and-development.html</v>
      </c>
      <c r="M129" s="395"/>
    </row>
    <row r="130" spans="1:13" x14ac:dyDescent="0.35">
      <c r="A130" s="254" t="str">
        <f t="shared" si="2"/>
        <v>Research and Development</v>
      </c>
      <c r="B130" s="254" t="str">
        <f t="shared" si="0"/>
        <v>Capital Cost Reduction</v>
      </c>
      <c r="C130" t="s">
        <v>276</v>
      </c>
      <c r="D130" s="254" t="str">
        <f t="shared" si="1"/>
        <v>R&amp;D Capital Cost Reductions</v>
      </c>
      <c r="E130" t="s">
        <v>3170</v>
      </c>
      <c r="F130" s="402">
        <f t="shared" si="1"/>
        <v>0</v>
      </c>
      <c r="G130" s="402">
        <f t="shared" si="1"/>
        <v>0.4</v>
      </c>
      <c r="H130" s="402">
        <f t="shared" si="1"/>
        <v>0.01</v>
      </c>
      <c r="I130" s="254" t="str">
        <f t="shared" si="1"/>
        <v>% reduction in cost</v>
      </c>
      <c r="J13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0" s="254" t="str">
        <f t="shared" si="1"/>
        <v>architectural-design.html#rnd</v>
      </c>
      <c r="L130" s="254" t="str">
        <f t="shared" si="1"/>
        <v>research-and-development.html</v>
      </c>
      <c r="M130" s="395"/>
    </row>
    <row r="131" spans="1:13" x14ac:dyDescent="0.35">
      <c r="A131" s="254" t="str">
        <f t="shared" si="2"/>
        <v>Research and Development</v>
      </c>
      <c r="B131" s="254" t="str">
        <f t="shared" si="0"/>
        <v>Capital Cost Reduction</v>
      </c>
      <c r="C131" s="317" t="s">
        <v>277</v>
      </c>
      <c r="D131" s="254" t="str">
        <f t="shared" si="1"/>
        <v>R&amp;D Capital Cost Reductions</v>
      </c>
      <c r="E131" t="s">
        <v>3171</v>
      </c>
      <c r="F131" s="402">
        <f t="shared" si="1"/>
        <v>0</v>
      </c>
      <c r="G131" s="402">
        <f t="shared" si="1"/>
        <v>0.4</v>
      </c>
      <c r="H131" s="402">
        <f t="shared" si="1"/>
        <v>0.01</v>
      </c>
      <c r="I131" s="254" t="str">
        <f t="shared" si="1"/>
        <v>% reduction in cost</v>
      </c>
      <c r="J13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1" s="254" t="str">
        <f t="shared" si="1"/>
        <v>architectural-design.html#rnd</v>
      </c>
      <c r="L131" s="254" t="str">
        <f t="shared" si="1"/>
        <v>research-and-development.html</v>
      </c>
      <c r="M131" s="395"/>
    </row>
    <row r="132" spans="1:13" x14ac:dyDescent="0.35">
      <c r="A132" s="254" t="str">
        <f t="shared" si="2"/>
        <v>Research and Development</v>
      </c>
      <c r="B132" s="254" t="str">
        <f t="shared" si="0"/>
        <v>Capital Cost Reduction</v>
      </c>
      <c r="C132" s="317" t="s">
        <v>3983</v>
      </c>
      <c r="D132" s="254" t="str">
        <f t="shared" si="1"/>
        <v>R&amp;D Capital Cost Reductions</v>
      </c>
      <c r="E132" t="s">
        <v>3984</v>
      </c>
      <c r="F132" s="402">
        <f t="shared" si="1"/>
        <v>0</v>
      </c>
      <c r="G132" s="402">
        <f t="shared" si="1"/>
        <v>0.4</v>
      </c>
      <c r="H132" s="402">
        <f t="shared" si="1"/>
        <v>0.01</v>
      </c>
      <c r="I132" s="254" t="str">
        <f t="shared" si="1"/>
        <v>% reduction in cost</v>
      </c>
      <c r="J13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2" s="254" t="str">
        <f t="shared" si="1"/>
        <v>architectural-design.html#rnd</v>
      </c>
      <c r="L132" s="254" t="str">
        <f t="shared" si="1"/>
        <v>research-and-development.html</v>
      </c>
      <c r="M132" s="395"/>
    </row>
    <row r="133" spans="1:13" x14ac:dyDescent="0.35">
      <c r="A133" s="254" t="str">
        <f t="shared" si="2"/>
        <v>Research and Development</v>
      </c>
      <c r="B133" s="254" t="str">
        <f t="shared" si="0"/>
        <v>Capital Cost Reduction</v>
      </c>
      <c r="C133" s="317" t="s">
        <v>4050</v>
      </c>
      <c r="D133" s="254" t="str">
        <f t="shared" si="1"/>
        <v>R&amp;D Capital Cost Reductions</v>
      </c>
      <c r="E133" t="s">
        <v>4051</v>
      </c>
      <c r="F133" s="402">
        <f t="shared" si="1"/>
        <v>0</v>
      </c>
      <c r="G133" s="402">
        <f t="shared" si="1"/>
        <v>0.4</v>
      </c>
      <c r="H133" s="402">
        <f t="shared" si="1"/>
        <v>0.01</v>
      </c>
      <c r="I133" s="254" t="str">
        <f t="shared" si="1"/>
        <v>% reduction in cost</v>
      </c>
      <c r="J13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3" s="254" t="str">
        <f t="shared" si="1"/>
        <v>architectural-design.html#rnd</v>
      </c>
      <c r="L133" s="254" t="str">
        <f t="shared" si="1"/>
        <v>research-and-development.html</v>
      </c>
      <c r="M133" s="395"/>
    </row>
    <row r="134" spans="1:13" x14ac:dyDescent="0.35">
      <c r="A134" s="317" t="s">
        <v>2628</v>
      </c>
      <c r="B134" s="317" t="s">
        <v>2769</v>
      </c>
      <c r="C134" t="s">
        <v>2770</v>
      </c>
      <c r="D134" s="317" t="s">
        <v>3659</v>
      </c>
      <c r="E134" s="390" t="s">
        <v>2772</v>
      </c>
      <c r="F134" s="13">
        <v>0</v>
      </c>
      <c r="G134" s="13">
        <v>1</v>
      </c>
      <c r="H134" s="394">
        <v>0.01</v>
      </c>
      <c r="I134" s="370" t="s">
        <v>30</v>
      </c>
      <c r="J134" s="370" t="s">
        <v>3341</v>
      </c>
      <c r="K134" s="314" t="s">
        <v>2775</v>
      </c>
      <c r="L134" s="314" t="s">
        <v>2774</v>
      </c>
      <c r="M134" s="396" t="s">
        <v>2773</v>
      </c>
    </row>
    <row r="135" spans="1:13" x14ac:dyDescent="0.35">
      <c r="A135" s="317" t="s">
        <v>2628</v>
      </c>
      <c r="B135" s="317" t="s">
        <v>3644</v>
      </c>
      <c r="C135" t="s">
        <v>3645</v>
      </c>
      <c r="D135" s="317" t="s">
        <v>3659</v>
      </c>
      <c r="E135" s="390" t="s">
        <v>3646</v>
      </c>
      <c r="F135" s="13">
        <v>0</v>
      </c>
      <c r="G135" s="13">
        <v>1</v>
      </c>
      <c r="H135" s="394">
        <v>0.01</v>
      </c>
      <c r="I135" s="370" t="s">
        <v>30</v>
      </c>
      <c r="J135" s="370" t="s">
        <v>3648</v>
      </c>
      <c r="K135" s="314"/>
      <c r="L135" s="314"/>
      <c r="M135" s="396" t="s">
        <v>3647</v>
      </c>
    </row>
    <row r="136" spans="1:13" x14ac:dyDescent="0.35">
      <c r="A136" t="s">
        <v>2628</v>
      </c>
      <c r="B136" s="184" t="s">
        <v>312</v>
      </c>
      <c r="C136" t="s">
        <v>278</v>
      </c>
      <c r="D136" t="s">
        <v>336</v>
      </c>
      <c r="E136" t="s">
        <v>2246</v>
      </c>
      <c r="F136" s="13">
        <v>0</v>
      </c>
      <c r="G136" s="13">
        <v>0.4</v>
      </c>
      <c r="H136" s="394">
        <v>0.01</v>
      </c>
      <c r="I136" s="370" t="s">
        <v>29</v>
      </c>
      <c r="J136" s="370" t="s">
        <v>3160</v>
      </c>
      <c r="K136" s="370" t="s">
        <v>237</v>
      </c>
      <c r="L136" s="314" t="s">
        <v>238</v>
      </c>
    </row>
    <row r="137" spans="1:13" x14ac:dyDescent="0.35">
      <c r="A137" s="254" t="str">
        <f>A$136</f>
        <v>Research and Development</v>
      </c>
      <c r="B137" s="254" t="str">
        <f>B$136</f>
        <v>Fuel Use Reduction</v>
      </c>
      <c r="C137" t="s">
        <v>279</v>
      </c>
      <c r="D137" s="254" t="str">
        <f t="shared" ref="D137:L140" si="3">D$136</f>
        <v>R&amp;D Fuel Use Reductions</v>
      </c>
      <c r="E137" t="s">
        <v>3172</v>
      </c>
      <c r="F137" s="261">
        <f t="shared" si="3"/>
        <v>0</v>
      </c>
      <c r="G137" s="261">
        <f t="shared" si="3"/>
        <v>0.4</v>
      </c>
      <c r="H137" s="261">
        <f t="shared" si="3"/>
        <v>0.01</v>
      </c>
      <c r="I137" s="254" t="str">
        <f t="shared" si="3"/>
        <v>% reduction in fuel use</v>
      </c>
      <c r="J13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7" s="254" t="str">
        <f t="shared" si="3"/>
        <v>architectural-design.html#rnd</v>
      </c>
      <c r="L137" s="254" t="str">
        <f t="shared" si="3"/>
        <v>research-and-development.html</v>
      </c>
    </row>
    <row r="138" spans="1:13" x14ac:dyDescent="0.35">
      <c r="A138" s="254" t="str">
        <f t="shared" ref="A138:B140" si="4">A$136</f>
        <v>Research and Development</v>
      </c>
      <c r="B138" s="254" t="str">
        <f t="shared" si="4"/>
        <v>Fuel Use Reduction</v>
      </c>
      <c r="C138" t="s">
        <v>280</v>
      </c>
      <c r="D138" s="254" t="str">
        <f t="shared" si="3"/>
        <v>R&amp;D Fuel Use Reductions</v>
      </c>
      <c r="E138" t="s">
        <v>3173</v>
      </c>
      <c r="F138" s="261">
        <f t="shared" si="3"/>
        <v>0</v>
      </c>
      <c r="G138" s="261">
        <f t="shared" si="3"/>
        <v>0.4</v>
      </c>
      <c r="H138" s="261">
        <f t="shared" si="3"/>
        <v>0.01</v>
      </c>
      <c r="I138" s="254" t="str">
        <f t="shared" si="3"/>
        <v>% reduction in fuel use</v>
      </c>
      <c r="J13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8" s="254" t="str">
        <f t="shared" si="3"/>
        <v>architectural-design.html#rnd</v>
      </c>
      <c r="L138" s="254" t="str">
        <f t="shared" si="3"/>
        <v>research-and-development.html</v>
      </c>
    </row>
    <row r="139" spans="1:13" x14ac:dyDescent="0.35">
      <c r="A139" s="254" t="str">
        <f t="shared" si="4"/>
        <v>Research and Development</v>
      </c>
      <c r="B139" s="254" t="str">
        <f t="shared" si="4"/>
        <v>Fuel Use Reduction</v>
      </c>
      <c r="C139" t="s">
        <v>281</v>
      </c>
      <c r="D139" s="254" t="str">
        <f t="shared" si="3"/>
        <v>R&amp;D Fuel Use Reductions</v>
      </c>
      <c r="E139" t="s">
        <v>3174</v>
      </c>
      <c r="F139" s="261">
        <f t="shared" si="3"/>
        <v>0</v>
      </c>
      <c r="G139" s="261">
        <f t="shared" si="3"/>
        <v>0.4</v>
      </c>
      <c r="H139" s="261">
        <f t="shared" si="3"/>
        <v>0.01</v>
      </c>
      <c r="I139" s="254" t="str">
        <f t="shared" si="3"/>
        <v>% reduction in fuel use</v>
      </c>
      <c r="J13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9" s="254" t="str">
        <f t="shared" si="3"/>
        <v>architectural-design.html#rnd</v>
      </c>
      <c r="L139" s="254" t="str">
        <f t="shared" si="3"/>
        <v>research-and-development.html</v>
      </c>
    </row>
    <row r="140" spans="1:13" x14ac:dyDescent="0.35">
      <c r="A140" s="254" t="str">
        <f t="shared" si="4"/>
        <v>Research and Development</v>
      </c>
      <c r="B140" s="254" t="str">
        <f t="shared" si="4"/>
        <v>Fuel Use Reduction</v>
      </c>
      <c r="C140" t="s">
        <v>282</v>
      </c>
      <c r="D140" s="254" t="str">
        <f t="shared" si="3"/>
        <v>R&amp;D Fuel Use Reductions</v>
      </c>
      <c r="E140" t="s">
        <v>3175</v>
      </c>
      <c r="F140" s="261">
        <f t="shared" si="3"/>
        <v>0</v>
      </c>
      <c r="G140" s="261">
        <f t="shared" si="3"/>
        <v>0.4</v>
      </c>
      <c r="H140" s="261">
        <f t="shared" si="3"/>
        <v>0.01</v>
      </c>
      <c r="I140" s="254" t="str">
        <f t="shared" si="3"/>
        <v>% reduction in fuel use</v>
      </c>
      <c r="J14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40" s="254" t="str">
        <f t="shared" si="3"/>
        <v>architectural-design.html#rnd</v>
      </c>
      <c r="L140" s="254" t="str">
        <f t="shared" si="3"/>
        <v>research-and-development.html</v>
      </c>
    </row>
    <row r="141" spans="1:13" ht="188.5" x14ac:dyDescent="0.35">
      <c r="A141" t="s">
        <v>2905</v>
      </c>
      <c r="B141" t="s">
        <v>2906</v>
      </c>
      <c r="C141" t="s">
        <v>2913</v>
      </c>
      <c r="D141" s="184"/>
      <c r="E141" t="s">
        <v>2938</v>
      </c>
      <c r="F141">
        <v>0</v>
      </c>
      <c r="G141">
        <v>10</v>
      </c>
      <c r="H141">
        <v>1</v>
      </c>
      <c r="I141" t="s">
        <v>2883</v>
      </c>
      <c r="J141" s="1" t="s">
        <v>3806</v>
      </c>
      <c r="K141" t="s">
        <v>2884</v>
      </c>
    </row>
    <row r="142" spans="1:13" x14ac:dyDescent="0.35">
      <c r="A142" t="s">
        <v>2905</v>
      </c>
      <c r="B142" t="s">
        <v>2907</v>
      </c>
      <c r="C142" t="s">
        <v>2914</v>
      </c>
      <c r="D142" s="184"/>
      <c r="E142" t="s">
        <v>2939</v>
      </c>
      <c r="F142">
        <v>0</v>
      </c>
      <c r="G142">
        <v>10</v>
      </c>
      <c r="H142">
        <v>1</v>
      </c>
      <c r="I142" t="s">
        <v>2883</v>
      </c>
      <c r="J142" s="254" t="str">
        <f>J$141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2" s="254" t="str">
        <f t="shared" ref="K142:K154" si="5">K$141</f>
        <v>io-model.html</v>
      </c>
    </row>
    <row r="143" spans="1:13" x14ac:dyDescent="0.35">
      <c r="A143" t="s">
        <v>2905</v>
      </c>
      <c r="B143" t="s">
        <v>3390</v>
      </c>
      <c r="C143" t="s">
        <v>3542</v>
      </c>
      <c r="D143" s="184"/>
      <c r="E143" t="s">
        <v>2940</v>
      </c>
      <c r="F143">
        <v>0</v>
      </c>
      <c r="G143">
        <v>10</v>
      </c>
      <c r="H143">
        <v>1</v>
      </c>
      <c r="I143" t="s">
        <v>2883</v>
      </c>
      <c r="J143" s="254" t="str">
        <f t="shared" ref="J143:J154" si="6">J$141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3" s="254" t="str">
        <f t="shared" si="5"/>
        <v>io-model.html</v>
      </c>
    </row>
    <row r="144" spans="1:13" x14ac:dyDescent="0.35">
      <c r="A144" t="s">
        <v>2905</v>
      </c>
      <c r="B144" t="s">
        <v>3803</v>
      </c>
      <c r="C144" t="s">
        <v>3804</v>
      </c>
      <c r="D144" s="184"/>
      <c r="E144" t="s">
        <v>3805</v>
      </c>
      <c r="F144">
        <v>0</v>
      </c>
      <c r="G144">
        <v>10</v>
      </c>
      <c r="H144">
        <v>1</v>
      </c>
      <c r="I144" t="s">
        <v>2883</v>
      </c>
      <c r="J14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4" s="254" t="str">
        <f t="shared" si="5"/>
        <v>io-model.html</v>
      </c>
    </row>
    <row r="145" spans="1:13" x14ac:dyDescent="0.35">
      <c r="A145" t="s">
        <v>2905</v>
      </c>
      <c r="B145" t="s">
        <v>2908</v>
      </c>
      <c r="C145" t="s">
        <v>2915</v>
      </c>
      <c r="D145" s="184"/>
      <c r="E145" t="s">
        <v>2941</v>
      </c>
      <c r="F145">
        <v>0</v>
      </c>
      <c r="G145">
        <v>10</v>
      </c>
      <c r="H145">
        <v>1</v>
      </c>
      <c r="I145" t="s">
        <v>2883</v>
      </c>
      <c r="J14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5" s="254" t="str">
        <f t="shared" si="5"/>
        <v>io-model.html</v>
      </c>
    </row>
    <row r="146" spans="1:13" x14ac:dyDescent="0.35">
      <c r="A146" t="s">
        <v>2905</v>
      </c>
      <c r="B146" t="s">
        <v>2909</v>
      </c>
      <c r="C146" t="s">
        <v>2916</v>
      </c>
      <c r="D146" s="184"/>
      <c r="E146" t="s">
        <v>2942</v>
      </c>
      <c r="F146">
        <v>0</v>
      </c>
      <c r="G146">
        <v>10</v>
      </c>
      <c r="H146">
        <v>1</v>
      </c>
      <c r="I146" t="s">
        <v>2883</v>
      </c>
      <c r="J14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6" s="254" t="str">
        <f t="shared" si="5"/>
        <v>io-model.html</v>
      </c>
    </row>
    <row r="147" spans="1:13" x14ac:dyDescent="0.35">
      <c r="A147" t="s">
        <v>2905</v>
      </c>
      <c r="B147" t="s">
        <v>251</v>
      </c>
      <c r="C147" t="s">
        <v>2917</v>
      </c>
      <c r="D147" s="184"/>
      <c r="E147" t="s">
        <v>2943</v>
      </c>
      <c r="F147">
        <v>0</v>
      </c>
      <c r="G147">
        <v>10</v>
      </c>
      <c r="H147">
        <v>1</v>
      </c>
      <c r="I147" t="s">
        <v>2883</v>
      </c>
      <c r="J14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7" s="254" t="str">
        <f t="shared" si="5"/>
        <v>io-model.html</v>
      </c>
    </row>
    <row r="148" spans="1:13" x14ac:dyDescent="0.35">
      <c r="A148" t="s">
        <v>2905</v>
      </c>
      <c r="B148" t="s">
        <v>2910</v>
      </c>
      <c r="C148" t="s">
        <v>2918</v>
      </c>
      <c r="D148" s="184"/>
      <c r="E148" t="s">
        <v>2944</v>
      </c>
      <c r="F148">
        <v>0</v>
      </c>
      <c r="G148">
        <v>10</v>
      </c>
      <c r="H148">
        <v>1</v>
      </c>
      <c r="I148" t="s">
        <v>2883</v>
      </c>
      <c r="J14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8" s="254" t="str">
        <f t="shared" si="5"/>
        <v>io-model.html</v>
      </c>
    </row>
    <row r="149" spans="1:13" x14ac:dyDescent="0.35">
      <c r="A149" t="s">
        <v>2905</v>
      </c>
      <c r="B149" t="s">
        <v>3543</v>
      </c>
      <c r="C149" t="s">
        <v>3544</v>
      </c>
      <c r="D149" s="184"/>
      <c r="E149" t="s">
        <v>3545</v>
      </c>
      <c r="F149">
        <v>0</v>
      </c>
      <c r="G149">
        <v>10</v>
      </c>
      <c r="H149">
        <v>1</v>
      </c>
      <c r="I149" t="s">
        <v>2883</v>
      </c>
      <c r="J14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9" s="254" t="str">
        <f t="shared" si="5"/>
        <v>io-model.html</v>
      </c>
    </row>
    <row r="150" spans="1:13" x14ac:dyDescent="0.35">
      <c r="A150" t="s">
        <v>2905</v>
      </c>
      <c r="B150" t="s">
        <v>3854</v>
      </c>
      <c r="C150" t="s">
        <v>3856</v>
      </c>
      <c r="D150" s="184"/>
      <c r="E150" t="s">
        <v>3858</v>
      </c>
      <c r="F150">
        <v>0</v>
      </c>
      <c r="G150">
        <v>10</v>
      </c>
      <c r="H150">
        <v>1</v>
      </c>
      <c r="I150" t="s">
        <v>2883</v>
      </c>
      <c r="J15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0" s="254" t="str">
        <f t="shared" si="5"/>
        <v>io-model.html</v>
      </c>
    </row>
    <row r="151" spans="1:13" x14ac:dyDescent="0.35">
      <c r="A151" t="s">
        <v>2905</v>
      </c>
      <c r="B151" t="s">
        <v>3855</v>
      </c>
      <c r="C151" t="s">
        <v>3857</v>
      </c>
      <c r="D151" s="184"/>
      <c r="E151" t="s">
        <v>3859</v>
      </c>
      <c r="F151">
        <v>0</v>
      </c>
      <c r="G151">
        <v>10</v>
      </c>
      <c r="H151">
        <v>1</v>
      </c>
      <c r="I151" t="s">
        <v>2883</v>
      </c>
      <c r="J15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1" s="254" t="str">
        <f t="shared" si="5"/>
        <v>io-model.html</v>
      </c>
    </row>
    <row r="152" spans="1:13" ht="188.5" x14ac:dyDescent="0.35">
      <c r="A152" t="s">
        <v>2905</v>
      </c>
      <c r="B152" t="s">
        <v>4143</v>
      </c>
      <c r="C152" t="s">
        <v>4144</v>
      </c>
      <c r="D152" s="184"/>
      <c r="E152" t="s">
        <v>4145</v>
      </c>
      <c r="F152">
        <v>0</v>
      </c>
      <c r="G152">
        <v>10</v>
      </c>
      <c r="H152">
        <v>1</v>
      </c>
      <c r="I152" t="s">
        <v>2883</v>
      </c>
      <c r="J152" s="4" t="str">
        <f>J$141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2" s="254" t="s">
        <v>2884</v>
      </c>
    </row>
    <row r="153" spans="1:13" x14ac:dyDescent="0.35">
      <c r="A153" t="s">
        <v>2905</v>
      </c>
      <c r="B153" t="s">
        <v>2911</v>
      </c>
      <c r="C153" t="s">
        <v>2919</v>
      </c>
      <c r="D153" s="184"/>
      <c r="E153" t="s">
        <v>2945</v>
      </c>
      <c r="F153">
        <v>0</v>
      </c>
      <c r="G153">
        <v>10</v>
      </c>
      <c r="H153">
        <v>1</v>
      </c>
      <c r="I153" t="s">
        <v>2883</v>
      </c>
      <c r="J15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3" s="254" t="str">
        <f t="shared" si="5"/>
        <v>io-model.html</v>
      </c>
    </row>
    <row r="154" spans="1:13" x14ac:dyDescent="0.35">
      <c r="A154" t="s">
        <v>2905</v>
      </c>
      <c r="B154" t="s">
        <v>2912</v>
      </c>
      <c r="C154" t="s">
        <v>2920</v>
      </c>
      <c r="D154" s="184"/>
      <c r="E154" t="s">
        <v>2946</v>
      </c>
      <c r="F154">
        <v>0</v>
      </c>
      <c r="G154">
        <v>10</v>
      </c>
      <c r="H154">
        <v>1</v>
      </c>
      <c r="I154" t="s">
        <v>2883</v>
      </c>
      <c r="J15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4" s="254" t="str">
        <f t="shared" si="5"/>
        <v>io-model.html</v>
      </c>
    </row>
    <row r="155" spans="1:13" x14ac:dyDescent="0.35">
      <c r="A155" t="s">
        <v>2790</v>
      </c>
      <c r="B155" t="s">
        <v>2791</v>
      </c>
      <c r="C155" t="s">
        <v>3371</v>
      </c>
      <c r="D155" s="184"/>
      <c r="E155" t="s">
        <v>2792</v>
      </c>
      <c r="F155">
        <v>0</v>
      </c>
      <c r="G155">
        <v>1</v>
      </c>
      <c r="H155">
        <v>1</v>
      </c>
      <c r="I155" s="370" t="s">
        <v>26</v>
      </c>
      <c r="J155" t="s">
        <v>3372</v>
      </c>
      <c r="M155" s="403"/>
    </row>
    <row r="156" spans="1:13" x14ac:dyDescent="0.35">
      <c r="A156" t="s">
        <v>2790</v>
      </c>
      <c r="B156" t="s">
        <v>3238</v>
      </c>
      <c r="C156" t="s">
        <v>3236</v>
      </c>
      <c r="D156" s="184"/>
      <c r="E156" s="184"/>
      <c r="F156">
        <v>0</v>
      </c>
      <c r="G156">
        <v>1</v>
      </c>
      <c r="H156">
        <v>1</v>
      </c>
      <c r="I156" s="370" t="s">
        <v>26</v>
      </c>
      <c r="J156" t="s">
        <v>3237</v>
      </c>
    </row>
    <row r="157" spans="1:13" x14ac:dyDescent="0.35">
      <c r="A157" t="s">
        <v>2790</v>
      </c>
      <c r="B157" t="s">
        <v>4174</v>
      </c>
      <c r="C157" t="s">
        <v>4175</v>
      </c>
      <c r="D157" s="184"/>
      <c r="E157" s="184"/>
      <c r="F157">
        <v>0</v>
      </c>
      <c r="G157">
        <v>1</v>
      </c>
      <c r="H157">
        <v>1</v>
      </c>
      <c r="I157" s="370" t="s">
        <v>26</v>
      </c>
      <c r="J157" t="s">
        <v>4176</v>
      </c>
    </row>
  </sheetData>
  <phoneticPr fontId="116" type="noConversion"/>
  <hyperlinks>
    <hyperlink ref="N100" r:id="rId1" display="https://www.fas.org/sgp/crs/misc/R40562.pdf, p.3, paragraph 1" xr:uid="{7CF34F3F-CA8F-4028-84E1-41FC3F30186E}"/>
    <hyperlink ref="M39" r:id="rId2" xr:uid="{CCD96C47-4318-492F-832D-59742BBFA55D}"/>
    <hyperlink ref="M80"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306"/>
  <sheetViews>
    <sheetView topLeftCell="A3276" zoomScale="58" zoomScaleNormal="55" workbookViewId="0">
      <selection activeCell="A3297" sqref="A3297:XFD3297"/>
    </sheetView>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9" width="9.1796875" style="1"/>
    <col min="20" max="20" width="9.453125" style="1" customWidth="1"/>
    <col min="21" max="16384" width="9.1796875" style="1"/>
  </cols>
  <sheetData>
    <row r="1" spans="1:18" x14ac:dyDescent="0.3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2359</v>
      </c>
      <c r="D2" s="2" t="s">
        <v>34</v>
      </c>
      <c r="E2" s="2" t="s">
        <v>2206</v>
      </c>
      <c r="F2" s="2" t="s">
        <v>3404</v>
      </c>
      <c r="G2" s="2" t="s">
        <v>2403</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469</v>
      </c>
      <c r="F3" s="2" t="s">
        <v>3404</v>
      </c>
      <c r="G3" s="2" t="s">
        <v>469</v>
      </c>
      <c r="H3" s="47">
        <f>H2+1</f>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3404</v>
      </c>
      <c r="G4" s="2" t="s">
        <v>2209</v>
      </c>
      <c r="H4" s="47">
        <f t="shared" ref="H4:H67" si="1">H3+1</f>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3404</v>
      </c>
      <c r="G5" s="2" t="s">
        <v>2211</v>
      </c>
      <c r="H5" s="47">
        <f t="shared" si="1"/>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3404</v>
      </c>
      <c r="G6" s="2" t="s">
        <v>2296</v>
      </c>
      <c r="H6" s="47">
        <f t="shared" si="1"/>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3404</v>
      </c>
      <c r="G7" s="2" t="s">
        <v>2214</v>
      </c>
      <c r="H7" s="47">
        <f t="shared" si="1"/>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3404</v>
      </c>
      <c r="G8" s="2" t="s">
        <v>2216</v>
      </c>
      <c r="H8" s="47">
        <f t="shared" si="1"/>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3404</v>
      </c>
      <c r="G9" s="2" t="s">
        <v>2218</v>
      </c>
      <c r="H9" s="47">
        <f t="shared" si="1"/>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3404</v>
      </c>
      <c r="G10" s="2" t="s">
        <v>2220</v>
      </c>
      <c r="H10" s="47">
        <f t="shared" si="1"/>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3404</v>
      </c>
      <c r="G11" s="2" t="s">
        <v>2222</v>
      </c>
      <c r="H11" s="47">
        <f t="shared" si="1"/>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3401</v>
      </c>
      <c r="G12" s="2" t="s">
        <v>2403</v>
      </c>
      <c r="H12" s="47">
        <f t="shared" si="1"/>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3401</v>
      </c>
      <c r="G13" s="2" t="s">
        <v>469</v>
      </c>
      <c r="H13" s="47">
        <f t="shared" si="1"/>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3401</v>
      </c>
      <c r="G14" s="2" t="s">
        <v>2209</v>
      </c>
      <c r="H14" s="47">
        <f t="shared" si="1"/>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3401</v>
      </c>
      <c r="G15" s="2" t="s">
        <v>2211</v>
      </c>
      <c r="H15" s="47">
        <f t="shared" si="1"/>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3401</v>
      </c>
      <c r="G16" s="2" t="s">
        <v>2296</v>
      </c>
      <c r="H16" s="47">
        <f t="shared" si="1"/>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3401</v>
      </c>
      <c r="G17" s="2" t="s">
        <v>2214</v>
      </c>
      <c r="H17" s="47">
        <f t="shared" si="1"/>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3401</v>
      </c>
      <c r="G18" s="2" t="s">
        <v>2216</v>
      </c>
      <c r="H18" s="47">
        <f t="shared" si="1"/>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3401</v>
      </c>
      <c r="G19" s="2" t="s">
        <v>2218</v>
      </c>
      <c r="H19" s="47">
        <f t="shared" si="1"/>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3401</v>
      </c>
      <c r="G20" s="2" t="s">
        <v>2220</v>
      </c>
      <c r="H20" s="47">
        <f t="shared" si="1"/>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3401</v>
      </c>
      <c r="G21" s="2" t="s">
        <v>2222</v>
      </c>
      <c r="H21" s="47">
        <f t="shared" si="1"/>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3241</v>
      </c>
      <c r="G22" s="2" t="s">
        <v>2403</v>
      </c>
      <c r="H22" s="47">
        <f t="shared" si="1"/>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469</v>
      </c>
      <c r="F23" s="2" t="s">
        <v>3241</v>
      </c>
      <c r="G23" s="2" t="s">
        <v>469</v>
      </c>
      <c r="H23" s="47">
        <f t="shared" si="1"/>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2209</v>
      </c>
      <c r="F24" s="2" t="s">
        <v>3241</v>
      </c>
      <c r="G24" s="2" t="s">
        <v>2209</v>
      </c>
      <c r="H24" s="47">
        <f t="shared" si="1"/>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2211</v>
      </c>
      <c r="F25" s="2" t="s">
        <v>3241</v>
      </c>
      <c r="G25" s="2" t="s">
        <v>2211</v>
      </c>
      <c r="H25" s="47">
        <f t="shared" si="1"/>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2213</v>
      </c>
      <c r="F26" s="2" t="s">
        <v>3241</v>
      </c>
      <c r="G26" s="2" t="s">
        <v>2296</v>
      </c>
      <c r="H26" s="47">
        <f t="shared" si="1"/>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2214</v>
      </c>
      <c r="F27" s="2" t="s">
        <v>3241</v>
      </c>
      <c r="G27" s="2" t="s">
        <v>2214</v>
      </c>
      <c r="H27" s="47">
        <f t="shared" si="1"/>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2216</v>
      </c>
      <c r="F28" s="2" t="s">
        <v>3241</v>
      </c>
      <c r="G28" s="2" t="s">
        <v>2216</v>
      </c>
      <c r="H28" s="47">
        <f t="shared" si="1"/>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2218</v>
      </c>
      <c r="F29" s="2" t="s">
        <v>3241</v>
      </c>
      <c r="G29" s="2" t="s">
        <v>2218</v>
      </c>
      <c r="H29" s="47">
        <f t="shared" si="1"/>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2220</v>
      </c>
      <c r="F30" s="2" t="s">
        <v>3241</v>
      </c>
      <c r="G30" s="2" t="s">
        <v>2220</v>
      </c>
      <c r="H30" s="47">
        <f t="shared" si="1"/>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2222</v>
      </c>
      <c r="F31" s="2" t="s">
        <v>3241</v>
      </c>
      <c r="G31" s="2" t="s">
        <v>2222</v>
      </c>
      <c r="H31" s="47">
        <f t="shared" si="1"/>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2206</v>
      </c>
      <c r="F32" s="2" t="s">
        <v>3242</v>
      </c>
      <c r="G32" s="2" t="s">
        <v>2403</v>
      </c>
      <c r="H32" s="47">
        <f t="shared" si="1"/>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469</v>
      </c>
      <c r="F33" s="2" t="s">
        <v>3242</v>
      </c>
      <c r="G33" s="2" t="s">
        <v>469</v>
      </c>
      <c r="H33" s="47">
        <f t="shared" si="1"/>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2209</v>
      </c>
      <c r="F34" s="2" t="s">
        <v>3242</v>
      </c>
      <c r="G34" s="2" t="s">
        <v>2209</v>
      </c>
      <c r="H34" s="47">
        <f t="shared" si="1"/>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2">C$2</f>
        <v>Percentage Reduction of Separately Regulated Pollutants</v>
      </c>
      <c r="D35" s="2" t="s">
        <v>37</v>
      </c>
      <c r="E35" s="2" t="s">
        <v>2211</v>
      </c>
      <c r="F35" s="2" t="s">
        <v>3242</v>
      </c>
      <c r="G35" s="2" t="s">
        <v>2211</v>
      </c>
      <c r="H35" s="47">
        <f t="shared" si="1"/>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3242</v>
      </c>
      <c r="G36" s="2" t="s">
        <v>2296</v>
      </c>
      <c r="H36" s="47">
        <f t="shared" si="1"/>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3242</v>
      </c>
      <c r="G37" s="2" t="s">
        <v>2214</v>
      </c>
      <c r="H37" s="47">
        <f t="shared" si="1"/>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3242</v>
      </c>
      <c r="G38" s="2" t="s">
        <v>2216</v>
      </c>
      <c r="H38" s="47">
        <f t="shared" si="1"/>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3242</v>
      </c>
      <c r="G39" s="2" t="s">
        <v>2218</v>
      </c>
      <c r="H39" s="47">
        <f t="shared" si="1"/>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3242</v>
      </c>
      <c r="G40" s="2" t="s">
        <v>2220</v>
      </c>
      <c r="H40" s="47">
        <f t="shared" si="1"/>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3242</v>
      </c>
      <c r="G41" s="2" t="s">
        <v>2222</v>
      </c>
      <c r="H41" s="47">
        <f t="shared" si="1"/>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3243</v>
      </c>
      <c r="G42" s="2" t="s">
        <v>2403</v>
      </c>
      <c r="H42" s="47">
        <f t="shared" si="1"/>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3243</v>
      </c>
      <c r="G43" s="2" t="s">
        <v>469</v>
      </c>
      <c r="H43" s="47">
        <f t="shared" si="1"/>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3243</v>
      </c>
      <c r="G44" s="2" t="s">
        <v>2209</v>
      </c>
      <c r="H44" s="47">
        <f t="shared" si="1"/>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3243</v>
      </c>
      <c r="G45" s="2" t="s">
        <v>2211</v>
      </c>
      <c r="H45" s="47">
        <f t="shared" si="1"/>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3243</v>
      </c>
      <c r="G46" s="2" t="s">
        <v>2296</v>
      </c>
      <c r="H46" s="47">
        <f t="shared" si="1"/>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3243</v>
      </c>
      <c r="G47" s="2" t="s">
        <v>2214</v>
      </c>
      <c r="H47" s="47">
        <f t="shared" si="1"/>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3243</v>
      </c>
      <c r="G48" s="2" t="s">
        <v>2216</v>
      </c>
      <c r="H48" s="47">
        <f t="shared" si="1"/>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3243</v>
      </c>
      <c r="G49" s="2" t="s">
        <v>2218</v>
      </c>
      <c r="H49" s="47">
        <f t="shared" si="1"/>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3243</v>
      </c>
      <c r="G50" s="2" t="s">
        <v>2220</v>
      </c>
      <c r="H50" s="47">
        <f t="shared" si="1"/>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3243</v>
      </c>
      <c r="G51" s="2" t="s">
        <v>2222</v>
      </c>
      <c r="H51" s="47">
        <f t="shared" si="1"/>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3244</v>
      </c>
      <c r="G52" s="2" t="s">
        <v>2403</v>
      </c>
      <c r="H52" s="47">
        <f t="shared" si="1"/>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3244</v>
      </c>
      <c r="G53" s="2" t="s">
        <v>469</v>
      </c>
      <c r="H53" s="47">
        <f t="shared" si="1"/>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3244</v>
      </c>
      <c r="G54" s="2" t="s">
        <v>2209</v>
      </c>
      <c r="H54" s="47">
        <f t="shared" si="1"/>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3244</v>
      </c>
      <c r="G55" s="2" t="s">
        <v>2211</v>
      </c>
      <c r="H55" s="47">
        <f t="shared" si="1"/>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3244</v>
      </c>
      <c r="G56" s="2" t="s">
        <v>2296</v>
      </c>
      <c r="H56" s="47">
        <f t="shared" si="1"/>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3244</v>
      </c>
      <c r="G57" s="2" t="s">
        <v>2214</v>
      </c>
      <c r="H57" s="47">
        <f t="shared" si="1"/>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3244</v>
      </c>
      <c r="G58" s="2" t="s">
        <v>2216</v>
      </c>
      <c r="H58" s="47">
        <f t="shared" si="1"/>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3244</v>
      </c>
      <c r="G59" s="2" t="s">
        <v>2218</v>
      </c>
      <c r="H59" s="47">
        <f t="shared" si="1"/>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3244</v>
      </c>
      <c r="G60" s="2" t="s">
        <v>2220</v>
      </c>
      <c r="H60" s="47">
        <f t="shared" si="1"/>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3244</v>
      </c>
      <c r="G61" s="2" t="s">
        <v>2222</v>
      </c>
      <c r="H61" s="47">
        <f t="shared" si="1"/>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3411</v>
      </c>
      <c r="H62" s="47">
        <f t="shared" si="1"/>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3388</v>
      </c>
      <c r="D63" s="45" t="s">
        <v>34</v>
      </c>
      <c r="E63" s="45" t="s">
        <v>2230</v>
      </c>
      <c r="F63" s="2" t="s">
        <v>3248</v>
      </c>
      <c r="G63" s="45" t="s">
        <v>3394</v>
      </c>
      <c r="H63" s="47">
        <f t="shared" si="1"/>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3248</v>
      </c>
      <c r="G64" s="2" t="s">
        <v>3395</v>
      </c>
      <c r="H64" s="47">
        <f t="shared" si="1"/>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3248</v>
      </c>
      <c r="G65" s="2" t="s">
        <v>3396</v>
      </c>
      <c r="H65" s="47">
        <f t="shared" si="1"/>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3248</v>
      </c>
      <c r="G66" s="2" t="s">
        <v>3397</v>
      </c>
      <c r="H66" s="47">
        <f t="shared" si="1"/>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3248</v>
      </c>
      <c r="G67" s="2" t="s">
        <v>3398</v>
      </c>
      <c r="H67" s="47">
        <f t="shared" si="1"/>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2478</v>
      </c>
      <c r="F68" s="2" t="s">
        <v>3248</v>
      </c>
      <c r="G68" s="2" t="s">
        <v>2478</v>
      </c>
      <c r="H68" s="47">
        <f t="shared" ref="H68:H131" si="4">H67+1</f>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2477</v>
      </c>
      <c r="F69" s="2" t="s">
        <v>3248</v>
      </c>
      <c r="G69" s="2" t="s">
        <v>3399</v>
      </c>
      <c r="H69" s="47">
        <f t="shared" si="4"/>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2321</v>
      </c>
      <c r="G70" s="45" t="s">
        <v>3394</v>
      </c>
      <c r="H70" s="47">
        <f t="shared" si="4"/>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2321</v>
      </c>
      <c r="G71" s="2" t="s">
        <v>3395</v>
      </c>
      <c r="H71" s="47">
        <f t="shared" si="4"/>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2321</v>
      </c>
      <c r="G72" s="2" t="s">
        <v>3396</v>
      </c>
      <c r="H72" s="47">
        <f t="shared" si="4"/>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2321</v>
      </c>
      <c r="G73" s="2" t="s">
        <v>3397</v>
      </c>
      <c r="H73" s="47">
        <f t="shared" si="4"/>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2321</v>
      </c>
      <c r="G74" s="2" t="s">
        <v>3398</v>
      </c>
      <c r="H74" s="47">
        <f t="shared" si="4"/>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2478</v>
      </c>
      <c r="F75" s="2" t="s">
        <v>2321</v>
      </c>
      <c r="G75" s="2" t="s">
        <v>2478</v>
      </c>
      <c r="H75" s="47">
        <f t="shared" si="4"/>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2477</v>
      </c>
      <c r="F76" s="2" t="s">
        <v>2321</v>
      </c>
      <c r="G76" s="2" t="s">
        <v>3399</v>
      </c>
      <c r="H76" s="47">
        <f t="shared" si="4"/>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3245</v>
      </c>
      <c r="G77" s="45" t="s">
        <v>3394</v>
      </c>
      <c r="H77" s="47">
        <f t="shared" si="4"/>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3245</v>
      </c>
      <c r="G78" s="2" t="s">
        <v>3395</v>
      </c>
      <c r="H78" s="47">
        <f t="shared" si="4"/>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3245</v>
      </c>
      <c r="G79" s="2" t="s">
        <v>3396</v>
      </c>
      <c r="H79" s="47">
        <f t="shared" si="4"/>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3245</v>
      </c>
      <c r="G80" s="2" t="s">
        <v>3397</v>
      </c>
      <c r="H80" s="47">
        <f t="shared" si="4"/>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3245</v>
      </c>
      <c r="G81" s="2" t="s">
        <v>3398</v>
      </c>
      <c r="H81" s="47">
        <f t="shared" si="4"/>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2478</v>
      </c>
      <c r="F82" s="2" t="s">
        <v>3245</v>
      </c>
      <c r="G82" s="2" t="s">
        <v>2478</v>
      </c>
      <c r="H82" s="47">
        <f t="shared" si="4"/>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2477</v>
      </c>
      <c r="F83" s="2" t="s">
        <v>3245</v>
      </c>
      <c r="G83" s="2" t="s">
        <v>3399</v>
      </c>
      <c r="H83" s="47">
        <f t="shared" si="4"/>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3394</v>
      </c>
      <c r="H84" s="47">
        <f t="shared" si="4"/>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3395</v>
      </c>
      <c r="H85" s="47">
        <f t="shared" si="4"/>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3396</v>
      </c>
      <c r="H86" s="47">
        <f t="shared" si="4"/>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3397</v>
      </c>
      <c r="H87" s="47">
        <f t="shared" si="4"/>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3398</v>
      </c>
      <c r="H88" s="47">
        <f t="shared" si="4"/>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2478</v>
      </c>
      <c r="F89" s="2" t="s">
        <v>82</v>
      </c>
      <c r="G89" s="2" t="s">
        <v>2478</v>
      </c>
      <c r="H89" s="47">
        <f t="shared" si="4"/>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2477</v>
      </c>
      <c r="F90" s="2" t="s">
        <v>82</v>
      </c>
      <c r="G90" s="2" t="s">
        <v>3399</v>
      </c>
      <c r="H90" s="47">
        <f t="shared" si="4"/>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3246</v>
      </c>
      <c r="G91" s="45" t="s">
        <v>3394</v>
      </c>
      <c r="H91" s="47">
        <f t="shared" si="4"/>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3246</v>
      </c>
      <c r="G92" s="2" t="s">
        <v>3395</v>
      </c>
      <c r="H92" s="47">
        <f t="shared" si="4"/>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3246</v>
      </c>
      <c r="G93" s="2" t="s">
        <v>3396</v>
      </c>
      <c r="H93" s="47">
        <f t="shared" si="4"/>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3246</v>
      </c>
      <c r="G94" s="2" t="s">
        <v>3397</v>
      </c>
      <c r="H94" s="47">
        <f t="shared" si="4"/>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3246</v>
      </c>
      <c r="G95" s="2" t="s">
        <v>3398</v>
      </c>
      <c r="H95" s="47">
        <f t="shared" si="4"/>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2478</v>
      </c>
      <c r="F96" s="2" t="s">
        <v>3246</v>
      </c>
      <c r="G96" s="2" t="s">
        <v>2478</v>
      </c>
      <c r="H96" s="47">
        <f t="shared" si="4"/>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2477</v>
      </c>
      <c r="F97" s="2" t="s">
        <v>3246</v>
      </c>
      <c r="G97" s="2" t="s">
        <v>3399</v>
      </c>
      <c r="H97" s="47">
        <f t="shared" si="4"/>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3394</v>
      </c>
      <c r="H98" s="47">
        <f t="shared" si="4"/>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3395</v>
      </c>
      <c r="H99" s="47">
        <f t="shared" si="4"/>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3396</v>
      </c>
      <c r="H100" s="47">
        <f t="shared" si="4"/>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3397</v>
      </c>
      <c r="H101" s="47">
        <f t="shared" si="4"/>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3398</v>
      </c>
      <c r="H102" s="47">
        <f t="shared" si="4"/>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2478</v>
      </c>
      <c r="F103" s="2" t="s">
        <v>137</v>
      </c>
      <c r="G103" s="2" t="s">
        <v>2478</v>
      </c>
      <c r="H103" s="47">
        <f t="shared" si="4"/>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2477</v>
      </c>
      <c r="F104" s="2" t="s">
        <v>137</v>
      </c>
      <c r="G104" s="2" t="s">
        <v>3399</v>
      </c>
      <c r="H104" s="47">
        <f t="shared" si="4"/>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3389</v>
      </c>
      <c r="D105" s="45" t="s">
        <v>34</v>
      </c>
      <c r="E105" s="45" t="s">
        <v>2230</v>
      </c>
      <c r="F105" s="2" t="s">
        <v>3405</v>
      </c>
      <c r="G105" s="45" t="s">
        <v>3394</v>
      </c>
      <c r="H105" s="47">
        <f t="shared" si="4"/>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3405</v>
      </c>
      <c r="G106" s="2" t="s">
        <v>3395</v>
      </c>
      <c r="H106" s="47">
        <f t="shared" si="4"/>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5">C$105</f>
        <v>Additional Freight Vehicle Subsidy</v>
      </c>
      <c r="D107" s="45" t="s">
        <v>34</v>
      </c>
      <c r="E107" s="2" t="s">
        <v>2232</v>
      </c>
      <c r="F107" s="2" t="s">
        <v>3405</v>
      </c>
      <c r="G107" s="2" t="s">
        <v>3396</v>
      </c>
      <c r="H107" s="47">
        <f t="shared" si="4"/>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5"/>
        <v>Additional Freight Vehicle Subsidy</v>
      </c>
      <c r="D108" s="45" t="s">
        <v>34</v>
      </c>
      <c r="E108" s="2" t="s">
        <v>2233</v>
      </c>
      <c r="F108" s="2" t="s">
        <v>3405</v>
      </c>
      <c r="G108" s="2" t="s">
        <v>3397</v>
      </c>
      <c r="H108" s="47">
        <f t="shared" si="4"/>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5"/>
        <v>Additional Freight Vehicle Subsidy</v>
      </c>
      <c r="D109" s="45" t="s">
        <v>34</v>
      </c>
      <c r="E109" s="2" t="s">
        <v>2234</v>
      </c>
      <c r="F109" s="2" t="s">
        <v>3405</v>
      </c>
      <c r="G109" s="2" t="s">
        <v>3398</v>
      </c>
      <c r="H109" s="47">
        <f t="shared" si="4"/>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5"/>
        <v>Additional Freight Vehicle Subsidy</v>
      </c>
      <c r="D110" s="45" t="s">
        <v>34</v>
      </c>
      <c r="E110" s="2" t="s">
        <v>2478</v>
      </c>
      <c r="F110" s="2" t="s">
        <v>3405</v>
      </c>
      <c r="G110" s="2" t="s">
        <v>2478</v>
      </c>
      <c r="H110" s="47">
        <f t="shared" si="4"/>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5"/>
        <v>Additional Freight Vehicle Subsidy</v>
      </c>
      <c r="D111" s="45" t="s">
        <v>34</v>
      </c>
      <c r="E111" s="2" t="s">
        <v>2477</v>
      </c>
      <c r="F111" s="2" t="s">
        <v>3405</v>
      </c>
      <c r="G111" s="2" t="s">
        <v>3399</v>
      </c>
      <c r="H111" s="47">
        <f t="shared" si="4"/>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5"/>
        <v>Additional Freight Vehicle Subsidy</v>
      </c>
      <c r="D112" s="45" t="s">
        <v>35</v>
      </c>
      <c r="E112" s="45" t="s">
        <v>2230</v>
      </c>
      <c r="F112" s="2" t="s">
        <v>3402</v>
      </c>
      <c r="G112" s="45" t="s">
        <v>3394</v>
      </c>
      <c r="H112" s="47">
        <f t="shared" si="4"/>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5"/>
        <v>Additional Freight Vehicle Subsidy</v>
      </c>
      <c r="D113" s="45" t="s">
        <v>35</v>
      </c>
      <c r="E113" s="2" t="s">
        <v>2231</v>
      </c>
      <c r="F113" s="2" t="s">
        <v>3402</v>
      </c>
      <c r="G113" s="2" t="s">
        <v>3395</v>
      </c>
      <c r="H113" s="47">
        <f t="shared" si="4"/>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5"/>
        <v>Additional Freight Vehicle Subsidy</v>
      </c>
      <c r="D114" s="45" t="s">
        <v>35</v>
      </c>
      <c r="E114" s="2" t="s">
        <v>2232</v>
      </c>
      <c r="F114" s="2" t="s">
        <v>3402</v>
      </c>
      <c r="G114" s="2" t="s">
        <v>3396</v>
      </c>
      <c r="H114" s="47">
        <f t="shared" si="4"/>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5"/>
        <v>Additional Freight Vehicle Subsidy</v>
      </c>
      <c r="D115" s="45" t="s">
        <v>35</v>
      </c>
      <c r="E115" s="2" t="s">
        <v>2233</v>
      </c>
      <c r="F115" s="2" t="s">
        <v>3402</v>
      </c>
      <c r="G115" s="2" t="s">
        <v>3397</v>
      </c>
      <c r="H115" s="47">
        <f t="shared" si="4"/>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5"/>
        <v>Additional Freight Vehicle Subsidy</v>
      </c>
      <c r="D116" s="45" t="s">
        <v>35</v>
      </c>
      <c r="E116" s="2" t="s">
        <v>2234</v>
      </c>
      <c r="F116" s="2" t="s">
        <v>3402</v>
      </c>
      <c r="G116" s="2" t="s">
        <v>3398</v>
      </c>
      <c r="H116" s="47">
        <f t="shared" si="4"/>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5"/>
        <v>Additional Freight Vehicle Subsidy</v>
      </c>
      <c r="D117" s="45" t="s">
        <v>35</v>
      </c>
      <c r="E117" s="2" t="s">
        <v>2478</v>
      </c>
      <c r="F117" s="2" t="s">
        <v>3402</v>
      </c>
      <c r="G117" s="2" t="s">
        <v>2478</v>
      </c>
      <c r="H117" s="47">
        <f t="shared" si="4"/>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5"/>
        <v>Additional Freight Vehicle Subsidy</v>
      </c>
      <c r="D118" s="45" t="s">
        <v>35</v>
      </c>
      <c r="E118" s="2" t="s">
        <v>2477</v>
      </c>
      <c r="F118" s="2" t="s">
        <v>3402</v>
      </c>
      <c r="G118" s="2" t="s">
        <v>3399</v>
      </c>
      <c r="H118" s="47">
        <f t="shared" si="4"/>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5"/>
        <v>Additional Freight Vehicle Subsidy</v>
      </c>
      <c r="D119" s="2" t="s">
        <v>36</v>
      </c>
      <c r="E119" s="45" t="s">
        <v>2230</v>
      </c>
      <c r="F119" s="2" t="s">
        <v>3245</v>
      </c>
      <c r="G119" s="45" t="s">
        <v>3394</v>
      </c>
      <c r="H119" s="47">
        <f t="shared" si="4"/>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5"/>
        <v>Additional Freight Vehicle Subsidy</v>
      </c>
      <c r="D120" s="2" t="s">
        <v>36</v>
      </c>
      <c r="E120" s="2" t="s">
        <v>2231</v>
      </c>
      <c r="F120" s="2" t="s">
        <v>3245</v>
      </c>
      <c r="G120" s="2" t="s">
        <v>3395</v>
      </c>
      <c r="H120" s="47">
        <f t="shared" si="4"/>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5"/>
        <v>Additional Freight Vehicle Subsidy</v>
      </c>
      <c r="D121" s="2" t="s">
        <v>36</v>
      </c>
      <c r="E121" s="2" t="s">
        <v>2232</v>
      </c>
      <c r="F121" s="2" t="s">
        <v>3245</v>
      </c>
      <c r="G121" s="2" t="s">
        <v>3396</v>
      </c>
      <c r="H121" s="47">
        <f t="shared" si="4"/>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5"/>
        <v>Additional Freight Vehicle Subsidy</v>
      </c>
      <c r="D122" s="2" t="s">
        <v>36</v>
      </c>
      <c r="E122" s="2" t="s">
        <v>2233</v>
      </c>
      <c r="F122" s="2" t="s">
        <v>3245</v>
      </c>
      <c r="G122" s="2" t="s">
        <v>3397</v>
      </c>
      <c r="H122" s="47">
        <f t="shared" si="4"/>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5"/>
        <v>Additional Freight Vehicle Subsidy</v>
      </c>
      <c r="D123" s="2" t="s">
        <v>36</v>
      </c>
      <c r="E123" s="2" t="s">
        <v>2234</v>
      </c>
      <c r="F123" s="2" t="s">
        <v>3245</v>
      </c>
      <c r="G123" s="2" t="s">
        <v>3398</v>
      </c>
      <c r="H123" s="47">
        <f t="shared" si="4"/>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5"/>
        <v>Additional Freight Vehicle Subsidy</v>
      </c>
      <c r="D124" s="2" t="s">
        <v>36</v>
      </c>
      <c r="E124" s="2" t="s">
        <v>2478</v>
      </c>
      <c r="F124" s="2" t="s">
        <v>3245</v>
      </c>
      <c r="G124" s="2" t="s">
        <v>2478</v>
      </c>
      <c r="H124" s="47">
        <f t="shared" si="4"/>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5"/>
        <v>Additional Freight Vehicle Subsidy</v>
      </c>
      <c r="D125" s="2" t="s">
        <v>36</v>
      </c>
      <c r="E125" s="2" t="s">
        <v>2477</v>
      </c>
      <c r="F125" s="2" t="s">
        <v>3245</v>
      </c>
      <c r="G125" s="2" t="s">
        <v>3399</v>
      </c>
      <c r="H125" s="47">
        <f t="shared" si="4"/>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5"/>
        <v>Additional Freight Vehicle Subsidy</v>
      </c>
      <c r="D126" s="45" t="s">
        <v>37</v>
      </c>
      <c r="E126" s="45" t="s">
        <v>2230</v>
      </c>
      <c r="F126" s="2" t="s">
        <v>82</v>
      </c>
      <c r="G126" s="45" t="s">
        <v>3394</v>
      </c>
      <c r="H126" s="47">
        <f t="shared" si="4"/>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5"/>
        <v>Additional Freight Vehicle Subsidy</v>
      </c>
      <c r="D127" s="45" t="s">
        <v>37</v>
      </c>
      <c r="E127" s="2" t="s">
        <v>2231</v>
      </c>
      <c r="F127" s="2" t="s">
        <v>82</v>
      </c>
      <c r="G127" s="2" t="s">
        <v>3395</v>
      </c>
      <c r="H127" s="47">
        <f t="shared" si="4"/>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5"/>
        <v>Additional Freight Vehicle Subsidy</v>
      </c>
      <c r="D128" s="45" t="s">
        <v>37</v>
      </c>
      <c r="E128" s="2" t="s">
        <v>2232</v>
      </c>
      <c r="F128" s="2" t="s">
        <v>82</v>
      </c>
      <c r="G128" s="2" t="s">
        <v>3396</v>
      </c>
      <c r="H128" s="47">
        <f t="shared" si="4"/>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5"/>
        <v>Additional Freight Vehicle Subsidy</v>
      </c>
      <c r="D129" s="45" t="s">
        <v>37</v>
      </c>
      <c r="E129" s="2" t="s">
        <v>2233</v>
      </c>
      <c r="F129" s="2" t="s">
        <v>82</v>
      </c>
      <c r="G129" s="2" t="s">
        <v>3397</v>
      </c>
      <c r="H129" s="47">
        <f t="shared" si="4"/>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5"/>
        <v>Additional Freight Vehicle Subsidy</v>
      </c>
      <c r="D130" s="45" t="s">
        <v>37</v>
      </c>
      <c r="E130" s="2" t="s">
        <v>2234</v>
      </c>
      <c r="F130" s="2" t="s">
        <v>82</v>
      </c>
      <c r="G130" s="2" t="s">
        <v>3398</v>
      </c>
      <c r="H130" s="47">
        <f t="shared" si="4"/>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5"/>
        <v>Additional Freight Vehicle Subsidy</v>
      </c>
      <c r="D131" s="45" t="s">
        <v>37</v>
      </c>
      <c r="E131" s="2" t="s">
        <v>2478</v>
      </c>
      <c r="F131" s="2" t="s">
        <v>82</v>
      </c>
      <c r="G131" s="2" t="s">
        <v>2478</v>
      </c>
      <c r="H131" s="47">
        <f t="shared" si="4"/>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5"/>
        <v>Additional Freight Vehicle Subsidy</v>
      </c>
      <c r="D132" s="45" t="s">
        <v>37</v>
      </c>
      <c r="E132" s="2" t="s">
        <v>2477</v>
      </c>
      <c r="F132" s="2" t="s">
        <v>82</v>
      </c>
      <c r="G132" s="2" t="s">
        <v>3399</v>
      </c>
      <c r="H132" s="47">
        <f t="shared" ref="H132:H195" si="6">H131+1</f>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5"/>
        <v>Additional Freight Vehicle Subsidy</v>
      </c>
      <c r="D133" s="45" t="s">
        <v>38</v>
      </c>
      <c r="E133" s="45" t="s">
        <v>2230</v>
      </c>
      <c r="F133" s="2" t="s">
        <v>3247</v>
      </c>
      <c r="G133" s="45" t="s">
        <v>3394</v>
      </c>
      <c r="H133" s="47">
        <f t="shared" si="6"/>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5"/>
        <v>Additional Freight Vehicle Subsidy</v>
      </c>
      <c r="D134" s="45" t="s">
        <v>38</v>
      </c>
      <c r="E134" s="2" t="s">
        <v>2231</v>
      </c>
      <c r="F134" s="2" t="s">
        <v>3247</v>
      </c>
      <c r="G134" s="2" t="s">
        <v>3395</v>
      </c>
      <c r="H134" s="47">
        <f t="shared" si="6"/>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5"/>
        <v>Additional Freight Vehicle Subsidy</v>
      </c>
      <c r="D135" s="45" t="s">
        <v>38</v>
      </c>
      <c r="E135" s="2" t="s">
        <v>2232</v>
      </c>
      <c r="F135" s="2" t="s">
        <v>3247</v>
      </c>
      <c r="G135" s="2" t="s">
        <v>3396</v>
      </c>
      <c r="H135" s="47">
        <f t="shared" si="6"/>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5"/>
        <v>Additional Freight Vehicle Subsidy</v>
      </c>
      <c r="D136" s="45" t="s">
        <v>38</v>
      </c>
      <c r="E136" s="2" t="s">
        <v>2233</v>
      </c>
      <c r="F136" s="2" t="s">
        <v>3247</v>
      </c>
      <c r="G136" s="2" t="s">
        <v>3397</v>
      </c>
      <c r="H136" s="47">
        <f t="shared" si="6"/>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5"/>
        <v>Additional Freight Vehicle Subsidy</v>
      </c>
      <c r="D137" s="45" t="s">
        <v>38</v>
      </c>
      <c r="E137" s="2" t="s">
        <v>2234</v>
      </c>
      <c r="F137" s="2" t="s">
        <v>3247</v>
      </c>
      <c r="G137" s="2" t="s">
        <v>3398</v>
      </c>
      <c r="H137" s="47">
        <f t="shared" si="6"/>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5"/>
        <v>Additional Freight Vehicle Subsidy</v>
      </c>
      <c r="D138" s="45" t="s">
        <v>38</v>
      </c>
      <c r="E138" s="2" t="s">
        <v>2478</v>
      </c>
      <c r="F138" s="2" t="s">
        <v>3247</v>
      </c>
      <c r="G138" s="2" t="s">
        <v>2478</v>
      </c>
      <c r="H138" s="47">
        <f t="shared" si="6"/>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5"/>
        <v>Additional Freight Vehicle Subsidy</v>
      </c>
      <c r="D139" s="45" t="s">
        <v>38</v>
      </c>
      <c r="E139" s="2" t="s">
        <v>2477</v>
      </c>
      <c r="F139" s="2" t="s">
        <v>3247</v>
      </c>
      <c r="G139" s="2" t="s">
        <v>3399</v>
      </c>
      <c r="H139" s="47">
        <f t="shared" si="6"/>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5"/>
        <v>Additional Freight Vehicle Subsidy</v>
      </c>
      <c r="D140" s="45" t="s">
        <v>107</v>
      </c>
      <c r="E140" s="45" t="s">
        <v>2230</v>
      </c>
      <c r="F140" s="2" t="s">
        <v>137</v>
      </c>
      <c r="G140" s="45" t="s">
        <v>3394</v>
      </c>
      <c r="H140" s="47">
        <f t="shared" si="6"/>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5"/>
        <v>Additional Freight Vehicle Subsidy</v>
      </c>
      <c r="D141" s="45" t="s">
        <v>107</v>
      </c>
      <c r="E141" s="2" t="s">
        <v>2231</v>
      </c>
      <c r="F141" s="2" t="s">
        <v>137</v>
      </c>
      <c r="G141" s="2" t="s">
        <v>3395</v>
      </c>
      <c r="H141" s="47">
        <f t="shared" si="6"/>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5"/>
        <v>Additional Freight Vehicle Subsidy</v>
      </c>
      <c r="D142" s="45" t="s">
        <v>107</v>
      </c>
      <c r="E142" s="2" t="s">
        <v>2232</v>
      </c>
      <c r="F142" s="2" t="s">
        <v>137</v>
      </c>
      <c r="G142" s="2" t="s">
        <v>3396</v>
      </c>
      <c r="H142" s="47">
        <f t="shared" si="6"/>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5"/>
        <v>Additional Freight Vehicle Subsidy</v>
      </c>
      <c r="D143" s="45" t="s">
        <v>107</v>
      </c>
      <c r="E143" s="2" t="s">
        <v>2233</v>
      </c>
      <c r="F143" s="2" t="s">
        <v>137</v>
      </c>
      <c r="G143" s="2" t="s">
        <v>3397</v>
      </c>
      <c r="H143" s="47">
        <f t="shared" si="6"/>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5"/>
        <v>Additional Freight Vehicle Subsidy</v>
      </c>
      <c r="D144" s="45" t="s">
        <v>107</v>
      </c>
      <c r="E144" s="2" t="s">
        <v>2234</v>
      </c>
      <c r="F144" s="2" t="s">
        <v>137</v>
      </c>
      <c r="G144" s="2" t="s">
        <v>3398</v>
      </c>
      <c r="H144" s="47">
        <f t="shared" si="6"/>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5"/>
        <v>Additional Freight Vehicle Subsidy</v>
      </c>
      <c r="D145" s="45" t="s">
        <v>107</v>
      </c>
      <c r="E145" s="2" t="s">
        <v>2478</v>
      </c>
      <c r="F145" s="2" t="s">
        <v>137</v>
      </c>
      <c r="G145" s="2" t="s">
        <v>2478</v>
      </c>
      <c r="H145" s="47">
        <f t="shared" si="6"/>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5"/>
        <v>Additional Freight Vehicle Subsidy</v>
      </c>
      <c r="D146" s="45" t="s">
        <v>107</v>
      </c>
      <c r="E146" s="2" t="s">
        <v>2477</v>
      </c>
      <c r="F146" s="2" t="s">
        <v>137</v>
      </c>
      <c r="G146" s="2" t="s">
        <v>3399</v>
      </c>
      <c r="H146" s="47">
        <f t="shared" si="6"/>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f t="shared" si="6"/>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3248</v>
      </c>
      <c r="H148" s="47">
        <f t="shared" si="6"/>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7">C$148</f>
        <v>Percentage Additional Improvement of Fuel Economy Std</v>
      </c>
      <c r="D149" s="45" t="s">
        <v>39</v>
      </c>
      <c r="E149" s="45" t="s">
        <v>34</v>
      </c>
      <c r="F149" s="45" t="s">
        <v>81</v>
      </c>
      <c r="G149" s="2" t="s">
        <v>3405</v>
      </c>
      <c r="H149" s="47">
        <f t="shared" si="6"/>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8">C$148</f>
        <v>Percentage Additional Improvement of Fuel Economy Std</v>
      </c>
      <c r="D150" s="45" t="s">
        <v>42</v>
      </c>
      <c r="E150" s="45" t="s">
        <v>35</v>
      </c>
      <c r="F150" s="45" t="s">
        <v>80</v>
      </c>
      <c r="G150" s="2" t="s">
        <v>2321</v>
      </c>
      <c r="H150" s="47">
        <f t="shared" si="6"/>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7"/>
        <v>Percentage Additional Improvement of Fuel Economy Std</v>
      </c>
      <c r="D151" s="45" t="s">
        <v>39</v>
      </c>
      <c r="E151" s="45" t="s">
        <v>35</v>
      </c>
      <c r="F151" s="45" t="s">
        <v>81</v>
      </c>
      <c r="G151" s="2" t="s">
        <v>3402</v>
      </c>
      <c r="H151" s="47">
        <f t="shared" si="6"/>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7"/>
        <v>Percentage Additional Improvement of Fuel Economy Std</v>
      </c>
      <c r="D152" s="45" t="s">
        <v>42</v>
      </c>
      <c r="E152" s="45" t="s">
        <v>36</v>
      </c>
      <c r="F152" s="45" t="s">
        <v>80</v>
      </c>
      <c r="G152" s="2" t="s">
        <v>3245</v>
      </c>
      <c r="H152" s="47">
        <f t="shared" si="6"/>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8"/>
        <v>Percentage Additional Improvement of Fuel Economy Std</v>
      </c>
      <c r="D153" s="45" t="s">
        <v>39</v>
      </c>
      <c r="E153" s="45" t="s">
        <v>36</v>
      </c>
      <c r="F153" s="45" t="s">
        <v>81</v>
      </c>
      <c r="G153" s="2" t="s">
        <v>3245</v>
      </c>
      <c r="H153" s="47">
        <f t="shared" si="6"/>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9">C$148</f>
        <v>Percentage Additional Improvement of Fuel Economy Std</v>
      </c>
      <c r="D154" s="45" t="s">
        <v>42</v>
      </c>
      <c r="E154" s="45" t="s">
        <v>37</v>
      </c>
      <c r="F154" s="45" t="s">
        <v>80</v>
      </c>
      <c r="G154" s="2" t="s">
        <v>82</v>
      </c>
      <c r="H154" s="47">
        <f t="shared" si="6"/>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9"/>
        <v>Percentage Additional Improvement of Fuel Economy Std</v>
      </c>
      <c r="D155" s="45" t="s">
        <v>39</v>
      </c>
      <c r="E155" s="45" t="s">
        <v>37</v>
      </c>
      <c r="F155" s="45" t="s">
        <v>81</v>
      </c>
      <c r="G155" s="2" t="s">
        <v>82</v>
      </c>
      <c r="H155" s="47">
        <f t="shared" si="6"/>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9"/>
        <v>Percentage Additional Improvement of Fuel Economy Std</v>
      </c>
      <c r="D156" s="45" t="s">
        <v>42</v>
      </c>
      <c r="E156" s="45" t="s">
        <v>38</v>
      </c>
      <c r="F156" s="45" t="s">
        <v>80</v>
      </c>
      <c r="G156" s="2" t="s">
        <v>3246</v>
      </c>
      <c r="H156" s="47">
        <f t="shared" si="6"/>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9"/>
        <v>Percentage Additional Improvement of Fuel Economy Std</v>
      </c>
      <c r="D157" s="45" t="s">
        <v>39</v>
      </c>
      <c r="E157" s="45" t="s">
        <v>38</v>
      </c>
      <c r="F157" s="45" t="s">
        <v>81</v>
      </c>
      <c r="G157" s="2" t="s">
        <v>3247</v>
      </c>
      <c r="H157" s="47">
        <f t="shared" si="6"/>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9"/>
        <v>Percentage Additional Improvement of Fuel Economy Std</v>
      </c>
      <c r="D158" s="45" t="s">
        <v>42</v>
      </c>
      <c r="E158" s="45" t="s">
        <v>107</v>
      </c>
      <c r="F158" s="45" t="s">
        <v>80</v>
      </c>
      <c r="G158" s="2" t="s">
        <v>137</v>
      </c>
      <c r="H158" s="47">
        <f t="shared" si="6"/>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9"/>
        <v>Percentage Additional Improvement of Fuel Economy Std</v>
      </c>
      <c r="D159" s="45" t="s">
        <v>39</v>
      </c>
      <c r="E159" s="45" t="s">
        <v>107</v>
      </c>
      <c r="F159" s="45" t="s">
        <v>81</v>
      </c>
      <c r="G159" s="2" t="s">
        <v>137</v>
      </c>
      <c r="H159" s="47">
        <f t="shared" si="6"/>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f t="shared" si="6"/>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3585</v>
      </c>
      <c r="D161" s="45"/>
      <c r="E161" s="45"/>
      <c r="F161" s="45"/>
      <c r="G161" s="45"/>
      <c r="H161" s="47">
        <f t="shared" si="6"/>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2948</v>
      </c>
      <c r="D162" s="45" t="s">
        <v>42</v>
      </c>
      <c r="E162" s="45" t="s">
        <v>34</v>
      </c>
      <c r="F162" s="45" t="s">
        <v>80</v>
      </c>
      <c r="G162" s="2" t="s">
        <v>3248</v>
      </c>
      <c r="H162" s="47">
        <f t="shared" si="6"/>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10">C$162</f>
        <v>Percent of Travel Demand Shifted to Other Modes or Eliminated</v>
      </c>
      <c r="D163" s="45" t="s">
        <v>42</v>
      </c>
      <c r="E163" s="45" t="s">
        <v>35</v>
      </c>
      <c r="F163" s="45" t="s">
        <v>80</v>
      </c>
      <c r="G163" s="2" t="s">
        <v>2321</v>
      </c>
      <c r="H163" s="47">
        <f t="shared" si="6"/>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10"/>
        <v>Percent of Travel Demand Shifted to Other Modes or Eliminated</v>
      </c>
      <c r="D164" s="45" t="s">
        <v>42</v>
      </c>
      <c r="E164" s="45" t="s">
        <v>36</v>
      </c>
      <c r="F164" s="45" t="s">
        <v>80</v>
      </c>
      <c r="G164" s="2" t="s">
        <v>3245</v>
      </c>
      <c r="H164" s="47">
        <f t="shared" si="6"/>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10"/>
        <v>Percent of Travel Demand Shifted to Other Modes or Eliminated</v>
      </c>
      <c r="D165" s="45" t="s">
        <v>42</v>
      </c>
      <c r="E165" s="45" t="s">
        <v>37</v>
      </c>
      <c r="F165" s="45" t="s">
        <v>80</v>
      </c>
      <c r="G165" s="45" t="s">
        <v>82</v>
      </c>
      <c r="H165" s="47">
        <f t="shared" si="6"/>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10"/>
        <v>Percent of Travel Demand Shifted to Other Modes or Eliminated</v>
      </c>
      <c r="D166" s="45" t="s">
        <v>42</v>
      </c>
      <c r="E166" s="45" t="s">
        <v>38</v>
      </c>
      <c r="F166" s="45" t="s">
        <v>80</v>
      </c>
      <c r="G166" s="2" t="s">
        <v>3246</v>
      </c>
      <c r="H166" s="47">
        <f t="shared" si="6"/>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10"/>
        <v>Percent of Travel Demand Shifted to Other Modes or Eliminated</v>
      </c>
      <c r="D167" s="45" t="s">
        <v>42</v>
      </c>
      <c r="E167" s="45" t="s">
        <v>107</v>
      </c>
      <c r="F167" s="45" t="s">
        <v>80</v>
      </c>
      <c r="G167" s="45" t="s">
        <v>137</v>
      </c>
      <c r="H167" s="47">
        <f t="shared" si="6"/>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10"/>
        <v>Percent of Travel Demand Shifted to Other Modes or Eliminated</v>
      </c>
      <c r="D168" s="45" t="s">
        <v>39</v>
      </c>
      <c r="E168" s="45" t="s">
        <v>34</v>
      </c>
      <c r="F168" s="45" t="s">
        <v>81</v>
      </c>
      <c r="G168" s="2" t="s">
        <v>3405</v>
      </c>
      <c r="H168" s="47">
        <f t="shared" si="6"/>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10"/>
        <v>Percent of Travel Demand Shifted to Other Modes or Eliminated</v>
      </c>
      <c r="D169" s="45" t="s">
        <v>39</v>
      </c>
      <c r="E169" s="45" t="s">
        <v>35</v>
      </c>
      <c r="F169" s="45" t="s">
        <v>81</v>
      </c>
      <c r="G169" s="2" t="s">
        <v>3402</v>
      </c>
      <c r="H169" s="47">
        <f t="shared" si="6"/>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10"/>
        <v>Percent of Travel Demand Shifted to Other Modes or Eliminated</v>
      </c>
      <c r="D170" s="45" t="s">
        <v>39</v>
      </c>
      <c r="E170" s="45" t="s">
        <v>36</v>
      </c>
      <c r="F170" s="45" t="s">
        <v>81</v>
      </c>
      <c r="G170" s="2" t="s">
        <v>3245</v>
      </c>
      <c r="H170" s="47">
        <f t="shared" si="6"/>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10"/>
        <v>Percent of Travel Demand Shifted to Other Modes or Eliminated</v>
      </c>
      <c r="D171" s="45" t="s">
        <v>39</v>
      </c>
      <c r="E171" s="45" t="s">
        <v>37</v>
      </c>
      <c r="F171" s="45" t="s">
        <v>81</v>
      </c>
      <c r="G171" s="45" t="s">
        <v>82</v>
      </c>
      <c r="H171" s="47">
        <f t="shared" si="6"/>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10"/>
        <v>Percent of Travel Demand Shifted to Other Modes or Eliminated</v>
      </c>
      <c r="D172" s="45" t="s">
        <v>39</v>
      </c>
      <c r="E172" s="45" t="s">
        <v>38</v>
      </c>
      <c r="F172" s="45" t="s">
        <v>81</v>
      </c>
      <c r="G172" s="2" t="s">
        <v>3247</v>
      </c>
      <c r="H172" s="47">
        <f t="shared" si="6"/>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10"/>
        <v>Percent of Travel Demand Shifted to Other Modes or Eliminated</v>
      </c>
      <c r="D173" s="45" t="s">
        <v>39</v>
      </c>
      <c r="E173" s="45" t="s">
        <v>107</v>
      </c>
      <c r="F173" s="45" t="s">
        <v>81</v>
      </c>
      <c r="G173" s="45" t="s">
        <v>137</v>
      </c>
      <c r="H173" s="47">
        <f t="shared" si="6"/>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3807</v>
      </c>
      <c r="D174" s="45" t="s">
        <v>42</v>
      </c>
      <c r="E174" s="45" t="s">
        <v>34</v>
      </c>
      <c r="F174" s="45" t="s">
        <v>80</v>
      </c>
      <c r="G174" s="2" t="s">
        <v>3248</v>
      </c>
      <c r="H174" s="47">
        <f t="shared" si="6"/>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3405</v>
      </c>
      <c r="H175" s="47">
        <f t="shared" si="6"/>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11">C$174</f>
        <v>Additional Minimum Required ZEV Sales Percentage for Model Region</v>
      </c>
      <c r="D176" s="2" t="s">
        <v>42</v>
      </c>
      <c r="E176" s="2" t="s">
        <v>35</v>
      </c>
      <c r="F176" s="2" t="s">
        <v>80</v>
      </c>
      <c r="G176" s="2" t="s">
        <v>2321</v>
      </c>
      <c r="H176" s="47">
        <f t="shared" si="6"/>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11"/>
        <v>Additional Minimum Required ZEV Sales Percentage for Model Region</v>
      </c>
      <c r="D177" s="2" t="s">
        <v>39</v>
      </c>
      <c r="E177" s="2" t="s">
        <v>35</v>
      </c>
      <c r="F177" s="2" t="s">
        <v>81</v>
      </c>
      <c r="G177" s="2" t="s">
        <v>3402</v>
      </c>
      <c r="H177" s="47">
        <f t="shared" si="6"/>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11"/>
        <v>Additional Minimum Required ZEV Sales Percentage for Model Region</v>
      </c>
      <c r="D178" s="2" t="s">
        <v>42</v>
      </c>
      <c r="E178" s="2" t="s">
        <v>36</v>
      </c>
      <c r="F178" s="2" t="s">
        <v>80</v>
      </c>
      <c r="G178" s="2" t="s">
        <v>3245</v>
      </c>
      <c r="H178" s="47">
        <f t="shared" si="6"/>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11"/>
        <v>Additional Minimum Required ZEV Sales Percentage for Model Region</v>
      </c>
      <c r="D179" s="2" t="s">
        <v>39</v>
      </c>
      <c r="E179" s="2" t="s">
        <v>36</v>
      </c>
      <c r="F179" s="2" t="s">
        <v>81</v>
      </c>
      <c r="G179" s="2" t="s">
        <v>3245</v>
      </c>
      <c r="H179" s="47">
        <f t="shared" si="6"/>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11"/>
        <v>Additional Minimum Required ZEV Sales Percentage for Model Region</v>
      </c>
      <c r="D180" s="2" t="s">
        <v>42</v>
      </c>
      <c r="E180" s="2" t="s">
        <v>37</v>
      </c>
      <c r="F180" s="2" t="s">
        <v>80</v>
      </c>
      <c r="G180" s="2" t="s">
        <v>82</v>
      </c>
      <c r="H180" s="47">
        <f t="shared" si="6"/>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11"/>
        <v>Additional Minimum Required ZEV Sales Percentage for Model Region</v>
      </c>
      <c r="D181" s="2" t="s">
        <v>39</v>
      </c>
      <c r="E181" s="2" t="s">
        <v>37</v>
      </c>
      <c r="F181" s="2" t="s">
        <v>81</v>
      </c>
      <c r="G181" s="2" t="s">
        <v>82</v>
      </c>
      <c r="H181" s="47">
        <f t="shared" si="6"/>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11"/>
        <v>Additional Minimum Required ZEV Sales Percentage for Model Region</v>
      </c>
      <c r="D182" s="2" t="s">
        <v>42</v>
      </c>
      <c r="E182" s="2" t="s">
        <v>38</v>
      </c>
      <c r="F182" s="2" t="s">
        <v>80</v>
      </c>
      <c r="G182" s="2" t="s">
        <v>3246</v>
      </c>
      <c r="H182" s="47">
        <f t="shared" si="6"/>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11"/>
        <v>Additional Minimum Required ZEV Sales Percentage for Model Region</v>
      </c>
      <c r="D183" s="2" t="s">
        <v>39</v>
      </c>
      <c r="E183" s="2" t="s">
        <v>38</v>
      </c>
      <c r="F183" s="2" t="s">
        <v>81</v>
      </c>
      <c r="G183" s="2" t="s">
        <v>3247</v>
      </c>
      <c r="H183" s="47">
        <f t="shared" si="6"/>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11"/>
        <v>Additional Minimum Required ZEV Sales Percentage for Model Region</v>
      </c>
      <c r="D184" s="2" t="s">
        <v>42</v>
      </c>
      <c r="E184" s="2" t="s">
        <v>107</v>
      </c>
      <c r="F184" s="2" t="s">
        <v>80</v>
      </c>
      <c r="G184" s="2" t="s">
        <v>137</v>
      </c>
      <c r="H184" s="47">
        <f t="shared" si="6"/>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11"/>
        <v>Additional Minimum Required ZEV Sales Percentage for Model Region</v>
      </c>
      <c r="D185" s="2" t="s">
        <v>39</v>
      </c>
      <c r="E185" s="2" t="s">
        <v>107</v>
      </c>
      <c r="F185" s="2" t="s">
        <v>81</v>
      </c>
      <c r="G185" s="2" t="s">
        <v>137</v>
      </c>
      <c r="H185" s="47">
        <f t="shared" si="6"/>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3384</v>
      </c>
      <c r="D186" s="45"/>
      <c r="E186" s="45"/>
      <c r="F186" s="45"/>
      <c r="G186" s="45"/>
      <c r="H186" s="47">
        <f t="shared" si="6"/>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3547</v>
      </c>
      <c r="H187" s="47">
        <f t="shared" si="6"/>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3706</v>
      </c>
      <c r="D188" s="45" t="s">
        <v>42</v>
      </c>
      <c r="E188" s="45" t="s">
        <v>34</v>
      </c>
      <c r="F188" s="45" t="s">
        <v>80</v>
      </c>
      <c r="G188" s="2" t="s">
        <v>3248</v>
      </c>
      <c r="H188" s="47">
        <f t="shared" si="6"/>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3405</v>
      </c>
      <c r="H189" s="47">
        <f t="shared" si="6"/>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2">C189</f>
        <v>Boolean Use Non BAU Minimum Required ZEV Sales Percentage by Subregion</v>
      </c>
      <c r="D190" s="2" t="s">
        <v>42</v>
      </c>
      <c r="E190" s="2" t="s">
        <v>35</v>
      </c>
      <c r="F190" s="2" t="s">
        <v>80</v>
      </c>
      <c r="G190" s="2" t="s">
        <v>2321</v>
      </c>
      <c r="H190" s="47">
        <f t="shared" si="6"/>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2"/>
        <v>Boolean Use Non BAU Minimum Required ZEV Sales Percentage by Subregion</v>
      </c>
      <c r="D191" s="2" t="s">
        <v>39</v>
      </c>
      <c r="E191" s="2" t="s">
        <v>35</v>
      </c>
      <c r="F191" s="2" t="s">
        <v>81</v>
      </c>
      <c r="G191" s="2" t="s">
        <v>3402</v>
      </c>
      <c r="H191" s="47">
        <f t="shared" si="6"/>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2"/>
        <v>Boolean Use Non BAU Minimum Required ZEV Sales Percentage by Subregion</v>
      </c>
      <c r="D192" s="2" t="s">
        <v>42</v>
      </c>
      <c r="E192" s="2" t="s">
        <v>36</v>
      </c>
      <c r="F192" s="2" t="s">
        <v>80</v>
      </c>
      <c r="G192" s="2" t="s">
        <v>3245</v>
      </c>
      <c r="H192" s="47">
        <f t="shared" si="6"/>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2"/>
        <v>Boolean Use Non BAU Minimum Required ZEV Sales Percentage by Subregion</v>
      </c>
      <c r="D193" s="2" t="s">
        <v>39</v>
      </c>
      <c r="E193" s="2" t="s">
        <v>36</v>
      </c>
      <c r="F193" s="2" t="s">
        <v>81</v>
      </c>
      <c r="G193" s="2" t="s">
        <v>3245</v>
      </c>
      <c r="H193" s="47">
        <f t="shared" si="6"/>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2"/>
        <v>Boolean Use Non BAU Minimum Required ZEV Sales Percentage by Subregion</v>
      </c>
      <c r="D194" s="2" t="s">
        <v>42</v>
      </c>
      <c r="E194" s="2" t="s">
        <v>37</v>
      </c>
      <c r="F194" s="2" t="s">
        <v>80</v>
      </c>
      <c r="G194" s="2" t="s">
        <v>82</v>
      </c>
      <c r="H194" s="47">
        <f t="shared" si="6"/>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2"/>
        <v>Boolean Use Non BAU Minimum Required ZEV Sales Percentage by Subregion</v>
      </c>
      <c r="D195" s="2" t="s">
        <v>39</v>
      </c>
      <c r="E195" s="2" t="s">
        <v>37</v>
      </c>
      <c r="F195" s="2" t="s">
        <v>81</v>
      </c>
      <c r="G195" s="2" t="s">
        <v>82</v>
      </c>
      <c r="H195" s="47">
        <f t="shared" si="6"/>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2"/>
        <v>Boolean Use Non BAU Minimum Required ZEV Sales Percentage by Subregion</v>
      </c>
      <c r="D196" s="2" t="s">
        <v>42</v>
      </c>
      <c r="E196" s="2" t="s">
        <v>38</v>
      </c>
      <c r="F196" s="2" t="s">
        <v>80</v>
      </c>
      <c r="G196" s="2" t="s">
        <v>3246</v>
      </c>
      <c r="H196" s="47">
        <f t="shared" ref="H196:H259" si="13">H195+1</f>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2"/>
        <v>Boolean Use Non BAU Minimum Required ZEV Sales Percentage by Subregion</v>
      </c>
      <c r="D197" s="2" t="s">
        <v>39</v>
      </c>
      <c r="E197" s="2" t="s">
        <v>38</v>
      </c>
      <c r="F197" s="2" t="s">
        <v>81</v>
      </c>
      <c r="G197" s="2" t="s">
        <v>3247</v>
      </c>
      <c r="H197" s="47">
        <f t="shared" si="13"/>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2"/>
        <v>Boolean Use Non BAU Minimum Required ZEV Sales Percentage by Subregion</v>
      </c>
      <c r="D198" s="2" t="s">
        <v>42</v>
      </c>
      <c r="E198" s="2" t="s">
        <v>107</v>
      </c>
      <c r="F198" s="2" t="s">
        <v>80</v>
      </c>
      <c r="G198" s="2" t="s">
        <v>137</v>
      </c>
      <c r="H198" s="47">
        <f t="shared" si="13"/>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2"/>
        <v>Boolean Use Non BAU Minimum Required ZEV Sales Percentage by Subregion</v>
      </c>
      <c r="D199" s="2" t="s">
        <v>39</v>
      </c>
      <c r="E199" s="2" t="s">
        <v>107</v>
      </c>
      <c r="F199" s="2" t="s">
        <v>81</v>
      </c>
      <c r="G199" s="2" t="s">
        <v>137</v>
      </c>
      <c r="H199" s="47">
        <f t="shared" si="13"/>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2456</v>
      </c>
      <c r="D200" s="45" t="s">
        <v>109</v>
      </c>
      <c r="E200" s="45" t="s">
        <v>264</v>
      </c>
      <c r="F200" s="45" t="s">
        <v>115</v>
      </c>
      <c r="G200" s="45" t="s">
        <v>268</v>
      </c>
      <c r="H200" s="47">
        <f t="shared" si="13"/>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4">C$200</f>
        <v>Fraction of New Bldg Components Shifted to Other Fuels</v>
      </c>
      <c r="D201" s="45" t="s">
        <v>110</v>
      </c>
      <c r="E201" s="45" t="s">
        <v>264</v>
      </c>
      <c r="F201" s="45" t="s">
        <v>116</v>
      </c>
      <c r="G201" s="45" t="s">
        <v>268</v>
      </c>
      <c r="H201" s="47">
        <f t="shared" si="13"/>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4"/>
        <v>Fraction of New Bldg Components Shifted to Other Fuels</v>
      </c>
      <c r="D202" s="45" t="s">
        <v>112</v>
      </c>
      <c r="E202" s="45" t="s">
        <v>264</v>
      </c>
      <c r="F202" s="45" t="s">
        <v>118</v>
      </c>
      <c r="G202" s="45" t="s">
        <v>268</v>
      </c>
      <c r="H202" s="47">
        <f t="shared" si="13"/>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4"/>
        <v>Fraction of New Bldg Components Shifted to Other Fuels</v>
      </c>
      <c r="D203" s="45" t="s">
        <v>113</v>
      </c>
      <c r="E203" s="45" t="s">
        <v>264</v>
      </c>
      <c r="F203" s="45" t="s">
        <v>119</v>
      </c>
      <c r="G203" s="45" t="s">
        <v>268</v>
      </c>
      <c r="H203" s="47">
        <f t="shared" si="13"/>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4"/>
        <v>Fraction of New Bldg Components Shifted to Other Fuels</v>
      </c>
      <c r="D204" s="45" t="s">
        <v>114</v>
      </c>
      <c r="E204" s="45" t="s">
        <v>264</v>
      </c>
      <c r="F204" s="45" t="s">
        <v>120</v>
      </c>
      <c r="G204" s="45" t="s">
        <v>268</v>
      </c>
      <c r="H204" s="47">
        <f t="shared" si="13"/>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4"/>
        <v>Fraction of New Bldg Components Shifted to Other Fuels</v>
      </c>
      <c r="D205" s="45" t="s">
        <v>109</v>
      </c>
      <c r="E205" s="45" t="s">
        <v>265</v>
      </c>
      <c r="F205" s="45" t="s">
        <v>115</v>
      </c>
      <c r="G205" s="45" t="s">
        <v>267</v>
      </c>
      <c r="H205" s="47">
        <f t="shared" si="13"/>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4"/>
        <v>Fraction of New Bldg Components Shifted to Other Fuels</v>
      </c>
      <c r="D206" s="45" t="s">
        <v>110</v>
      </c>
      <c r="E206" s="45" t="s">
        <v>265</v>
      </c>
      <c r="F206" s="45" t="s">
        <v>116</v>
      </c>
      <c r="G206" s="45" t="s">
        <v>267</v>
      </c>
      <c r="H206" s="47">
        <f t="shared" si="13"/>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4"/>
        <v>Fraction of New Bldg Components Shifted to Other Fuels</v>
      </c>
      <c r="D207" s="45" t="s">
        <v>112</v>
      </c>
      <c r="E207" s="45" t="s">
        <v>265</v>
      </c>
      <c r="F207" s="45" t="s">
        <v>118</v>
      </c>
      <c r="G207" s="45" t="s">
        <v>267</v>
      </c>
      <c r="H207" s="47">
        <f t="shared" si="13"/>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4"/>
        <v>Fraction of New Bldg Components Shifted to Other Fuels</v>
      </c>
      <c r="D208" s="45" t="s">
        <v>113</v>
      </c>
      <c r="E208" s="45" t="s">
        <v>265</v>
      </c>
      <c r="F208" s="45" t="s">
        <v>119</v>
      </c>
      <c r="G208" s="45" t="s">
        <v>267</v>
      </c>
      <c r="H208" s="47">
        <f t="shared" si="13"/>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4"/>
        <v>Fraction of New Bldg Components Shifted to Other Fuels</v>
      </c>
      <c r="D209" s="45" t="s">
        <v>114</v>
      </c>
      <c r="E209" s="45" t="s">
        <v>265</v>
      </c>
      <c r="F209" s="45" t="s">
        <v>120</v>
      </c>
      <c r="G209" s="45" t="s">
        <v>267</v>
      </c>
      <c r="H209" s="47">
        <f t="shared" si="13"/>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4"/>
        <v>Fraction of New Bldg Components Shifted to Other Fuels</v>
      </c>
      <c r="D210" s="45" t="s">
        <v>109</v>
      </c>
      <c r="E210" s="45" t="s">
        <v>266</v>
      </c>
      <c r="F210" s="45" t="s">
        <v>115</v>
      </c>
      <c r="G210" s="45" t="s">
        <v>158</v>
      </c>
      <c r="H210" s="47">
        <f t="shared" si="13"/>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4"/>
        <v>Fraction of New Bldg Components Shifted to Other Fuels</v>
      </c>
      <c r="D211" s="45" t="s">
        <v>110</v>
      </c>
      <c r="E211" s="45" t="s">
        <v>266</v>
      </c>
      <c r="F211" s="45" t="s">
        <v>116</v>
      </c>
      <c r="G211" s="45" t="s">
        <v>158</v>
      </c>
      <c r="H211" s="47">
        <f t="shared" si="13"/>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4"/>
        <v>Fraction of New Bldg Components Shifted to Other Fuels</v>
      </c>
      <c r="D212" s="45" t="s">
        <v>112</v>
      </c>
      <c r="E212" s="45" t="s">
        <v>266</v>
      </c>
      <c r="F212" s="45" t="s">
        <v>118</v>
      </c>
      <c r="G212" s="45" t="s">
        <v>158</v>
      </c>
      <c r="H212" s="47">
        <f t="shared" si="13"/>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4"/>
        <v>Fraction of New Bldg Components Shifted to Other Fuels</v>
      </c>
      <c r="D213" s="45" t="s">
        <v>113</v>
      </c>
      <c r="E213" s="45" t="s">
        <v>266</v>
      </c>
      <c r="F213" s="45" t="s">
        <v>119</v>
      </c>
      <c r="G213" s="45" t="s">
        <v>158</v>
      </c>
      <c r="H213" s="47">
        <f t="shared" si="13"/>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5">C$200</f>
        <v>Fraction of New Bldg Components Shifted to Other Fuels</v>
      </c>
      <c r="D214" s="45" t="s">
        <v>114</v>
      </c>
      <c r="E214" s="45" t="s">
        <v>266</v>
      </c>
      <c r="F214" s="45" t="s">
        <v>120</v>
      </c>
      <c r="G214" s="45" t="s">
        <v>158</v>
      </c>
      <c r="H214" s="47">
        <f t="shared" si="13"/>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f t="shared" si="13"/>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6">C$215</f>
        <v>Reduction in E Use Allowed by Component Eff Std</v>
      </c>
      <c r="D216" s="45" t="s">
        <v>110</v>
      </c>
      <c r="E216" s="45" t="s">
        <v>264</v>
      </c>
      <c r="F216" s="45" t="s">
        <v>116</v>
      </c>
      <c r="G216" s="45" t="s">
        <v>268</v>
      </c>
      <c r="H216" s="47">
        <f t="shared" si="13"/>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6"/>
        <v>Reduction in E Use Allowed by Component Eff Std</v>
      </c>
      <c r="D217" s="45" t="s">
        <v>111</v>
      </c>
      <c r="E217" s="45" t="s">
        <v>264</v>
      </c>
      <c r="F217" s="45" t="s">
        <v>117</v>
      </c>
      <c r="G217" s="45" t="s">
        <v>268</v>
      </c>
      <c r="H217" s="47">
        <f t="shared" si="13"/>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6"/>
        <v>Reduction in E Use Allowed by Component Eff Std</v>
      </c>
      <c r="D218" s="45" t="s">
        <v>112</v>
      </c>
      <c r="E218" s="45" t="s">
        <v>264</v>
      </c>
      <c r="F218" s="45" t="s">
        <v>118</v>
      </c>
      <c r="G218" s="45" t="s">
        <v>268</v>
      </c>
      <c r="H218" s="47">
        <f t="shared" si="13"/>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6"/>
        <v>Reduction in E Use Allowed by Component Eff Std</v>
      </c>
      <c r="D219" s="45" t="s">
        <v>113</v>
      </c>
      <c r="E219" s="45" t="s">
        <v>264</v>
      </c>
      <c r="F219" s="45" t="s">
        <v>119</v>
      </c>
      <c r="G219" s="45" t="s">
        <v>268</v>
      </c>
      <c r="H219" s="47">
        <f t="shared" si="13"/>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6"/>
        <v>Reduction in E Use Allowed by Component Eff Std</v>
      </c>
      <c r="D220" s="45" t="s">
        <v>114</v>
      </c>
      <c r="E220" s="45" t="s">
        <v>264</v>
      </c>
      <c r="F220" s="45" t="s">
        <v>120</v>
      </c>
      <c r="G220" s="45" t="s">
        <v>268</v>
      </c>
      <c r="H220" s="47">
        <f t="shared" si="13"/>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6"/>
        <v>Reduction in E Use Allowed by Component Eff Std</v>
      </c>
      <c r="D221" s="45" t="s">
        <v>109</v>
      </c>
      <c r="E221" s="45" t="s">
        <v>265</v>
      </c>
      <c r="F221" s="45" t="s">
        <v>115</v>
      </c>
      <c r="G221" s="45" t="s">
        <v>267</v>
      </c>
      <c r="H221" s="47">
        <f t="shared" si="13"/>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6"/>
        <v>Reduction in E Use Allowed by Component Eff Std</v>
      </c>
      <c r="D222" s="45" t="s">
        <v>110</v>
      </c>
      <c r="E222" s="45" t="s">
        <v>265</v>
      </c>
      <c r="F222" s="45" t="s">
        <v>116</v>
      </c>
      <c r="G222" s="45" t="s">
        <v>267</v>
      </c>
      <c r="H222" s="47">
        <f t="shared" si="13"/>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6"/>
        <v>Reduction in E Use Allowed by Component Eff Std</v>
      </c>
      <c r="D223" s="45" t="s">
        <v>111</v>
      </c>
      <c r="E223" s="45" t="s">
        <v>265</v>
      </c>
      <c r="F223" s="45" t="s">
        <v>117</v>
      </c>
      <c r="G223" s="45" t="s">
        <v>267</v>
      </c>
      <c r="H223" s="47">
        <f t="shared" si="13"/>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6"/>
        <v>Reduction in E Use Allowed by Component Eff Std</v>
      </c>
      <c r="D224" s="45" t="s">
        <v>112</v>
      </c>
      <c r="E224" s="45" t="s">
        <v>265</v>
      </c>
      <c r="F224" s="45" t="s">
        <v>118</v>
      </c>
      <c r="G224" s="45" t="s">
        <v>267</v>
      </c>
      <c r="H224" s="47">
        <f t="shared" si="13"/>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6"/>
        <v>Reduction in E Use Allowed by Component Eff Std</v>
      </c>
      <c r="D225" s="45" t="s">
        <v>113</v>
      </c>
      <c r="E225" s="45" t="s">
        <v>265</v>
      </c>
      <c r="F225" s="45" t="s">
        <v>119</v>
      </c>
      <c r="G225" s="45" t="s">
        <v>267</v>
      </c>
      <c r="H225" s="47">
        <f t="shared" si="13"/>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6"/>
        <v>Reduction in E Use Allowed by Component Eff Std</v>
      </c>
      <c r="D226" s="45" t="s">
        <v>114</v>
      </c>
      <c r="E226" s="45" t="s">
        <v>265</v>
      </c>
      <c r="F226" s="45" t="s">
        <v>120</v>
      </c>
      <c r="G226" s="45" t="s">
        <v>267</v>
      </c>
      <c r="H226" s="47">
        <f t="shared" si="13"/>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6"/>
        <v>Reduction in E Use Allowed by Component Eff Std</v>
      </c>
      <c r="D227" s="45" t="s">
        <v>109</v>
      </c>
      <c r="E227" s="45" t="s">
        <v>266</v>
      </c>
      <c r="F227" s="45" t="s">
        <v>115</v>
      </c>
      <c r="G227" s="45" t="s">
        <v>158</v>
      </c>
      <c r="H227" s="47">
        <f t="shared" si="13"/>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6"/>
        <v>Reduction in E Use Allowed by Component Eff Std</v>
      </c>
      <c r="D228" s="45" t="s">
        <v>110</v>
      </c>
      <c r="E228" s="45" t="s">
        <v>266</v>
      </c>
      <c r="F228" s="45" t="s">
        <v>116</v>
      </c>
      <c r="G228" s="45" t="s">
        <v>158</v>
      </c>
      <c r="H228" s="47">
        <f t="shared" si="13"/>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6"/>
        <v>Reduction in E Use Allowed by Component Eff Std</v>
      </c>
      <c r="D229" s="45" t="s">
        <v>111</v>
      </c>
      <c r="E229" s="45" t="s">
        <v>266</v>
      </c>
      <c r="F229" s="45" t="s">
        <v>117</v>
      </c>
      <c r="G229" s="45" t="s">
        <v>158</v>
      </c>
      <c r="H229" s="47">
        <f t="shared" si="13"/>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6"/>
        <v>Reduction in E Use Allowed by Component Eff Std</v>
      </c>
      <c r="D230" s="45" t="s">
        <v>112</v>
      </c>
      <c r="E230" s="45" t="s">
        <v>266</v>
      </c>
      <c r="F230" s="45" t="s">
        <v>118</v>
      </c>
      <c r="G230" s="45" t="s">
        <v>158</v>
      </c>
      <c r="H230" s="47">
        <f t="shared" si="13"/>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6"/>
        <v>Reduction in E Use Allowed by Component Eff Std</v>
      </c>
      <c r="D231" s="45" t="s">
        <v>113</v>
      </c>
      <c r="E231" s="45" t="s">
        <v>266</v>
      </c>
      <c r="F231" s="45" t="s">
        <v>119</v>
      </c>
      <c r="G231" s="45" t="s">
        <v>158</v>
      </c>
      <c r="H231" s="47">
        <f t="shared" si="13"/>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7">C$215</f>
        <v>Reduction in E Use Allowed by Component Eff Std</v>
      </c>
      <c r="D232" s="45" t="s">
        <v>114</v>
      </c>
      <c r="E232" s="45" t="s">
        <v>266</v>
      </c>
      <c r="F232" s="45" t="s">
        <v>120</v>
      </c>
      <c r="G232" s="45" t="s">
        <v>158</v>
      </c>
      <c r="H232" s="47">
        <f t="shared" si="13"/>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f t="shared" si="13"/>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f t="shared" si="13"/>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3406</v>
      </c>
      <c r="D235" s="45" t="s">
        <v>264</v>
      </c>
      <c r="E235" s="45"/>
      <c r="F235" s="45" t="s">
        <v>268</v>
      </c>
      <c r="G235" s="45"/>
      <c r="H235" s="47">
        <f t="shared" si="13"/>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f t="shared" si="13"/>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f t="shared" si="13"/>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3661</v>
      </c>
      <c r="D238" s="45" t="s">
        <v>264</v>
      </c>
      <c r="E238" s="45"/>
      <c r="F238" s="45" t="s">
        <v>268</v>
      </c>
      <c r="G238" s="45"/>
      <c r="H238" s="47">
        <f t="shared" si="13"/>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f t="shared" si="13"/>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f t="shared" si="13"/>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3720</v>
      </c>
      <c r="D241" s="45" t="s">
        <v>264</v>
      </c>
      <c r="E241" s="45"/>
      <c r="F241" s="45" t="s">
        <v>268</v>
      </c>
      <c r="G241" s="45"/>
      <c r="H241" s="47">
        <f t="shared" si="13"/>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f t="shared" si="13"/>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f t="shared" si="13"/>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f t="shared" si="13"/>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2435</v>
      </c>
      <c r="D245" s="45" t="s">
        <v>264</v>
      </c>
      <c r="E245" s="45"/>
      <c r="F245" s="45" t="s">
        <v>268</v>
      </c>
      <c r="G245" s="45"/>
      <c r="H245" s="47">
        <f t="shared" si="13"/>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8">C$245</f>
        <v>Share of Preexisting Buildings Subject to Retrofitting</v>
      </c>
      <c r="D246" s="45" t="s">
        <v>265</v>
      </c>
      <c r="E246" s="45"/>
      <c r="F246" s="45" t="s">
        <v>267</v>
      </c>
      <c r="G246" s="45"/>
      <c r="H246" s="47">
        <f t="shared" si="13"/>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8"/>
        <v>Share of Preexisting Buildings Subject to Retrofitting</v>
      </c>
      <c r="D247" s="45" t="s">
        <v>266</v>
      </c>
      <c r="E247" s="45"/>
      <c r="F247" s="45" t="s">
        <v>158</v>
      </c>
      <c r="G247" s="45"/>
      <c r="H247" s="47">
        <f t="shared" si="13"/>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f t="shared" si="13"/>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9">C$248</f>
        <v>Boolean Rebate Program for Efficient Components</v>
      </c>
      <c r="D249" s="45" t="s">
        <v>110</v>
      </c>
      <c r="E249" s="45"/>
      <c r="F249" s="45" t="s">
        <v>116</v>
      </c>
      <c r="G249" s="45"/>
      <c r="H249" s="47">
        <f t="shared" si="13"/>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9"/>
        <v>Boolean Rebate Program for Efficient Components</v>
      </c>
      <c r="D250" s="45" t="s">
        <v>111</v>
      </c>
      <c r="E250" s="45"/>
      <c r="F250" s="45" t="s">
        <v>117</v>
      </c>
      <c r="G250" s="45"/>
      <c r="H250" s="47">
        <f t="shared" si="13"/>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9"/>
        <v>Boolean Rebate Program for Efficient Components</v>
      </c>
      <c r="D251" s="45" t="s">
        <v>112</v>
      </c>
      <c r="E251" s="45"/>
      <c r="F251" s="45" t="s">
        <v>118</v>
      </c>
      <c r="G251" s="45"/>
      <c r="H251" s="47">
        <f t="shared" si="13"/>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9"/>
        <v>Boolean Rebate Program for Efficient Components</v>
      </c>
      <c r="D252" s="45" t="s">
        <v>113</v>
      </c>
      <c r="E252" s="45"/>
      <c r="F252" s="45" t="s">
        <v>119</v>
      </c>
      <c r="G252" s="45"/>
      <c r="H252" s="47">
        <f t="shared" si="13"/>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9"/>
        <v>Boolean Rebate Program for Efficient Components</v>
      </c>
      <c r="D253" s="45" t="s">
        <v>114</v>
      </c>
      <c r="E253" s="45"/>
      <c r="F253" s="45" t="s">
        <v>120</v>
      </c>
      <c r="G253" s="45"/>
      <c r="H253" s="47">
        <f t="shared" si="13"/>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f t="shared" si="13"/>
        <v>253</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20">C$254</f>
        <v>Boolean Ban New Power Plants</v>
      </c>
      <c r="D255" s="6" t="s">
        <v>3435</v>
      </c>
      <c r="E255" s="45"/>
      <c r="F255" s="6" t="s">
        <v>3375</v>
      </c>
      <c r="G255" s="45"/>
      <c r="H255" s="47">
        <f t="shared" si="13"/>
        <v>254</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20"/>
        <v>Boolean Ban New Power Plants</v>
      </c>
      <c r="D256" s="6" t="s">
        <v>3436</v>
      </c>
      <c r="E256" s="45"/>
      <c r="F256" s="6" t="s">
        <v>3376</v>
      </c>
      <c r="G256" s="45"/>
      <c r="H256" s="47">
        <f t="shared" si="13"/>
        <v>255</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20"/>
        <v>Boolean Ban New Power Plants</v>
      </c>
      <c r="D257" s="6" t="s">
        <v>72</v>
      </c>
      <c r="E257" s="45"/>
      <c r="F257" s="6" t="s">
        <v>3446</v>
      </c>
      <c r="G257" s="45"/>
      <c r="H257" s="47">
        <f t="shared" si="13"/>
        <v>256</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20"/>
        <v>Boolean Ban New Power Plants</v>
      </c>
      <c r="D258" s="6" t="s">
        <v>73</v>
      </c>
      <c r="E258" s="45"/>
      <c r="F258" s="6" t="s">
        <v>85</v>
      </c>
      <c r="G258" s="45"/>
      <c r="H258" s="47">
        <f t="shared" si="13"/>
        <v>257</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20"/>
        <v>Boolean Ban New Power Plants</v>
      </c>
      <c r="D259" s="6" t="s">
        <v>433</v>
      </c>
      <c r="E259" s="45"/>
      <c r="F259" s="6" t="s">
        <v>436</v>
      </c>
      <c r="G259" s="45"/>
      <c r="H259" s="47">
        <f t="shared" si="13"/>
        <v>258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20"/>
        <v>Boolean Ban New Power Plants</v>
      </c>
      <c r="D260" s="6" t="s">
        <v>74</v>
      </c>
      <c r="E260" s="45"/>
      <c r="F260" s="6" t="s">
        <v>86</v>
      </c>
      <c r="G260" s="45"/>
      <c r="H260" s="47">
        <f t="shared" ref="H260:H323" si="21">H259+1</f>
        <v>259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20"/>
        <v>Boolean Ban New Power Plants</v>
      </c>
      <c r="D261" s="6" t="s">
        <v>75</v>
      </c>
      <c r="E261" s="45"/>
      <c r="F261" s="6" t="s">
        <v>87</v>
      </c>
      <c r="G261" s="45"/>
      <c r="H261" s="47">
        <f t="shared" si="21"/>
        <v>260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20"/>
        <v>Boolean Ban New Power Plants</v>
      </c>
      <c r="D262" s="6" t="s">
        <v>76</v>
      </c>
      <c r="E262" s="45"/>
      <c r="F262" s="6" t="s">
        <v>88</v>
      </c>
      <c r="G262" s="45"/>
      <c r="H262" s="47">
        <f t="shared" si="21"/>
        <v>261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22">C$254</f>
        <v>Boolean Ban New Power Plants</v>
      </c>
      <c r="D263" s="6" t="s">
        <v>2402</v>
      </c>
      <c r="E263" s="45"/>
      <c r="F263" s="6" t="s">
        <v>421</v>
      </c>
      <c r="G263" s="45"/>
      <c r="H263" s="47">
        <f t="shared" si="21"/>
        <v>262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20"/>
        <v>Boolean Ban New Power Plants</v>
      </c>
      <c r="D264" s="6" t="s">
        <v>293</v>
      </c>
      <c r="E264" s="45"/>
      <c r="F264" s="6" t="s">
        <v>295</v>
      </c>
      <c r="G264" s="45"/>
      <c r="H264" s="47">
        <f t="shared" si="21"/>
        <v>263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20"/>
        <v>Boolean Ban New Power Plants</v>
      </c>
      <c r="D265" s="6" t="s">
        <v>294</v>
      </c>
      <c r="E265" s="45"/>
      <c r="F265" s="6" t="s">
        <v>296</v>
      </c>
      <c r="G265" s="45"/>
      <c r="H265" s="47">
        <f t="shared" si="21"/>
        <v>264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20"/>
        <v>Boolean Ban New Power Plants</v>
      </c>
      <c r="D266" s="6" t="s">
        <v>429</v>
      </c>
      <c r="E266" s="45"/>
      <c r="F266" s="6" t="s">
        <v>428</v>
      </c>
      <c r="G266" s="45"/>
      <c r="H266" s="47">
        <f t="shared" si="21"/>
        <v>265</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22"/>
        <v>Boolean Ban New Power Plants</v>
      </c>
      <c r="D267" s="6" t="s">
        <v>438</v>
      </c>
      <c r="E267" s="45"/>
      <c r="F267" s="6" t="s">
        <v>439</v>
      </c>
      <c r="G267" s="45"/>
      <c r="H267" s="47">
        <f t="shared" si="21"/>
        <v>266</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22"/>
        <v>Boolean Ban New Power Plants</v>
      </c>
      <c r="D268" s="6" t="s">
        <v>2716</v>
      </c>
      <c r="E268" s="45"/>
      <c r="F268" s="6" t="s">
        <v>2444</v>
      </c>
      <c r="G268" s="45"/>
      <c r="H268" s="47">
        <f t="shared" si="21"/>
        <v>267</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22"/>
        <v>Boolean Ban New Power Plants</v>
      </c>
      <c r="D269" s="6" t="s">
        <v>2717</v>
      </c>
      <c r="E269" s="45"/>
      <c r="F269" s="6" t="s">
        <v>2561</v>
      </c>
      <c r="G269" s="45"/>
      <c r="H269" s="47">
        <f t="shared" si="21"/>
        <v>268</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22"/>
        <v>Boolean Ban New Power Plants</v>
      </c>
      <c r="D270" s="6" t="s">
        <v>2718</v>
      </c>
      <c r="E270" s="45"/>
      <c r="F270" s="6" t="s">
        <v>2446</v>
      </c>
      <c r="G270" s="45"/>
      <c r="H270" s="47">
        <f t="shared" si="21"/>
        <v>269</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22"/>
        <v>Boolean Ban New Power Plants</v>
      </c>
      <c r="D271" s="6" t="s">
        <v>3434</v>
      </c>
      <c r="E271" s="45"/>
      <c r="F271" s="6" t="s">
        <v>3441</v>
      </c>
      <c r="G271" s="45"/>
      <c r="H271" s="47">
        <f t="shared" si="21"/>
        <v>270</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22"/>
        <v>Boolean Ban New Power Plants</v>
      </c>
      <c r="D272" s="6" t="s">
        <v>3437</v>
      </c>
      <c r="E272" s="45"/>
      <c r="F272" s="6" t="s">
        <v>3442</v>
      </c>
      <c r="G272" s="45"/>
      <c r="H272" s="47">
        <f t="shared" si="21"/>
        <v>271</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22"/>
        <v>Boolean Ban New Power Plants</v>
      </c>
      <c r="D273" s="6" t="s">
        <v>3438</v>
      </c>
      <c r="E273" s="45"/>
      <c r="F273" s="6" t="s">
        <v>3443</v>
      </c>
      <c r="G273" s="45"/>
      <c r="H273" s="47">
        <f t="shared" si="21"/>
        <v>272</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22"/>
        <v>Boolean Ban New Power Plants</v>
      </c>
      <c r="D274" s="6" t="s">
        <v>3439</v>
      </c>
      <c r="E274" s="45"/>
      <c r="F274" s="6" t="s">
        <v>3444</v>
      </c>
      <c r="G274" s="45"/>
      <c r="H274" s="47">
        <f t="shared" si="21"/>
        <v>273</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22"/>
        <v>Boolean Ban New Power Plants</v>
      </c>
      <c r="D275" s="6" t="s">
        <v>3440</v>
      </c>
      <c r="E275" s="45"/>
      <c r="F275" s="6" t="s">
        <v>3445</v>
      </c>
      <c r="G275" s="45"/>
      <c r="H275" s="47">
        <f t="shared" si="21"/>
        <v>274</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22"/>
        <v>Boolean Ban New Power Plants</v>
      </c>
      <c r="D276" s="6" t="s">
        <v>3504</v>
      </c>
      <c r="E276" s="45"/>
      <c r="F276" s="6" t="s">
        <v>3502</v>
      </c>
      <c r="G276" s="45"/>
      <c r="H276" s="47">
        <f t="shared" si="21"/>
        <v>275</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22"/>
        <v>Boolean Ban New Power Plants</v>
      </c>
      <c r="D277" s="6" t="s">
        <v>3505</v>
      </c>
      <c r="E277" s="45"/>
      <c r="F277" s="6" t="s">
        <v>3503</v>
      </c>
      <c r="G277" s="45"/>
      <c r="H277" s="47">
        <f t="shared" si="21"/>
        <v>276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3665</v>
      </c>
      <c r="D278" s="45" t="s">
        <v>432</v>
      </c>
      <c r="E278" s="45"/>
      <c r="F278" s="45" t="s">
        <v>431</v>
      </c>
      <c r="G278" s="45"/>
      <c r="H278" s="47">
        <f t="shared" si="21"/>
        <v>277</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3435</v>
      </c>
      <c r="E279" s="45"/>
      <c r="F279" s="6" t="s">
        <v>3375</v>
      </c>
      <c r="G279" s="45"/>
      <c r="H279" s="47">
        <f t="shared" si="21"/>
        <v>278</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23">C$278</f>
        <v>Boolean Ban New Power Plant Retrofits</v>
      </c>
      <c r="D280" s="6" t="s">
        <v>3436</v>
      </c>
      <c r="E280" s="45"/>
      <c r="F280" s="6" t="s">
        <v>3376</v>
      </c>
      <c r="G280" s="45"/>
      <c r="H280" s="47">
        <f t="shared" si="21"/>
        <v>279</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23"/>
        <v>Boolean Ban New Power Plant Retrofits</v>
      </c>
      <c r="D281" s="6" t="s">
        <v>72</v>
      </c>
      <c r="E281" s="45"/>
      <c r="F281" s="6" t="s">
        <v>3446</v>
      </c>
      <c r="G281" s="45"/>
      <c r="H281" s="47">
        <f t="shared" si="21"/>
        <v>280</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23"/>
        <v>Boolean Ban New Power Plant Retrofits</v>
      </c>
      <c r="D282" s="6" t="s">
        <v>73</v>
      </c>
      <c r="E282" s="45"/>
      <c r="F282" s="6" t="s">
        <v>85</v>
      </c>
      <c r="G282" s="45"/>
      <c r="H282" s="47">
        <f t="shared" si="21"/>
        <v>281</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23"/>
        <v>Boolean Ban New Power Plant Retrofits</v>
      </c>
      <c r="D283" s="6" t="s">
        <v>433</v>
      </c>
      <c r="E283" s="45"/>
      <c r="F283" s="6" t="s">
        <v>436</v>
      </c>
      <c r="G283" s="45"/>
      <c r="H283" s="47">
        <f t="shared" si="21"/>
        <v>282</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23"/>
        <v>Boolean Ban New Power Plant Retrofits</v>
      </c>
      <c r="D284" s="6" t="s">
        <v>74</v>
      </c>
      <c r="E284" s="45"/>
      <c r="F284" s="6" t="s">
        <v>86</v>
      </c>
      <c r="G284" s="45"/>
      <c r="H284" s="47">
        <f t="shared" si="21"/>
        <v>283</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23"/>
        <v>Boolean Ban New Power Plant Retrofits</v>
      </c>
      <c r="D285" s="6" t="s">
        <v>75</v>
      </c>
      <c r="E285" s="45"/>
      <c r="F285" s="6" t="s">
        <v>87</v>
      </c>
      <c r="G285" s="45"/>
      <c r="H285" s="47">
        <f t="shared" si="21"/>
        <v>284</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23"/>
        <v>Boolean Ban New Power Plant Retrofits</v>
      </c>
      <c r="D286" s="6" t="s">
        <v>76</v>
      </c>
      <c r="E286" s="45"/>
      <c r="F286" s="6" t="s">
        <v>88</v>
      </c>
      <c r="G286" s="45"/>
      <c r="H286" s="47">
        <f t="shared" si="21"/>
        <v>285</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23"/>
        <v>Boolean Ban New Power Plant Retrofits</v>
      </c>
      <c r="D287" s="6" t="s">
        <v>2402</v>
      </c>
      <c r="E287" s="45"/>
      <c r="F287" s="6" t="s">
        <v>421</v>
      </c>
      <c r="G287" s="45"/>
      <c r="H287" s="47">
        <f t="shared" si="21"/>
        <v>286</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23"/>
        <v>Boolean Ban New Power Plant Retrofits</v>
      </c>
      <c r="D288" s="6" t="s">
        <v>293</v>
      </c>
      <c r="E288" s="45"/>
      <c r="F288" s="6" t="s">
        <v>295</v>
      </c>
      <c r="G288" s="45"/>
      <c r="H288" s="47">
        <f t="shared" si="21"/>
        <v>287</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23"/>
        <v>Boolean Ban New Power Plant Retrofits</v>
      </c>
      <c r="D289" s="6" t="s">
        <v>294</v>
      </c>
      <c r="E289" s="45"/>
      <c r="F289" s="6" t="s">
        <v>296</v>
      </c>
      <c r="G289" s="45"/>
      <c r="H289" s="47">
        <f t="shared" si="21"/>
        <v>288</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23"/>
        <v>Boolean Ban New Power Plant Retrofits</v>
      </c>
      <c r="D290" s="6" t="s">
        <v>429</v>
      </c>
      <c r="E290" s="45"/>
      <c r="F290" s="6" t="s">
        <v>428</v>
      </c>
      <c r="G290" s="45"/>
      <c r="H290" s="47">
        <f t="shared" si="21"/>
        <v>289</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23"/>
        <v>Boolean Ban New Power Plant Retrofits</v>
      </c>
      <c r="D291" s="6" t="s">
        <v>438</v>
      </c>
      <c r="E291" s="45"/>
      <c r="F291" s="6" t="s">
        <v>439</v>
      </c>
      <c r="G291" s="45"/>
      <c r="H291" s="47">
        <f t="shared" si="21"/>
        <v>290</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23"/>
        <v>Boolean Ban New Power Plant Retrofits</v>
      </c>
      <c r="D292" s="6" t="s">
        <v>2716</v>
      </c>
      <c r="E292" s="45"/>
      <c r="F292" s="6" t="s">
        <v>2444</v>
      </c>
      <c r="G292" s="45"/>
      <c r="H292" s="47">
        <f t="shared" si="21"/>
        <v>291</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23"/>
        <v>Boolean Ban New Power Plant Retrofits</v>
      </c>
      <c r="D293" s="6" t="s">
        <v>2717</v>
      </c>
      <c r="E293" s="45"/>
      <c r="F293" s="6" t="s">
        <v>2561</v>
      </c>
      <c r="G293" s="45"/>
      <c r="H293" s="47">
        <f t="shared" si="21"/>
        <v>292</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23"/>
        <v>Boolean Ban New Power Plant Retrofits</v>
      </c>
      <c r="D294" s="6" t="s">
        <v>2718</v>
      </c>
      <c r="E294" s="45"/>
      <c r="F294" s="6" t="s">
        <v>2446</v>
      </c>
      <c r="G294" s="45"/>
      <c r="H294" s="47">
        <f t="shared" si="21"/>
        <v>293</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23"/>
        <v>Boolean Ban New Power Plant Retrofits</v>
      </c>
      <c r="D295" s="6" t="s">
        <v>3434</v>
      </c>
      <c r="E295" s="45"/>
      <c r="F295" s="6" t="s">
        <v>3441</v>
      </c>
      <c r="G295" s="45"/>
      <c r="H295" s="47">
        <f t="shared" si="21"/>
        <v>294</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23"/>
        <v>Boolean Ban New Power Plant Retrofits</v>
      </c>
      <c r="D296" s="6" t="s">
        <v>3437</v>
      </c>
      <c r="E296" s="45"/>
      <c r="F296" s="6" t="s">
        <v>3442</v>
      </c>
      <c r="G296" s="45"/>
      <c r="H296" s="47">
        <f t="shared" si="21"/>
        <v>295</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23"/>
        <v>Boolean Ban New Power Plant Retrofits</v>
      </c>
      <c r="D297" s="6" t="s">
        <v>3438</v>
      </c>
      <c r="E297" s="45"/>
      <c r="F297" s="6" t="s">
        <v>3443</v>
      </c>
      <c r="G297" s="45"/>
      <c r="H297" s="47">
        <f t="shared" si="21"/>
        <v>296</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23"/>
        <v>Boolean Ban New Power Plant Retrofits</v>
      </c>
      <c r="D298" s="6" t="s">
        <v>3439</v>
      </c>
      <c r="E298" s="45"/>
      <c r="F298" s="6" t="s">
        <v>3444</v>
      </c>
      <c r="G298" s="45"/>
      <c r="H298" s="47">
        <f t="shared" si="21"/>
        <v>297</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23"/>
        <v>Boolean Ban New Power Plant Retrofits</v>
      </c>
      <c r="D299" s="6" t="s">
        <v>3440</v>
      </c>
      <c r="E299" s="45"/>
      <c r="F299" s="6" t="s">
        <v>3445</v>
      </c>
      <c r="G299" s="45"/>
      <c r="H299" s="47">
        <f t="shared" si="21"/>
        <v>298</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23"/>
        <v>Boolean Ban New Power Plant Retrofits</v>
      </c>
      <c r="D300" s="6" t="s">
        <v>3504</v>
      </c>
      <c r="E300" s="45"/>
      <c r="F300" s="6" t="s">
        <v>3502</v>
      </c>
      <c r="G300" s="45"/>
      <c r="H300" s="47">
        <f t="shared" si="21"/>
        <v>299</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23"/>
        <v>Boolean Ban New Power Plant Retrofits</v>
      </c>
      <c r="D301" s="6" t="s">
        <v>3505</v>
      </c>
      <c r="E301" s="45"/>
      <c r="F301" s="6" t="s">
        <v>3503</v>
      </c>
      <c r="G301" s="45"/>
      <c r="H301" s="47">
        <f t="shared" si="21"/>
        <v>300</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Renewable Portfolio Standard</v>
      </c>
      <c r="C302" t="s">
        <v>2708</v>
      </c>
      <c r="D302" s="45"/>
      <c r="E302" s="45"/>
      <c r="F302" s="45"/>
      <c r="G302" s="45"/>
      <c r="H302" s="47">
        <f t="shared" si="21"/>
        <v>301</v>
      </c>
      <c r="I302" s="324" t="s">
        <v>40</v>
      </c>
      <c r="J302" s="255" t="str">
        <f>IF(ISBLANK(INDEX('Policy Characteristics'!D:D,MATCH($C302,'Policy Characteristics'!$C:$C,0))),"",INDEX('Policy Characteristics'!D:D,MATCH($C302,'Policy Characteristics'!$C:$C,0)))</f>
        <v>Renewable Portfolio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
      </c>
      <c r="R302" s="254" t="str">
        <f>IF(ISBLANK(INDEX('Policy Characteristics'!L:L,MATCH($C302,'Policy Characteristics'!$C:$C,0))),"",INDEX('Policy Characteristics'!L:L,MATCH($C302,'Policy Characteristics'!$C:$C,0)))</f>
        <v/>
      </c>
    </row>
    <row r="303" spans="1:18" s="4" customFormat="1"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v>
      </c>
      <c r="C303" t="s">
        <v>3080</v>
      </c>
      <c r="D303" s="45"/>
      <c r="E303" s="45"/>
      <c r="F303" s="45"/>
      <c r="G303" s="45"/>
      <c r="H303" s="47">
        <f t="shared" si="21"/>
        <v>302</v>
      </c>
      <c r="I303" s="324" t="s">
        <v>40</v>
      </c>
      <c r="J303" s="255" t="str">
        <f>IF(ISBLANK(INDEX('Policy Characteristics'!D:D,MATCH($C303,'Policy Characteristics'!$C:$C,0))),"",INDEX('Policy Characteristics'!D:D,MATCH($C303,'Policy Characteristics'!$C:$C,0)))</f>
        <v>Clean Electricity Standard</v>
      </c>
      <c r="K303" s="254" t="str">
        <f>IF(ISBLANK(INDEX('Policy Characteristics'!E:E,MATCH($C303,'Policy Characteristics'!$C:$C,0))),"",INDEX('Policy Characteristics'!E:E,MATCH($C303,'Policy Characteristics'!$C:$C,0)))</f>
        <v>elec clean electricity standards</v>
      </c>
      <c r="L303" s="261">
        <f>IF(ISBLANK(INDEX('Policy Characteristics'!F:F,MATCH($C303,'Policy Characteristics'!$C:$C,0))),"",INDEX('Policy Characteristics'!F:F,MATCH($C303,'Policy Characteristics'!$C:$C,0)))</f>
        <v>0</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0.01</v>
      </c>
      <c r="O303" s="254" t="str">
        <f>IF(ISBLANK(INDEX('Policy Characteristics'!I:I,MATCH($C303,'Policy Characteristics'!$C:$C,0))),"",INDEX('Policy Characteristics'!I:I,MATCH($C303,'Policy Characteristics'!$C:$C,0)))</f>
        <v>% of electricity generation</v>
      </c>
      <c r="P303" s="254" t="str">
        <f>IF(ISBLANK(INDEX('Policy Characteristics'!J:J,MATCH($C303,'Policy Characteristics'!$C:$C,0))),"",INDEX('Policy Characteristics'!J:J,MATCH($C303,'Policy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4" t="str">
        <f>IF(ISBLANK(INDEX('Policy Characteristics'!K:K,MATCH($C303,'Policy Characteristics'!$C:$C,0))),"",INDEX('Policy Characteristics'!K:K,MATCH($C303,'Policy Characteristics'!$C:$C,0)))</f>
        <v>electricity-sector-main.html#ces</v>
      </c>
      <c r="R303" s="254" t="str">
        <f>IF(ISBLANK(INDEX('Policy Characteristics'!L:L,MATCH($C303,'Policy Characteristics'!$C:$C,0))),"",INDEX('Policy Characteristics'!L:L,MATCH($C303,'Policy Characteristics'!$C:$C,0)))</f>
        <v>clean-energy-standard.html</v>
      </c>
    </row>
    <row r="304" spans="1:18" s="4" customFormat="1" ht="29"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Clean Electricity Standard Foresight</v>
      </c>
      <c r="C304" s="1" t="s">
        <v>3480</v>
      </c>
      <c r="D304" s="45"/>
      <c r="E304" s="45"/>
      <c r="F304" s="45"/>
      <c r="G304" s="45"/>
      <c r="H304" s="47">
        <f t="shared" si="21"/>
        <v>303</v>
      </c>
      <c r="I304" s="324" t="s">
        <v>41</v>
      </c>
      <c r="J304" s="255" t="str">
        <f>IF(ISBLANK(INDEX('Policy Characteristics'!D:D,MATCH($C304,'Policy Characteristics'!$C:$C,0))),"",INDEX('Policy Characteristics'!D:D,MATCH($C304,'Policy Characteristics'!$C:$C,0)))</f>
        <v/>
      </c>
      <c r="K304" s="254" t="str">
        <f>IF(ISBLANK(INDEX('Policy Characteristics'!E:E,MATCH($C304,'Policy Characteristics'!$C:$C,0))),"",INDEX('Policy Characteristics'!E:E,MATCH($C304,'Policy Characteristics'!$C:$C,0)))</f>
        <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4"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 xml:space="preserve">Lift the Clean Electricity Standard Alternative Compliance Payment </v>
      </c>
      <c r="C305" s="1" t="s">
        <v>3653</v>
      </c>
      <c r="D305" s="45"/>
      <c r="E305" s="45"/>
      <c r="F305" s="45"/>
      <c r="G305" s="45"/>
      <c r="H305" s="47">
        <f t="shared" si="21"/>
        <v>304</v>
      </c>
      <c r="I305" s="324" t="s">
        <v>40</v>
      </c>
      <c r="J305" s="255" t="str">
        <f>IF(ISBLANK(INDEX('Policy Characteristics'!D:D,MATCH($C305,'Policy Characteristics'!$C:$C,0))),"",INDEX('Policy Characteristics'!D:D,MATCH($C305,'Policy Characteristics'!$C:$C,0)))</f>
        <v>Clean Electricity Standard</v>
      </c>
      <c r="K305" s="254" t="str">
        <f>IF(ISBLANK(INDEX('Policy Characteristics'!E:E,MATCH($C305,'Policy Characteristics'!$C:$C,0))),"",INDEX('Policy Characteristics'!E:E,MATCH($C305,'Policy Characteristics'!$C:$C,0)))</f>
        <v>elec non BAU RACP</v>
      </c>
      <c r="L305" s="359">
        <f>IF(ISBLANK(INDEX('Policy Characteristics'!F:F,MATCH($C305,'Policy Characteristics'!$C:$C,0))),"",INDEX('Policy Characteristics'!F:F,MATCH($C305,'Policy Characteristics'!$C:$C,0)))</f>
        <v>0</v>
      </c>
      <c r="M305" s="359">
        <f>IF(ISBLANK(INDEX('Policy Characteristics'!G:G,MATCH($C305,'Policy Characteristics'!$C:$C,0))),"",INDEX('Policy Characteristics'!G:G,MATCH($C305,'Policy Characteristics'!$C:$C,0)))</f>
        <v>1</v>
      </c>
      <c r="N305" s="359">
        <f>IF(ISBLANK(INDEX('Policy Characteristics'!H:H,MATCH($C305,'Policy Characteristics'!$C:$C,0))),"",INDEX('Policy Characteristics'!H:H,MATCH($C305,'Policy Characteristics'!$C:$C,0)))</f>
        <v>1</v>
      </c>
      <c r="O305" s="254" t="str">
        <f>IF(ISBLANK(INDEX('Policy Characteristics'!I:I,MATCH($C305,'Policy Characteristics'!$C:$C,0))),"",INDEX('Policy Characteristics'!I:I,MATCH($C305,'Policy Characteristics'!$C:$C,0)))</f>
        <v>on/off</v>
      </c>
      <c r="P305" s="254" t="str">
        <f>IF(ISBLANK(INDEX('Policy Characteristics'!J:J,MATCH($C305,'Policy Characteristics'!$C:$C,0))),"",INDEX('Policy Characteristics'!J:J,MATCH($C305,'Policy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5" s="254" t="str">
        <f>IF(ISBLANK(INDEX('Policy Characteristics'!K:K,MATCH($C305,'Policy Characteristics'!$C:$C,0))),"",INDEX('Policy Characteristics'!K:K,MATCH($C305,'Policy Characteristics'!$C:$C,0)))</f>
        <v/>
      </c>
      <c r="R305" s="254" t="str">
        <f>IF(ISBLANK(INDEX('Policy Characteristics'!L:L,MATCH($C305,'Policy Characteristics'!$C:$C,0))),"",INDEX('Policy Characteristics'!L:L,MATCH($C305,'Policy Characteristics'!$C:$C,0)))</f>
        <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Exports</v>
      </c>
      <c r="C306" s="317" t="s">
        <v>258</v>
      </c>
      <c r="D306" s="6"/>
      <c r="E306" s="6"/>
      <c r="F306" s="6"/>
      <c r="G306" s="6"/>
      <c r="H306" s="47">
        <f t="shared" si="21"/>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exports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exports</v>
      </c>
      <c r="P306" s="254" t="str">
        <f>IF(ISBLANK(INDEX('Policy Characteristics'!J:J,MATCH($C306,'Policy Characteristics'!$C:$C,0))),"",INDEX('Policy Characteristics'!J:J,MATCH($C306,'Policy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6" s="254" t="str">
        <f>IF(ISBLANK(INDEX('Policy Characteristics'!K:K,MATCH($C306,'Policy Characteristics'!$C:$C,0))),"",INDEX('Policy Characteristics'!K:K,MATCH($C306,'Policy Characteristics'!$C:$C,0)))</f>
        <v>electricity-sector-main.html#elec-exports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317" t="s">
        <v>257</v>
      </c>
      <c r="D307" s="45" t="s">
        <v>432</v>
      </c>
      <c r="E307" s="45"/>
      <c r="F307" s="45" t="s">
        <v>431</v>
      </c>
      <c r="G307" s="6"/>
      <c r="H307" s="47">
        <f t="shared" si="21"/>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ref="C308:C330" si="24">C$307</f>
        <v>Percent Change in Electricity Imports</v>
      </c>
      <c r="D308" s="6" t="s">
        <v>3435</v>
      </c>
      <c r="E308" s="45"/>
      <c r="F308" s="6" t="s">
        <v>3375</v>
      </c>
      <c r="G308" s="6"/>
      <c r="H308" s="47">
        <f t="shared" si="21"/>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4"/>
        <v>Percent Change in Electricity Imports</v>
      </c>
      <c r="D309" s="6" t="s">
        <v>3436</v>
      </c>
      <c r="E309" s="45"/>
      <c r="F309" s="6" t="s">
        <v>3376</v>
      </c>
      <c r="G309" s="6"/>
      <c r="H309" s="47">
        <f t="shared" si="21"/>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4"/>
        <v>Percent Change in Electricity Imports</v>
      </c>
      <c r="D310" s="6" t="s">
        <v>72</v>
      </c>
      <c r="E310" s="45"/>
      <c r="F310" s="6" t="s">
        <v>3446</v>
      </c>
      <c r="G310" s="6"/>
      <c r="H310" s="47">
        <f t="shared" si="21"/>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4"/>
        <v>Percent Change in Electricity Imports</v>
      </c>
      <c r="D311" s="6" t="s">
        <v>73</v>
      </c>
      <c r="E311" s="45"/>
      <c r="F311" s="6" t="s">
        <v>85</v>
      </c>
      <c r="G311" s="6"/>
      <c r="H311" s="47">
        <f t="shared" si="21"/>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4"/>
        <v>Percent Change in Electricity Imports</v>
      </c>
      <c r="D312" s="6" t="s">
        <v>433</v>
      </c>
      <c r="E312" s="45"/>
      <c r="F312" s="6" t="s">
        <v>436</v>
      </c>
      <c r="G312" s="6"/>
      <c r="H312" s="47">
        <f t="shared" si="21"/>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4"/>
        <v>Percent Change in Electricity Imports</v>
      </c>
      <c r="D313" s="6" t="s">
        <v>74</v>
      </c>
      <c r="E313" s="45"/>
      <c r="F313" s="6" t="s">
        <v>86</v>
      </c>
      <c r="G313" s="6"/>
      <c r="H313" s="47">
        <f t="shared" si="21"/>
        <v>312</v>
      </c>
      <c r="I313" s="324" t="s">
        <v>40</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4"/>
        <v>Percent Change in Electricity Imports</v>
      </c>
      <c r="D314" s="6" t="s">
        <v>75</v>
      </c>
      <c r="E314" s="45"/>
      <c r="F314" s="6" t="s">
        <v>87</v>
      </c>
      <c r="G314" s="6"/>
      <c r="H314" s="47">
        <f t="shared" si="21"/>
        <v>313</v>
      </c>
      <c r="I314" s="324" t="s">
        <v>41</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4"/>
        <v>Percent Change in Electricity Imports</v>
      </c>
      <c r="D315" s="6" t="s">
        <v>76</v>
      </c>
      <c r="E315" s="45"/>
      <c r="F315" s="6" t="s">
        <v>88</v>
      </c>
      <c r="G315" s="6"/>
      <c r="H315" s="47">
        <f t="shared" si="21"/>
        <v>314</v>
      </c>
      <c r="I315" s="324" t="s">
        <v>40</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4"/>
        <v>Percent Change in Electricity Imports</v>
      </c>
      <c r="D316" s="6" t="s">
        <v>2402</v>
      </c>
      <c r="E316" s="45"/>
      <c r="F316" s="6" t="s">
        <v>421</v>
      </c>
      <c r="G316" s="6"/>
      <c r="H316" s="47">
        <f t="shared" si="21"/>
        <v>315</v>
      </c>
      <c r="I316" s="324" t="s">
        <v>41</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4"/>
        <v>Percent Change in Electricity Imports</v>
      </c>
      <c r="D317" s="6" t="s">
        <v>293</v>
      </c>
      <c r="E317" s="45"/>
      <c r="F317" s="6" t="s">
        <v>295</v>
      </c>
      <c r="G317" s="6"/>
      <c r="H317" s="47">
        <f t="shared" si="21"/>
        <v>316</v>
      </c>
      <c r="I317" s="324" t="s">
        <v>40</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4"/>
        <v>Percent Change in Electricity Imports</v>
      </c>
      <c r="D318" s="6" t="s">
        <v>294</v>
      </c>
      <c r="E318" s="45"/>
      <c r="F318" s="6" t="s">
        <v>296</v>
      </c>
      <c r="G318" s="6"/>
      <c r="H318" s="47">
        <f t="shared" si="21"/>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4"/>
        <v>Percent Change in Electricity Imports</v>
      </c>
      <c r="D319" s="6" t="s">
        <v>429</v>
      </c>
      <c r="E319" s="45"/>
      <c r="F319" s="6" t="s">
        <v>428</v>
      </c>
      <c r="G319" s="6"/>
      <c r="H319" s="47">
        <f t="shared" si="21"/>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4"/>
        <v>Percent Change in Electricity Imports</v>
      </c>
      <c r="D320" s="6" t="s">
        <v>438</v>
      </c>
      <c r="E320" s="45"/>
      <c r="F320" s="6" t="s">
        <v>439</v>
      </c>
      <c r="G320" s="6"/>
      <c r="H320" s="47">
        <f t="shared" si="21"/>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4"/>
        <v>Percent Change in Electricity Imports</v>
      </c>
      <c r="D321" s="6" t="s">
        <v>2716</v>
      </c>
      <c r="E321" s="45"/>
      <c r="F321" s="6" t="s">
        <v>2444</v>
      </c>
      <c r="G321" s="6"/>
      <c r="H321" s="47">
        <f t="shared" si="21"/>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4"/>
        <v>Percent Change in Electricity Imports</v>
      </c>
      <c r="D322" s="6" t="s">
        <v>2717</v>
      </c>
      <c r="E322" s="45"/>
      <c r="F322" s="6" t="s">
        <v>2561</v>
      </c>
      <c r="G322" s="6"/>
      <c r="H322" s="47">
        <f t="shared" si="21"/>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4"/>
        <v>Percent Change in Electricity Imports</v>
      </c>
      <c r="D323" s="6" t="s">
        <v>2718</v>
      </c>
      <c r="E323" s="45"/>
      <c r="F323" s="6" t="s">
        <v>2446</v>
      </c>
      <c r="G323" s="6"/>
      <c r="H323" s="47">
        <f t="shared" si="21"/>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4"/>
        <v>Percent Change in Electricity Imports</v>
      </c>
      <c r="D324" s="6" t="s">
        <v>3434</v>
      </c>
      <c r="E324" s="45"/>
      <c r="F324" s="6" t="s">
        <v>3441</v>
      </c>
      <c r="G324" s="6"/>
      <c r="H324" s="47">
        <f t="shared" ref="H324:H387" si="25">H323+1</f>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4"/>
        <v>Percent Change in Electricity Imports</v>
      </c>
      <c r="D325" s="6" t="s">
        <v>3437</v>
      </c>
      <c r="E325" s="45"/>
      <c r="F325" s="6" t="s">
        <v>3442</v>
      </c>
      <c r="G325" s="6"/>
      <c r="H325" s="47">
        <f t="shared" si="25"/>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4"/>
        <v>Percent Change in Electricity Imports</v>
      </c>
      <c r="D326" s="6" t="s">
        <v>3438</v>
      </c>
      <c r="E326" s="45"/>
      <c r="F326" s="6" t="s">
        <v>3443</v>
      </c>
      <c r="G326" s="6"/>
      <c r="H326" s="47">
        <f t="shared" si="25"/>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4"/>
        <v>Percent Change in Electricity Imports</v>
      </c>
      <c r="D327" s="6" t="s">
        <v>3439</v>
      </c>
      <c r="E327" s="45"/>
      <c r="F327" s="6" t="s">
        <v>3444</v>
      </c>
      <c r="G327" s="6"/>
      <c r="H327" s="47">
        <f t="shared" si="25"/>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4"/>
        <v>Percent Change in Electricity Imports</v>
      </c>
      <c r="D328" s="6" t="s">
        <v>3440</v>
      </c>
      <c r="E328" s="45"/>
      <c r="F328" s="6" t="s">
        <v>3445</v>
      </c>
      <c r="G328" s="6"/>
      <c r="H328" s="47">
        <f t="shared" si="25"/>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4"/>
        <v>Percent Change in Electricity Imports</v>
      </c>
      <c r="D329" s="6" t="s">
        <v>3504</v>
      </c>
      <c r="E329" s="45"/>
      <c r="F329" s="6" t="s">
        <v>3502</v>
      </c>
      <c r="G329" s="6"/>
      <c r="H329" s="47">
        <f t="shared" si="25"/>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s="2" customFormat="1"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Change Electricity Imports</v>
      </c>
      <c r="C330" s="254" t="str">
        <f t="shared" si="24"/>
        <v>Percent Change in Electricity Imports</v>
      </c>
      <c r="D330" s="6" t="s">
        <v>3505</v>
      </c>
      <c r="E330" s="45"/>
      <c r="F330" s="6" t="s">
        <v>3503</v>
      </c>
      <c r="G330" s="6"/>
      <c r="H330" s="47">
        <f t="shared" si="25"/>
        <v>329</v>
      </c>
      <c r="I330" s="324" t="s">
        <v>41</v>
      </c>
      <c r="J330" s="255" t="str">
        <f>IF(ISBLANK(INDEX('Policy Characteristics'!D:D,MATCH($C330,'Policy Characteristics'!$C:$C,0))),"",INDEX('Policy Characteristics'!D:D,MATCH($C330,'Policy Characteristics'!$C:$C,0)))</f>
        <v>Electricity Imports and Exports</v>
      </c>
      <c r="K330" s="254" t="str">
        <f>IF(ISBLANK(INDEX('Policy Characteristics'!E:E,MATCH($C330,'Policy Characteristics'!$C:$C,0))),"",INDEX('Policy Characteristics'!E:E,MATCH($C330,'Policy Characteristics'!$C:$C,0)))</f>
        <v>elec change imports</v>
      </c>
      <c r="L330" s="261">
        <f>IF(ISBLANK(INDEX('Policy Characteristics'!F:F,MATCH($C330,'Policy Characteristics'!$C:$C,0))),"",INDEX('Policy Characteristics'!F:F,MATCH($C330,'Policy Characteristics'!$C:$C,0)))</f>
        <v>-0.5</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0.02</v>
      </c>
      <c r="O330" s="254" t="str">
        <f>IF(ISBLANK(INDEX('Policy Characteristics'!I:I,MATCH($C330,'Policy Characteristics'!$C:$C,0))),"",INDEX('Policy Characteristics'!I:I,MATCH($C330,'Policy Characteristics'!$C:$C,0)))</f>
        <v>% change in imports</v>
      </c>
      <c r="P330" s="254"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4" t="str">
        <f>IF(ISBLANK(INDEX('Policy Characteristics'!K:K,MATCH($C330,'Policy Characteristics'!$C:$C,0))),"",INDEX('Policy Characteristics'!K:K,MATCH($C330,'Policy Characteristics'!$C:$C,0)))</f>
        <v>electricity-sector-main.html#elec-imports</v>
      </c>
      <c r="R330" s="254" t="str">
        <f>IF(ISBLANK(INDEX('Policy Characteristics'!L:L,MATCH($C330,'Policy Characteristics'!$C:$C,0))),"",INDEX('Policy Characteristics'!L:L,MATCH($C330,'Policy Characteristics'!$C:$C,0)))</f>
        <v>electricity-imports-exports.html</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Non BAU Guaranteed Dispatch</v>
      </c>
      <c r="C331" t="s">
        <v>286</v>
      </c>
      <c r="D331" s="45"/>
      <c r="E331" s="45"/>
      <c r="F331" s="45"/>
      <c r="G331" s="45"/>
      <c r="H331" s="47">
        <f t="shared" si="25"/>
        <v>330</v>
      </c>
      <c r="I331" s="324" t="s">
        <v>41</v>
      </c>
      <c r="J331" s="255" t="str">
        <f>IF(ISBLANK(INDEX('Policy Characteristics'!D:D,MATCH($C331,'Policy Characteristics'!$C:$C,0))),"",INDEX('Policy Characteristics'!D:D,MATCH($C331,'Policy Characteristics'!$C:$C,0)))</f>
        <v>Non BAU Guaranteed Dispatch</v>
      </c>
      <c r="K331" s="254" t="str">
        <f>IF(ISBLANK(INDEX('Policy Characteristics'!E:E,MATCH($C331,'Policy Characteristics'!$C:$C,0))),"",INDEX('Policy Characteristics'!E:E,MATCH($C331,'Policy Characteristics'!$C:$C,0)))</f>
        <v>elec non BAU guaranteed dispatch</v>
      </c>
      <c r="L331" s="261">
        <f>IF(ISBLANK(INDEX('Policy Characteristics'!F:F,MATCH($C331,'Policy Characteristics'!$C:$C,0))),"",INDEX('Policy Characteristics'!F:F,MATCH($C331,'Policy Characteristics'!$C:$C,0)))</f>
        <v>0</v>
      </c>
      <c r="M331" s="261">
        <f>IF(ISBLANK(INDEX('Policy Characteristics'!G:G,MATCH($C331,'Policy Characteristics'!$C:$C,0))),"",INDEX('Policy Characteristics'!G:G,MATCH($C331,'Policy Characteristics'!$C:$C,0)))</f>
        <v>1</v>
      </c>
      <c r="N331" s="261">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on/off</v>
      </c>
      <c r="P331" s="254" t="str">
        <f>IF(ISBLANK(INDEX('Policy Characteristics'!J:J,MATCH($C331,'Policy Characteristics'!$C:$C,0))),"",INDEX('Policy Characteristics'!J:J,MATCH($C331,'Policy Characteristics'!$C:$C,0)))</f>
        <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1" t="s">
        <v>3429</v>
      </c>
      <c r="D332" s="45" t="s">
        <v>432</v>
      </c>
      <c r="E332" s="45"/>
      <c r="F332" s="45" t="s">
        <v>431</v>
      </c>
      <c r="G332" s="6"/>
      <c r="H332" s="47">
        <f t="shared" si="25"/>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ref="C333:C355" si="26">$C$332</f>
        <v>Percentage Decrease in Cost of Capital for Power Plants</v>
      </c>
      <c r="D333" s="6" t="s">
        <v>3435</v>
      </c>
      <c r="E333" s="45"/>
      <c r="F333" s="6" t="s">
        <v>3375</v>
      </c>
      <c r="G333" s="6"/>
      <c r="H333" s="47">
        <f t="shared" si="25"/>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6"/>
        <v>Percentage Decrease in Cost of Capital for Power Plants</v>
      </c>
      <c r="D334" s="6" t="s">
        <v>3436</v>
      </c>
      <c r="E334" s="45"/>
      <c r="F334" s="6" t="s">
        <v>3376</v>
      </c>
      <c r="G334" s="6"/>
      <c r="H334" s="47">
        <f t="shared" si="25"/>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6"/>
        <v>Percentage Decrease in Cost of Capital for Power Plants</v>
      </c>
      <c r="D335" s="6" t="s">
        <v>72</v>
      </c>
      <c r="E335" s="45"/>
      <c r="F335" s="6" t="s">
        <v>3446</v>
      </c>
      <c r="G335" s="6"/>
      <c r="H335" s="47">
        <f t="shared" si="25"/>
        <v>334</v>
      </c>
      <c r="I335" s="325" t="s">
        <v>41</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6"/>
        <v>Percentage Decrease in Cost of Capital for Power Plants</v>
      </c>
      <c r="D336" s="6" t="s">
        <v>73</v>
      </c>
      <c r="E336" s="45"/>
      <c r="F336" s="6" t="s">
        <v>85</v>
      </c>
      <c r="G336" s="6"/>
      <c r="H336" s="47">
        <f t="shared" si="25"/>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6"/>
        <v>Percentage Decrease in Cost of Capital for Power Plants</v>
      </c>
      <c r="D337" s="6" t="s">
        <v>433</v>
      </c>
      <c r="E337" s="45"/>
      <c r="F337" s="6" t="s">
        <v>436</v>
      </c>
      <c r="G337" s="6"/>
      <c r="H337" s="47">
        <f t="shared" si="25"/>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6"/>
        <v>Percentage Decrease in Cost of Capital for Power Plants</v>
      </c>
      <c r="D338" s="6" t="s">
        <v>74</v>
      </c>
      <c r="E338" s="45"/>
      <c r="F338" s="6" t="s">
        <v>86</v>
      </c>
      <c r="G338" s="6"/>
      <c r="H338" s="47">
        <f t="shared" si="25"/>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6"/>
        <v>Percentage Decrease in Cost of Capital for Power Plants</v>
      </c>
      <c r="D339" s="6" t="s">
        <v>75</v>
      </c>
      <c r="E339" s="45"/>
      <c r="F339" s="6" t="s">
        <v>87</v>
      </c>
      <c r="G339" s="6"/>
      <c r="H339" s="47">
        <f t="shared" si="25"/>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6"/>
        <v>Percentage Decrease in Cost of Capital for Power Plants</v>
      </c>
      <c r="D340" s="6" t="s">
        <v>76</v>
      </c>
      <c r="E340" s="45"/>
      <c r="F340" s="6" t="s">
        <v>88</v>
      </c>
      <c r="G340" s="6"/>
      <c r="H340" s="47">
        <f t="shared" si="25"/>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6"/>
        <v>Percentage Decrease in Cost of Capital for Power Plants</v>
      </c>
      <c r="D341" s="6" t="s">
        <v>2402</v>
      </c>
      <c r="E341" s="45"/>
      <c r="F341" s="6" t="s">
        <v>421</v>
      </c>
      <c r="G341" s="6"/>
      <c r="H341" s="47">
        <f t="shared" si="25"/>
        <v>340</v>
      </c>
      <c r="I341" s="325" t="s">
        <v>40</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6"/>
        <v>Percentage Decrease in Cost of Capital for Power Plants</v>
      </c>
      <c r="D342" s="6" t="s">
        <v>293</v>
      </c>
      <c r="E342" s="45"/>
      <c r="F342" s="6" t="s">
        <v>295</v>
      </c>
      <c r="G342" s="6"/>
      <c r="H342" s="47">
        <f t="shared" si="25"/>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6"/>
        <v>Percentage Decrease in Cost of Capital for Power Plants</v>
      </c>
      <c r="D343" s="6" t="s">
        <v>294</v>
      </c>
      <c r="E343" s="45"/>
      <c r="F343" s="6" t="s">
        <v>296</v>
      </c>
      <c r="G343" s="6"/>
      <c r="H343" s="47">
        <f t="shared" si="25"/>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6"/>
        <v>Percentage Decrease in Cost of Capital for Power Plants</v>
      </c>
      <c r="D344" s="6" t="s">
        <v>429</v>
      </c>
      <c r="E344" s="45"/>
      <c r="F344" s="6" t="s">
        <v>428</v>
      </c>
      <c r="G344" s="6"/>
      <c r="H344" s="47">
        <f t="shared" si="25"/>
        <v>343</v>
      </c>
      <c r="I344" s="325" t="s">
        <v>41</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6"/>
        <v>Percentage Decrease in Cost of Capital for Power Plants</v>
      </c>
      <c r="D345" s="6" t="s">
        <v>438</v>
      </c>
      <c r="E345" s="45"/>
      <c r="F345" s="6" t="s">
        <v>439</v>
      </c>
      <c r="G345" s="6"/>
      <c r="H345" s="47">
        <f t="shared" si="25"/>
        <v>344</v>
      </c>
      <c r="I345" s="325" t="s">
        <v>40</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6"/>
        <v>Percentage Decrease in Cost of Capital for Power Plants</v>
      </c>
      <c r="D346" s="6" t="s">
        <v>2716</v>
      </c>
      <c r="E346" s="45"/>
      <c r="F346" s="6" t="s">
        <v>2444</v>
      </c>
      <c r="G346" s="6"/>
      <c r="H346" s="47">
        <f t="shared" si="25"/>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6"/>
        <v>Percentage Decrease in Cost of Capital for Power Plants</v>
      </c>
      <c r="D347" s="6" t="s">
        <v>2717</v>
      </c>
      <c r="E347" s="45"/>
      <c r="F347" s="6" t="s">
        <v>2561</v>
      </c>
      <c r="G347" s="6"/>
      <c r="H347" s="47">
        <f t="shared" si="25"/>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6"/>
        <v>Percentage Decrease in Cost of Capital for Power Plants</v>
      </c>
      <c r="D348" s="6" t="s">
        <v>2718</v>
      </c>
      <c r="E348" s="45"/>
      <c r="F348" s="6" t="s">
        <v>2446</v>
      </c>
      <c r="G348" s="6"/>
      <c r="H348" s="47">
        <f t="shared" si="25"/>
        <v>347</v>
      </c>
      <c r="I348" s="325" t="s">
        <v>41</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6"/>
        <v>Percentage Decrease in Cost of Capital for Power Plants</v>
      </c>
      <c r="D349" s="6" t="s">
        <v>3434</v>
      </c>
      <c r="E349" s="45"/>
      <c r="F349" s="6" t="s">
        <v>3441</v>
      </c>
      <c r="G349" s="6"/>
      <c r="H349" s="47">
        <f t="shared" si="25"/>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6"/>
        <v>Percentage Decrease in Cost of Capital for Power Plants</v>
      </c>
      <c r="D350" s="6" t="s">
        <v>3437</v>
      </c>
      <c r="E350" s="45"/>
      <c r="F350" s="6" t="s">
        <v>3442</v>
      </c>
      <c r="G350" s="6"/>
      <c r="H350" s="47">
        <f t="shared" si="25"/>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6"/>
        <v>Percentage Decrease in Cost of Capital for Power Plants</v>
      </c>
      <c r="D351" s="6" t="s">
        <v>3438</v>
      </c>
      <c r="E351" s="45"/>
      <c r="F351" s="6" t="s">
        <v>3443</v>
      </c>
      <c r="G351" s="6"/>
      <c r="H351" s="47">
        <f t="shared" si="25"/>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6"/>
        <v>Percentage Decrease in Cost of Capital for Power Plants</v>
      </c>
      <c r="D352" s="6" t="s">
        <v>3439</v>
      </c>
      <c r="E352" s="45"/>
      <c r="F352" s="6" t="s">
        <v>3444</v>
      </c>
      <c r="G352" s="6"/>
      <c r="H352" s="47">
        <f t="shared" si="25"/>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6"/>
        <v>Percentage Decrease in Cost of Capital for Power Plants</v>
      </c>
      <c r="D353" s="6" t="s">
        <v>3440</v>
      </c>
      <c r="E353" s="45"/>
      <c r="F353" s="6" t="s">
        <v>3445</v>
      </c>
      <c r="G353" s="6"/>
      <c r="H353" s="47">
        <f t="shared" si="25"/>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6"/>
        <v>Percentage Decrease in Cost of Capital for Power Plants</v>
      </c>
      <c r="D354" s="6" t="s">
        <v>3504</v>
      </c>
      <c r="E354" s="45"/>
      <c r="F354" s="6" t="s">
        <v>3502</v>
      </c>
      <c r="G354" s="6"/>
      <c r="H354" s="47">
        <f t="shared" si="25"/>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t="str">
        <f>IF(ISBLANK(INDEX('Policy Characteristics'!K:K,MATCH($C354,'Policy Characteristics'!$C:$C,0))),"",INDEX('Policy Characteristics'!K:K,MATCH($C354,'Policy Characteristics'!$C:$C,0)))</f>
        <v/>
      </c>
      <c r="R354" s="254" t="str">
        <f>IF(ISBLANK(INDEX('Policy Characteristics'!L:L,MATCH($C354,'Policy Characteristics'!$C:$C,0))),"",INDEX('Policy Characteristics'!L:L,MATCH($C354,'Policy Characteristics'!$C:$C,0)))</f>
        <v/>
      </c>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Decrease Cost of Capital</v>
      </c>
      <c r="C355" s="254" t="str">
        <f t="shared" si="26"/>
        <v>Percentage Decrease in Cost of Capital for Power Plants</v>
      </c>
      <c r="D355" s="6" t="s">
        <v>3505</v>
      </c>
      <c r="E355" s="45"/>
      <c r="F355" s="6" t="s">
        <v>3503</v>
      </c>
      <c r="G355" s="6"/>
      <c r="H355" s="47">
        <f t="shared" si="25"/>
        <v>354</v>
      </c>
      <c r="I355" s="325" t="s">
        <v>40</v>
      </c>
      <c r="J355" s="255" t="str">
        <f>IF(ISBLANK(INDEX('Policy Characteristics'!D:D,MATCH($C355,'Policy Characteristics'!$C:$C,0))),"",INDEX('Policy Characteristics'!D:D,MATCH($C355,'Policy Characteristics'!$C:$C,0)))</f>
        <v>Decrease Electricity Sector Cost of Capital</v>
      </c>
      <c r="K355" s="254" t="str">
        <f>IF(ISBLANK(INDEX('Policy Characteristics'!E:E,MATCH($C355,'Policy Characteristics'!$C:$C,0))),"",INDEX('Policy Characteristics'!E:E,MATCH($C355,'Policy Characteristics'!$C:$C,0)))</f>
        <v>elec power plant cost of capital</v>
      </c>
      <c r="L355" s="254">
        <f>IF(ISBLANK(INDEX('Policy Characteristics'!F:F,MATCH($C355,'Policy Characteristics'!$C:$C,0))),"",INDEX('Policy Characteristics'!F:F,MATCH($C355,'Policy Characteristics'!$C:$C,0)))</f>
        <v>0</v>
      </c>
      <c r="M355" s="405">
        <f>IF(ISBLANK(INDEX('Policy Characteristics'!G:G,MATCH($C355,'Policy Characteristics'!$C:$C,0))),"",INDEX('Policy Characteristics'!G:G,MATCH($C355,'Policy Characteristics'!$C:$C,0)))</f>
        <v>1</v>
      </c>
      <c r="N355" s="254">
        <f>IF(ISBLANK(INDEX('Policy Characteristics'!H:H,MATCH($C355,'Policy Characteristics'!$C:$C,0))),"",INDEX('Policy Characteristics'!H:H,MATCH($C355,'Policy Characteristics'!$C:$C,0)))</f>
        <v>1</v>
      </c>
      <c r="O355" s="254" t="str">
        <f>IF(ISBLANK(INDEX('Policy Characteristics'!I:I,MATCH($C355,'Policy Characteristics'!$C:$C,0))),"",INDEX('Policy Characteristics'!I:I,MATCH($C355,'Policy Characteristics'!$C:$C,0)))</f>
        <v>% decrease</v>
      </c>
      <c r="P355" s="2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4"/>
      <c r="R355" s="254"/>
      <c r="S355" s="314"/>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Demand Response</v>
      </c>
      <c r="C356" t="s">
        <v>24</v>
      </c>
      <c r="D356" s="45"/>
      <c r="E356" s="45"/>
      <c r="F356" s="45"/>
      <c r="G356" s="45"/>
      <c r="H356" s="47">
        <f t="shared" si="25"/>
        <v>355</v>
      </c>
      <c r="I356" s="324" t="s">
        <v>40</v>
      </c>
      <c r="J356" s="255" t="str">
        <f>IF(ISBLANK(INDEX('Policy Characteristics'!D:D,MATCH($C356,'Policy Characteristics'!$C:$C,0))),"",INDEX('Policy Characteristics'!D:D,MATCH($C356,'Policy Characteristics'!$C:$C,0)))</f>
        <v>Demand Response</v>
      </c>
      <c r="K356" s="254" t="str">
        <f>IF(ISBLANK(INDEX('Policy Characteristics'!E:E,MATCH($C356,'Policy Characteristics'!$C:$C,0))),"",INDEX('Policy Characteristics'!E:E,MATCH($C356,'Policy Characteristics'!$C:$C,0)))</f>
        <v>elec demand response</v>
      </c>
      <c r="L356" s="261">
        <f>IF(ISBLANK(INDEX('Policy Characteristics'!F:F,MATCH($C356,'Policy Characteristics'!$C:$C,0))),"",INDEX('Policy Characteristics'!F:F,MATCH($C356,'Policy Characteristics'!$C:$C,0)))</f>
        <v>0</v>
      </c>
      <c r="M356" s="261">
        <f>IF(ISBLANK(INDEX('Policy Characteristics'!G:G,MATCH($C356,'Policy Characteristics'!$C:$C,0))),"",INDEX('Policy Characteristics'!G:G,MATCH($C356,'Policy Characteristics'!$C:$C,0)))</f>
        <v>1</v>
      </c>
      <c r="N356" s="261">
        <f>IF(ISBLANK(INDEX('Policy Characteristics'!H:H,MATCH($C356,'Policy Characteristics'!$C:$C,0))),"",INDEX('Policy Characteristics'!H:H,MATCH($C356,'Policy Characteristics'!$C:$C,0)))</f>
        <v>0.01</v>
      </c>
      <c r="O356" s="254" t="str">
        <f>IF(ISBLANK(INDEX('Policy Characteristics'!I:I,MATCH($C356,'Policy Characteristics'!$C:$C,0))),"",INDEX('Policy Characteristics'!I:I,MATCH($C356,'Policy Characteristics'!$C:$C,0)))</f>
        <v>% of potential achieved</v>
      </c>
      <c r="P356" s="254" t="str">
        <f>IF(ISBLANK(INDEX('Policy Characteristics'!J:J,MATCH($C356,'Policy Characteristics'!$C:$C,0))),"",INDEX('Policy Characteristics'!J:J,MATCH($C356,'Policy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6" s="254" t="str">
        <f>IF(ISBLANK(INDEX('Policy Characteristics'!K:K,MATCH($C356,'Policy Characteristics'!$C:$C,0))),"",INDEX('Policy Characteristics'!K:K,MATCH($C356,'Policy Characteristics'!$C:$C,0)))</f>
        <v>electricity-sector-main.html#dr</v>
      </c>
      <c r="R356" s="254" t="str">
        <f>IF(ISBLANK(INDEX('Policy Characteristics'!L:L,MATCH($C356,'Policy Characteristics'!$C:$C,0))),"",INDEX('Policy Characteristics'!L:L,MATCH($C356,'Policy Characteristics'!$C:$C,0)))</f>
        <v>demand-response.html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45" t="s">
        <v>432</v>
      </c>
      <c r="E357" s="45"/>
      <c r="F357" s="45" t="s">
        <v>431</v>
      </c>
      <c r="G357" s="45"/>
      <c r="H357" s="47">
        <f t="shared" si="25"/>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t="s">
        <v>122</v>
      </c>
      <c r="D358" s="6" t="s">
        <v>3435</v>
      </c>
      <c r="E358" s="45"/>
      <c r="F358" s="6" t="s">
        <v>3375</v>
      </c>
      <c r="G358" s="45"/>
      <c r="H358" s="47">
        <f t="shared" si="25"/>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ref="C359:C380" si="27">C$357</f>
        <v>Annual Additional Capacity Retired due to Early Retirement Policy</v>
      </c>
      <c r="D359" s="6" t="s">
        <v>3436</v>
      </c>
      <c r="E359" s="45"/>
      <c r="F359" s="6" t="s">
        <v>3376</v>
      </c>
      <c r="G359" s="45"/>
      <c r="H359" s="47">
        <f t="shared" si="25"/>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7"/>
        <v>Annual Additional Capacity Retired due to Early Retirement Policy</v>
      </c>
      <c r="D360" s="6" t="s">
        <v>72</v>
      </c>
      <c r="E360" s="45"/>
      <c r="F360" s="6" t="s">
        <v>3446</v>
      </c>
      <c r="G360" s="45"/>
      <c r="H360" s="47">
        <f t="shared" si="25"/>
        <v>359</v>
      </c>
      <c r="I360" s="324" t="s">
        <v>40</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7"/>
        <v>Annual Additional Capacity Retired due to Early Retirement Policy</v>
      </c>
      <c r="D361" s="6" t="s">
        <v>73</v>
      </c>
      <c r="E361" s="45"/>
      <c r="F361" s="6" t="s">
        <v>85</v>
      </c>
      <c r="G361" s="45"/>
      <c r="H361" s="47">
        <f t="shared" si="25"/>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7"/>
        <v>Annual Additional Capacity Retired due to Early Retirement Policy</v>
      </c>
      <c r="D362" s="6" t="s">
        <v>433</v>
      </c>
      <c r="E362" s="45"/>
      <c r="F362" s="6" t="s">
        <v>436</v>
      </c>
      <c r="G362" s="45"/>
      <c r="H362" s="47">
        <f t="shared" si="25"/>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7"/>
        <v>Annual Additional Capacity Retired due to Early Retirement Policy</v>
      </c>
      <c r="D363" s="6" t="s">
        <v>74</v>
      </c>
      <c r="E363" s="45"/>
      <c r="F363" s="6" t="s">
        <v>86</v>
      </c>
      <c r="G363" s="45"/>
      <c r="H363" s="47">
        <f t="shared" si="25"/>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7"/>
        <v>Annual Additional Capacity Retired due to Early Retirement Policy</v>
      </c>
      <c r="D364" s="6" t="s">
        <v>75</v>
      </c>
      <c r="E364" s="45"/>
      <c r="F364" s="6" t="s">
        <v>87</v>
      </c>
      <c r="G364" s="45"/>
      <c r="H364" s="47">
        <f t="shared" si="25"/>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7"/>
        <v>Annual Additional Capacity Retired due to Early Retirement Policy</v>
      </c>
      <c r="D365" s="6" t="s">
        <v>76</v>
      </c>
      <c r="E365" s="45"/>
      <c r="F365" s="6" t="s">
        <v>88</v>
      </c>
      <c r="G365" s="45"/>
      <c r="H365" s="47">
        <f t="shared" si="25"/>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7"/>
        <v>Annual Additional Capacity Retired due to Early Retirement Policy</v>
      </c>
      <c r="D366" s="6" t="s">
        <v>2402</v>
      </c>
      <c r="E366" s="45"/>
      <c r="F366" s="6" t="s">
        <v>421</v>
      </c>
      <c r="G366" s="45"/>
      <c r="H366" s="47">
        <f t="shared" si="25"/>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7"/>
        <v>Annual Additional Capacity Retired due to Early Retirement Policy</v>
      </c>
      <c r="D367" s="6" t="s">
        <v>293</v>
      </c>
      <c r="E367" s="45"/>
      <c r="F367" s="6" t="s">
        <v>295</v>
      </c>
      <c r="G367" s="45"/>
      <c r="H367" s="47">
        <f t="shared" si="25"/>
        <v>366</v>
      </c>
      <c r="I367" s="324" t="s">
        <v>41</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7"/>
        <v>Annual Additional Capacity Retired due to Early Retirement Policy</v>
      </c>
      <c r="D368" s="6" t="s">
        <v>294</v>
      </c>
      <c r="E368" s="45"/>
      <c r="F368" s="6" t="s">
        <v>296</v>
      </c>
      <c r="G368" s="45"/>
      <c r="H368" s="47">
        <f t="shared" si="25"/>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7"/>
        <v>Annual Additional Capacity Retired due to Early Retirement Policy</v>
      </c>
      <c r="D369" s="6" t="s">
        <v>429</v>
      </c>
      <c r="E369" s="45"/>
      <c r="F369" s="6" t="s">
        <v>428</v>
      </c>
      <c r="G369" s="45"/>
      <c r="H369" s="47">
        <f t="shared" si="25"/>
        <v>368</v>
      </c>
      <c r="I369" s="324" t="s">
        <v>40</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7"/>
        <v>Annual Additional Capacity Retired due to Early Retirement Policy</v>
      </c>
      <c r="D370" s="6" t="s">
        <v>438</v>
      </c>
      <c r="E370" s="45"/>
      <c r="F370" s="6" t="s">
        <v>439</v>
      </c>
      <c r="G370" s="45"/>
      <c r="H370" s="47">
        <f t="shared" si="25"/>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7"/>
        <v>Annual Additional Capacity Retired due to Early Retirement Policy</v>
      </c>
      <c r="D371" s="6" t="s">
        <v>2716</v>
      </c>
      <c r="E371" s="45"/>
      <c r="F371" s="6" t="s">
        <v>2444</v>
      </c>
      <c r="G371" s="45"/>
      <c r="H371" s="47">
        <f t="shared" si="25"/>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7"/>
        <v>Annual Additional Capacity Retired due to Early Retirement Policy</v>
      </c>
      <c r="D372" s="6" t="s">
        <v>2717</v>
      </c>
      <c r="E372" s="45"/>
      <c r="F372" s="6" t="s">
        <v>2561</v>
      </c>
      <c r="G372" s="45"/>
      <c r="H372" s="47">
        <f t="shared" si="25"/>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7"/>
        <v>Annual Additional Capacity Retired due to Early Retirement Policy</v>
      </c>
      <c r="D373" s="6" t="s">
        <v>2718</v>
      </c>
      <c r="E373" s="45"/>
      <c r="F373" s="6" t="s">
        <v>2446</v>
      </c>
      <c r="G373" s="45"/>
      <c r="H373" s="47">
        <f t="shared" si="25"/>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7"/>
        <v>Annual Additional Capacity Retired due to Early Retirement Policy</v>
      </c>
      <c r="D374" s="6" t="s">
        <v>3434</v>
      </c>
      <c r="E374" s="45"/>
      <c r="F374" s="6" t="s">
        <v>3441</v>
      </c>
      <c r="G374" s="45"/>
      <c r="H374" s="47">
        <f t="shared" si="25"/>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7"/>
        <v>Annual Additional Capacity Retired due to Early Retirement Policy</v>
      </c>
      <c r="D375" s="6" t="s">
        <v>3437</v>
      </c>
      <c r="E375" s="45"/>
      <c r="F375" s="6" t="s">
        <v>3442</v>
      </c>
      <c r="G375" s="45"/>
      <c r="H375" s="47">
        <f t="shared" si="25"/>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7"/>
        <v>Annual Additional Capacity Retired due to Early Retirement Policy</v>
      </c>
      <c r="D376" s="6" t="s">
        <v>3438</v>
      </c>
      <c r="E376" s="45"/>
      <c r="F376" s="6" t="s">
        <v>3443</v>
      </c>
      <c r="G376" s="45"/>
      <c r="H376" s="47">
        <f t="shared" si="25"/>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7"/>
        <v>Annual Additional Capacity Retired due to Early Retirement Policy</v>
      </c>
      <c r="D377" s="6" t="s">
        <v>3439</v>
      </c>
      <c r="E377" s="45"/>
      <c r="F377" s="6" t="s">
        <v>3444</v>
      </c>
      <c r="G377" s="45"/>
      <c r="H377" s="47">
        <f t="shared" si="25"/>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7"/>
        <v>Annual Additional Capacity Retired due to Early Retirement Policy</v>
      </c>
      <c r="D378" s="6" t="s">
        <v>3440</v>
      </c>
      <c r="E378" s="45"/>
      <c r="F378" s="6" t="s">
        <v>3445</v>
      </c>
      <c r="G378" s="45"/>
      <c r="H378" s="47">
        <f t="shared" si="25"/>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7"/>
        <v>Annual Additional Capacity Retired due to Early Retirement Policy</v>
      </c>
      <c r="D379" s="6" t="s">
        <v>3504</v>
      </c>
      <c r="E379" s="45"/>
      <c r="F379" s="6" t="s">
        <v>3502</v>
      </c>
      <c r="G379" s="45"/>
      <c r="H379" s="47">
        <f t="shared" si="25"/>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Early Retirement of Power Plants</v>
      </c>
      <c r="C380" s="254" t="str">
        <f t="shared" si="27"/>
        <v>Annual Additional Capacity Retired due to Early Retirement Policy</v>
      </c>
      <c r="D380" s="6" t="s">
        <v>3505</v>
      </c>
      <c r="E380" s="45"/>
      <c r="F380" s="6" t="s">
        <v>3503</v>
      </c>
      <c r="G380" s="45"/>
      <c r="H380" s="47">
        <f t="shared" si="25"/>
        <v>379</v>
      </c>
      <c r="I380" s="324" t="s">
        <v>41</v>
      </c>
      <c r="J380" s="255" t="str">
        <f>IF(ISBLANK(INDEX('Policy Characteristics'!D:D,MATCH($C380,'Policy Characteristics'!$C:$C,0))),"",INDEX('Policy Characteristics'!D:D,MATCH($C380,'Policy Characteristics'!$C:$C,0)))</f>
        <v>Early Retirement of Power Plants</v>
      </c>
      <c r="K380" s="254" t="str">
        <f>IF(ISBLANK(INDEX('Policy Characteristics'!E:E,MATCH($C380,'Policy Characteristics'!$C:$C,0))),"",INDEX('Policy Characteristics'!E:E,MATCH($C380,'Policy Characteristics'!$C:$C,0)))</f>
        <v>elec early retirement</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25000</v>
      </c>
      <c r="N380" s="254">
        <f>IF(ISBLANK(INDEX('Policy Characteristics'!H:H,MATCH($C380,'Policy Characteristics'!$C:$C,0))),"",INDEX('Policy Characteristics'!H:H,MATCH($C380,'Policy Characteristics'!$C:$C,0)))</f>
        <v>500</v>
      </c>
      <c r="O380" s="254" t="str">
        <f>IF(ISBLANK(INDEX('Policy Characteristics'!I:I,MATCH($C380,'Policy Characteristics'!$C:$C,0))),"",INDEX('Policy Characteristics'!I:I,MATCH($C380,'Policy Characteristics'!$C:$C,0)))</f>
        <v>MW/year</v>
      </c>
      <c r="P380" s="2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4" t="str">
        <f>IF(ISBLANK(INDEX('Policy Characteristics'!K:K,MATCH($C380,'Policy Characteristics'!$C:$C,0))),"",INDEX('Policy Characteristics'!K:K,MATCH($C380,'Policy Characteristics'!$C:$C,0)))</f>
        <v>electricity-sector-main.html#early-ret</v>
      </c>
      <c r="R380" s="254" t="str">
        <f>IF(ISBLANK(INDEX('Policy Characteristics'!L:L,MATCH($C380,'Policy Characteristics'!$C:$C,0))),"",INDEX('Policy Characteristics'!L:L,MATCH($C380,'Policy Characteristics'!$C:$C,0)))</f>
        <v>early-retirement-of-power-plants.html</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Minimum Annual Grid Battery Additions</v>
      </c>
      <c r="C381" t="s">
        <v>3863</v>
      </c>
      <c r="D381" s="6"/>
      <c r="E381" s="45"/>
      <c r="F381" s="6"/>
      <c r="G381" s="45"/>
      <c r="H381" s="47">
        <f t="shared" si="25"/>
        <v>380</v>
      </c>
      <c r="I381" s="324" t="s">
        <v>40</v>
      </c>
      <c r="J381" s="255" t="str">
        <f>IF(ISBLANK(INDEX('Policy Characteristics'!D:D,MATCH($C381,'Policy Characteristics'!$C:$C,0))),"",INDEX('Policy Characteristics'!D:D,MATCH($C381,'Policy Characteristics'!$C:$C,0)))</f>
        <v>Grid Battery Construction</v>
      </c>
      <c r="K381" s="254" t="str">
        <f>IF(ISBLANK(INDEX('Policy Characteristics'!E:E,MATCH($C381,'Policy Characteristics'!$C:$C,0))),"",INDEX('Policy Characteristics'!E:E,MATCH($C381,'Policy Characteristics'!$C:$C,0)))</f>
        <v>elec min grid battery additions</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500000</v>
      </c>
      <c r="N381" s="254">
        <f>IF(ISBLANK(INDEX('Policy Characteristics'!H:H,MATCH($C381,'Policy Characteristics'!$C:$C,0))),"",INDEX('Policy Characteristics'!H:H,MATCH($C381,'Policy Characteristics'!$C:$C,0)))</f>
        <v>1000</v>
      </c>
      <c r="O381" s="254" t="str">
        <f>IF(ISBLANK(INDEX('Policy Characteristics'!I:I,MATCH($C381,'Policy Characteristics'!$C:$C,0))),"",INDEX('Policy Characteristics'!I:I,MATCH($C381,'Policy Characteristics'!$C:$C,0)))</f>
        <v>MWh/year</v>
      </c>
      <c r="P381" s="254" t="str">
        <f>IF(ISBLANK(INDEX('Policy Characteristics'!J:J,MATCH($C381,'Policy Characteristics'!$C:$C,0))),"",INDEX('Policy Characteristics'!J:J,MATCH($C381,'Policy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t="s">
        <v>2977</v>
      </c>
      <c r="D382" s="45" t="s">
        <v>432</v>
      </c>
      <c r="E382" s="45"/>
      <c r="F382" s="45" t="s">
        <v>431</v>
      </c>
      <c r="G382" s="45"/>
      <c r="H382" s="47">
        <f t="shared" si="25"/>
        <v>381</v>
      </c>
      <c r="I382" s="324" t="s">
        <v>40</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ref="C383:C405" si="28">C$382</f>
        <v>Boolean Use Non BAU Capacity Retirement Schedule</v>
      </c>
      <c r="D383" s="6" t="s">
        <v>3435</v>
      </c>
      <c r="E383" s="45"/>
      <c r="F383" s="6" t="s">
        <v>3375</v>
      </c>
      <c r="G383" s="45"/>
      <c r="H383" s="47">
        <f t="shared" si="25"/>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8"/>
        <v>Boolean Use Non BAU Capacity Retirement Schedule</v>
      </c>
      <c r="D384" s="6" t="s">
        <v>3436</v>
      </c>
      <c r="E384" s="45"/>
      <c r="F384" s="6" t="s">
        <v>3376</v>
      </c>
      <c r="G384" s="45"/>
      <c r="H384" s="47">
        <f t="shared" si="25"/>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8"/>
        <v>Boolean Use Non BAU Capacity Retirement Schedule</v>
      </c>
      <c r="D385" s="6" t="s">
        <v>72</v>
      </c>
      <c r="E385" s="45"/>
      <c r="F385" s="6" t="s">
        <v>3446</v>
      </c>
      <c r="G385" s="45"/>
      <c r="H385" s="47">
        <f t="shared" si="25"/>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8"/>
        <v>Boolean Use Non BAU Capacity Retirement Schedule</v>
      </c>
      <c r="D386" s="6" t="s">
        <v>73</v>
      </c>
      <c r="E386" s="45"/>
      <c r="F386" s="6" t="s">
        <v>85</v>
      </c>
      <c r="G386" s="45"/>
      <c r="H386" s="47">
        <f t="shared" si="25"/>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8"/>
        <v>Boolean Use Non BAU Capacity Retirement Schedule</v>
      </c>
      <c r="D387" s="6" t="s">
        <v>433</v>
      </c>
      <c r="E387" s="45"/>
      <c r="F387" s="6" t="s">
        <v>436</v>
      </c>
      <c r="G387" s="45"/>
      <c r="H387" s="47">
        <f t="shared" si="25"/>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8"/>
        <v>Boolean Use Non BAU Capacity Retirement Schedule</v>
      </c>
      <c r="D388" s="6" t="s">
        <v>74</v>
      </c>
      <c r="E388" s="45"/>
      <c r="F388" s="6" t="s">
        <v>86</v>
      </c>
      <c r="G388" s="45"/>
      <c r="H388" s="47">
        <f t="shared" ref="H388:H451" si="29">H387+1</f>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8"/>
        <v>Boolean Use Non BAU Capacity Retirement Schedule</v>
      </c>
      <c r="D389" s="6" t="s">
        <v>75</v>
      </c>
      <c r="E389" s="45"/>
      <c r="F389" s="6" t="s">
        <v>87</v>
      </c>
      <c r="G389" s="45"/>
      <c r="H389" s="47">
        <f t="shared" si="29"/>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8"/>
        <v>Boolean Use Non BAU Capacity Retirement Schedule</v>
      </c>
      <c r="D390" s="6" t="s">
        <v>76</v>
      </c>
      <c r="E390" s="45"/>
      <c r="F390" s="6" t="s">
        <v>88</v>
      </c>
      <c r="G390" s="45"/>
      <c r="H390" s="47">
        <f t="shared" si="29"/>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8"/>
        <v>Boolean Use Non BAU Capacity Retirement Schedule</v>
      </c>
      <c r="D391" s="6" t="s">
        <v>2402</v>
      </c>
      <c r="E391" s="45"/>
      <c r="F391" s="6" t="s">
        <v>421</v>
      </c>
      <c r="G391" s="45"/>
      <c r="H391" s="47">
        <f t="shared" si="29"/>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8"/>
        <v>Boolean Use Non BAU Capacity Retirement Schedule</v>
      </c>
      <c r="D392" s="6" t="s">
        <v>293</v>
      </c>
      <c r="E392" s="45"/>
      <c r="F392" s="6" t="s">
        <v>295</v>
      </c>
      <c r="G392" s="45"/>
      <c r="H392" s="47">
        <f t="shared" si="29"/>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8"/>
        <v>Boolean Use Non BAU Capacity Retirement Schedule</v>
      </c>
      <c r="D393" s="6" t="s">
        <v>294</v>
      </c>
      <c r="E393" s="45"/>
      <c r="F393" s="6" t="s">
        <v>296</v>
      </c>
      <c r="G393" s="45"/>
      <c r="H393" s="47">
        <f t="shared" si="29"/>
        <v>392</v>
      </c>
      <c r="I393" s="324" t="s">
        <v>41</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8"/>
        <v>Boolean Use Non BAU Capacity Retirement Schedule</v>
      </c>
      <c r="D394" s="6" t="s">
        <v>429</v>
      </c>
      <c r="E394" s="45"/>
      <c r="F394" s="6" t="s">
        <v>428</v>
      </c>
      <c r="G394" s="45"/>
      <c r="H394" s="47">
        <f t="shared" si="29"/>
        <v>393</v>
      </c>
      <c r="I394" s="324" t="s">
        <v>40</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8"/>
        <v>Boolean Use Non BAU Capacity Retirement Schedule</v>
      </c>
      <c r="D395" s="6" t="s">
        <v>438</v>
      </c>
      <c r="E395" s="45"/>
      <c r="F395" s="6" t="s">
        <v>439</v>
      </c>
      <c r="G395" s="45"/>
      <c r="H395" s="47">
        <f t="shared" si="29"/>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8"/>
        <v>Boolean Use Non BAU Capacity Retirement Schedule</v>
      </c>
      <c r="D396" s="6" t="s">
        <v>2716</v>
      </c>
      <c r="E396" s="45"/>
      <c r="F396" s="6" t="s">
        <v>2444</v>
      </c>
      <c r="G396" s="45"/>
      <c r="H396" s="47">
        <f t="shared" si="29"/>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8"/>
        <v>Boolean Use Non BAU Capacity Retirement Schedule</v>
      </c>
      <c r="D397" s="6" t="s">
        <v>2717</v>
      </c>
      <c r="E397" s="45"/>
      <c r="F397" s="6" t="s">
        <v>2561</v>
      </c>
      <c r="G397" s="45"/>
      <c r="H397" s="47">
        <f t="shared" si="29"/>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8"/>
        <v>Boolean Use Non BAU Capacity Retirement Schedule</v>
      </c>
      <c r="D398" s="6" t="s">
        <v>2718</v>
      </c>
      <c r="E398" s="45"/>
      <c r="F398" s="6" t="s">
        <v>2446</v>
      </c>
      <c r="G398" s="45"/>
      <c r="H398" s="47">
        <f t="shared" si="29"/>
        <v>397</v>
      </c>
      <c r="I398" s="324" t="s">
        <v>41</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8"/>
        <v>Boolean Use Non BAU Capacity Retirement Schedule</v>
      </c>
      <c r="D399" s="6" t="s">
        <v>3434</v>
      </c>
      <c r="E399" s="45"/>
      <c r="F399" s="6" t="s">
        <v>3441</v>
      </c>
      <c r="G399" s="45"/>
      <c r="H399" s="47">
        <f t="shared" si="29"/>
        <v>398</v>
      </c>
      <c r="I399" s="324" t="s">
        <v>40</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8"/>
        <v>Boolean Use Non BAU Capacity Retirement Schedule</v>
      </c>
      <c r="D400" s="6" t="s">
        <v>3437</v>
      </c>
      <c r="E400" s="45"/>
      <c r="F400" s="6" t="s">
        <v>3442</v>
      </c>
      <c r="G400" s="45"/>
      <c r="H400" s="47">
        <f t="shared" si="29"/>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8"/>
        <v>Boolean Use Non BAU Capacity Retirement Schedule</v>
      </c>
      <c r="D401" s="6" t="s">
        <v>3438</v>
      </c>
      <c r="E401" s="45"/>
      <c r="F401" s="6" t="s">
        <v>3443</v>
      </c>
      <c r="G401" s="45"/>
      <c r="H401" s="47">
        <f t="shared" si="29"/>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8"/>
        <v>Boolean Use Non BAU Capacity Retirement Schedule</v>
      </c>
      <c r="D402" s="6" t="s">
        <v>3439</v>
      </c>
      <c r="E402" s="45"/>
      <c r="F402" s="6" t="s">
        <v>3444</v>
      </c>
      <c r="G402" s="45"/>
      <c r="H402" s="47">
        <f t="shared" si="29"/>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8"/>
        <v>Boolean Use Non BAU Capacity Retirement Schedule</v>
      </c>
      <c r="D403" s="6" t="s">
        <v>3440</v>
      </c>
      <c r="E403" s="45"/>
      <c r="F403" s="6" t="s">
        <v>3445</v>
      </c>
      <c r="G403" s="45"/>
      <c r="H403" s="47">
        <f t="shared" si="29"/>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8"/>
        <v>Boolean Use Non BAU Capacity Retirement Schedule</v>
      </c>
      <c r="D404" s="6" t="s">
        <v>3504</v>
      </c>
      <c r="E404" s="45"/>
      <c r="F404" s="6" t="s">
        <v>3502</v>
      </c>
      <c r="G404" s="45"/>
      <c r="H404" s="47">
        <f t="shared" si="29"/>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Capacity Retirement Schedule</v>
      </c>
      <c r="C405" s="254" t="str">
        <f t="shared" si="28"/>
        <v>Boolean Use Non BAU Capacity Retirement Schedule</v>
      </c>
      <c r="D405" s="6" t="s">
        <v>3505</v>
      </c>
      <c r="E405" s="45"/>
      <c r="F405" s="6" t="s">
        <v>3503</v>
      </c>
      <c r="G405" s="45"/>
      <c r="H405" s="47">
        <f t="shared" si="29"/>
        <v>404</v>
      </c>
      <c r="I405" s="324" t="s">
        <v>41</v>
      </c>
      <c r="J405" s="255" t="str">
        <f>IF(ISBLANK(INDEX('Policy Characteristics'!D:D,MATCH($C405,'Policy Characteristics'!$C:$C,0))),"",INDEX('Policy Characteristics'!D:D,MATCH($C405,'Policy Characteristics'!$C:$C,0)))</f>
        <v>Non BAU Capacity Retirement Schedule</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4"/>
      <c r="R405" s="254"/>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t="s">
        <v>124</v>
      </c>
      <c r="D406" s="45" t="s">
        <v>432</v>
      </c>
      <c r="E406" s="45"/>
      <c r="F406" s="45" t="s">
        <v>431</v>
      </c>
      <c r="G406" s="45"/>
      <c r="H406" s="47">
        <f t="shared" si="29"/>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ref="C407:C429" si="30">C$406</f>
        <v>Boolean Use Non BAU Mandated Capacity Construction Schedule</v>
      </c>
      <c r="D407" s="6" t="s">
        <v>3435</v>
      </c>
      <c r="E407" s="45"/>
      <c r="F407" s="6" t="s">
        <v>3375</v>
      </c>
      <c r="G407" s="45"/>
      <c r="H407" s="47">
        <f t="shared" si="29"/>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30"/>
        <v>Boolean Use Non BAU Mandated Capacity Construction Schedule</v>
      </c>
      <c r="D408" s="6" t="s">
        <v>3436</v>
      </c>
      <c r="E408" s="45"/>
      <c r="F408" s="6" t="s">
        <v>3376</v>
      </c>
      <c r="G408" s="45"/>
      <c r="H408" s="47">
        <f t="shared" si="29"/>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30"/>
        <v>Boolean Use Non BAU Mandated Capacity Construction Schedule</v>
      </c>
      <c r="D409" s="6" t="s">
        <v>72</v>
      </c>
      <c r="E409" s="45"/>
      <c r="F409" s="6" t="s">
        <v>3446</v>
      </c>
      <c r="G409" s="45"/>
      <c r="H409" s="47">
        <f t="shared" si="29"/>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30"/>
        <v>Boolean Use Non BAU Mandated Capacity Construction Schedule</v>
      </c>
      <c r="D410" s="6" t="s">
        <v>73</v>
      </c>
      <c r="E410" s="45"/>
      <c r="F410" s="6" t="s">
        <v>85</v>
      </c>
      <c r="G410" s="45"/>
      <c r="H410" s="47">
        <f t="shared" si="29"/>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30"/>
        <v>Boolean Use Non BAU Mandated Capacity Construction Schedule</v>
      </c>
      <c r="D411" s="6" t="s">
        <v>433</v>
      </c>
      <c r="E411" s="45"/>
      <c r="F411" s="6" t="s">
        <v>436</v>
      </c>
      <c r="G411" s="45"/>
      <c r="H411" s="47">
        <f t="shared" si="29"/>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30"/>
        <v>Boolean Use Non BAU Mandated Capacity Construction Schedule</v>
      </c>
      <c r="D412" s="6" t="s">
        <v>74</v>
      </c>
      <c r="E412" s="45"/>
      <c r="F412" s="6" t="s">
        <v>86</v>
      </c>
      <c r="G412" s="45"/>
      <c r="H412" s="47">
        <f t="shared" si="29"/>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30"/>
        <v>Boolean Use Non BAU Mandated Capacity Construction Schedule</v>
      </c>
      <c r="D413" s="6" t="s">
        <v>75</v>
      </c>
      <c r="E413" s="45"/>
      <c r="F413" s="6" t="s">
        <v>87</v>
      </c>
      <c r="G413" s="45"/>
      <c r="H413" s="47">
        <f t="shared" si="29"/>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30"/>
        <v>Boolean Use Non BAU Mandated Capacity Construction Schedule</v>
      </c>
      <c r="D414" s="6" t="s">
        <v>76</v>
      </c>
      <c r="E414" s="45"/>
      <c r="F414" s="6" t="s">
        <v>88</v>
      </c>
      <c r="G414" s="45"/>
      <c r="H414" s="47">
        <f t="shared" si="29"/>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30"/>
        <v>Boolean Use Non BAU Mandated Capacity Construction Schedule</v>
      </c>
      <c r="D415" s="6" t="s">
        <v>2402</v>
      </c>
      <c r="E415" s="45"/>
      <c r="F415" s="6" t="s">
        <v>421</v>
      </c>
      <c r="G415" s="45"/>
      <c r="H415" s="47">
        <f t="shared" si="29"/>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30"/>
        <v>Boolean Use Non BAU Mandated Capacity Construction Schedule</v>
      </c>
      <c r="D416" s="6" t="s">
        <v>293</v>
      </c>
      <c r="E416" s="45"/>
      <c r="F416" s="6" t="s">
        <v>295</v>
      </c>
      <c r="G416" s="45"/>
      <c r="H416" s="47">
        <f t="shared" si="29"/>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30"/>
        <v>Boolean Use Non BAU Mandated Capacity Construction Schedule</v>
      </c>
      <c r="D417" s="6" t="s">
        <v>294</v>
      </c>
      <c r="E417" s="45"/>
      <c r="F417" s="6" t="s">
        <v>296</v>
      </c>
      <c r="G417" s="45"/>
      <c r="H417" s="47">
        <f t="shared" si="29"/>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30"/>
        <v>Boolean Use Non BAU Mandated Capacity Construction Schedule</v>
      </c>
      <c r="D418" s="6" t="s">
        <v>429</v>
      </c>
      <c r="E418" s="45"/>
      <c r="F418" s="6" t="s">
        <v>428</v>
      </c>
      <c r="G418" s="45"/>
      <c r="H418" s="47">
        <f t="shared" si="29"/>
        <v>417</v>
      </c>
      <c r="I418" s="324" t="s">
        <v>41</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30"/>
        <v>Boolean Use Non BAU Mandated Capacity Construction Schedule</v>
      </c>
      <c r="D419" s="6" t="s">
        <v>438</v>
      </c>
      <c r="E419" s="45"/>
      <c r="F419" s="6" t="s">
        <v>439</v>
      </c>
      <c r="G419" s="45"/>
      <c r="H419" s="47">
        <f t="shared" si="29"/>
        <v>418</v>
      </c>
      <c r="I419" s="324" t="s">
        <v>40</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30"/>
        <v>Boolean Use Non BAU Mandated Capacity Construction Schedule</v>
      </c>
      <c r="D420" s="6" t="s">
        <v>2716</v>
      </c>
      <c r="E420" s="45"/>
      <c r="F420" s="6" t="s">
        <v>2444</v>
      </c>
      <c r="G420" s="45"/>
      <c r="H420" s="47">
        <f t="shared" si="29"/>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30"/>
        <v>Boolean Use Non BAU Mandated Capacity Construction Schedule</v>
      </c>
      <c r="D421" s="6" t="s">
        <v>2717</v>
      </c>
      <c r="E421" s="45"/>
      <c r="F421" s="6" t="s">
        <v>2561</v>
      </c>
      <c r="G421" s="45"/>
      <c r="H421" s="47">
        <f t="shared" si="29"/>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30"/>
        <v>Boolean Use Non BAU Mandated Capacity Construction Schedule</v>
      </c>
      <c r="D422" s="6" t="s">
        <v>2718</v>
      </c>
      <c r="E422" s="45"/>
      <c r="F422" s="6" t="s">
        <v>2446</v>
      </c>
      <c r="G422" s="45"/>
      <c r="H422" s="47">
        <f t="shared" si="29"/>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30"/>
        <v>Boolean Use Non BAU Mandated Capacity Construction Schedule</v>
      </c>
      <c r="D423" s="6" t="s">
        <v>3434</v>
      </c>
      <c r="E423" s="45"/>
      <c r="F423" s="6" t="s">
        <v>3441</v>
      </c>
      <c r="G423" s="45"/>
      <c r="H423" s="47">
        <f t="shared" si="29"/>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30"/>
        <v>Boolean Use Non BAU Mandated Capacity Construction Schedule</v>
      </c>
      <c r="D424" s="6" t="s">
        <v>3437</v>
      </c>
      <c r="E424" s="45"/>
      <c r="F424" s="6" t="s">
        <v>3442</v>
      </c>
      <c r="G424" s="45"/>
      <c r="H424" s="47">
        <f t="shared" si="29"/>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30"/>
        <v>Boolean Use Non BAU Mandated Capacity Construction Schedule</v>
      </c>
      <c r="D425" s="6" t="s">
        <v>3438</v>
      </c>
      <c r="E425" s="45"/>
      <c r="F425" s="6" t="s">
        <v>3443</v>
      </c>
      <c r="G425" s="45"/>
      <c r="H425" s="47">
        <f t="shared" si="29"/>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30"/>
        <v>Boolean Use Non BAU Mandated Capacity Construction Schedule</v>
      </c>
      <c r="D426" s="6" t="s">
        <v>3439</v>
      </c>
      <c r="E426" s="45"/>
      <c r="F426" s="6" t="s">
        <v>3444</v>
      </c>
      <c r="G426" s="45"/>
      <c r="H426" s="47">
        <f t="shared" si="29"/>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30"/>
        <v>Boolean Use Non BAU Mandated Capacity Construction Schedule</v>
      </c>
      <c r="D427" s="6" t="s">
        <v>3440</v>
      </c>
      <c r="E427" s="45"/>
      <c r="F427" s="6" t="s">
        <v>3445</v>
      </c>
      <c r="G427" s="45"/>
      <c r="H427" s="47">
        <f t="shared" si="29"/>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30"/>
        <v>Boolean Use Non BAU Mandated Capacity Construction Schedule</v>
      </c>
      <c r="D428" s="6" t="s">
        <v>3504</v>
      </c>
      <c r="E428" s="45"/>
      <c r="F428" s="6" t="s">
        <v>3502</v>
      </c>
      <c r="G428" s="45"/>
      <c r="H428" s="47">
        <f t="shared" si="29"/>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Construction</v>
      </c>
      <c r="C429" s="254" t="str">
        <f t="shared" si="30"/>
        <v>Boolean Use Non BAU Mandated Capacity Construction Schedule</v>
      </c>
      <c r="D429" s="6" t="s">
        <v>3505</v>
      </c>
      <c r="E429" s="45"/>
      <c r="F429" s="6" t="s">
        <v>3503</v>
      </c>
      <c r="G429" s="45"/>
      <c r="H429" s="47">
        <f t="shared" si="29"/>
        <v>428</v>
      </c>
      <c r="I429" s="324" t="s">
        <v>41</v>
      </c>
      <c r="J429" s="255" t="str">
        <f>IF(ISBLANK(INDEX('Policy Characteristics'!D:D,MATCH($C429,'Policy Characteristics'!$C:$C,0))),"",INDEX('Policy Characteristics'!D:D,MATCH($C429,'Policy Characteristics'!$C:$C,0)))</f>
        <v>Non BAU Mandated Capacity Construction</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9" s="254"/>
      <c r="R429" s="254"/>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t="s">
        <v>3621</v>
      </c>
      <c r="D430" s="45" t="s">
        <v>432</v>
      </c>
      <c r="E430" s="45"/>
      <c r="F430" s="45" t="s">
        <v>431</v>
      </c>
      <c r="G430" s="45"/>
      <c r="H430" s="47">
        <f t="shared" si="29"/>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$C$430</f>
        <v>Boolean Use Non BAU Mandated Capacity Retrofit Schedule</v>
      </c>
      <c r="D431" s="6" t="s">
        <v>3435</v>
      </c>
      <c r="E431" s="45"/>
      <c r="F431" s="6" t="s">
        <v>3375</v>
      </c>
      <c r="G431" s="45"/>
      <c r="H431" s="47">
        <f t="shared" si="29"/>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ref="C432:C453" si="31">$C$430</f>
        <v>Boolean Use Non BAU Mandated Capacity Retrofit Schedule</v>
      </c>
      <c r="D432" s="6" t="s">
        <v>3436</v>
      </c>
      <c r="E432" s="45"/>
      <c r="F432" s="6" t="s">
        <v>3376</v>
      </c>
      <c r="G432" s="45"/>
      <c r="H432" s="47">
        <f t="shared" si="29"/>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31"/>
        <v>Boolean Use Non BAU Mandated Capacity Retrofit Schedule</v>
      </c>
      <c r="D433" s="6" t="s">
        <v>72</v>
      </c>
      <c r="E433" s="45"/>
      <c r="F433" s="6" t="s">
        <v>3446</v>
      </c>
      <c r="G433" s="45"/>
      <c r="H433" s="47">
        <f t="shared" si="29"/>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31"/>
        <v>Boolean Use Non BAU Mandated Capacity Retrofit Schedule</v>
      </c>
      <c r="D434" s="6" t="s">
        <v>73</v>
      </c>
      <c r="E434" s="45"/>
      <c r="F434" s="6" t="s">
        <v>85</v>
      </c>
      <c r="G434" s="45"/>
      <c r="H434" s="47">
        <f t="shared" si="29"/>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31"/>
        <v>Boolean Use Non BAU Mandated Capacity Retrofit Schedule</v>
      </c>
      <c r="D435" s="6" t="s">
        <v>433</v>
      </c>
      <c r="E435" s="45"/>
      <c r="F435" s="6" t="s">
        <v>436</v>
      </c>
      <c r="G435" s="45"/>
      <c r="H435" s="47">
        <f t="shared" si="29"/>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31"/>
        <v>Boolean Use Non BAU Mandated Capacity Retrofit Schedule</v>
      </c>
      <c r="D436" s="6" t="s">
        <v>74</v>
      </c>
      <c r="E436" s="45"/>
      <c r="F436" s="6" t="s">
        <v>86</v>
      </c>
      <c r="G436" s="45"/>
      <c r="H436" s="47">
        <f t="shared" si="29"/>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31"/>
        <v>Boolean Use Non BAU Mandated Capacity Retrofit Schedule</v>
      </c>
      <c r="D437" s="6" t="s">
        <v>75</v>
      </c>
      <c r="E437" s="45"/>
      <c r="F437" s="6" t="s">
        <v>87</v>
      </c>
      <c r="G437" s="45"/>
      <c r="H437" s="47">
        <f t="shared" si="29"/>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31"/>
        <v>Boolean Use Non BAU Mandated Capacity Retrofit Schedule</v>
      </c>
      <c r="D438" s="6" t="s">
        <v>76</v>
      </c>
      <c r="E438" s="45"/>
      <c r="F438" s="6" t="s">
        <v>88</v>
      </c>
      <c r="G438" s="45"/>
      <c r="H438" s="47">
        <f t="shared" si="29"/>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31"/>
        <v>Boolean Use Non BAU Mandated Capacity Retrofit Schedule</v>
      </c>
      <c r="D439" s="6" t="s">
        <v>2402</v>
      </c>
      <c r="E439" s="45"/>
      <c r="F439" s="6" t="s">
        <v>421</v>
      </c>
      <c r="G439" s="45"/>
      <c r="H439" s="47">
        <f t="shared" si="29"/>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31"/>
        <v>Boolean Use Non BAU Mandated Capacity Retrofit Schedule</v>
      </c>
      <c r="D440" s="6" t="s">
        <v>293</v>
      </c>
      <c r="E440" s="45"/>
      <c r="F440" s="6" t="s">
        <v>295</v>
      </c>
      <c r="G440" s="45"/>
      <c r="H440" s="47">
        <f t="shared" si="29"/>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31"/>
        <v>Boolean Use Non BAU Mandated Capacity Retrofit Schedule</v>
      </c>
      <c r="D441" s="6" t="s">
        <v>294</v>
      </c>
      <c r="E441" s="45"/>
      <c r="F441" s="6" t="s">
        <v>296</v>
      </c>
      <c r="G441" s="45"/>
      <c r="H441" s="47">
        <f t="shared" si="29"/>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31"/>
        <v>Boolean Use Non BAU Mandated Capacity Retrofit Schedule</v>
      </c>
      <c r="D442" s="6" t="s">
        <v>429</v>
      </c>
      <c r="E442" s="45"/>
      <c r="F442" s="6" t="s">
        <v>428</v>
      </c>
      <c r="G442" s="45"/>
      <c r="H442" s="47">
        <f t="shared" si="29"/>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31"/>
        <v>Boolean Use Non BAU Mandated Capacity Retrofit Schedule</v>
      </c>
      <c r="D443" s="6" t="s">
        <v>438</v>
      </c>
      <c r="E443" s="45"/>
      <c r="F443" s="6" t="s">
        <v>439</v>
      </c>
      <c r="G443" s="45"/>
      <c r="H443" s="47">
        <f t="shared" si="29"/>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31"/>
        <v>Boolean Use Non BAU Mandated Capacity Retrofit Schedule</v>
      </c>
      <c r="D444" s="6" t="s">
        <v>2716</v>
      </c>
      <c r="E444" s="45"/>
      <c r="F444" s="6" t="s">
        <v>2444</v>
      </c>
      <c r="G444" s="45"/>
      <c r="H444" s="47">
        <f t="shared" si="29"/>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31"/>
        <v>Boolean Use Non BAU Mandated Capacity Retrofit Schedule</v>
      </c>
      <c r="D445" s="6" t="s">
        <v>2717</v>
      </c>
      <c r="E445" s="45"/>
      <c r="F445" s="6" t="s">
        <v>2561</v>
      </c>
      <c r="G445" s="45"/>
      <c r="H445" s="47">
        <f t="shared" si="29"/>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31"/>
        <v>Boolean Use Non BAU Mandated Capacity Retrofit Schedule</v>
      </c>
      <c r="D446" s="6" t="s">
        <v>2718</v>
      </c>
      <c r="E446" s="45"/>
      <c r="F446" s="6" t="s">
        <v>2446</v>
      </c>
      <c r="G446" s="45"/>
      <c r="H446" s="47">
        <f t="shared" si="29"/>
        <v>445</v>
      </c>
      <c r="I446" s="324" t="s">
        <v>41</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31"/>
        <v>Boolean Use Non BAU Mandated Capacity Retrofit Schedule</v>
      </c>
      <c r="D447" s="6" t="s">
        <v>3434</v>
      </c>
      <c r="E447" s="45"/>
      <c r="F447" s="6" t="s">
        <v>3441</v>
      </c>
      <c r="G447" s="45"/>
      <c r="H447" s="47">
        <f t="shared" si="29"/>
        <v>446</v>
      </c>
      <c r="I447" s="324" t="s">
        <v>40</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31"/>
        <v>Boolean Use Non BAU Mandated Capacity Retrofit Schedule</v>
      </c>
      <c r="D448" s="6" t="s">
        <v>3437</v>
      </c>
      <c r="E448" s="45"/>
      <c r="F448" s="6" t="s">
        <v>3442</v>
      </c>
      <c r="G448" s="45"/>
      <c r="H448" s="47">
        <f t="shared" si="29"/>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31"/>
        <v>Boolean Use Non BAU Mandated Capacity Retrofit Schedule</v>
      </c>
      <c r="D449" s="6" t="s">
        <v>3438</v>
      </c>
      <c r="E449" s="45"/>
      <c r="F449" s="6" t="s">
        <v>3443</v>
      </c>
      <c r="G449" s="45"/>
      <c r="H449" s="47">
        <f t="shared" si="29"/>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31"/>
        <v>Boolean Use Non BAU Mandated Capacity Retrofit Schedule</v>
      </c>
      <c r="D450" s="6" t="s">
        <v>3439</v>
      </c>
      <c r="E450" s="45"/>
      <c r="F450" s="6" t="s">
        <v>3444</v>
      </c>
      <c r="G450" s="45"/>
      <c r="H450" s="47">
        <f t="shared" si="29"/>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31"/>
        <v>Boolean Use Non BAU Mandated Capacity Retrofit Schedule</v>
      </c>
      <c r="D451" s="6" t="s">
        <v>3440</v>
      </c>
      <c r="E451" s="45"/>
      <c r="F451" s="6" t="s">
        <v>3445</v>
      </c>
      <c r="G451" s="45"/>
      <c r="H451" s="47">
        <f t="shared" si="29"/>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31"/>
        <v>Boolean Use Non BAU Mandated Capacity Retrofit Schedule</v>
      </c>
      <c r="D452" s="6" t="s">
        <v>3504</v>
      </c>
      <c r="E452" s="45"/>
      <c r="F452" s="6" t="s">
        <v>3502</v>
      </c>
      <c r="G452" s="45"/>
      <c r="H452" s="47">
        <f t="shared" ref="H452:H515" si="32">H451+1</f>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t="str">
        <f>IF(ISBLANK(INDEX('Policy Characteristics'!K:K,MATCH($C452,'Policy Characteristics'!$C:$C,0))),"",INDEX('Policy Characteristics'!K:K,MATCH($C452,'Policy Characteristics'!$C:$C,0)))</f>
        <v/>
      </c>
      <c r="R452" s="254" t="str">
        <f>IF(ISBLANK(INDEX('Policy Characteristics'!L:L,MATCH($C452,'Policy Characteristics'!$C:$C,0))),"",INDEX('Policy Characteristics'!L:L,MATCH($C452,'Policy Characteristics'!$C:$C,0)))</f>
        <v/>
      </c>
    </row>
    <row r="453" spans="1:18" s="4"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Non BAU Mandated Capacity CCUS Retrofits</v>
      </c>
      <c r="C453" s="254" t="str">
        <f t="shared" si="31"/>
        <v>Boolean Use Non BAU Mandated Capacity Retrofit Schedule</v>
      </c>
      <c r="D453" s="6" t="s">
        <v>3505</v>
      </c>
      <c r="E453" s="45"/>
      <c r="F453" s="6" t="s">
        <v>3503</v>
      </c>
      <c r="G453" s="45"/>
      <c r="H453" s="47">
        <f t="shared" si="32"/>
        <v>452</v>
      </c>
      <c r="I453" s="324" t="s">
        <v>41</v>
      </c>
      <c r="J453" s="255" t="str">
        <f>IF(ISBLANK(INDEX('Policy Characteristics'!D:D,MATCH($C453,'Policy Characteristics'!$C:$C,0))),"",INDEX('Policy Characteristics'!D:D,MATCH($C453,'Policy Characteristics'!$C:$C,0)))</f>
        <v>Non BAU Mandated Capacity CCUS Retrofits</v>
      </c>
      <c r="K453" s="254" t="str">
        <f>IF(ISBLANK(INDEX('Policy Characteristics'!E:E,MATCH($C453,'Policy Characteristics'!$C:$C,0))),"",INDEX('Policy Characteristics'!E:E,MATCH($C453,'Policy Characteristics'!$C:$C,0)))</f>
        <v/>
      </c>
      <c r="L453" s="254">
        <f>IF(ISBLANK(INDEX('Policy Characteristics'!F:F,MATCH($C453,'Policy Characteristics'!$C:$C,0))),"",INDEX('Policy Characteristics'!F:F,MATCH($C453,'Policy Characteristics'!$C:$C,0)))</f>
        <v>0</v>
      </c>
      <c r="M453" s="254">
        <f>IF(ISBLANK(INDEX('Policy Characteristics'!G:G,MATCH($C453,'Policy Characteristics'!$C:$C,0))),"",INDEX('Policy Characteristics'!G:G,MATCH($C453,'Policy Characteristics'!$C:$C,0)))</f>
        <v>1</v>
      </c>
      <c r="N453" s="254">
        <f>IF(ISBLANK(INDEX('Policy Characteristics'!H:H,MATCH($C453,'Policy Characteristics'!$C:$C,0))),"",INDEX('Policy Characteristics'!H:H,MATCH($C453,'Policy Characteristics'!$C:$C,0)))</f>
        <v>1</v>
      </c>
      <c r="O453" s="254" t="str">
        <f>IF(ISBLANK(INDEX('Policy Characteristics'!I:I,MATCH($C453,'Policy Characteristics'!$C:$C,0))),"",INDEX('Policy Characteristics'!I:I,MATCH($C453,'Policy Characteristics'!$C:$C,0)))</f>
        <v>on/off</v>
      </c>
      <c r="P453" s="254"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Q453" s="254"/>
      <c r="R453" s="254"/>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1" t="s">
        <v>243</v>
      </c>
      <c r="D454" s="45" t="s">
        <v>432</v>
      </c>
      <c r="E454" s="45"/>
      <c r="F454" s="45" t="s">
        <v>431</v>
      </c>
      <c r="G454" s="6"/>
      <c r="H454" s="47">
        <f t="shared" si="32"/>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$C$454</f>
        <v>Percentage Reduction in Plant Downtime</v>
      </c>
      <c r="D455" s="6" t="s">
        <v>3435</v>
      </c>
      <c r="E455" s="45"/>
      <c r="F455" s="6" t="s">
        <v>3375</v>
      </c>
      <c r="G455" s="6"/>
      <c r="H455" s="47">
        <f t="shared" si="32"/>
        <v>454</v>
      </c>
      <c r="I455" s="325" t="s">
        <v>41</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ref="C456:C477" si="33">$C$454</f>
        <v>Percentage Reduction in Plant Downtime</v>
      </c>
      <c r="D456" s="6" t="s">
        <v>3436</v>
      </c>
      <c r="E456" s="45"/>
      <c r="F456" s="6" t="s">
        <v>3376</v>
      </c>
      <c r="G456" s="6"/>
      <c r="H456" s="47">
        <f t="shared" si="32"/>
        <v>455</v>
      </c>
      <c r="I456" s="325" t="s">
        <v>40</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33"/>
        <v>Percentage Reduction in Plant Downtime</v>
      </c>
      <c r="D457" s="6" t="s">
        <v>72</v>
      </c>
      <c r="E457" s="45"/>
      <c r="F457" s="6" t="s">
        <v>3446</v>
      </c>
      <c r="G457" s="6"/>
      <c r="H457" s="47">
        <f t="shared" si="32"/>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33"/>
        <v>Percentage Reduction in Plant Downtime</v>
      </c>
      <c r="D458" s="6" t="s">
        <v>73</v>
      </c>
      <c r="E458" s="45"/>
      <c r="F458" s="6" t="s">
        <v>85</v>
      </c>
      <c r="G458" s="6"/>
      <c r="H458" s="47">
        <f t="shared" si="32"/>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33"/>
        <v>Percentage Reduction in Plant Downtime</v>
      </c>
      <c r="D459" s="6" t="s">
        <v>433</v>
      </c>
      <c r="E459" s="45"/>
      <c r="F459" s="6" t="s">
        <v>436</v>
      </c>
      <c r="G459" s="6"/>
      <c r="H459" s="47">
        <f t="shared" si="32"/>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33"/>
        <v>Percentage Reduction in Plant Downtime</v>
      </c>
      <c r="D460" s="6" t="s">
        <v>74</v>
      </c>
      <c r="E460" s="45"/>
      <c r="F460" s="6" t="s">
        <v>86</v>
      </c>
      <c r="G460" s="6"/>
      <c r="H460" s="47">
        <f t="shared" si="32"/>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33"/>
        <v>Percentage Reduction in Plant Downtime</v>
      </c>
      <c r="D461" s="6" t="s">
        <v>75</v>
      </c>
      <c r="E461" s="45"/>
      <c r="F461" s="6" t="s">
        <v>87</v>
      </c>
      <c r="G461" s="6"/>
      <c r="H461" s="47">
        <f t="shared" si="32"/>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33"/>
        <v>Percentage Reduction in Plant Downtime</v>
      </c>
      <c r="D462" s="6" t="s">
        <v>76</v>
      </c>
      <c r="E462" s="45"/>
      <c r="F462" s="6" t="s">
        <v>88</v>
      </c>
      <c r="G462" s="6"/>
      <c r="H462" s="47">
        <f t="shared" si="32"/>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33"/>
        <v>Percentage Reduction in Plant Downtime</v>
      </c>
      <c r="D463" s="6" t="s">
        <v>2402</v>
      </c>
      <c r="E463" s="45"/>
      <c r="F463" s="6" t="s">
        <v>421</v>
      </c>
      <c r="G463" s="6"/>
      <c r="H463" s="47">
        <f t="shared" si="32"/>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33"/>
        <v>Percentage Reduction in Plant Downtime</v>
      </c>
      <c r="D464" s="6" t="s">
        <v>293</v>
      </c>
      <c r="E464" s="45"/>
      <c r="F464" s="6" t="s">
        <v>295</v>
      </c>
      <c r="G464" s="6"/>
      <c r="H464" s="47">
        <f t="shared" si="32"/>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33"/>
        <v>Percentage Reduction in Plant Downtime</v>
      </c>
      <c r="D465" s="6" t="s">
        <v>294</v>
      </c>
      <c r="E465" s="45"/>
      <c r="F465" s="6" t="s">
        <v>296</v>
      </c>
      <c r="G465" s="6"/>
      <c r="H465" s="47">
        <f t="shared" si="32"/>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33"/>
        <v>Percentage Reduction in Plant Downtime</v>
      </c>
      <c r="D466" s="6" t="s">
        <v>429</v>
      </c>
      <c r="E466" s="45"/>
      <c r="F466" s="6" t="s">
        <v>428</v>
      </c>
      <c r="G466" s="6"/>
      <c r="H466" s="47">
        <f t="shared" si="32"/>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33"/>
        <v>Percentage Reduction in Plant Downtime</v>
      </c>
      <c r="D467" s="6" t="s">
        <v>438</v>
      </c>
      <c r="E467" s="45"/>
      <c r="F467" s="6" t="s">
        <v>439</v>
      </c>
      <c r="H467" s="47">
        <f t="shared" si="32"/>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33"/>
        <v>Percentage Reduction in Plant Downtime</v>
      </c>
      <c r="D468" s="6" t="s">
        <v>2716</v>
      </c>
      <c r="E468" s="45"/>
      <c r="F468" s="6" t="s">
        <v>2444</v>
      </c>
      <c r="G468" s="6"/>
      <c r="H468" s="47">
        <f t="shared" si="32"/>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33"/>
        <v>Percentage Reduction in Plant Downtime</v>
      </c>
      <c r="D469" s="6" t="s">
        <v>2717</v>
      </c>
      <c r="E469" s="45"/>
      <c r="F469" s="6" t="s">
        <v>2561</v>
      </c>
      <c r="G469" s="6"/>
      <c r="H469" s="47">
        <f t="shared" si="32"/>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33"/>
        <v>Percentage Reduction in Plant Downtime</v>
      </c>
      <c r="D470" s="6" t="s">
        <v>2718</v>
      </c>
      <c r="E470" s="45"/>
      <c r="F470" s="6" t="s">
        <v>2446</v>
      </c>
      <c r="G470" s="6"/>
      <c r="H470" s="47">
        <f t="shared" si="32"/>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33"/>
        <v>Percentage Reduction in Plant Downtime</v>
      </c>
      <c r="D471" s="6" t="s">
        <v>3434</v>
      </c>
      <c r="E471" s="45"/>
      <c r="F471" s="6" t="s">
        <v>3441</v>
      </c>
      <c r="G471" s="6"/>
      <c r="H471" s="47">
        <f t="shared" si="32"/>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33"/>
        <v>Percentage Reduction in Plant Downtime</v>
      </c>
      <c r="D472" s="6" t="s">
        <v>3437</v>
      </c>
      <c r="E472" s="45"/>
      <c r="F472" s="6" t="s">
        <v>3442</v>
      </c>
      <c r="G472" s="6"/>
      <c r="H472" s="47">
        <f t="shared" si="32"/>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33"/>
        <v>Percentage Reduction in Plant Downtime</v>
      </c>
      <c r="D473" s="6" t="s">
        <v>3438</v>
      </c>
      <c r="E473" s="45"/>
      <c r="F473" s="6" t="s">
        <v>3443</v>
      </c>
      <c r="G473" s="6"/>
      <c r="H473" s="47">
        <f t="shared" si="32"/>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33"/>
        <v>Percentage Reduction in Plant Downtime</v>
      </c>
      <c r="D474" s="6" t="s">
        <v>3439</v>
      </c>
      <c r="E474" s="45"/>
      <c r="F474" s="6" t="s">
        <v>3444</v>
      </c>
      <c r="G474" s="6"/>
      <c r="H474" s="47">
        <f t="shared" si="32"/>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33"/>
        <v>Percentage Reduction in Plant Downtime</v>
      </c>
      <c r="D475" s="6" t="s">
        <v>3440</v>
      </c>
      <c r="E475" s="45"/>
      <c r="F475" s="6" t="s">
        <v>3445</v>
      </c>
      <c r="G475" s="6"/>
      <c r="H475" s="47">
        <f t="shared" si="32"/>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33"/>
        <v>Percentage Reduction in Plant Downtime</v>
      </c>
      <c r="D476" s="6" t="s">
        <v>3504</v>
      </c>
      <c r="E476" s="45"/>
      <c r="F476" s="6" t="s">
        <v>3502</v>
      </c>
      <c r="G476" s="6"/>
      <c r="H476" s="47">
        <f t="shared" si="32"/>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t="str">
        <f>IF(ISBLANK(INDEX('Policy Characteristics'!L:L,MATCH($C476,'Policy Characteristics'!$C:$C,0))),"",INDEX('Policy Characteristics'!L:L,MATCH($C476,'Policy Characteristics'!$C:$C,0)))</f>
        <v>reduce-downtime.html</v>
      </c>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Change in Expected Power Plant Capacity Factor</v>
      </c>
      <c r="C477" s="318" t="str">
        <f t="shared" si="33"/>
        <v>Percentage Reduction in Plant Downtime</v>
      </c>
      <c r="D477" s="6" t="s">
        <v>3505</v>
      </c>
      <c r="E477" s="45"/>
      <c r="F477" s="6" t="s">
        <v>3503</v>
      </c>
      <c r="G477" s="6"/>
      <c r="H477" s="47">
        <f t="shared" si="32"/>
        <v>476</v>
      </c>
      <c r="I477" s="325" t="s">
        <v>41</v>
      </c>
      <c r="J477" s="255" t="str">
        <f>IF(ISBLANK(INDEX('Policy Characteristics'!D:D,MATCH($C477,'Policy Characteristics'!$C:$C,0))),"",INDEX('Policy Characteristics'!D:D,MATCH($C477,'Policy Characteristics'!$C:$C,0)))</f>
        <v>Reduce Plant Downtime</v>
      </c>
      <c r="K477" s="254" t="str">
        <f>IF(ISBLANK(INDEX('Policy Characteristics'!E:E,MATCH($C477,'Policy Characteristics'!$C:$C,0))),"",INDEX('Policy Characteristics'!E:E,MATCH($C477,'Policy Characteristics'!$C:$C,0)))</f>
        <v>elec reduce plant downtime</v>
      </c>
      <c r="L477" s="261">
        <f>IF(ISBLANK(INDEX('Policy Characteristics'!F:F,MATCH($C477,'Policy Characteristics'!$C:$C,0))),"",INDEX('Policy Characteristics'!F:F,MATCH($C477,'Policy Characteristics'!$C:$C,0)))</f>
        <v>-0.3</v>
      </c>
      <c r="M477" s="261">
        <f>IF(ISBLANK(INDEX('Policy Characteristics'!G:G,MATCH($C477,'Policy Characteristics'!$C:$C,0))),"",INDEX('Policy Characteristics'!G:G,MATCH($C477,'Policy Characteristics'!$C:$C,0)))</f>
        <v>0.6</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downtime</v>
      </c>
      <c r="P477" s="254"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4" t="str">
        <f>IF(ISBLANK(INDEX('Policy Characteristics'!K:K,MATCH($C477,'Policy Characteristics'!$C:$C,0))),"",INDEX('Policy Characteristics'!K:K,MATCH($C477,'Policy Characteristics'!$C:$C,0)))</f>
        <v>electricity-sector-main.html#red-downtime</v>
      </c>
      <c r="R477" s="254"/>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9" t="s">
        <v>2301</v>
      </c>
      <c r="D478" s="6" t="s">
        <v>433</v>
      </c>
      <c r="E478" s="6"/>
      <c r="F478" s="6" t="s">
        <v>436</v>
      </c>
      <c r="G478" s="6"/>
      <c r="H478" s="47">
        <f t="shared" si="32"/>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ref="C479:C480" si="34">C$478</f>
        <v>Percent Reduction in Soft Costs of Capacity Construction</v>
      </c>
      <c r="D479" s="6" t="s">
        <v>74</v>
      </c>
      <c r="E479" s="6"/>
      <c r="F479" s="6" t="s">
        <v>86</v>
      </c>
      <c r="G479" s="6"/>
      <c r="H479" s="47">
        <f t="shared" si="32"/>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Soft Costs</v>
      </c>
      <c r="C480" s="318" t="str">
        <f t="shared" si="34"/>
        <v>Percent Reduction in Soft Costs of Capacity Construction</v>
      </c>
      <c r="D480" s="6" t="s">
        <v>438</v>
      </c>
      <c r="E480" s="6"/>
      <c r="F480" s="6" t="s">
        <v>439</v>
      </c>
      <c r="G480" s="6"/>
      <c r="H480" s="47">
        <f t="shared" si="32"/>
        <v>479</v>
      </c>
      <c r="I480" s="325" t="s">
        <v>40</v>
      </c>
      <c r="J480" s="255" t="str">
        <f>IF(ISBLANK(INDEX('Policy Characteristics'!D:D,MATCH($C480,'Policy Characteristics'!$C:$C,0))),"",INDEX('Policy Characteristics'!D:D,MATCH($C480,'Policy Characteristics'!$C:$C,0)))</f>
        <v>Reduce Soft Costs</v>
      </c>
      <c r="K480" s="254" t="str">
        <f>IF(ISBLANK(INDEX('Policy Characteristics'!E:E,MATCH($C480,'Policy Characteristics'!$C:$C,0))),"",INDEX('Policy Characteristics'!E:E,MATCH($C480,'Policy Characteristics'!$C:$C,0)))</f>
        <v>elec reduce soft costs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reduction in soft costs</v>
      </c>
      <c r="P480" s="254"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4" t="str">
        <f>IF(ISBLANK(INDEX('Policy Characteristics'!K:K,MATCH($C480,'Policy Characteristics'!$C:$C,0))),"",INDEX('Policy Characteristics'!K:K,MATCH($C480,'Policy Characteristics'!$C:$C,0)))</f>
        <v>endogenous-learning.html#red-soft-costs</v>
      </c>
      <c r="R480" s="254" t="str">
        <f>IF(ISBLANK(INDEX('Policy Characteristics'!L:L,MATCH($C480,'Policy Characteristics'!$C:$C,0))),"",INDEX('Policy Characteristics'!L:L,MATCH($C480,'Policy Characteristics'!$C:$C,0)))</f>
        <v>reduce-soft-costs.html</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Reduce Transmission &amp; Distribution Losses</v>
      </c>
      <c r="C481" s="317" t="s">
        <v>269</v>
      </c>
      <c r="D481" s="6"/>
      <c r="E481" s="6"/>
      <c r="F481" s="6"/>
      <c r="G481" s="6"/>
      <c r="H481" s="47">
        <f t="shared" si="32"/>
        <v>480</v>
      </c>
      <c r="I481" s="325" t="s">
        <v>40</v>
      </c>
      <c r="J481" s="255" t="str">
        <f>IF(ISBLANK(INDEX('Policy Characteristics'!D:D,MATCH($C481,'Policy Characteristics'!$C:$C,0))),"",INDEX('Policy Characteristics'!D:D,MATCH($C481,'Policy Characteristics'!$C:$C,0)))</f>
        <v>Reduce T&amp;D Losses</v>
      </c>
      <c r="K481" s="254" t="str">
        <f>IF(ISBLANK(INDEX('Policy Characteristics'!E:E,MATCH($C481,'Policy Characteristics'!$C:$C,0))),"",INDEX('Policy Characteristics'!E:E,MATCH($C481,'Policy Characteristics'!$C:$C,0)))</f>
        <v>elec avoid TND loss</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0.4</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losses avoided</v>
      </c>
      <c r="P481" s="254"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4" t="str">
        <f>IF(ISBLANK(INDEX('Policy Characteristics'!K:K,MATCH($C481,'Policy Characteristics'!$C:$C,0))),"",INDEX('Policy Characteristics'!K:K,MATCH($C481,'Policy Characteristics'!$C:$C,0)))</f>
        <v>electricity-sector-main.html#red-tnd-losses</v>
      </c>
      <c r="R481" s="254" t="str">
        <f>IF(ISBLANK(INDEX('Policy Characteristics'!L:L,MATCH($C481,'Policy Characteristics'!$C:$C,0))),"",INDEX('Policy Characteristics'!L:L,MATCH($C481,'Policy Characteristics'!$C:$C,0)))</f>
        <v>reduce-tnd-losses.html</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7" t="s">
        <v>2756</v>
      </c>
      <c r="D482" s="45" t="s">
        <v>432</v>
      </c>
      <c r="E482" s="45"/>
      <c r="F482" s="45" t="s">
        <v>431</v>
      </c>
      <c r="G482" s="6"/>
      <c r="H482" s="47">
        <f t="shared" si="32"/>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C$482</f>
        <v>Perc Subsidy for Elec Capacity Construction</v>
      </c>
      <c r="D483" s="6" t="s">
        <v>3435</v>
      </c>
      <c r="E483" s="45"/>
      <c r="F483" s="6" t="s">
        <v>3375</v>
      </c>
      <c r="G483" s="6"/>
      <c r="H483" s="47">
        <f t="shared" si="32"/>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ref="C484:C505" si="35">C$482</f>
        <v>Perc Subsidy for Elec Capacity Construction</v>
      </c>
      <c r="D484" s="6" t="s">
        <v>3436</v>
      </c>
      <c r="E484" s="45"/>
      <c r="F484" s="6" t="s">
        <v>3376</v>
      </c>
      <c r="G484" s="6"/>
      <c r="H484" s="47">
        <f t="shared" si="32"/>
        <v>483</v>
      </c>
      <c r="I484" s="325" t="s">
        <v>41</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35"/>
        <v>Perc Subsidy for Elec Capacity Construction</v>
      </c>
      <c r="D485" s="6" t="s">
        <v>72</v>
      </c>
      <c r="E485" s="45"/>
      <c r="F485" s="6" t="s">
        <v>3446</v>
      </c>
      <c r="G485" s="6"/>
      <c r="H485" s="47">
        <f t="shared" si="32"/>
        <v>484</v>
      </c>
      <c r="I485" s="325" t="s">
        <v>40</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35"/>
        <v>Perc Subsidy for Elec Capacity Construction</v>
      </c>
      <c r="D486" s="6" t="s">
        <v>73</v>
      </c>
      <c r="E486" s="45"/>
      <c r="F486" s="6" t="s">
        <v>85</v>
      </c>
      <c r="G486" s="6"/>
      <c r="H486" s="47">
        <f t="shared" si="32"/>
        <v>485</v>
      </c>
      <c r="I486" s="325" t="s">
        <v>41</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35"/>
        <v>Perc Subsidy for Elec Capacity Construction</v>
      </c>
      <c r="D487" s="6" t="s">
        <v>433</v>
      </c>
      <c r="E487" s="45"/>
      <c r="F487" s="6" t="s">
        <v>436</v>
      </c>
      <c r="G487" s="6"/>
      <c r="H487" s="47">
        <f t="shared" si="32"/>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35"/>
        <v>Perc Subsidy for Elec Capacity Construction</v>
      </c>
      <c r="D488" s="6" t="s">
        <v>74</v>
      </c>
      <c r="E488" s="45"/>
      <c r="F488" s="6" t="s">
        <v>86</v>
      </c>
      <c r="G488" s="6"/>
      <c r="H488" s="47">
        <f t="shared" si="32"/>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35"/>
        <v>Perc Subsidy for Elec Capacity Construction</v>
      </c>
      <c r="D489" s="6" t="s">
        <v>75</v>
      </c>
      <c r="E489" s="45"/>
      <c r="F489" s="6" t="s">
        <v>87</v>
      </c>
      <c r="G489" s="6"/>
      <c r="H489" s="47">
        <f t="shared" si="32"/>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35"/>
        <v>Perc Subsidy for Elec Capacity Construction</v>
      </c>
      <c r="D490" s="6" t="s">
        <v>76</v>
      </c>
      <c r="E490" s="45"/>
      <c r="F490" s="6" t="s">
        <v>88</v>
      </c>
      <c r="G490" s="6"/>
      <c r="H490" s="47">
        <f t="shared" si="32"/>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35"/>
        <v>Perc Subsidy for Elec Capacity Construction</v>
      </c>
      <c r="D491" s="6" t="s">
        <v>2402</v>
      </c>
      <c r="E491" s="45"/>
      <c r="F491" s="6" t="s">
        <v>421</v>
      </c>
      <c r="G491" s="6"/>
      <c r="H491" s="47">
        <f t="shared" si="32"/>
        <v>490</v>
      </c>
      <c r="I491" s="325" t="s">
        <v>40</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35"/>
        <v>Perc Subsidy for Elec Capacity Construction</v>
      </c>
      <c r="D492" s="6" t="s">
        <v>293</v>
      </c>
      <c r="E492" s="45"/>
      <c r="F492" s="6" t="s">
        <v>295</v>
      </c>
      <c r="G492" s="6"/>
      <c r="H492" s="47">
        <f t="shared" si="32"/>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35"/>
        <v>Perc Subsidy for Elec Capacity Construction</v>
      </c>
      <c r="D493" s="6" t="s">
        <v>294</v>
      </c>
      <c r="E493" s="45"/>
      <c r="F493" s="6" t="s">
        <v>296</v>
      </c>
      <c r="G493" s="6"/>
      <c r="H493" s="47">
        <f t="shared" si="32"/>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35"/>
        <v>Perc Subsidy for Elec Capacity Construction</v>
      </c>
      <c r="D494" s="6" t="s">
        <v>429</v>
      </c>
      <c r="E494" s="45"/>
      <c r="F494" s="6" t="s">
        <v>428</v>
      </c>
      <c r="G494" s="6"/>
      <c r="H494" s="47">
        <f t="shared" si="32"/>
        <v>493</v>
      </c>
      <c r="I494" s="325" t="s">
        <v>41</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35"/>
        <v>Perc Subsidy for Elec Capacity Construction</v>
      </c>
      <c r="D495" s="6" t="s">
        <v>438</v>
      </c>
      <c r="E495" s="45"/>
      <c r="F495" s="6" t="s">
        <v>439</v>
      </c>
      <c r="H495" s="47">
        <f t="shared" si="32"/>
        <v>494</v>
      </c>
      <c r="I495" s="325" t="s">
        <v>40</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35"/>
        <v>Perc Subsidy for Elec Capacity Construction</v>
      </c>
      <c r="D496" s="6" t="s">
        <v>2716</v>
      </c>
      <c r="E496" s="45"/>
      <c r="F496" s="6" t="s">
        <v>2444</v>
      </c>
      <c r="G496" s="6"/>
      <c r="H496" s="47">
        <f t="shared" si="32"/>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35"/>
        <v>Perc Subsidy for Elec Capacity Construction</v>
      </c>
      <c r="D497" s="6" t="s">
        <v>2717</v>
      </c>
      <c r="E497" s="45"/>
      <c r="F497" s="6" t="s">
        <v>2561</v>
      </c>
      <c r="G497" s="6"/>
      <c r="H497" s="47">
        <f t="shared" si="32"/>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35"/>
        <v>Perc Subsidy for Elec Capacity Construction</v>
      </c>
      <c r="D498" s="6" t="s">
        <v>2718</v>
      </c>
      <c r="E498" s="45"/>
      <c r="F498" s="6" t="s">
        <v>2446</v>
      </c>
      <c r="G498" s="6"/>
      <c r="H498" s="47">
        <f t="shared" si="32"/>
        <v>497</v>
      </c>
      <c r="I498" s="325" t="s">
        <v>41</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35"/>
        <v>Perc Subsidy for Elec Capacity Construction</v>
      </c>
      <c r="D499" s="6" t="s">
        <v>3434</v>
      </c>
      <c r="E499" s="45"/>
      <c r="F499" s="6" t="s">
        <v>3441</v>
      </c>
      <c r="G499" s="6"/>
      <c r="H499" s="47">
        <f t="shared" si="32"/>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35"/>
        <v>Perc Subsidy for Elec Capacity Construction</v>
      </c>
      <c r="D500" s="6" t="s">
        <v>3437</v>
      </c>
      <c r="E500" s="45"/>
      <c r="F500" s="6" t="s">
        <v>3442</v>
      </c>
      <c r="G500" s="6"/>
      <c r="H500" s="47">
        <f t="shared" si="32"/>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35"/>
        <v>Perc Subsidy for Elec Capacity Construction</v>
      </c>
      <c r="D501" s="6" t="s">
        <v>3438</v>
      </c>
      <c r="E501" s="45"/>
      <c r="F501" s="6" t="s">
        <v>3443</v>
      </c>
      <c r="G501" s="6"/>
      <c r="H501" s="47">
        <f t="shared" si="32"/>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35"/>
        <v>Perc Subsidy for Elec Capacity Construction</v>
      </c>
      <c r="D502" s="6" t="s">
        <v>3439</v>
      </c>
      <c r="E502" s="45"/>
      <c r="F502" s="6" t="s">
        <v>3444</v>
      </c>
      <c r="G502" s="6"/>
      <c r="H502" s="47">
        <f t="shared" si="32"/>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35"/>
        <v>Perc Subsidy for Elec Capacity Construction</v>
      </c>
      <c r="D503" s="6" t="s">
        <v>3440</v>
      </c>
      <c r="E503" s="45"/>
      <c r="F503" s="6" t="s">
        <v>3445</v>
      </c>
      <c r="G503" s="6"/>
      <c r="H503" s="47">
        <f t="shared" si="32"/>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35"/>
        <v>Perc Subsidy for Elec Capacity Construction</v>
      </c>
      <c r="D504" s="6" t="s">
        <v>3504</v>
      </c>
      <c r="E504" s="45"/>
      <c r="F504" s="6" t="s">
        <v>3502</v>
      </c>
      <c r="G504" s="6"/>
      <c r="H504" s="47">
        <f t="shared" si="32"/>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
      </c>
    </row>
    <row r="505" spans="1:19" s="2" customFormat="1"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Capacity Construction</v>
      </c>
      <c r="C505" s="318" t="str">
        <f t="shared" si="35"/>
        <v>Perc Subsidy for Elec Capacity Construction</v>
      </c>
      <c r="D505" s="6" t="s">
        <v>3505</v>
      </c>
      <c r="E505" s="45"/>
      <c r="F505" s="6" t="s">
        <v>3503</v>
      </c>
      <c r="G505" s="6"/>
      <c r="H505" s="47">
        <f t="shared" si="32"/>
        <v>504</v>
      </c>
      <c r="I505" s="325" t="s">
        <v>40</v>
      </c>
      <c r="J505" s="255" t="str">
        <f>IF(ISBLANK(INDEX('Policy Characteristics'!D:D,MATCH($C505,'Policy Characteristics'!$C:$C,0))),"",INDEX('Policy Characteristics'!D:D,MATCH($C505,'Policy Characteristics'!$C:$C,0)))</f>
        <v>Subsidy for Capacity Construction</v>
      </c>
      <c r="K505" s="254" t="str">
        <f>IF(ISBLANK(INDEX('Policy Characteristics'!E:E,MATCH($C505,'Policy Characteristics'!$C:$C,0))),"",INDEX('Policy Characteristics'!E:E,MATCH($C505,'Policy Characteristics'!$C:$C,0)))</f>
        <v>elec capacity construction subsidy</v>
      </c>
      <c r="L505" s="261">
        <f>IF(ISBLANK(INDEX('Policy Characteristics'!F:F,MATCH($C505,'Policy Characteristics'!$C:$C,0))),"",INDEX('Policy Characteristics'!F:F,MATCH($C505,'Policy Characteristics'!$C:$C,0)))</f>
        <v>0</v>
      </c>
      <c r="M505" s="261">
        <f>IF(ISBLANK(INDEX('Policy Characteristics'!G:G,MATCH($C505,'Policy Characteristics'!$C:$C,0))),"",INDEX('Policy Characteristics'!G:G,MATCH($C505,'Policy Characteristics'!$C:$C,0)))</f>
        <v>0.95</v>
      </c>
      <c r="N505" s="261">
        <f>IF(ISBLANK(INDEX('Policy Characteristics'!H:H,MATCH($C505,'Policy Characteristics'!$C:$C,0))),"",INDEX('Policy Characteristics'!H:H,MATCH($C505,'Policy Characteristics'!$C:$C,0)))</f>
        <v>0.01</v>
      </c>
      <c r="O505" s="254" t="str">
        <f>IF(ISBLANK(INDEX('Policy Characteristics'!I:I,MATCH($C505,'Policy Characteristics'!$C:$C,0))),"",INDEX('Policy Characteristics'!I:I,MATCH($C505,'Policy Characteristics'!$C:$C,0)))</f>
        <v>% of construction cost</v>
      </c>
      <c r="P505" s="254"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row>
    <row r="506" spans="1:19" s="4" customFormat="1"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t="s">
        <v>125</v>
      </c>
      <c r="D506" s="45" t="s">
        <v>432</v>
      </c>
      <c r="E506" s="45"/>
      <c r="F506" s="45" t="s">
        <v>431</v>
      </c>
      <c r="G506" s="314"/>
      <c r="H506" s="47">
        <f t="shared" si="32"/>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ref="C507:C529" si="36">$C$506</f>
        <v>Subsidy for Elec Production by Fuel</v>
      </c>
      <c r="D507" s="6" t="s">
        <v>3435</v>
      </c>
      <c r="E507" s="45"/>
      <c r="F507" s="6" t="s">
        <v>3375</v>
      </c>
      <c r="G507" s="314"/>
      <c r="H507" s="47">
        <f t="shared" si="32"/>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36"/>
        <v>Subsidy for Elec Production by Fuel</v>
      </c>
      <c r="D508" s="6" t="s">
        <v>3436</v>
      </c>
      <c r="E508" s="45"/>
      <c r="F508" s="6" t="s">
        <v>3376</v>
      </c>
      <c r="G508" s="314"/>
      <c r="H508" s="47">
        <f t="shared" si="32"/>
        <v>507</v>
      </c>
      <c r="I508" s="325" t="s">
        <v>41</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36"/>
        <v>Subsidy for Elec Production by Fuel</v>
      </c>
      <c r="D509" s="6" t="s">
        <v>72</v>
      </c>
      <c r="E509" s="45"/>
      <c r="F509" s="6" t="s">
        <v>3446</v>
      </c>
      <c r="G509" s="314"/>
      <c r="H509" s="47">
        <f t="shared" si="32"/>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36"/>
        <v>Subsidy for Elec Production by Fuel</v>
      </c>
      <c r="D510" s="6" t="s">
        <v>73</v>
      </c>
      <c r="E510" s="45"/>
      <c r="F510" s="6" t="s">
        <v>85</v>
      </c>
      <c r="G510" s="314"/>
      <c r="H510" s="47">
        <f t="shared" si="32"/>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36"/>
        <v>Subsidy for Elec Production by Fuel</v>
      </c>
      <c r="D511" s="6" t="s">
        <v>433</v>
      </c>
      <c r="E511" s="45"/>
      <c r="F511" s="6" t="s">
        <v>436</v>
      </c>
      <c r="G511" s="314"/>
      <c r="H511" s="47">
        <f t="shared" si="32"/>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36"/>
        <v>Subsidy for Elec Production by Fuel</v>
      </c>
      <c r="D512" s="6" t="s">
        <v>74</v>
      </c>
      <c r="E512" s="45"/>
      <c r="F512" s="6" t="s">
        <v>86</v>
      </c>
      <c r="G512" s="314"/>
      <c r="H512" s="47">
        <f t="shared" si="32"/>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36"/>
        <v>Subsidy for Elec Production by Fuel</v>
      </c>
      <c r="D513" s="6" t="s">
        <v>75</v>
      </c>
      <c r="E513" s="45"/>
      <c r="F513" s="6" t="s">
        <v>87</v>
      </c>
      <c r="G513" s="314"/>
      <c r="H513" s="47">
        <f t="shared" si="32"/>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36"/>
        <v>Subsidy for Elec Production by Fuel</v>
      </c>
      <c r="D514" s="6" t="s">
        <v>76</v>
      </c>
      <c r="E514" s="45"/>
      <c r="F514" s="6" t="s">
        <v>88</v>
      </c>
      <c r="G514" s="314"/>
      <c r="H514" s="47">
        <f t="shared" si="32"/>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36"/>
        <v>Subsidy for Elec Production by Fuel</v>
      </c>
      <c r="D515" s="6" t="s">
        <v>2402</v>
      </c>
      <c r="E515" s="45"/>
      <c r="F515" s="6" t="s">
        <v>421</v>
      </c>
      <c r="G515" s="314"/>
      <c r="H515" s="47">
        <f t="shared" si="32"/>
        <v>514</v>
      </c>
      <c r="I515" s="324" t="s">
        <v>40</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36"/>
        <v>Subsidy for Elec Production by Fuel</v>
      </c>
      <c r="D516" s="6" t="s">
        <v>293</v>
      </c>
      <c r="E516" s="45"/>
      <c r="F516" s="6" t="s">
        <v>295</v>
      </c>
      <c r="G516" s="314"/>
      <c r="H516" s="47">
        <f t="shared" ref="H516:H579" si="37">H515+1</f>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36"/>
        <v>Subsidy for Elec Production by Fuel</v>
      </c>
      <c r="D517" s="6" t="s">
        <v>294</v>
      </c>
      <c r="E517" s="45"/>
      <c r="F517" s="6" t="s">
        <v>296</v>
      </c>
      <c r="G517" s="314"/>
      <c r="H517" s="47">
        <f t="shared" si="3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36"/>
        <v>Subsidy for Elec Production by Fuel</v>
      </c>
      <c r="D518" s="6" t="s">
        <v>429</v>
      </c>
      <c r="E518" s="45"/>
      <c r="F518" s="6" t="s">
        <v>428</v>
      </c>
      <c r="G518" s="314"/>
      <c r="H518" s="47">
        <f t="shared" si="37"/>
        <v>517</v>
      </c>
      <c r="I518" s="325" t="s">
        <v>41</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36"/>
        <v>Subsidy for Elec Production by Fuel</v>
      </c>
      <c r="D519" s="6" t="s">
        <v>438</v>
      </c>
      <c r="E519" s="45"/>
      <c r="F519" s="6" t="s">
        <v>439</v>
      </c>
      <c r="G519" s="314"/>
      <c r="H519" s="47">
        <f t="shared" si="37"/>
        <v>518</v>
      </c>
      <c r="I519" s="324" t="s">
        <v>40</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36"/>
        <v>Subsidy for Elec Production by Fuel</v>
      </c>
      <c r="D520" s="6" t="s">
        <v>2716</v>
      </c>
      <c r="E520" s="45"/>
      <c r="F520" s="6" t="s">
        <v>2444</v>
      </c>
      <c r="G520" s="314"/>
      <c r="H520" s="47">
        <f t="shared" si="3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36"/>
        <v>Subsidy for Elec Production by Fuel</v>
      </c>
      <c r="D521" s="6" t="s">
        <v>2717</v>
      </c>
      <c r="E521" s="45"/>
      <c r="F521" s="6" t="s">
        <v>2561</v>
      </c>
      <c r="G521" s="314"/>
      <c r="H521" s="47">
        <f t="shared" si="37"/>
        <v>520</v>
      </c>
      <c r="I521" s="325" t="s">
        <v>41</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36"/>
        <v>Subsidy for Elec Production by Fuel</v>
      </c>
      <c r="D522" s="6" t="s">
        <v>2718</v>
      </c>
      <c r="E522" s="45"/>
      <c r="F522" s="6" t="s">
        <v>2446</v>
      </c>
      <c r="G522" s="314"/>
      <c r="H522" s="47">
        <f t="shared" si="3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36"/>
        <v>Subsidy for Elec Production by Fuel</v>
      </c>
      <c r="D523" s="6" t="s">
        <v>3434</v>
      </c>
      <c r="E523" s="45"/>
      <c r="F523" s="6" t="s">
        <v>3441</v>
      </c>
      <c r="G523" s="314"/>
      <c r="H523" s="47">
        <f t="shared" si="3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36"/>
        <v>Subsidy for Elec Production by Fuel</v>
      </c>
      <c r="D524" s="6" t="s">
        <v>3437</v>
      </c>
      <c r="E524" s="45"/>
      <c r="F524" s="6" t="s">
        <v>3442</v>
      </c>
      <c r="G524" s="314"/>
      <c r="H524" s="47">
        <f t="shared" si="3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36"/>
        <v>Subsidy for Elec Production by Fuel</v>
      </c>
      <c r="D525" s="6" t="s">
        <v>3438</v>
      </c>
      <c r="E525" s="45"/>
      <c r="F525" s="6" t="s">
        <v>3443</v>
      </c>
      <c r="G525" s="314"/>
      <c r="H525" s="47">
        <f t="shared" si="3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36"/>
        <v>Subsidy for Elec Production by Fuel</v>
      </c>
      <c r="D526" s="6" t="s">
        <v>3439</v>
      </c>
      <c r="E526" s="45"/>
      <c r="F526" s="6" t="s">
        <v>3444</v>
      </c>
      <c r="G526" s="314"/>
      <c r="H526" s="47">
        <f t="shared" si="3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36"/>
        <v>Subsidy for Elec Production by Fuel</v>
      </c>
      <c r="D527" s="6" t="s">
        <v>3440</v>
      </c>
      <c r="E527" s="45"/>
      <c r="F527" s="6" t="s">
        <v>3445</v>
      </c>
      <c r="G527" s="314"/>
      <c r="H527" s="47">
        <f t="shared" si="3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36"/>
        <v>Subsidy for Elec Production by Fuel</v>
      </c>
      <c r="D528" s="6" t="s">
        <v>3504</v>
      </c>
      <c r="E528" s="45"/>
      <c r="F528" s="6" t="s">
        <v>3502</v>
      </c>
      <c r="G528" s="314"/>
      <c r="H528" s="47">
        <f t="shared" si="3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t="str">
        <f>IF(ISBLANK(INDEX('Policy Characteristics'!L:L,MATCH($C528,'Policy Characteristics'!$C:$C,0))),"",INDEX('Policy Characteristics'!L:L,MATCH($C528,'Policy Characteristics'!$C:$C,0)))</f>
        <v>subsidy-for-electricity-production.html</v>
      </c>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Electricity Production</v>
      </c>
      <c r="C529" s="254" t="str">
        <f t="shared" si="36"/>
        <v>Subsidy for Elec Production by Fuel</v>
      </c>
      <c r="D529" s="6" t="s">
        <v>3505</v>
      </c>
      <c r="E529" s="45"/>
      <c r="F529" s="6" t="s">
        <v>3503</v>
      </c>
      <c r="G529" s="314"/>
      <c r="H529" s="47">
        <f t="shared" si="37"/>
        <v>528</v>
      </c>
      <c r="I529" s="325" t="s">
        <v>40</v>
      </c>
      <c r="J529" s="255" t="str">
        <f>IF(ISBLANK(INDEX('Policy Characteristics'!D:D,MATCH($C529,'Policy Characteristics'!$C:$C,0))),"",INDEX('Policy Characteristics'!D:D,MATCH($C529,'Policy Characteristics'!$C:$C,0)))</f>
        <v>Subsidy for Electricity Production</v>
      </c>
      <c r="K529" s="254" t="str">
        <f>IF(ISBLANK(INDEX('Policy Characteristics'!E:E,MATCH($C529,'Policy Characteristics'!$C:$C,0))),"",INDEX('Policy Characteristics'!E:E,MATCH($C529,'Policy Characteristics'!$C:$C,0)))</f>
        <v>elec generation subsidy</v>
      </c>
      <c r="L529" s="254">
        <f>IF(ISBLANK(INDEX('Policy Characteristics'!F:F,MATCH($C529,'Policy Characteristics'!$C:$C,0))),"",INDEX('Policy Characteristics'!F:F,MATCH($C529,'Policy Characteristics'!$C:$C,0)))</f>
        <v>0</v>
      </c>
      <c r="M529" s="254">
        <f>IF(ISBLANK(INDEX('Policy Characteristics'!G:G,MATCH($C529,'Policy Characteristics'!$C:$C,0))),"",INDEX('Policy Characteristics'!G:G,MATCH($C529,'Policy Characteristics'!$C:$C,0)))</f>
        <v>60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$/MWh</v>
      </c>
      <c r="P529" s="254"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4" t="str">
        <f>IF(ISBLANK(INDEX('Policy Characteristics'!K:K,MATCH($C529,'Policy Characteristics'!$C:$C,0))),"",INDEX('Policy Characteristics'!K:K,MATCH($C529,'Policy Characteristics'!$C:$C,0)))</f>
        <v>electricity-sector-main.html#subsidies</v>
      </c>
      <c r="R529" s="254"/>
      <c r="S529" s="314"/>
    </row>
    <row r="530" spans="1:1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Use EVs for Grid Balancing</v>
      </c>
      <c r="C530" s="1" t="s">
        <v>3497</v>
      </c>
      <c r="D530" s="6"/>
      <c r="E530" s="45"/>
      <c r="F530" s="6"/>
      <c r="G530" s="6"/>
      <c r="H530" s="47">
        <f t="shared" si="37"/>
        <v>529</v>
      </c>
      <c r="I530" s="325" t="s">
        <v>40</v>
      </c>
      <c r="J530" s="255" t="str">
        <f>IF(ISBLANK(INDEX('Policy Characteristics'!D:D,MATCH($C530,'Policy Characteristics'!$C:$C,0))),"",INDEX('Policy Characteristics'!D:D,MATCH($C530,'Policy Characteristics'!$C:$C,0)))</f>
        <v>EVs for Grid Balancing</v>
      </c>
      <c r="K530" s="254" t="str">
        <f>IF(ISBLANK(INDEX('Policy Characteristics'!E:E,MATCH($C530,'Policy Characteristics'!$C:$C,0))),"",INDEX('Policy Characteristics'!E:E,MATCH($C530,'Policy Characteristics'!$C:$C,0)))</f>
        <v>elec use EVs for grid balancing</v>
      </c>
      <c r="L530" s="368">
        <f>IF(ISBLANK(INDEX('Policy Characteristics'!F:F,MATCH($C530,'Policy Characteristics'!$C:$C,0))),"",INDEX('Policy Characteristics'!F:F,MATCH($C530,'Policy Characteristics'!$C:$C,0)))</f>
        <v>0</v>
      </c>
      <c r="M530" s="368">
        <f>IF(ISBLANK(INDEX('Policy Characteristics'!G:G,MATCH($C530,'Policy Characteristics'!$C:$C,0))),"",INDEX('Policy Characteristics'!G:G,MATCH($C530,'Policy Characteristics'!$C:$C,0)))</f>
        <v>1</v>
      </c>
      <c r="N530" s="368">
        <f>IF(ISBLANK(INDEX('Policy Characteristics'!H:H,MATCH($C530,'Policy Characteristics'!$C:$C,0))),"",INDEX('Policy Characteristics'!H:H,MATCH($C530,'Policy Characteristics'!$C:$C,0)))</f>
        <v>0.01</v>
      </c>
      <c r="O530" s="254" t="str">
        <f>IF(ISBLANK(INDEX('Policy Characteristics'!I:I,MATCH($C530,'Policy Characteristics'!$C:$C,0))),"",INDEX('Policy Characteristics'!I:I,MATCH($C530,'Policy Characteristics'!$C:$C,0)))</f>
        <v>% of EVs used</v>
      </c>
      <c r="P530" s="254" t="str">
        <f>IF(ISBLANK(INDEX('Policy Characteristics'!J:J,MATCH($C530,'Policy Characteristics'!$C:$C,0))),"",INDEX('Policy Characteristics'!J:J,MATCH($C530,'Policy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Production</v>
      </c>
      <c r="C531" t="s">
        <v>3800</v>
      </c>
      <c r="D531" s="6"/>
      <c r="E531" s="45"/>
      <c r="F531" s="6"/>
      <c r="G531" s="6"/>
      <c r="H531" s="47">
        <f t="shared" si="3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production subsidy</v>
      </c>
      <c r="L531" s="254">
        <f>IF(ISBLANK(INDEX('Policy Characteristics'!F:F,MATCH($C531,'Policy Characteristics'!$C:$C,0))),"",INDEX('Policy Characteristics'!F:F,MATCH($C531,'Policy Characteristics'!$C:$C,0)))</f>
        <v>-100</v>
      </c>
      <c r="M531" s="254">
        <f>IF(ISBLANK(INDEX('Policy Characteristics'!G:G,MATCH($C531,'Policy Characteristics'!$C:$C,0))),"",INDEX('Policy Characteristics'!G:G,MATCH($C531,'Policy Characteristics'!$C:$C,0)))</f>
        <v>100</v>
      </c>
      <c r="N531" s="254">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1" s="254" t="str">
        <f>IF(ISBLANK(INDEX('Policy Characteristics'!K:K,MATCH($C531,'Policy Characteristics'!$C:$C,0))),"",INDEX('Policy Characteristics'!K:K,MATCH($C531,'Policy Characteristics'!$C:$C,0)))</f>
        <v/>
      </c>
      <c r="R531" s="254" t="str">
        <f>IF(ISBLANK(INDEX('Policy Characteristics'!L:L,MATCH($C531,'Policy Characteristics'!$C:$C,0))),"",INDEX('Policy Characteristics'!L:L,MATCH($C531,'Policy Characteristics'!$C:$C,0)))</f>
        <v/>
      </c>
      <c r="S531" s="314"/>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3552</v>
      </c>
      <c r="D532" s="6"/>
      <c r="E532" s="45"/>
      <c r="F532" s="6"/>
      <c r="G532" s="6"/>
      <c r="H532" s="47">
        <f t="shared" si="3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3556</v>
      </c>
      <c r="D533" s="45" t="s">
        <v>432</v>
      </c>
      <c r="F533" s="45" t="s">
        <v>431</v>
      </c>
      <c r="H533" s="47">
        <f t="shared" si="3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3435</v>
      </c>
      <c r="F534" s="6" t="s">
        <v>3375</v>
      </c>
      <c r="H534" s="47">
        <f t="shared" si="3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8">$C$533</f>
        <v>Additional Subsidy for Elec CCS</v>
      </c>
      <c r="D535" s="6" t="s">
        <v>3436</v>
      </c>
      <c r="F535" s="6" t="s">
        <v>3376</v>
      </c>
      <c r="H535" s="47">
        <f t="shared" si="3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8"/>
        <v>Additional Subsidy for Elec CCS</v>
      </c>
      <c r="D536" s="6" t="s">
        <v>72</v>
      </c>
      <c r="F536" s="6" t="s">
        <v>3446</v>
      </c>
      <c r="H536" s="47">
        <f t="shared" si="3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8"/>
        <v>Additional Subsidy for Elec CCS</v>
      </c>
      <c r="D537" s="6" t="s">
        <v>73</v>
      </c>
      <c r="F537" s="6" t="s">
        <v>85</v>
      </c>
      <c r="H537" s="47">
        <f t="shared" si="3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8"/>
        <v>Additional Subsidy for Elec CCS</v>
      </c>
      <c r="D538" s="6" t="s">
        <v>433</v>
      </c>
      <c r="F538" s="6" t="s">
        <v>436</v>
      </c>
      <c r="H538" s="47">
        <f t="shared" si="3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8"/>
        <v>Additional Subsidy for Elec CCS</v>
      </c>
      <c r="D539" s="6" t="s">
        <v>74</v>
      </c>
      <c r="F539" s="6" t="s">
        <v>86</v>
      </c>
      <c r="H539" s="47">
        <f t="shared" si="3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8"/>
        <v>Additional Subsidy for Elec CCS</v>
      </c>
      <c r="D540" s="6" t="s">
        <v>75</v>
      </c>
      <c r="F540" s="6" t="s">
        <v>87</v>
      </c>
      <c r="H540" s="47">
        <f t="shared" si="3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8"/>
        <v>Additional Subsidy for Elec CCS</v>
      </c>
      <c r="D541" s="6" t="s">
        <v>76</v>
      </c>
      <c r="F541" s="6" t="s">
        <v>88</v>
      </c>
      <c r="H541" s="47">
        <f t="shared" si="3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8"/>
        <v>Additional Subsidy for Elec CCS</v>
      </c>
      <c r="D542" s="6" t="s">
        <v>2402</v>
      </c>
      <c r="F542" s="6" t="s">
        <v>421</v>
      </c>
      <c r="H542" s="47">
        <f t="shared" si="3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8"/>
        <v>Additional Subsidy for Elec CCS</v>
      </c>
      <c r="D543" s="6" t="s">
        <v>293</v>
      </c>
      <c r="F543" s="6" t="s">
        <v>295</v>
      </c>
      <c r="H543" s="47">
        <f t="shared" si="3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8"/>
        <v>Additional Subsidy for Elec CCS</v>
      </c>
      <c r="D544" s="6" t="s">
        <v>294</v>
      </c>
      <c r="F544" s="6" t="s">
        <v>296</v>
      </c>
      <c r="H544" s="47">
        <f t="shared" si="3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8"/>
        <v>Additional Subsidy for Elec CCS</v>
      </c>
      <c r="D545" s="6" t="s">
        <v>429</v>
      </c>
      <c r="F545" s="6" t="s">
        <v>428</v>
      </c>
      <c r="H545" s="47">
        <f t="shared" si="3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8"/>
        <v>Additional Subsidy for Elec CCS</v>
      </c>
      <c r="D546" s="6" t="s">
        <v>438</v>
      </c>
      <c r="F546" s="6" t="s">
        <v>439</v>
      </c>
      <c r="H546" s="47">
        <f t="shared" si="3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8"/>
        <v>Additional Subsidy for Elec CCS</v>
      </c>
      <c r="D547" s="6" t="s">
        <v>2716</v>
      </c>
      <c r="F547" s="6" t="s">
        <v>2444</v>
      </c>
      <c r="H547" s="47">
        <f t="shared" si="3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8"/>
        <v>Additional Subsidy for Elec CCS</v>
      </c>
      <c r="D548" s="6" t="s">
        <v>2717</v>
      </c>
      <c r="F548" s="6" t="s">
        <v>2561</v>
      </c>
      <c r="H548" s="47">
        <f t="shared" si="3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8"/>
        <v>Additional Subsidy for Elec CCS</v>
      </c>
      <c r="D549" s="6" t="s">
        <v>2718</v>
      </c>
      <c r="F549" s="6" t="s">
        <v>2446</v>
      </c>
      <c r="H549" s="47">
        <f t="shared" si="3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8"/>
        <v>Additional Subsidy for Elec CCS</v>
      </c>
      <c r="D550" s="6" t="s">
        <v>3434</v>
      </c>
      <c r="F550" s="6" t="s">
        <v>3441</v>
      </c>
      <c r="H550" s="47">
        <f t="shared" si="3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8"/>
        <v>Additional Subsidy for Elec CCS</v>
      </c>
      <c r="D551" s="6" t="s">
        <v>3437</v>
      </c>
      <c r="F551" s="6" t="s">
        <v>3442</v>
      </c>
      <c r="H551" s="47">
        <f t="shared" si="3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8"/>
        <v>Additional Subsidy for Elec CCS</v>
      </c>
      <c r="D552" s="6" t="s">
        <v>3438</v>
      </c>
      <c r="F552" s="6" t="s">
        <v>3443</v>
      </c>
      <c r="H552" s="47">
        <f t="shared" si="3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8"/>
        <v>Additional Subsidy for Elec CCS</v>
      </c>
      <c r="D553" s="6" t="s">
        <v>3439</v>
      </c>
      <c r="F553" s="6" t="s">
        <v>3444</v>
      </c>
      <c r="H553" s="47">
        <f t="shared" si="3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8"/>
        <v>Additional Subsidy for Elec CCS</v>
      </c>
      <c r="D554" s="6" t="s">
        <v>3440</v>
      </c>
      <c r="F554" s="6" t="s">
        <v>3445</v>
      </c>
      <c r="H554" s="47">
        <f t="shared" si="3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8"/>
        <v>Additional Subsidy for Elec CCS</v>
      </c>
      <c r="D555" s="6" t="s">
        <v>3504</v>
      </c>
      <c r="F555" s="6" t="s">
        <v>3502</v>
      </c>
      <c r="H555" s="47">
        <f t="shared" si="3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3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8"/>
        <v>Additional Subsidy for Elec CCS</v>
      </c>
      <c r="D556" s="6" t="s">
        <v>3505</v>
      </c>
      <c r="F556" s="6" t="s">
        <v>3503</v>
      </c>
      <c r="H556" s="47">
        <f t="shared" si="3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3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3778</v>
      </c>
      <c r="D557" s="6"/>
      <c r="F557" s="6"/>
      <c r="H557" s="47">
        <f t="shared" si="3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3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47">
        <f t="shared" si="37"/>
        <v>557</v>
      </c>
      <c r="I558" s="413" t="s">
        <v>3795</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3140</v>
      </c>
      <c r="D559" s="45" t="s">
        <v>3017</v>
      </c>
      <c r="E559" s="6"/>
      <c r="F559" t="s">
        <v>3042</v>
      </c>
      <c r="G559" s="45"/>
      <c r="H559" s="47">
        <f t="shared" si="3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3018</v>
      </c>
      <c r="E560" s="6"/>
      <c r="F560" t="s">
        <v>2727</v>
      </c>
      <c r="G560" s="46"/>
      <c r="H560" s="47">
        <f t="shared" si="3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9">C$559</f>
        <v>Fraction of Imported Industrial Outputs Shifted to In Region Suppliers</v>
      </c>
      <c r="D561" s="6" t="s">
        <v>3019</v>
      </c>
      <c r="E561" s="6"/>
      <c r="F561" t="s">
        <v>2983</v>
      </c>
      <c r="G561" s="46"/>
      <c r="H561" s="47">
        <f t="shared" si="3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9"/>
        <v>Fraction of Imported Industrial Outputs Shifted to In Region Suppliers</v>
      </c>
      <c r="D562" s="6" t="s">
        <v>3020</v>
      </c>
      <c r="E562" s="6"/>
      <c r="F562" t="s">
        <v>2984</v>
      </c>
      <c r="G562" s="46"/>
      <c r="H562" s="47">
        <f t="shared" si="3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9"/>
        <v>Fraction of Imported Industrial Outputs Shifted to In Region Suppliers</v>
      </c>
      <c r="D563" s="6" t="s">
        <v>3021</v>
      </c>
      <c r="E563" s="6"/>
      <c r="F563" t="s">
        <v>2985</v>
      </c>
      <c r="G563" s="46"/>
      <c r="H563" s="47">
        <f t="shared" si="3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9"/>
        <v>Fraction of Imported Industrial Outputs Shifted to In Region Suppliers</v>
      </c>
      <c r="D564" s="6" t="s">
        <v>3022</v>
      </c>
      <c r="E564" s="6"/>
      <c r="F564" t="s">
        <v>2986</v>
      </c>
      <c r="G564" s="46"/>
      <c r="H564" s="47">
        <f t="shared" si="3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9"/>
        <v>Fraction of Imported Industrial Outputs Shifted to In Region Suppliers</v>
      </c>
      <c r="D565" s="6" t="s">
        <v>3023</v>
      </c>
      <c r="E565" s="6"/>
      <c r="F565" t="s">
        <v>2987</v>
      </c>
      <c r="G565" s="46"/>
      <c r="H565" s="47">
        <f t="shared" si="3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9"/>
        <v>Fraction of Imported Industrial Outputs Shifted to In Region Suppliers</v>
      </c>
      <c r="D566" s="6" t="s">
        <v>3024</v>
      </c>
      <c r="E566" s="6"/>
      <c r="F566" t="s">
        <v>2988</v>
      </c>
      <c r="G566" s="46"/>
      <c r="H566" s="47">
        <f t="shared" si="3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9"/>
        <v>Fraction of Imported Industrial Outputs Shifted to In Region Suppliers</v>
      </c>
      <c r="D567" s="6" t="s">
        <v>3025</v>
      </c>
      <c r="E567" s="6"/>
      <c r="F567" t="s">
        <v>2989</v>
      </c>
      <c r="G567" s="46"/>
      <c r="H567" s="47">
        <f t="shared" si="3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9"/>
        <v>Fraction of Imported Industrial Outputs Shifted to In Region Suppliers</v>
      </c>
      <c r="D568" s="6" t="s">
        <v>3026</v>
      </c>
      <c r="E568" s="6"/>
      <c r="F568" t="s">
        <v>2548</v>
      </c>
      <c r="G568" s="46"/>
      <c r="H568" s="47">
        <f t="shared" si="3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9"/>
        <v>Fraction of Imported Industrial Outputs Shifted to In Region Suppliers</v>
      </c>
      <c r="D569" s="6" t="s">
        <v>3027</v>
      </c>
      <c r="E569" s="6"/>
      <c r="F569" t="s">
        <v>2990</v>
      </c>
      <c r="G569" s="46"/>
      <c r="H569" s="47">
        <f t="shared" si="3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9"/>
        <v>Fraction of Imported Industrial Outputs Shifted to In Region Suppliers</v>
      </c>
      <c r="D570" s="6" t="s">
        <v>3028</v>
      </c>
      <c r="E570" s="6"/>
      <c r="F570" t="s">
        <v>2991</v>
      </c>
      <c r="G570" s="46"/>
      <c r="H570" s="47">
        <f t="shared" si="3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9"/>
        <v>Fraction of Imported Industrial Outputs Shifted to In Region Suppliers</v>
      </c>
      <c r="D571" s="6" t="s">
        <v>3029</v>
      </c>
      <c r="E571" s="6"/>
      <c r="F571" t="s">
        <v>2992</v>
      </c>
      <c r="G571" s="46"/>
      <c r="H571" s="47">
        <f t="shared" si="3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9"/>
        <v>Fraction of Imported Industrial Outputs Shifted to In Region Suppliers</v>
      </c>
      <c r="D572" s="6" t="s">
        <v>3030</v>
      </c>
      <c r="E572" s="6"/>
      <c r="F572" t="s">
        <v>2549</v>
      </c>
      <c r="G572" s="46"/>
      <c r="H572" s="47">
        <f t="shared" si="3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9"/>
        <v>Fraction of Imported Industrial Outputs Shifted to In Region Suppliers</v>
      </c>
      <c r="D573" s="6" t="s">
        <v>3031</v>
      </c>
      <c r="E573" s="6"/>
      <c r="F573" t="s">
        <v>2993</v>
      </c>
      <c r="G573" s="46"/>
      <c r="H573" s="47">
        <f t="shared" si="3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9"/>
        <v>Fraction of Imported Industrial Outputs Shifted to In Region Suppliers</v>
      </c>
      <c r="D574" s="6" t="s">
        <v>3032</v>
      </c>
      <c r="E574" s="6"/>
      <c r="F574" t="s">
        <v>2994</v>
      </c>
      <c r="G574" s="46"/>
      <c r="H574" s="47">
        <f t="shared" si="3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9"/>
        <v>Fraction of Imported Industrial Outputs Shifted to In Region Suppliers</v>
      </c>
      <c r="D575" s="6" t="s">
        <v>3033</v>
      </c>
      <c r="E575" s="6"/>
      <c r="F575" t="s">
        <v>2995</v>
      </c>
      <c r="G575" s="46"/>
      <c r="H575" s="47">
        <f t="shared" si="3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9"/>
        <v>Fraction of Imported Industrial Outputs Shifted to In Region Suppliers</v>
      </c>
      <c r="D576" s="6" t="s">
        <v>3034</v>
      </c>
      <c r="E576" s="6"/>
      <c r="F576" t="s">
        <v>2996</v>
      </c>
      <c r="G576" s="46"/>
      <c r="H576" s="47">
        <f t="shared" si="3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9"/>
        <v>Fraction of Imported Industrial Outputs Shifted to In Region Suppliers</v>
      </c>
      <c r="D577" s="6" t="s">
        <v>3035</v>
      </c>
      <c r="E577" s="6"/>
      <c r="F577" t="s">
        <v>2997</v>
      </c>
      <c r="G577" s="46"/>
      <c r="H577" s="47">
        <f t="shared" si="3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9"/>
        <v>Fraction of Imported Industrial Outputs Shifted to In Region Suppliers</v>
      </c>
      <c r="D578" s="6" t="s">
        <v>3036</v>
      </c>
      <c r="E578" s="6"/>
      <c r="F578" t="s">
        <v>2998</v>
      </c>
      <c r="G578" s="46"/>
      <c r="H578" s="47">
        <f t="shared" si="3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9"/>
        <v>Fraction of Imported Industrial Outputs Shifted to In Region Suppliers</v>
      </c>
      <c r="D579" s="6" t="s">
        <v>3037</v>
      </c>
      <c r="E579" s="6"/>
      <c r="F579" t="s">
        <v>2999</v>
      </c>
      <c r="G579" s="46"/>
      <c r="H579" s="47">
        <f t="shared" si="3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9"/>
        <v>Fraction of Imported Industrial Outputs Shifted to In Region Suppliers</v>
      </c>
      <c r="D580" s="6" t="s">
        <v>3038</v>
      </c>
      <c r="E580" s="6"/>
      <c r="F580" t="s">
        <v>3000</v>
      </c>
      <c r="G580" s="46"/>
      <c r="H580" s="47">
        <f t="shared" ref="H580:H643" si="40">H579+1</f>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9"/>
        <v>Fraction of Imported Industrial Outputs Shifted to In Region Suppliers</v>
      </c>
      <c r="D581" s="6" t="s">
        <v>3039</v>
      </c>
      <c r="E581" s="6"/>
      <c r="F581" t="s">
        <v>3001</v>
      </c>
      <c r="G581" s="46"/>
      <c r="H581" s="47">
        <f t="shared" si="40"/>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9"/>
        <v>Fraction of Imported Industrial Outputs Shifted to In Region Suppliers</v>
      </c>
      <c r="D582" s="6" t="s">
        <v>3040</v>
      </c>
      <c r="E582" s="6"/>
      <c r="F582" t="s">
        <v>3043</v>
      </c>
      <c r="G582" s="46"/>
      <c r="H582" s="47">
        <f t="shared" si="40"/>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9"/>
        <v>Fraction of Imported Industrial Outputs Shifted to In Region Suppliers</v>
      </c>
      <c r="D583" s="6" t="s">
        <v>3041</v>
      </c>
      <c r="E583" s="6"/>
      <c r="F583" t="s">
        <v>3002</v>
      </c>
      <c r="G583" s="46"/>
      <c r="H583" s="47">
        <f t="shared" si="40"/>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3970</v>
      </c>
      <c r="D584" s="45" t="s">
        <v>3017</v>
      </c>
      <c r="E584" s="6" t="s">
        <v>2980</v>
      </c>
      <c r="F584" t="s">
        <v>3042</v>
      </c>
      <c r="G584" s="45" t="s">
        <v>2981</v>
      </c>
      <c r="H584" s="47">
        <f t="shared" si="40"/>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41">C$584</f>
        <v>Industry Sector Minimum Fraction of CCS Achieved</v>
      </c>
      <c r="D585" s="45" t="s">
        <v>3017</v>
      </c>
      <c r="E585" s="6" t="s">
        <v>2501</v>
      </c>
      <c r="F585" t="s">
        <v>3042</v>
      </c>
      <c r="G585" s="45" t="s">
        <v>2982</v>
      </c>
      <c r="H585" s="47">
        <f t="shared" si="40"/>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41"/>
        <v>Industry Sector Minimum Fraction of CCS Achieved</v>
      </c>
      <c r="D586" s="6" t="s">
        <v>3018</v>
      </c>
      <c r="E586" s="6" t="s">
        <v>2980</v>
      </c>
      <c r="F586" t="s">
        <v>2727</v>
      </c>
      <c r="G586" s="45" t="s">
        <v>2981</v>
      </c>
      <c r="H586" s="47">
        <f t="shared" si="40"/>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41"/>
        <v>Industry Sector Minimum Fraction of CCS Achieved</v>
      </c>
      <c r="D587" s="6" t="s">
        <v>3018</v>
      </c>
      <c r="E587" s="6" t="s">
        <v>2501</v>
      </c>
      <c r="F587" t="s">
        <v>2727</v>
      </c>
      <c r="G587" s="45" t="s">
        <v>2982</v>
      </c>
      <c r="H587" s="47">
        <f t="shared" si="40"/>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41"/>
        <v>Industry Sector Minimum Fraction of CCS Achieved</v>
      </c>
      <c r="D588" s="6" t="s">
        <v>3019</v>
      </c>
      <c r="E588" s="6" t="s">
        <v>2980</v>
      </c>
      <c r="F588" t="s">
        <v>2983</v>
      </c>
      <c r="G588" s="45" t="s">
        <v>2981</v>
      </c>
      <c r="H588" s="47">
        <f t="shared" si="40"/>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41"/>
        <v>Industry Sector Minimum Fraction of CCS Achieved</v>
      </c>
      <c r="D589" s="6" t="s">
        <v>3019</v>
      </c>
      <c r="E589" s="6" t="s">
        <v>2501</v>
      </c>
      <c r="F589" t="s">
        <v>2983</v>
      </c>
      <c r="G589" s="45" t="s">
        <v>2982</v>
      </c>
      <c r="H589" s="47">
        <f t="shared" si="40"/>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41"/>
        <v>Industry Sector Minimum Fraction of CCS Achieved</v>
      </c>
      <c r="D590" s="6" t="s">
        <v>3020</v>
      </c>
      <c r="E590" s="6" t="s">
        <v>2980</v>
      </c>
      <c r="F590" t="s">
        <v>2984</v>
      </c>
      <c r="G590" s="45" t="s">
        <v>2981</v>
      </c>
      <c r="H590" s="47">
        <f t="shared" si="40"/>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41"/>
        <v>Industry Sector Minimum Fraction of CCS Achieved</v>
      </c>
      <c r="D591" s="6" t="s">
        <v>3020</v>
      </c>
      <c r="E591" s="6" t="s">
        <v>2501</v>
      </c>
      <c r="F591" t="s">
        <v>2984</v>
      </c>
      <c r="G591" s="45" t="s">
        <v>2982</v>
      </c>
      <c r="H591" s="47">
        <f t="shared" si="40"/>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41"/>
        <v>Industry Sector Minimum Fraction of CCS Achieved</v>
      </c>
      <c r="D592" s="6" t="s">
        <v>3021</v>
      </c>
      <c r="E592" s="6" t="s">
        <v>2980</v>
      </c>
      <c r="F592" t="s">
        <v>2985</v>
      </c>
      <c r="G592" s="45" t="s">
        <v>2981</v>
      </c>
      <c r="H592" s="47">
        <f t="shared" si="40"/>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41"/>
        <v>Industry Sector Minimum Fraction of CCS Achieved</v>
      </c>
      <c r="D593" s="6" t="s">
        <v>3021</v>
      </c>
      <c r="E593" s="6" t="s">
        <v>2501</v>
      </c>
      <c r="F593" t="s">
        <v>2985</v>
      </c>
      <c r="G593" s="45" t="s">
        <v>2982</v>
      </c>
      <c r="H593" s="47">
        <f t="shared" si="40"/>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41"/>
        <v>Industry Sector Minimum Fraction of CCS Achieved</v>
      </c>
      <c r="D594" s="6" t="s">
        <v>3022</v>
      </c>
      <c r="E594" s="6" t="s">
        <v>2980</v>
      </c>
      <c r="F594" t="s">
        <v>2986</v>
      </c>
      <c r="G594" s="45" t="s">
        <v>2981</v>
      </c>
      <c r="H594" s="47">
        <f t="shared" si="40"/>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41"/>
        <v>Industry Sector Minimum Fraction of CCS Achieved</v>
      </c>
      <c r="D595" s="6" t="s">
        <v>3022</v>
      </c>
      <c r="E595" s="6" t="s">
        <v>2501</v>
      </c>
      <c r="F595" t="s">
        <v>2986</v>
      </c>
      <c r="G595" s="45" t="s">
        <v>2982</v>
      </c>
      <c r="H595" s="47">
        <f t="shared" si="40"/>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41"/>
        <v>Industry Sector Minimum Fraction of CCS Achieved</v>
      </c>
      <c r="D596" s="6" t="s">
        <v>3023</v>
      </c>
      <c r="E596" s="6" t="s">
        <v>2980</v>
      </c>
      <c r="F596" t="s">
        <v>2987</v>
      </c>
      <c r="G596" s="45" t="s">
        <v>2981</v>
      </c>
      <c r="H596" s="47">
        <f t="shared" si="40"/>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41"/>
        <v>Industry Sector Minimum Fraction of CCS Achieved</v>
      </c>
      <c r="D597" s="6" t="s">
        <v>3023</v>
      </c>
      <c r="E597" s="6" t="s">
        <v>2501</v>
      </c>
      <c r="F597" t="s">
        <v>2987</v>
      </c>
      <c r="G597" s="45" t="s">
        <v>2982</v>
      </c>
      <c r="H597" s="47">
        <f t="shared" si="40"/>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41"/>
        <v>Industry Sector Minimum Fraction of CCS Achieved</v>
      </c>
      <c r="D598" s="6" t="s">
        <v>3024</v>
      </c>
      <c r="E598" s="6" t="s">
        <v>2980</v>
      </c>
      <c r="F598" t="s">
        <v>2988</v>
      </c>
      <c r="G598" s="45" t="s">
        <v>2981</v>
      </c>
      <c r="H598" s="47">
        <f t="shared" si="40"/>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41"/>
        <v>Industry Sector Minimum Fraction of CCS Achieved</v>
      </c>
      <c r="D599" s="6" t="s">
        <v>3024</v>
      </c>
      <c r="E599" s="6" t="s">
        <v>2501</v>
      </c>
      <c r="F599" t="s">
        <v>2988</v>
      </c>
      <c r="G599" s="45" t="s">
        <v>2982</v>
      </c>
      <c r="H599" s="47">
        <f t="shared" si="40"/>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41"/>
        <v>Industry Sector Minimum Fraction of CCS Achieved</v>
      </c>
      <c r="D600" s="6" t="s">
        <v>3025</v>
      </c>
      <c r="E600" s="6" t="s">
        <v>2980</v>
      </c>
      <c r="F600" t="s">
        <v>2989</v>
      </c>
      <c r="G600" s="45" t="s">
        <v>2981</v>
      </c>
      <c r="H600" s="47">
        <f t="shared" si="40"/>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42">C$584</f>
        <v>Industry Sector Minimum Fraction of CCS Achieved</v>
      </c>
      <c r="D601" s="6" t="s">
        <v>3025</v>
      </c>
      <c r="E601" s="6" t="s">
        <v>2501</v>
      </c>
      <c r="F601" t="s">
        <v>2989</v>
      </c>
      <c r="G601" s="45" t="s">
        <v>2982</v>
      </c>
      <c r="H601" s="47">
        <f t="shared" si="40"/>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42"/>
        <v>Industry Sector Minimum Fraction of CCS Achieved</v>
      </c>
      <c r="D602" s="6" t="s">
        <v>3026</v>
      </c>
      <c r="E602" s="6" t="s">
        <v>2980</v>
      </c>
      <c r="F602" t="s">
        <v>2548</v>
      </c>
      <c r="G602" s="45" t="s">
        <v>2981</v>
      </c>
      <c r="H602" s="47">
        <f t="shared" si="40"/>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42"/>
        <v>Industry Sector Minimum Fraction of CCS Achieved</v>
      </c>
      <c r="D603" s="6" t="s">
        <v>3026</v>
      </c>
      <c r="E603" s="6" t="s">
        <v>2501</v>
      </c>
      <c r="F603" t="s">
        <v>2548</v>
      </c>
      <c r="G603" s="45" t="s">
        <v>2982</v>
      </c>
      <c r="H603" s="47">
        <f t="shared" si="40"/>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42"/>
        <v>Industry Sector Minimum Fraction of CCS Achieved</v>
      </c>
      <c r="D604" s="6" t="s">
        <v>3027</v>
      </c>
      <c r="E604" s="6" t="s">
        <v>2980</v>
      </c>
      <c r="F604" t="s">
        <v>2990</v>
      </c>
      <c r="G604" s="45" t="s">
        <v>2981</v>
      </c>
      <c r="H604" s="47">
        <f t="shared" si="40"/>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42"/>
        <v>Industry Sector Minimum Fraction of CCS Achieved</v>
      </c>
      <c r="D605" s="6" t="s">
        <v>3027</v>
      </c>
      <c r="E605" s="6" t="s">
        <v>2501</v>
      </c>
      <c r="F605" t="s">
        <v>2990</v>
      </c>
      <c r="G605" s="45" t="s">
        <v>2982</v>
      </c>
      <c r="H605" s="47">
        <f t="shared" si="40"/>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42"/>
        <v>Industry Sector Minimum Fraction of CCS Achieved</v>
      </c>
      <c r="D606" s="6" t="s">
        <v>3028</v>
      </c>
      <c r="E606" s="6" t="s">
        <v>2980</v>
      </c>
      <c r="F606" t="s">
        <v>2991</v>
      </c>
      <c r="G606" s="45" t="s">
        <v>2981</v>
      </c>
      <c r="H606" s="47">
        <f t="shared" si="40"/>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42"/>
        <v>Industry Sector Minimum Fraction of CCS Achieved</v>
      </c>
      <c r="D607" s="6" t="s">
        <v>3028</v>
      </c>
      <c r="E607" s="6" t="s">
        <v>2501</v>
      </c>
      <c r="F607" t="s">
        <v>2991</v>
      </c>
      <c r="G607" s="45" t="s">
        <v>2982</v>
      </c>
      <c r="H607" s="47">
        <f t="shared" si="40"/>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42"/>
        <v>Industry Sector Minimum Fraction of CCS Achieved</v>
      </c>
      <c r="D608" s="6" t="s">
        <v>3029</v>
      </c>
      <c r="E608" s="6" t="s">
        <v>2980</v>
      </c>
      <c r="F608" t="s">
        <v>2992</v>
      </c>
      <c r="G608" s="45" t="s">
        <v>2981</v>
      </c>
      <c r="H608" s="47">
        <f t="shared" si="40"/>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42"/>
        <v>Industry Sector Minimum Fraction of CCS Achieved</v>
      </c>
      <c r="D609" s="6" t="s">
        <v>3029</v>
      </c>
      <c r="E609" s="6" t="s">
        <v>2501</v>
      </c>
      <c r="F609" t="s">
        <v>2992</v>
      </c>
      <c r="G609" s="45" t="s">
        <v>2982</v>
      </c>
      <c r="H609" s="47">
        <f t="shared" si="40"/>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42"/>
        <v>Industry Sector Minimum Fraction of CCS Achieved</v>
      </c>
      <c r="D610" s="6" t="s">
        <v>3030</v>
      </c>
      <c r="E610" s="6" t="s">
        <v>2980</v>
      </c>
      <c r="F610" t="s">
        <v>2549</v>
      </c>
      <c r="G610" s="45" t="s">
        <v>2981</v>
      </c>
      <c r="H610" s="47">
        <f t="shared" si="40"/>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42"/>
        <v>Industry Sector Minimum Fraction of CCS Achieved</v>
      </c>
      <c r="D611" s="6" t="s">
        <v>3030</v>
      </c>
      <c r="E611" s="6" t="s">
        <v>2501</v>
      </c>
      <c r="F611" t="s">
        <v>2549</v>
      </c>
      <c r="G611" s="45" t="s">
        <v>2982</v>
      </c>
      <c r="H611" s="47">
        <f t="shared" si="40"/>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42"/>
        <v>Industry Sector Minimum Fraction of CCS Achieved</v>
      </c>
      <c r="D612" s="6" t="s">
        <v>3031</v>
      </c>
      <c r="E612" s="6" t="s">
        <v>2980</v>
      </c>
      <c r="F612" t="s">
        <v>2993</v>
      </c>
      <c r="G612" s="45" t="s">
        <v>2981</v>
      </c>
      <c r="H612" s="47">
        <f t="shared" si="40"/>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42"/>
        <v>Industry Sector Minimum Fraction of CCS Achieved</v>
      </c>
      <c r="D613" s="6" t="s">
        <v>3031</v>
      </c>
      <c r="E613" s="6" t="s">
        <v>2501</v>
      </c>
      <c r="F613" t="s">
        <v>2993</v>
      </c>
      <c r="G613" s="45" t="s">
        <v>2982</v>
      </c>
      <c r="H613" s="47">
        <f t="shared" si="40"/>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42"/>
        <v>Industry Sector Minimum Fraction of CCS Achieved</v>
      </c>
      <c r="D614" s="6" t="s">
        <v>3032</v>
      </c>
      <c r="E614" s="6" t="s">
        <v>2980</v>
      </c>
      <c r="F614" t="s">
        <v>2994</v>
      </c>
      <c r="G614" s="45" t="s">
        <v>2981</v>
      </c>
      <c r="H614" s="47">
        <f t="shared" si="40"/>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42"/>
        <v>Industry Sector Minimum Fraction of CCS Achieved</v>
      </c>
      <c r="D615" s="6" t="s">
        <v>3032</v>
      </c>
      <c r="E615" s="6" t="s">
        <v>2501</v>
      </c>
      <c r="F615" t="s">
        <v>2994</v>
      </c>
      <c r="G615" s="45" t="s">
        <v>2982</v>
      </c>
      <c r="H615" s="47">
        <f t="shared" si="40"/>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42"/>
        <v>Industry Sector Minimum Fraction of CCS Achieved</v>
      </c>
      <c r="D616" s="6" t="s">
        <v>3033</v>
      </c>
      <c r="E616" s="6" t="s">
        <v>2980</v>
      </c>
      <c r="F616" t="s">
        <v>2995</v>
      </c>
      <c r="G616" s="45" t="s">
        <v>2981</v>
      </c>
      <c r="H616" s="47">
        <f t="shared" si="40"/>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42"/>
        <v>Industry Sector Minimum Fraction of CCS Achieved</v>
      </c>
      <c r="D617" s="6" t="s">
        <v>3033</v>
      </c>
      <c r="E617" s="6" t="s">
        <v>2501</v>
      </c>
      <c r="F617" t="s">
        <v>2995</v>
      </c>
      <c r="G617" s="45" t="s">
        <v>2982</v>
      </c>
      <c r="H617" s="47">
        <f t="shared" si="40"/>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42"/>
        <v>Industry Sector Minimum Fraction of CCS Achieved</v>
      </c>
      <c r="D618" s="6" t="s">
        <v>3034</v>
      </c>
      <c r="E618" s="6" t="s">
        <v>2980</v>
      </c>
      <c r="F618" t="s">
        <v>2996</v>
      </c>
      <c r="G618" s="45" t="s">
        <v>2981</v>
      </c>
      <c r="H618" s="47">
        <f t="shared" si="40"/>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42"/>
        <v>Industry Sector Minimum Fraction of CCS Achieved</v>
      </c>
      <c r="D619" s="6" t="s">
        <v>3034</v>
      </c>
      <c r="E619" s="6" t="s">
        <v>2501</v>
      </c>
      <c r="F619" t="s">
        <v>2996</v>
      </c>
      <c r="G619" s="45" t="s">
        <v>2982</v>
      </c>
      <c r="H619" s="47">
        <f t="shared" si="40"/>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42"/>
        <v>Industry Sector Minimum Fraction of CCS Achieved</v>
      </c>
      <c r="D620" s="6" t="s">
        <v>3035</v>
      </c>
      <c r="E620" s="6" t="s">
        <v>2980</v>
      </c>
      <c r="F620" t="s">
        <v>2997</v>
      </c>
      <c r="G620" s="45" t="s">
        <v>2981</v>
      </c>
      <c r="H620" s="47">
        <f t="shared" si="40"/>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42"/>
        <v>Industry Sector Minimum Fraction of CCS Achieved</v>
      </c>
      <c r="D621" s="6" t="s">
        <v>3035</v>
      </c>
      <c r="E621" s="6" t="s">
        <v>2501</v>
      </c>
      <c r="F621" t="s">
        <v>2997</v>
      </c>
      <c r="G621" s="45" t="s">
        <v>2982</v>
      </c>
      <c r="H621" s="47">
        <f t="shared" si="40"/>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42"/>
        <v>Industry Sector Minimum Fraction of CCS Achieved</v>
      </c>
      <c r="D622" s="6" t="s">
        <v>3036</v>
      </c>
      <c r="E622" s="6" t="s">
        <v>2980</v>
      </c>
      <c r="F622" t="s">
        <v>2998</v>
      </c>
      <c r="G622" s="45" t="s">
        <v>2981</v>
      </c>
      <c r="H622" s="47">
        <f t="shared" si="40"/>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42"/>
        <v>Industry Sector Minimum Fraction of CCS Achieved</v>
      </c>
      <c r="D623" s="6" t="s">
        <v>3036</v>
      </c>
      <c r="E623" s="6" t="s">
        <v>2501</v>
      </c>
      <c r="F623" t="s">
        <v>2998</v>
      </c>
      <c r="G623" s="45" t="s">
        <v>2982</v>
      </c>
      <c r="H623" s="47">
        <f t="shared" si="40"/>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42"/>
        <v>Industry Sector Minimum Fraction of CCS Achieved</v>
      </c>
      <c r="D624" s="6" t="s">
        <v>3037</v>
      </c>
      <c r="E624" s="6" t="s">
        <v>2980</v>
      </c>
      <c r="F624" t="s">
        <v>2999</v>
      </c>
      <c r="G624" s="45" t="s">
        <v>2981</v>
      </c>
      <c r="H624" s="47">
        <f t="shared" si="40"/>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42"/>
        <v>Industry Sector Minimum Fraction of CCS Achieved</v>
      </c>
      <c r="D625" s="6" t="s">
        <v>3037</v>
      </c>
      <c r="E625" s="6" t="s">
        <v>2501</v>
      </c>
      <c r="F625" t="s">
        <v>2999</v>
      </c>
      <c r="G625" s="45" t="s">
        <v>2982</v>
      </c>
      <c r="H625" s="47">
        <f t="shared" si="40"/>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42"/>
        <v>Industry Sector Minimum Fraction of CCS Achieved</v>
      </c>
      <c r="D626" s="6" t="s">
        <v>3038</v>
      </c>
      <c r="E626" s="6" t="s">
        <v>2980</v>
      </c>
      <c r="F626" t="s">
        <v>3000</v>
      </c>
      <c r="G626" s="45" t="s">
        <v>2981</v>
      </c>
      <c r="H626" s="47">
        <f t="shared" si="40"/>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42"/>
        <v>Industry Sector Minimum Fraction of CCS Achieved</v>
      </c>
      <c r="D627" s="6" t="s">
        <v>3038</v>
      </c>
      <c r="E627" s="6" t="s">
        <v>2501</v>
      </c>
      <c r="F627" t="s">
        <v>3000</v>
      </c>
      <c r="G627" s="45" t="s">
        <v>2982</v>
      </c>
      <c r="H627" s="47">
        <f t="shared" si="40"/>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42"/>
        <v>Industry Sector Minimum Fraction of CCS Achieved</v>
      </c>
      <c r="D628" s="6" t="s">
        <v>3039</v>
      </c>
      <c r="E628" s="6" t="s">
        <v>2980</v>
      </c>
      <c r="F628" t="s">
        <v>3001</v>
      </c>
      <c r="G628" s="45" t="s">
        <v>2981</v>
      </c>
      <c r="H628" s="47">
        <f t="shared" si="40"/>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42"/>
        <v>Industry Sector Minimum Fraction of CCS Achieved</v>
      </c>
      <c r="D629" s="6" t="s">
        <v>3039</v>
      </c>
      <c r="E629" s="6" t="s">
        <v>2501</v>
      </c>
      <c r="F629" t="s">
        <v>3001</v>
      </c>
      <c r="G629" s="45" t="s">
        <v>2982</v>
      </c>
      <c r="H629" s="47">
        <f t="shared" si="40"/>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42"/>
        <v>Industry Sector Minimum Fraction of CCS Achieved</v>
      </c>
      <c r="D630" s="6" t="s">
        <v>3040</v>
      </c>
      <c r="E630" s="6" t="s">
        <v>2980</v>
      </c>
      <c r="F630" t="s">
        <v>3043</v>
      </c>
      <c r="G630" s="45" t="s">
        <v>2981</v>
      </c>
      <c r="H630" s="47">
        <f t="shared" si="40"/>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42"/>
        <v>Industry Sector Minimum Fraction of CCS Achieved</v>
      </c>
      <c r="D631" s="6" t="s">
        <v>3040</v>
      </c>
      <c r="E631" s="6" t="s">
        <v>2501</v>
      </c>
      <c r="F631" t="s">
        <v>3043</v>
      </c>
      <c r="G631" s="45" t="s">
        <v>2982</v>
      </c>
      <c r="H631" s="47">
        <f t="shared" si="40"/>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42"/>
        <v>Industry Sector Minimum Fraction of CCS Achieved</v>
      </c>
      <c r="D632" s="6" t="s">
        <v>3041</v>
      </c>
      <c r="E632" s="6" t="s">
        <v>2980</v>
      </c>
      <c r="F632" t="s">
        <v>3002</v>
      </c>
      <c r="G632" s="45" t="s">
        <v>2981</v>
      </c>
      <c r="H632" s="47">
        <f t="shared" si="40"/>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42"/>
        <v>Industry Sector Minimum Fraction of CCS Achieved</v>
      </c>
      <c r="D633" s="6" t="s">
        <v>3041</v>
      </c>
      <c r="E633" s="6" t="s">
        <v>2501</v>
      </c>
      <c r="F633" t="s">
        <v>3002</v>
      </c>
      <c r="G633" s="45" t="s">
        <v>2982</v>
      </c>
      <c r="H633" s="47">
        <f t="shared" si="40"/>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3783</v>
      </c>
      <c r="D634" s="6"/>
      <c r="E634" s="6"/>
      <c r="F634"/>
      <c r="G634" s="45"/>
      <c r="H634" s="47">
        <f t="shared" si="40"/>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3716</v>
      </c>
      <c r="D635" s="45" t="s">
        <v>3017</v>
      </c>
      <c r="E635" s="6"/>
      <c r="F635" t="s">
        <v>3042</v>
      </c>
      <c r="G635" s="45"/>
      <c r="H635" s="47">
        <f t="shared" si="40"/>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3018</v>
      </c>
      <c r="E636" s="6"/>
      <c r="F636" t="s">
        <v>2727</v>
      </c>
      <c r="G636" s="45"/>
      <c r="H636" s="47">
        <f t="shared" si="40"/>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43">$C$635</f>
        <v>Boolean Use Non BAU Industry CCS Subsidies</v>
      </c>
      <c r="D637" s="6" t="s">
        <v>3019</v>
      </c>
      <c r="E637" s="6"/>
      <c r="F637" t="s">
        <v>2983</v>
      </c>
      <c r="G637" s="45"/>
      <c r="H637" s="47">
        <f t="shared" si="40"/>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43"/>
        <v>Boolean Use Non BAU Industry CCS Subsidies</v>
      </c>
      <c r="D638" s="6" t="s">
        <v>3020</v>
      </c>
      <c r="E638" s="6"/>
      <c r="F638" t="s">
        <v>2984</v>
      </c>
      <c r="G638" s="45"/>
      <c r="H638" s="47">
        <f t="shared" si="40"/>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43"/>
        <v>Boolean Use Non BAU Industry CCS Subsidies</v>
      </c>
      <c r="D639" s="6" t="s">
        <v>3021</v>
      </c>
      <c r="E639" s="6"/>
      <c r="F639" t="s">
        <v>2985</v>
      </c>
      <c r="G639" s="45"/>
      <c r="H639" s="47">
        <f t="shared" si="40"/>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43"/>
        <v>Boolean Use Non BAU Industry CCS Subsidies</v>
      </c>
      <c r="D640" s="6" t="s">
        <v>3022</v>
      </c>
      <c r="E640" s="6"/>
      <c r="F640" t="s">
        <v>2986</v>
      </c>
      <c r="G640" s="45"/>
      <c r="H640" s="47">
        <f t="shared" si="40"/>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43"/>
        <v>Boolean Use Non BAU Industry CCS Subsidies</v>
      </c>
      <c r="D641" s="6" t="s">
        <v>3023</v>
      </c>
      <c r="E641" s="6"/>
      <c r="F641" t="s">
        <v>2987</v>
      </c>
      <c r="G641" s="45"/>
      <c r="H641" s="47">
        <f t="shared" si="40"/>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43"/>
        <v>Boolean Use Non BAU Industry CCS Subsidies</v>
      </c>
      <c r="D642" s="6" t="s">
        <v>3024</v>
      </c>
      <c r="E642" s="6"/>
      <c r="F642" t="s">
        <v>2988</v>
      </c>
      <c r="G642" s="45"/>
      <c r="H642" s="47">
        <f t="shared" si="40"/>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43"/>
        <v>Boolean Use Non BAU Industry CCS Subsidies</v>
      </c>
      <c r="D643" s="6" t="s">
        <v>3025</v>
      </c>
      <c r="E643" s="6"/>
      <c r="F643" t="s">
        <v>2989</v>
      </c>
      <c r="G643" s="45"/>
      <c r="H643" s="47">
        <f t="shared" si="40"/>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43"/>
        <v>Boolean Use Non BAU Industry CCS Subsidies</v>
      </c>
      <c r="D644" s="6" t="s">
        <v>3026</v>
      </c>
      <c r="E644" s="6"/>
      <c r="F644" t="s">
        <v>2548</v>
      </c>
      <c r="G644" s="45"/>
      <c r="H644" s="47">
        <f t="shared" ref="H644:H732" si="44">H643+1</f>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43"/>
        <v>Boolean Use Non BAU Industry CCS Subsidies</v>
      </c>
      <c r="D645" s="6" t="s">
        <v>3027</v>
      </c>
      <c r="E645" s="6"/>
      <c r="F645" t="s">
        <v>2990</v>
      </c>
      <c r="G645" s="45"/>
      <c r="H645" s="47">
        <f t="shared" si="44"/>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43"/>
        <v>Boolean Use Non BAU Industry CCS Subsidies</v>
      </c>
      <c r="D646" s="6" t="s">
        <v>3028</v>
      </c>
      <c r="E646" s="6"/>
      <c r="F646" t="s">
        <v>2991</v>
      </c>
      <c r="G646" s="45"/>
      <c r="H646" s="47">
        <f t="shared" si="44"/>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43"/>
        <v>Boolean Use Non BAU Industry CCS Subsidies</v>
      </c>
      <c r="D647" s="6" t="s">
        <v>3029</v>
      </c>
      <c r="E647" s="6"/>
      <c r="F647" t="s">
        <v>2992</v>
      </c>
      <c r="G647" s="45"/>
      <c r="H647" s="47">
        <f t="shared" si="44"/>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43"/>
        <v>Boolean Use Non BAU Industry CCS Subsidies</v>
      </c>
      <c r="D648" s="6" t="s">
        <v>3030</v>
      </c>
      <c r="E648" s="6"/>
      <c r="F648" t="s">
        <v>2549</v>
      </c>
      <c r="G648" s="45"/>
      <c r="H648" s="47">
        <f t="shared" si="44"/>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3031</v>
      </c>
      <c r="E649" s="6"/>
      <c r="F649" t="s">
        <v>2993</v>
      </c>
      <c r="G649" s="45"/>
      <c r="H649" s="47">
        <f t="shared" si="44"/>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43"/>
        <v>Boolean Use Non BAU Industry CCS Subsidies</v>
      </c>
      <c r="D650" s="6" t="s">
        <v>3032</v>
      </c>
      <c r="E650" s="6"/>
      <c r="F650" t="s">
        <v>2994</v>
      </c>
      <c r="G650" s="45"/>
      <c r="H650" s="47">
        <f t="shared" si="44"/>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43"/>
        <v>Boolean Use Non BAU Industry CCS Subsidies</v>
      </c>
      <c r="D651" s="6" t="s">
        <v>3033</v>
      </c>
      <c r="E651" s="6"/>
      <c r="F651" t="s">
        <v>2995</v>
      </c>
      <c r="G651" s="45"/>
      <c r="H651" s="47">
        <f t="shared" si="44"/>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43"/>
        <v>Boolean Use Non BAU Industry CCS Subsidies</v>
      </c>
      <c r="D652" s="6" t="s">
        <v>3034</v>
      </c>
      <c r="E652" s="6"/>
      <c r="F652" t="s">
        <v>2996</v>
      </c>
      <c r="G652" s="45"/>
      <c r="H652" s="47">
        <f t="shared" si="44"/>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43"/>
        <v>Boolean Use Non BAU Industry CCS Subsidies</v>
      </c>
      <c r="D653" s="6" t="s">
        <v>3035</v>
      </c>
      <c r="E653" s="6"/>
      <c r="F653" t="s">
        <v>2997</v>
      </c>
      <c r="G653" s="45"/>
      <c r="H653" s="47">
        <f t="shared" si="44"/>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43"/>
        <v>Boolean Use Non BAU Industry CCS Subsidies</v>
      </c>
      <c r="D654" s="6" t="s">
        <v>3036</v>
      </c>
      <c r="E654" s="6"/>
      <c r="F654" t="s">
        <v>2998</v>
      </c>
      <c r="G654" s="45"/>
      <c r="H654" s="47">
        <f t="shared" si="44"/>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43"/>
        <v>Boolean Use Non BAU Industry CCS Subsidies</v>
      </c>
      <c r="D655" s="6" t="s">
        <v>3037</v>
      </c>
      <c r="E655" s="6"/>
      <c r="F655" t="s">
        <v>2999</v>
      </c>
      <c r="G655" s="45"/>
      <c r="H655" s="47">
        <f t="shared" si="44"/>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43"/>
        <v>Boolean Use Non BAU Industry CCS Subsidies</v>
      </c>
      <c r="D656" s="6" t="s">
        <v>3038</v>
      </c>
      <c r="E656" s="6"/>
      <c r="F656" t="s">
        <v>3000</v>
      </c>
      <c r="G656" s="45"/>
      <c r="H656" s="47">
        <f t="shared" si="44"/>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43"/>
        <v>Boolean Use Non BAU Industry CCS Subsidies</v>
      </c>
      <c r="D657" s="6" t="s">
        <v>3039</v>
      </c>
      <c r="E657" s="6"/>
      <c r="F657" t="s">
        <v>3001</v>
      </c>
      <c r="G657" s="45"/>
      <c r="H657" s="47">
        <f t="shared" si="44"/>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43"/>
        <v>Boolean Use Non BAU Industry CCS Subsidies</v>
      </c>
      <c r="D658" s="6" t="s">
        <v>3040</v>
      </c>
      <c r="E658" s="6"/>
      <c r="F658" t="s">
        <v>3043</v>
      </c>
      <c r="G658" s="45"/>
      <c r="H658" s="47">
        <f t="shared" si="44"/>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3041</v>
      </c>
      <c r="E659" s="6"/>
      <c r="F659" t="s">
        <v>3002</v>
      </c>
      <c r="G659" s="45"/>
      <c r="H659" s="47">
        <f t="shared" si="44"/>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2736</v>
      </c>
      <c r="D660" s="45"/>
      <c r="E660" s="45"/>
      <c r="F660" s="45"/>
      <c r="G660" s="45"/>
      <c r="H660" s="47">
        <f t="shared" si="44"/>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Cement Kiln Fuel Shift</v>
      </c>
      <c r="C661" t="s">
        <v>4056</v>
      </c>
      <c r="D661" s="45"/>
      <c r="E661" s="45"/>
      <c r="F661" s="45"/>
      <c r="G661" s="45"/>
      <c r="H661" s="47">
        <f t="shared" ref="H661:H670" si="45">H660+1</f>
        <v>660</v>
      </c>
      <c r="I661" s="324" t="s">
        <v>40</v>
      </c>
      <c r="J661" s="255" t="str">
        <f>IF(ISBLANK(INDEX('Policy Characteristics'!D:D,MATCH($C661,'Policy Characteristics'!$C:$C,0))),"",INDEX('Policy Characteristics'!D:D,MATCH($C661,'Policy Characteristics'!$C:$C,0)))</f>
        <v>Cement Kiln Fuel Shift</v>
      </c>
      <c r="K661" s="254" t="str">
        <f>IF(ISBLANK(INDEX('Policy Characteristics'!E:E,MATCH($C661,'Policy Characteristics'!$C:$C,0))),"",INDEX('Policy Characteristics'!E:E,MATCH($C661,'Policy Characteristics'!$C:$C,0)))</f>
        <v>indst cement kiln fuel shift</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fossil kiln fuel shifted</v>
      </c>
      <c r="P661" s="254" t="str">
        <f>IF(ISBLANK(INDEX('Policy Characteristics'!J:J,MATCH($C661,'Policy Characteristics'!$C:$C,0))),"",INDEX('Policy Characteristics'!J:J,MATCH($C661,'Policy Characteristics'!$C:$C,0)))</f>
        <v>**Description:** This policy replaces part of the fossil fuel burned in cement kilns (coal, petroleum coke, natural gas) with other fuels, taking the same share of each fossil fuel. In this region's data the shifted heat goes to alternative fuels: tire-derived fuel, engineered fuels made from municipal and commercial waste, waste oils and solvents, and biomass residues. Total kiln energy per ton of clinker is unchanged. Alternative fuels in the US are mostly fossil-derived (about 80 percent by energy), so the emissions benefit depends on their biogenic share. // **Guidance for setting values:** The EU cement industry already gets 50-60% of kiln heat from alternative fuels, India targets 20-25% by 2030, and the GCCA 2050 roadmap reaches 43%. The lever is the share of fossil kiln fuel replaced, so a target T for a fleet that already gets a share A of its kiln heat from alternative fuels maps to (T - A) / (1 - A).</v>
      </c>
      <c r="Q661" s="254" t="str">
        <f>IF(ISBLANK(INDEX('Policy Characteristics'!K:K,MATCH($C661,'Policy Characteristics'!$C:$C,0))),"",INDEX('Policy Characteristics'!K:K,MATCH($C661,'Policy Characteristics'!$C:$C,0)))</f>
        <v>industry-ag-main.html#cement</v>
      </c>
      <c r="R661" s="254" t="str">
        <f>IF(ISBLANK(INDEX('Policy Characteristics'!L:L,MATCH($C661,'Policy Characteristics'!$C:$C,0))),"",INDEX('Policy Characteristics'!L:L,MATCH($C661,'Policy Characteristics'!$C:$C,0)))</f>
        <v>cement-kiln-fuel-shift.html</v>
      </c>
    </row>
    <row r="662" spans="1:18"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Cement Pathway Capital Subsidy</v>
      </c>
      <c r="C662" t="s">
        <v>4027</v>
      </c>
      <c r="D662" s="45" t="s">
        <v>4039</v>
      </c>
      <c r="E662" s="45"/>
      <c r="F662" s="45" t="s">
        <v>4040</v>
      </c>
      <c r="G662" s="45"/>
      <c r="H662" s="47">
        <f>H661+1</f>
        <v>661</v>
      </c>
      <c r="I662" s="324" t="s">
        <v>40</v>
      </c>
      <c r="J662" s="255" t="str">
        <f>IF(ISBLANK(INDEX('Policy Characteristics'!D:D,MATCH($C662,'Policy Characteristics'!$C:$C,0))),"",INDEX('Policy Characteristics'!D:D,MATCH($C662,'Policy Characteristics'!$C:$C,0)))</f>
        <v>Cement Pathway Capital Subsidy</v>
      </c>
      <c r="K662" s="254" t="str">
        <f>IF(ISBLANK(INDEX('Policy Characteristics'!E:E,MATCH($C662,'Policy Characteristics'!$C:$C,0))),"",INDEX('Policy Characteristics'!E:E,MATCH($C662,'Policy Characteristics'!$C:$C,0)))</f>
        <v>indst cement pathway capital subsidy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capital cost</v>
      </c>
      <c r="P662" s="254" t="str">
        <f>IF(ISBLANK(INDEX('Policy Characteristics'!J:J,MATCH($C662,'Policy Characteristics'!$C:$C,0))),"",INDEX('Policy Characteristics'!J:J,MATCH($C662,'Policy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2" s="254" t="str">
        <f>IF(ISBLANK(INDEX('Policy Characteristics'!K:K,MATCH($C662,'Policy Characteristics'!$C:$C,0))),"",INDEX('Policy Characteristics'!K:K,MATCH($C662,'Policy Characteristics'!$C:$C,0)))</f>
        <v>industry-ag-main.html#cement</v>
      </c>
      <c r="R662" s="254" t="str">
        <f>IF(ISBLANK(INDEX('Policy Characteristics'!L:L,MATCH($C662,'Policy Characteristics'!$C:$C,0))),"",INDEX('Policy Characteristics'!L:L,MATCH($C662,'Policy Characteristics'!$C:$C,0)))</f>
        <v>cement-pathway-capital-subsidy.html</v>
      </c>
    </row>
    <row r="663" spans="1:18"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Cement Pathway Capital Subsidy</v>
      </c>
      <c r="C663" t="str">
        <f>C$662</f>
        <v>Perc Subsidy for Cement Pathway Capital Cost</v>
      </c>
      <c r="D663" s="45" t="s">
        <v>4041</v>
      </c>
      <c r="E663" s="45"/>
      <c r="F663" s="45" t="s">
        <v>4042</v>
      </c>
      <c r="G663" s="45"/>
      <c r="H663" s="47">
        <f t="shared" si="45"/>
        <v>662</v>
      </c>
      <c r="I663" s="324" t="s">
        <v>40</v>
      </c>
      <c r="J663" s="255" t="str">
        <f>IF(ISBLANK(INDEX('Policy Characteristics'!D:D,MATCH($C663,'Policy Characteristics'!$C:$C,0))),"",INDEX('Policy Characteristics'!D:D,MATCH($C663,'Policy Characteristics'!$C:$C,0)))</f>
        <v>Cement Pathway Capital Subsidy</v>
      </c>
      <c r="K663" s="254" t="str">
        <f>IF(ISBLANK(INDEX('Policy Characteristics'!E:E,MATCH($C663,'Policy Characteristics'!$C:$C,0))),"",INDEX('Policy Characteristics'!E:E,MATCH($C663,'Policy Characteristics'!$C:$C,0)))</f>
        <v>indst cement pathway capital subsidy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capital cost</v>
      </c>
      <c r="P663" s="254" t="str">
        <f>IF(ISBLANK(INDEX('Policy Characteristics'!J:J,MATCH($C663,'Policy Characteristics'!$C:$C,0))),"",INDEX('Policy Characteristics'!J:J,MATCH($C663,'Policy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3" s="254" t="str">
        <f>IF(ISBLANK(INDEX('Policy Characteristics'!K:K,MATCH($C663,'Policy Characteristics'!$C:$C,0))),"",INDEX('Policy Characteristics'!K:K,MATCH($C663,'Policy Characteristics'!$C:$C,0)))</f>
        <v>industry-ag-main.html#cement</v>
      </c>
      <c r="R663" s="254" t="str">
        <f>IF(ISBLANK(INDEX('Policy Characteristics'!L:L,MATCH($C663,'Policy Characteristics'!$C:$C,0))),"",INDEX('Policy Characteristics'!L:L,MATCH($C663,'Policy Characteristics'!$C:$C,0)))</f>
        <v>cement-pathway-capital-subsidy.html</v>
      </c>
    </row>
    <row r="664" spans="1:18"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Cement Pathway Capital Subsidy</v>
      </c>
      <c r="C664" t="str">
        <f>C$662</f>
        <v>Perc Subsidy for Cement Pathway Capital Cost</v>
      </c>
      <c r="D664" s="45" t="s">
        <v>4043</v>
      </c>
      <c r="E664" s="45"/>
      <c r="F664" s="45" t="s">
        <v>4044</v>
      </c>
      <c r="G664" s="45"/>
      <c r="H664" s="47">
        <f t="shared" si="45"/>
        <v>663</v>
      </c>
      <c r="I664" s="324" t="s">
        <v>40</v>
      </c>
      <c r="J664" s="255" t="str">
        <f>IF(ISBLANK(INDEX('Policy Characteristics'!D:D,MATCH($C664,'Policy Characteristics'!$C:$C,0))),"",INDEX('Policy Characteristics'!D:D,MATCH($C664,'Policy Characteristics'!$C:$C,0)))</f>
        <v>Cement Pathway Capital Subsidy</v>
      </c>
      <c r="K664" s="254" t="str">
        <f>IF(ISBLANK(INDEX('Policy Characteristics'!E:E,MATCH($C664,'Policy Characteristics'!$C:$C,0))),"",INDEX('Policy Characteristics'!E:E,MATCH($C664,'Policy Characteristics'!$C:$C,0)))</f>
        <v>indst cement pathway capital subsidy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capital cost</v>
      </c>
      <c r="P664" s="254" t="str">
        <f>IF(ISBLANK(INDEX('Policy Characteristics'!J:J,MATCH($C664,'Policy Characteristics'!$C:$C,0))),"",INDEX('Policy Characteristics'!J:J,MATCH($C664,'Policy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4" s="254" t="str">
        <f>IF(ISBLANK(INDEX('Policy Characteristics'!K:K,MATCH($C664,'Policy Characteristics'!$C:$C,0))),"",INDEX('Policy Characteristics'!K:K,MATCH($C664,'Policy Characteristics'!$C:$C,0)))</f>
        <v>industry-ag-main.html#cement</v>
      </c>
      <c r="R664" s="254" t="str">
        <f>IF(ISBLANK(INDEX('Policy Characteristics'!L:L,MATCH($C664,'Policy Characteristics'!$C:$C,0))),"",INDEX('Policy Characteristics'!L:L,MATCH($C664,'Policy Characteristics'!$C:$C,0)))</f>
        <v>cement-pathway-capital-subsidy.html</v>
      </c>
    </row>
    <row r="665" spans="1:18"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Cement Pathway Capital Subsidy</v>
      </c>
      <c r="C665" t="str">
        <f>C$662</f>
        <v>Perc Subsidy for Cement Pathway Capital Cost</v>
      </c>
      <c r="D665" s="45" t="s">
        <v>4152</v>
      </c>
      <c r="E665" s="45"/>
      <c r="F665" s="45" t="s">
        <v>4154</v>
      </c>
      <c r="G665" s="45"/>
      <c r="H665" s="47">
        <f t="shared" si="45"/>
        <v>664</v>
      </c>
      <c r="I665" s="324" t="s">
        <v>40</v>
      </c>
      <c r="J665" s="255" t="str">
        <f>IF(ISBLANK(INDEX('Policy Characteristics'!D:D,MATCH($C665,'Policy Characteristics'!$C:$C,0))),"",INDEX('Policy Characteristics'!D:D,MATCH($C665,'Policy Characteristics'!$C:$C,0)))</f>
        <v>Cement Pathway Capital Subsidy</v>
      </c>
      <c r="K665" s="254" t="str">
        <f>IF(ISBLANK(INDEX('Policy Characteristics'!E:E,MATCH($C665,'Policy Characteristics'!$C:$C,0))),"",INDEX('Policy Characteristics'!E:E,MATCH($C665,'Policy Characteristics'!$C:$C,0)))</f>
        <v>indst cement pathway capital subsidy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capital cost</v>
      </c>
      <c r="P665" s="254" t="str">
        <f>IF(ISBLANK(INDEX('Policy Characteristics'!J:J,MATCH($C665,'Policy Characteristics'!$C:$C,0))),"",INDEX('Policy Characteristics'!J:J,MATCH($C665,'Policy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5" s="254" t="str">
        <f>IF(ISBLANK(INDEX('Policy Characteristics'!K:K,MATCH($C665,'Policy Characteristics'!$C:$C,0))),"",INDEX('Policy Characteristics'!K:K,MATCH($C665,'Policy Characteristics'!$C:$C,0)))</f>
        <v>industry-ag-main.html#cement</v>
      </c>
      <c r="R665" s="254" t="str">
        <f>IF(ISBLANK(INDEX('Policy Characteristics'!L:L,MATCH($C665,'Policy Characteristics'!$C:$C,0))),"",INDEX('Policy Characteristics'!L:L,MATCH($C665,'Policy Characteristics'!$C:$C,0)))</f>
        <v>cement-pathway-capital-subsidy.html</v>
      </c>
    </row>
    <row r="666" spans="1:18"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Cement Pathway Capital Subsidy</v>
      </c>
      <c r="C666" t="str">
        <f>C$662</f>
        <v>Perc Subsidy for Cement Pathway Capital Cost</v>
      </c>
      <c r="D666" s="45" t="s">
        <v>4045</v>
      </c>
      <c r="E666" s="45"/>
      <c r="F666" s="45" t="s">
        <v>4046</v>
      </c>
      <c r="G666" s="45"/>
      <c r="H666" s="47">
        <f>H665+1</f>
        <v>665</v>
      </c>
      <c r="I666" s="324" t="s">
        <v>40</v>
      </c>
      <c r="J666" s="255" t="str">
        <f>IF(ISBLANK(INDEX('Policy Characteristics'!D:D,MATCH($C666,'Policy Characteristics'!$C:$C,0))),"",INDEX('Policy Characteristics'!D:D,MATCH($C666,'Policy Characteristics'!$C:$C,0)))</f>
        <v>Cement Pathway Capital Subsidy</v>
      </c>
      <c r="K666" s="254" t="str">
        <f>IF(ISBLANK(INDEX('Policy Characteristics'!E:E,MATCH($C666,'Policy Characteristics'!$C:$C,0))),"",INDEX('Policy Characteristics'!E:E,MATCH($C666,'Policy Characteristics'!$C:$C,0)))</f>
        <v>indst cement pathway capital subsidy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capital cost</v>
      </c>
      <c r="P666" s="254" t="str">
        <f>IF(ISBLANK(INDEX('Policy Characteristics'!J:J,MATCH($C666,'Policy Characteristics'!$C:$C,0))),"",INDEX('Policy Characteristics'!J:J,MATCH($C666,'Policy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6" s="254" t="str">
        <f>IF(ISBLANK(INDEX('Policy Characteristics'!K:K,MATCH($C666,'Policy Characteristics'!$C:$C,0))),"",INDEX('Policy Characteristics'!K:K,MATCH($C666,'Policy Characteristics'!$C:$C,0)))</f>
        <v>industry-ag-main.html#cement</v>
      </c>
      <c r="R666" s="254" t="str">
        <f>IF(ISBLANK(INDEX('Policy Characteristics'!L:L,MATCH($C666,'Policy Characteristics'!$C:$C,0))),"",INDEX('Policy Characteristics'!L:L,MATCH($C666,'Policy Characteristics'!$C:$C,0)))</f>
        <v>cement-pathway-capital-subsidy.html</v>
      </c>
    </row>
    <row r="667" spans="1:18"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Cement Pathway Mandate</v>
      </c>
      <c r="C667" t="s">
        <v>4033</v>
      </c>
      <c r="D667" s="45" t="s">
        <v>4039</v>
      </c>
      <c r="E667" s="45"/>
      <c r="F667" s="45" t="s">
        <v>4040</v>
      </c>
      <c r="G667" s="45"/>
      <c r="H667" s="47">
        <f t="shared" si="45"/>
        <v>666</v>
      </c>
      <c r="I667" s="324" t="s">
        <v>40</v>
      </c>
      <c r="J667" s="255" t="str">
        <f>IF(ISBLANK(INDEX('Policy Characteristics'!D:D,MATCH($C667,'Policy Characteristics'!$C:$C,0))),"",INDEX('Policy Characteristics'!D:D,MATCH($C667,'Policy Characteristics'!$C:$C,0)))</f>
        <v>Cement Pathway Mandate</v>
      </c>
      <c r="K667" s="254" t="str">
        <f>IF(ISBLANK(INDEX('Policy Characteristics'!E:E,MATCH($C667,'Policy Characteristics'!$C:$C,0))),"",INDEX('Policy Characteristics'!E:E,MATCH($C667,'Policy Characteristics'!$C:$C,0)))</f>
        <v>indst cement pathway mandate</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new clinker capacity</v>
      </c>
      <c r="P667" s="254" t="str">
        <f>IF(ISBLANK(INDEX('Policy Characteristics'!J:J,MATCH($C667,'Policy Characteristics'!$C:$C,0))),"",INDEX('Policy Characteristics'!J:J,MATCH($C667,'Policy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7" s="254" t="str">
        <f>IF(ISBLANK(INDEX('Policy Characteristics'!K:K,MATCH($C667,'Policy Characteristics'!$C:$C,0))),"",INDEX('Policy Characteristics'!K:K,MATCH($C667,'Policy Characteristics'!$C:$C,0)))</f>
        <v>industry-ag-main.html#cement</v>
      </c>
      <c r="R667" s="254" t="str">
        <f>IF(ISBLANK(INDEX('Policy Characteristics'!L:L,MATCH($C667,'Policy Characteristics'!$C:$C,0))),"",INDEX('Policy Characteristics'!L:L,MATCH($C667,'Policy Characteristics'!$C:$C,0)))</f>
        <v>cement-pathway-mandate.html</v>
      </c>
    </row>
    <row r="668" spans="1:18"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Cement Pathway Mandate</v>
      </c>
      <c r="C668" t="str">
        <f>C$667</f>
        <v>Minimum Share of New Clinker Capacity by Pathway</v>
      </c>
      <c r="D668" s="45" t="s">
        <v>4041</v>
      </c>
      <c r="E668" s="45"/>
      <c r="F668" s="45" t="s">
        <v>4042</v>
      </c>
      <c r="G668" s="45"/>
      <c r="H668" s="47">
        <f t="shared" si="45"/>
        <v>667</v>
      </c>
      <c r="I668" s="324" t="s">
        <v>40</v>
      </c>
      <c r="J668" s="255" t="str">
        <f>IF(ISBLANK(INDEX('Policy Characteristics'!D:D,MATCH($C668,'Policy Characteristics'!$C:$C,0))),"",INDEX('Policy Characteristics'!D:D,MATCH($C668,'Policy Characteristics'!$C:$C,0)))</f>
        <v>Cement Pathway Mandate</v>
      </c>
      <c r="K668" s="254" t="str">
        <f>IF(ISBLANK(INDEX('Policy Characteristics'!E:E,MATCH($C668,'Policy Characteristics'!$C:$C,0))),"",INDEX('Policy Characteristics'!E:E,MATCH($C668,'Policy Characteristics'!$C:$C,0)))</f>
        <v>indst cement pathway mandate</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new clinker capacity</v>
      </c>
      <c r="P668" s="254" t="str">
        <f>IF(ISBLANK(INDEX('Policy Characteristics'!J:J,MATCH($C668,'Policy Characteristics'!$C:$C,0))),"",INDEX('Policy Characteristics'!J:J,MATCH($C668,'Policy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8" s="254" t="str">
        <f>IF(ISBLANK(INDEX('Policy Characteristics'!K:K,MATCH($C668,'Policy Characteristics'!$C:$C,0))),"",INDEX('Policy Characteristics'!K:K,MATCH($C668,'Policy Characteristics'!$C:$C,0)))</f>
        <v>industry-ag-main.html#cement</v>
      </c>
      <c r="R668" s="254" t="str">
        <f>IF(ISBLANK(INDEX('Policy Characteristics'!L:L,MATCH($C668,'Policy Characteristics'!$C:$C,0))),"",INDEX('Policy Characteristics'!L:L,MATCH($C668,'Policy Characteristics'!$C:$C,0)))</f>
        <v>cement-pathway-mandate.html</v>
      </c>
    </row>
    <row r="669" spans="1:18"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Cement Pathway Mandate</v>
      </c>
      <c r="C669" t="str">
        <f>C$667</f>
        <v>Minimum Share of New Clinker Capacity by Pathway</v>
      </c>
      <c r="D669" s="45" t="s">
        <v>4043</v>
      </c>
      <c r="E669" s="45"/>
      <c r="F669" s="45" t="s">
        <v>4044</v>
      </c>
      <c r="G669" s="45"/>
      <c r="H669" s="47">
        <f t="shared" si="45"/>
        <v>668</v>
      </c>
      <c r="I669" s="324" t="s">
        <v>40</v>
      </c>
      <c r="J669" s="255" t="str">
        <f>IF(ISBLANK(INDEX('Policy Characteristics'!D:D,MATCH($C669,'Policy Characteristics'!$C:$C,0))),"",INDEX('Policy Characteristics'!D:D,MATCH($C669,'Policy Characteristics'!$C:$C,0)))</f>
        <v>Cement Pathway Mandate</v>
      </c>
      <c r="K669" s="254" t="str">
        <f>IF(ISBLANK(INDEX('Policy Characteristics'!E:E,MATCH($C669,'Policy Characteristics'!$C:$C,0))),"",INDEX('Policy Characteristics'!E:E,MATCH($C669,'Policy Characteristics'!$C:$C,0)))</f>
        <v>indst cement pathway mandate</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new clinker capacity</v>
      </c>
      <c r="P669" s="254" t="str">
        <f>IF(ISBLANK(INDEX('Policy Characteristics'!J:J,MATCH($C669,'Policy Characteristics'!$C:$C,0))),"",INDEX('Policy Characteristics'!J:J,MATCH($C669,'Policy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9" s="254" t="str">
        <f>IF(ISBLANK(INDEX('Policy Characteristics'!K:K,MATCH($C669,'Policy Characteristics'!$C:$C,0))),"",INDEX('Policy Characteristics'!K:K,MATCH($C669,'Policy Characteristics'!$C:$C,0)))</f>
        <v>industry-ag-main.html#cement</v>
      </c>
      <c r="R669" s="254" t="str">
        <f>IF(ISBLANK(INDEX('Policy Characteristics'!L:L,MATCH($C669,'Policy Characteristics'!$C:$C,0))),"",INDEX('Policy Characteristics'!L:L,MATCH($C669,'Policy Characteristics'!$C:$C,0)))</f>
        <v>cement-pathway-mandate.html</v>
      </c>
    </row>
    <row r="670" spans="1:18"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Cement Pathway Mandate</v>
      </c>
      <c r="C670" t="str">
        <f>C$667</f>
        <v>Minimum Share of New Clinker Capacity by Pathway</v>
      </c>
      <c r="D670" s="45" t="s">
        <v>4152</v>
      </c>
      <c r="E670" s="45"/>
      <c r="F670" s="45" t="s">
        <v>4154</v>
      </c>
      <c r="G670" s="45"/>
      <c r="H670" s="47">
        <f t="shared" si="45"/>
        <v>669</v>
      </c>
      <c r="I670" s="324" t="s">
        <v>40</v>
      </c>
      <c r="J670" s="255" t="str">
        <f>IF(ISBLANK(INDEX('Policy Characteristics'!D:D,MATCH($C670,'Policy Characteristics'!$C:$C,0))),"",INDEX('Policy Characteristics'!D:D,MATCH($C670,'Policy Characteristics'!$C:$C,0)))</f>
        <v>Cement Pathway Mandate</v>
      </c>
      <c r="K670" s="254" t="str">
        <f>IF(ISBLANK(INDEX('Policy Characteristics'!E:E,MATCH($C670,'Policy Characteristics'!$C:$C,0))),"",INDEX('Policy Characteristics'!E:E,MATCH($C670,'Policy Characteristics'!$C:$C,0)))</f>
        <v>indst cement pathway mandate</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new clinker capacity</v>
      </c>
      <c r="P670" s="254" t="str">
        <f>IF(ISBLANK(INDEX('Policy Characteristics'!J:J,MATCH($C670,'Policy Characteristics'!$C:$C,0))),"",INDEX('Policy Characteristics'!J:J,MATCH($C670,'Policy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70" s="254" t="str">
        <f>IF(ISBLANK(INDEX('Policy Characteristics'!K:K,MATCH($C670,'Policy Characteristics'!$C:$C,0))),"",INDEX('Policy Characteristics'!K:K,MATCH($C670,'Policy Characteristics'!$C:$C,0)))</f>
        <v>industry-ag-main.html#cement</v>
      </c>
      <c r="R670" s="254" t="str">
        <f>IF(ISBLANK(INDEX('Policy Characteristics'!L:L,MATCH($C670,'Policy Characteristics'!$C:$C,0))),"",INDEX('Policy Characteristics'!L:L,MATCH($C670,'Policy Characteristics'!$C:$C,0)))</f>
        <v>cement-pathway-mandate.html</v>
      </c>
    </row>
    <row r="671" spans="1:18"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Cement Pathway Mandate</v>
      </c>
      <c r="C671" t="str">
        <f>C$667</f>
        <v>Minimum Share of New Clinker Capacity by Pathway</v>
      </c>
      <c r="D671" s="45" t="s">
        <v>4045</v>
      </c>
      <c r="E671" s="45"/>
      <c r="F671" s="45" t="s">
        <v>4046</v>
      </c>
      <c r="G671" s="45"/>
      <c r="H671" s="47">
        <f>H670+1</f>
        <v>670</v>
      </c>
      <c r="I671" s="324" t="s">
        <v>40</v>
      </c>
      <c r="J671" s="255" t="str">
        <f>IF(ISBLANK(INDEX('Policy Characteristics'!D:D,MATCH($C671,'Policy Characteristics'!$C:$C,0))),"",INDEX('Policy Characteristics'!D:D,MATCH($C671,'Policy Characteristics'!$C:$C,0)))</f>
        <v>Cement Pathway Mandate</v>
      </c>
      <c r="K671" s="254" t="str">
        <f>IF(ISBLANK(INDEX('Policy Characteristics'!E:E,MATCH($C671,'Policy Characteristics'!$C:$C,0))),"",INDEX('Policy Characteristics'!E:E,MATCH($C671,'Policy Characteristics'!$C:$C,0)))</f>
        <v>indst cement pathway mandate</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new clinker capacity</v>
      </c>
      <c r="P671" s="254" t="str">
        <f>IF(ISBLANK(INDEX('Policy Characteristics'!J:J,MATCH($C671,'Policy Characteristics'!$C:$C,0))),"",INDEX('Policy Characteristics'!J:J,MATCH($C671,'Policy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71" s="254" t="str">
        <f>IF(ISBLANK(INDEX('Policy Characteristics'!K:K,MATCH($C671,'Policy Characteristics'!$C:$C,0))),"",INDEX('Policy Characteristics'!K:K,MATCH($C671,'Policy Characteristics'!$C:$C,0)))</f>
        <v>industry-ag-main.html#cement</v>
      </c>
      <c r="R671" s="254" t="str">
        <f>IF(ISBLANK(INDEX('Policy Characteristics'!L:L,MATCH($C671,'Policy Characteristics'!$C:$C,0))),"",INDEX('Policy Characteristics'!L:L,MATCH($C671,'Policy Characteristics'!$C:$C,0)))</f>
        <v>cement-pathway-mandate.html</v>
      </c>
    </row>
    <row r="672" spans="1:18"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Cement Carbon Price Output-Based Allocation</v>
      </c>
      <c r="C672" t="s">
        <v>4061</v>
      </c>
      <c r="D672" s="45"/>
      <c r="E672" s="45"/>
      <c r="F672" s="45"/>
      <c r="G672" s="45"/>
      <c r="H672" s="47">
        <f t="shared" ref="H672:H676" si="46">H671+1</f>
        <v>671</v>
      </c>
      <c r="I672" s="324" t="s">
        <v>40</v>
      </c>
      <c r="J672" s="255" t="str">
        <f>IF(ISBLANK(INDEX('Policy Characteristics'!D:D,MATCH($C672,'Policy Characteristics'!$C:$C,0))),"",INDEX('Policy Characteristics'!D:D,MATCH($C672,'Policy Characteristics'!$C:$C,0)))</f>
        <v>Cement Carbon Price Allocation</v>
      </c>
      <c r="K672" s="254" t="str">
        <f>IF(ISBLANK(INDEX('Policy Characteristics'!E:E,MATCH($C672,'Policy Characteristics'!$C:$C,0))),"",INDEX('Policy Characteristics'!E:E,MATCH($C672,'Policy Characteristics'!$C:$C,0)))</f>
        <v>indst cement carbon price allocation</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carbon-price bill rebated against output</v>
      </c>
      <c r="P672" s="254" t="str">
        <f>IF(ISBLANK(INDEX('Policy Characteristics'!J:J,MATCH($C672,'Policy Characteristics'!$C:$C,0))),"",INDEX('Policy Characteristics'!J:J,MATCH($C672,'Policy Characteristics'!$C:$C,0)))</f>
        <v>**Description:** This policy hands part of the cement industry's carbon-price bill back in proportion to the clinker it produces, measured against a benchmark intensity (the CABI input). Every cement emissions trading system works this way (free allowances in the EU, California, Korea and Canada; intensity-based allocation in China): producers still pay the full carbon price on each extra tonne of CO2, so the incentive to choose cleaner kilns is unchanged, but the average cost they pass on to buyers is only the carbon price on emissions above the benchmark. The rebate is paid by government and reduces the carbon cost passed through to cement buyers. // **Guidance for setting values:** 1 rebates the benchmark allocation in full, as the EU did before 2026 and California does today; the EU share falls from 0.975 in 2026 to 0.515 in 2030 and 0 in 2034 as the carbon border adjustment phases in. The companion setting Marginal Carbon Price Factor for Cement (1 by default, 0.15 for China's coefficient rule) controls how much of the carbon price acts on producers' choices.</v>
      </c>
      <c r="Q672" s="254" t="str">
        <f>IF(ISBLANK(INDEX('Policy Characteristics'!K:K,MATCH($C672,'Policy Characteristics'!$C:$C,0))),"",INDEX('Policy Characteristics'!K:K,MATCH($C672,'Policy Characteristics'!$C:$C,0)))</f>
        <v>industry-ag-main.html#cement</v>
      </c>
      <c r="R672" s="254" t="str">
        <f>IF(ISBLANK(INDEX('Policy Characteristics'!L:L,MATCH($C672,'Policy Characteristics'!$C:$C,0))),"",INDEX('Policy Characteristics'!L:L,MATCH($C672,'Policy Characteristics'!$C:$C,0)))</f>
        <v>cement-carbon-price-allocation.html</v>
      </c>
    </row>
    <row r="673" spans="1:18"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Cement Marginal Carbon Price Factor</v>
      </c>
      <c r="C673" t="s">
        <v>4069</v>
      </c>
      <c r="D673" s="45"/>
      <c r="E673" s="45"/>
      <c r="F673" s="45"/>
      <c r="G673" s="45"/>
      <c r="H673" s="47">
        <f t="shared" si="46"/>
        <v>672</v>
      </c>
      <c r="I673" s="324" t="s">
        <v>40</v>
      </c>
      <c r="J673" s="255" t="str">
        <f>IF(ISBLANK(INDEX('Policy Characteristics'!D:D,MATCH($C673,'Policy Characteristics'!$C:$C,0))),"",INDEX('Policy Characteristics'!D:D,MATCH($C673,'Policy Characteristics'!$C:$C,0)))</f>
        <v>Cement Carbon Price Allocation</v>
      </c>
      <c r="K673" s="254" t="str">
        <f>IF(ISBLANK(INDEX('Policy Characteristics'!E:E,MATCH($C673,'Policy Characteristics'!$C:$C,0))),"",INDEX('Policy Characteristics'!E:E,MATCH($C673,'Policy Characteristics'!$C:$C,0)))</f>
        <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0.05</v>
      </c>
      <c r="O673" s="254" t="str">
        <f>IF(ISBLANK(INDEX('Policy Characteristics'!I:I,MATCH($C673,'Policy Characteristics'!$C:$C,0))),"",INDEX('Policy Characteristics'!I:I,MATCH($C673,'Policy Characteristics'!$C:$C,0)))</f>
        <v>share of carbon price acting on the margin</v>
      </c>
      <c r="P673" s="254" t="str">
        <f>IF(ISBLANK(INDEX('Policy Characteristics'!J:J,MATCH($C673,'Policy Characteristics'!$C:$C,0))),"",INDEX('Policy Characteristics'!J:J,MATCH($C673,'Policy Characteristics'!$C:$C,0)))</f>
        <v>**Description:** This setting is the share of the carbon price that cement producers weigh when choosing between kiln technologies and deciding whether to overhaul or replace a kiln. It is 1 for a carbon tax and for benchmark-based allocation systems, where every marginal tonne of CO2 pays the full price. China's national emissions trading system instead adjusts each plant's allocation by 0.15 times its intensity deviation from the sector balance value (capped at plus or minus 3 percent), so only about 15 percent of the allowance price reaches the intensity margin. // **Guidance for setting values:** Leave at 1 unless modelling China's rule, where 0.15 applies. The carbon tax actually paid, and the output-based allocation rebate, are unchanged by this setting.</v>
      </c>
      <c r="Q673" s="254" t="str">
        <f>IF(ISBLANK(INDEX('Policy Characteristics'!K:K,MATCH($C673,'Policy Characteristics'!$C:$C,0))),"",INDEX('Policy Characteristics'!K:K,MATCH($C673,'Policy Characteristics'!$C:$C,0)))</f>
        <v>industry-ag-main.html#cement</v>
      </c>
      <c r="R673" s="254" t="str">
        <f>IF(ISBLANK(INDEX('Policy Characteristics'!L:L,MATCH($C673,'Policy Characteristics'!$C:$C,0))),"",INDEX('Policy Characteristics'!L:L,MATCH($C673,'Policy Characteristics'!$C:$C,0)))</f>
        <v>cement-carbon-price-allocation.html</v>
      </c>
    </row>
    <row r="674" spans="1:18"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Cement Kiln Performance Standard</v>
      </c>
      <c r="C674" t="s">
        <v>4074</v>
      </c>
      <c r="D674" s="45"/>
      <c r="E674" s="45"/>
      <c r="F674" s="45"/>
      <c r="G674" s="45"/>
      <c r="H674" s="47">
        <f t="shared" si="46"/>
        <v>673</v>
      </c>
      <c r="I674" s="324" t="s">
        <v>40</v>
      </c>
      <c r="J674" s="255" t="str">
        <f>IF(ISBLANK(INDEX('Policy Characteristics'!D:D,MATCH($C674,'Policy Characteristics'!$C:$C,0))),"",INDEX('Policy Characteristics'!D:D,MATCH($C674,'Policy Characteristics'!$C:$C,0)))</f>
        <v>Cement Kiln Performance Standard</v>
      </c>
      <c r="K674" s="254" t="str">
        <f>IF(ISBLANK(INDEX('Policy Characteristics'!E:E,MATCH($C674,'Policy Characteristics'!$C:$C,0))),"",INDEX('Policy Characteristics'!E:E,MATCH($C674,'Policy Characteristics'!$C:$C,0)))</f>
        <v>indst cement kiln standard</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below-standard kilns forced to decide each year</v>
      </c>
      <c r="P674" s="254" t="str">
        <f>IF(ISBLANK(INDEX('Policy Characteristics'!J:J,MATCH($C674,'Policy Characteristics'!$C:$C,0))),"",INDEX('Policy Characteristics'!J:J,MATCH($C674,'Policy Characteristics'!$C:$C,0)))</f>
        <v>**Description:** This policy makes the oldest, least efficient kilns (wet, long-dry and preheater-only kilns, about 9 percent of U.S. capacity, the CSBS input) face their overhaul-or-retire decision early rather than at the end of their normal campaign. China's clinker energy benchmark and baseline rule (below-baseline kilns had to upgrade or close by the end of 2025) and India's PAT intensity targets work this way. Forced kilns go through the same economic comparison as kilns reaching a campaign end: overhaul for another campaign or retire and be replaced through the new-kiln choice. The companion policy Percent Improvement in Overhauled Kiln Energy Intensity sets how much better an overhauled kiln burns. // **Guidance for setting values:** 1 forces every remaining below-standard kiln to decide each year once the policy is fully implemented (a hard deadline); 0.2 spreads the decisions over about five years.</v>
      </c>
      <c r="Q674" s="254" t="str">
        <f>IF(ISBLANK(INDEX('Policy Characteristics'!K:K,MATCH($C674,'Policy Characteristics'!$C:$C,0))),"",INDEX('Policy Characteristics'!K:K,MATCH($C674,'Policy Characteristics'!$C:$C,0)))</f>
        <v>industry-ag-main.html#cement</v>
      </c>
      <c r="R674" s="254" t="str">
        <f>IF(ISBLANK(INDEX('Policy Characteristics'!L:L,MATCH($C674,'Policy Characteristics'!$C:$C,0))),"",INDEX('Policy Characteristics'!L:L,MATCH($C674,'Policy Characteristics'!$C:$C,0)))</f>
        <v>cement-kiln-performance-standard.html</v>
      </c>
    </row>
    <row r="675" spans="1:18"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Cement Overhauled Kiln Efficiency</v>
      </c>
      <c r="C675" t="s">
        <v>4081</v>
      </c>
      <c r="D675" s="45"/>
      <c r="E675" s="45"/>
      <c r="F675" s="45"/>
      <c r="G675" s="45"/>
      <c r="H675" s="47">
        <f t="shared" si="46"/>
        <v>674</v>
      </c>
      <c r="I675" s="324" t="s">
        <v>40</v>
      </c>
      <c r="J675" s="255" t="str">
        <f>IF(ISBLANK(INDEX('Policy Characteristics'!D:D,MATCH($C675,'Policy Characteristics'!$C:$C,0))),"",INDEX('Policy Characteristics'!D:D,MATCH($C675,'Policy Characteristics'!$C:$C,0)))</f>
        <v>Cement Kiln Performance Standard</v>
      </c>
      <c r="K675" s="254" t="str">
        <f>IF(ISBLANK(INDEX('Policy Characteristics'!E:E,MATCH($C675,'Policy Characteristics'!$C:$C,0))),"",INDEX('Policy Characteristics'!E:E,MATCH($C675,'Policy Characteristics'!$C:$C,0)))</f>
        <v>indst cement overhaul efficiency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0.3</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reduction in kiln energy per ton</v>
      </c>
      <c r="P675" s="254" t="str">
        <f>IF(ISBLANK(INDEX('Policy Characteristics'!J:J,MATCH($C675,'Policy Characteristics'!$C:$C,0))),"",INDEX('Policy Characteristics'!J:J,MATCH($C675,'Policy Characteristics'!$C:$C,0)))</f>
        <v>**Description:** This policy requires that when an existing kiln is overhauled for another campaign it is also modernised, cutting its fuel use per tonne of clinker by the chosen share. By default an overhaul rebuilds a kiln at its old efficiency. The improvement applies to the share of the start-year fleet that has been overhauled since the start year, whether the overhaul was forced by the kiln performance standard or came at a normal campaign end. // **Guidance for setting values:** Rebuilding a long-dry kiln with a preheater and precalciner saves about 28 percent of its fuel; adding a precalciner to a preheater kiln saves about 10 percent; wet-to-dry conversions save 45 to 50 percent. 0.1 to 0.2 is a reasonable fleet-average value for a modernisation requirement.</v>
      </c>
      <c r="Q675" s="254" t="str">
        <f>IF(ISBLANK(INDEX('Policy Characteristics'!K:K,MATCH($C675,'Policy Characteristics'!$C:$C,0))),"",INDEX('Policy Characteristics'!K:K,MATCH($C675,'Policy Characteristics'!$C:$C,0)))</f>
        <v>industry-ag-main.html#cement</v>
      </c>
      <c r="R675" s="254" t="str">
        <f>IF(ISBLANK(INDEX('Policy Characteristics'!L:L,MATCH($C675,'Policy Characteristics'!$C:$C,0))),"",INDEX('Policy Characteristics'!L:L,MATCH($C675,'Policy Characteristics'!$C:$C,0)))</f>
        <v>cement-kiln-performance-standard.html</v>
      </c>
    </row>
    <row r="676" spans="1:18"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Cement Capacity Replacement Rule</v>
      </c>
      <c r="C676" t="s">
        <v>4088</v>
      </c>
      <c r="D676" s="45"/>
      <c r="E676" s="45"/>
      <c r="F676" s="45"/>
      <c r="G676" s="45"/>
      <c r="H676" s="47">
        <f t="shared" si="46"/>
        <v>675</v>
      </c>
      <c r="I676" s="324" t="s">
        <v>40</v>
      </c>
      <c r="J676" s="255" t="str">
        <f>IF(ISBLANK(INDEX('Policy Characteristics'!D:D,MATCH($C676,'Policy Characteristics'!$C:$C,0))),"",INDEX('Policy Characteristics'!D:D,MATCH($C676,'Policy Characteristics'!$C:$C,0)))</f>
        <v>Cement Capacity Replacement Rule</v>
      </c>
      <c r="K676" s="254" t="str">
        <f>IF(ISBLANK(INDEX('Policy Characteristics'!E:E,MATCH($C676,'Policy Characteristics'!$C:$C,0))),"",INDEX('Policy Characteristics'!E:E,MATCH($C676,'Policy Characteristics'!$C:$C,0)))</f>
        <v>indst cement capacity swap</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0.05</v>
      </c>
      <c r="O676" s="254" t="str">
        <f>IF(ISBLANK(INDEX('Policy Characteristics'!I:I,MATCH($C676,'Policy Characteristics'!$C:$C,0))),"",INDEX('Policy Characteristics'!I:I,MATCH($C676,'Policy Characteristics'!$C:$C,0)))</f>
        <v>tons retired per ton built</v>
      </c>
      <c r="P676" s="254" t="str">
        <f>IF(ISBLANK(INDEX('Policy Characteristics'!J:J,MATCH($C676,'Policy Characteristics'!$C:$C,0))),"",INDEX('Policy Characteristics'!J:J,MATCH($C676,'Policy Characteristics'!$C:$C,0)))</f>
        <v>**Description:** This policy requires that old kiln capacity be retired whenever new capacity is built, beyond the retirements the market makes on its own: the setting is the extra tonnes of start-year capacity closed for each tonne of new clinker capacity. China's capacity replacement rules require 1.5 to 2 tonnes closed per tonne built. The retirements come out of the surviving start-year fleet in proportion to each pathway's capacity, one year after the new capacity is built, and the fleet rebuilds through the ordinary new-kiln choice if demand needs it. // **Guidance for setting values:** 0.5 corresponds to China's 1.5-to-1 rule and 1 to its 2-to-1 rule for key air-quality regions. The policy bites only in markets that are building; in a slack market with spare kilns it mostly tightens utilisation.</v>
      </c>
      <c r="Q676" s="254" t="str">
        <f>IF(ISBLANK(INDEX('Policy Characteristics'!K:K,MATCH($C676,'Policy Characteristics'!$C:$C,0))),"",INDEX('Policy Characteristics'!K:K,MATCH($C676,'Policy Characteristics'!$C:$C,0)))</f>
        <v>industry-ag-main.html#cement</v>
      </c>
      <c r="R676" s="254" t="str">
        <f>IF(ISBLANK(INDEX('Policy Characteristics'!L:L,MATCH($C676,'Policy Characteristics'!$C:$C,0))),"",INDEX('Policy Characteristics'!L:L,MATCH($C676,'Policy Characteristics'!$C:$C,0)))</f>
        <v>cement-capacity-replacement.html</v>
      </c>
    </row>
    <row r="677" spans="1:18"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Cement Carbon Contract for Difference</v>
      </c>
      <c r="C677" t="s">
        <v>4096</v>
      </c>
      <c r="D677" s="45"/>
      <c r="E677" s="45"/>
      <c r="F677" s="45"/>
      <c r="G677" s="45"/>
      <c r="H677" s="47">
        <f t="shared" ref="H677:H686" si="47">H676+1</f>
        <v>676</v>
      </c>
      <c r="I677" s="324" t="s">
        <v>40</v>
      </c>
      <c r="J677" s="255" t="str">
        <f>IF(ISBLANK(INDEX('Policy Characteristics'!D:D,MATCH($C677,'Policy Characteristics'!$C:$C,0))),"",INDEX('Policy Characteristics'!D:D,MATCH($C677,'Policy Characteristics'!$C:$C,0)))</f>
        <v>Cement Carbon Contract for Difference</v>
      </c>
      <c r="K677" s="254" t="str">
        <f>IF(ISBLANK(INDEX('Policy Characteristics'!E:E,MATCH($C677,'Policy Characteristics'!$C:$C,0))),"",INDEX('Policy Characteristics'!E:E,MATCH($C677,'Policy Characteristics'!$C:$C,0)))</f>
        <v>indst cement CCfD</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300</v>
      </c>
      <c r="N677" s="261">
        <f>IF(ISBLANK(INDEX('Policy Characteristics'!H:H,MATCH($C677,'Policy Characteristics'!$C:$C,0))),"",INDEX('Policy Characteristics'!H:H,MATCH($C677,'Policy Characteristics'!$C:$C,0)))</f>
        <v>5</v>
      </c>
      <c r="O677" s="254" t="str">
        <f>IF(ISBLANK(INDEX('Policy Characteristics'!I:I,MATCH($C677,'Policy Characteristics'!$C:$C,0))),"",INDEX('Policy Characteristics'!I:I,MATCH($C677,'Policy Characteristics'!$C:$C,0)))</f>
        <v>$/metric ton CO2e</v>
      </c>
      <c r="P677" s="254" t="str">
        <f>IF(ISBLANK(INDEX('Policy Characteristics'!J:J,MATCH($C677,'Policy Characteristics'!$C:$C,0))),"",INDEX('Policy Characteristics'!J:J,MATCH($C677,'Policy Characteristics'!$C:$C,0)))</f>
        <v>**Description:** This policy offers new low-carbon cement kilns a carbon contract for difference: a guaranteed price per tonne of CO2 avoided relative to a conventional kiln, paid for a fixed contract term (15 years by default). Each year the contracted kiln receives the strike price less the carbon price it already faces (and less any per-tonne capture credit it already gets) on every tonne it avoids; a contract keeps the strike price it signed at for its whole term, and a two-sided contract (the share is set in the CCTS input file) pays the difference back when the carbon price exceeds the strike. Germany's Klimaschutzvertraege, the Netherlands' SDE++ and the Danish and UK industrial carbon-capture contracts work this way. Investors count the expected payments against the cost of a new kiln, so the lever pulls the CCS, electric and alternative-chemistry pathways forward. // **Guidance for setting values:** Denmark's 2026 cement capture contract pays about 117 euros per tonne captured (roughly 95 2012-dollars); German bids are capped at 550-600 euros per tonne. With no carbon price in place the contract is simply a payment per tonne avoided. Enter 0 to turn the programme off.</v>
      </c>
      <c r="Q677" s="254" t="str">
        <f>IF(ISBLANK(INDEX('Policy Characteristics'!K:K,MATCH($C677,'Policy Characteristics'!$C:$C,0))),"",INDEX('Policy Characteristics'!K:K,MATCH($C677,'Policy Characteristics'!$C:$C,0)))</f>
        <v>industry-ag-main.html#cement</v>
      </c>
      <c r="R677" s="254" t="str">
        <f>IF(ISBLANK(INDEX('Policy Characteristics'!L:L,MATCH($C677,'Policy Characteristics'!$C:$C,0))),"",INDEX('Policy Characteristics'!L:L,MATCH($C677,'Policy Characteristics'!$C:$C,0)))</f>
        <v>cement-carbon-contract-for-difference.html</v>
      </c>
    </row>
    <row r="678" spans="1:18"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Cement CCfD Contract Length</v>
      </c>
      <c r="C678" t="s">
        <v>4101</v>
      </c>
      <c r="D678" s="45"/>
      <c r="E678" s="45"/>
      <c r="F678" s="45"/>
      <c r="G678" s="45"/>
      <c r="H678" s="47">
        <f t="shared" si="47"/>
        <v>677</v>
      </c>
      <c r="I678" s="324" t="s">
        <v>40</v>
      </c>
      <c r="J678" s="255" t="str">
        <f>IF(ISBLANK(INDEX('Policy Characteristics'!D:D,MATCH($C678,'Policy Characteristics'!$C:$C,0))),"",INDEX('Policy Characteristics'!D:D,MATCH($C678,'Policy Characteristics'!$C:$C,0)))</f>
        <v>Cement Carbon Contract for Difference</v>
      </c>
      <c r="K678" s="254" t="str">
        <f>IF(ISBLANK(INDEX('Policy Characteristics'!E:E,MATCH($C678,'Policy Characteristics'!$C:$C,0))),"",INDEX('Policy Characteristics'!E:E,MATCH($C678,'Policy Characteristics'!$C:$C,0)))</f>
        <v/>
      </c>
      <c r="L678" s="261">
        <f>IF(ISBLANK(INDEX('Policy Characteristics'!F:F,MATCH($C678,'Policy Characteristics'!$C:$C,0))),"",INDEX('Policy Characteristics'!F:F,MATCH($C678,'Policy Characteristics'!$C:$C,0)))</f>
        <v>5</v>
      </c>
      <c r="M678" s="261">
        <f>IF(ISBLANK(INDEX('Policy Characteristics'!G:G,MATCH($C678,'Policy Characteristics'!$C:$C,0))),"",INDEX('Policy Characteristics'!G:G,MATCH($C678,'Policy Characteristics'!$C:$C,0)))</f>
        <v>20</v>
      </c>
      <c r="N678" s="261">
        <f>IF(ISBLANK(INDEX('Policy Characteristics'!H:H,MATCH($C678,'Policy Characteristics'!$C:$C,0))),"",INDEX('Policy Characteristics'!H:H,MATCH($C678,'Policy Characteristics'!$C:$C,0)))</f>
        <v>1</v>
      </c>
      <c r="O678" s="254" t="str">
        <f>IF(ISBLANK(INDEX('Policy Characteristics'!I:I,MATCH($C678,'Policy Characteristics'!$C:$C,0))),"",INDEX('Policy Characteristics'!I:I,MATCH($C678,'Policy Characteristics'!$C:$C,0)))</f>
        <v>years</v>
      </c>
      <c r="P678" s="254" t="str">
        <f>IF(ISBLANK(INDEX('Policy Characteristics'!J:J,MATCH($C678,'Policy Characteristics'!$C:$C,0))),"",INDEX('Policy Characteristics'!J:J,MATCH($C678,'Policy Characteristics'!$C:$C,0)))</f>
        <v>**Description:** Years a cement carbon contract for difference pays after the kiln is built. // **Guidance for setting values:** 15 years in Germany, the Netherlands and Denmark; the UK uses 10 years plus up to 5 one-year extensions.</v>
      </c>
      <c r="Q678" s="254" t="str">
        <f>IF(ISBLANK(INDEX('Policy Characteristics'!K:K,MATCH($C678,'Policy Characteristics'!$C:$C,0))),"",INDEX('Policy Characteristics'!K:K,MATCH($C678,'Policy Characteristics'!$C:$C,0)))</f>
        <v>industry-ag-main.html#cement</v>
      </c>
      <c r="R678" s="254" t="str">
        <f>IF(ISBLANK(INDEX('Policy Characteristics'!L:L,MATCH($C678,'Policy Characteristics'!$C:$C,0))),"",INDEX('Policy Characteristics'!L:L,MATCH($C678,'Policy Characteristics'!$C:$C,0)))</f>
        <v>cement-carbon-contract-for-difference.html</v>
      </c>
    </row>
    <row r="679" spans="1:18"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Low-Carbon Cement Procurement</v>
      </c>
      <c r="C679" t="s">
        <v>4106</v>
      </c>
      <c r="D679" s="45"/>
      <c r="E679" s="45"/>
      <c r="F679" s="45"/>
      <c r="G679" s="45"/>
      <c r="H679" s="47">
        <f>H678+1</f>
        <v>678</v>
      </c>
      <c r="I679" s="324" t="s">
        <v>40</v>
      </c>
      <c r="J679" s="255" t="str">
        <f>IF(ISBLANK(INDEX('Policy Characteristics'!D:D,MATCH($C679,'Policy Characteristics'!$C:$C,0))),"",INDEX('Policy Characteristics'!D:D,MATCH($C679,'Policy Characteristics'!$C:$C,0)))</f>
        <v>Low-Carbon Cement Procurement</v>
      </c>
      <c r="K679" s="254" t="str">
        <f>IF(ISBLANK(INDEX('Policy Characteristics'!E:E,MATCH($C679,'Policy Characteristics'!$C:$C,0))),"",INDEX('Policy Characteristics'!E:E,MATCH($C679,'Policy Characteristics'!$C:$C,0)))</f>
        <v>indst cement procurement</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cement demand bought as low-carbon</v>
      </c>
      <c r="P679" s="254" t="str">
        <f>IF(ISBLANK(INDEX('Policy Characteristics'!J:J,MATCH($C679,'Policy Characteristics'!$C:$C,0))),"",INDEX('Policy Characteristics'!J:J,MATCH($C679,'Policy Characteristics'!$C:$C,0)))</f>
        <v>**Description:** This policy commits buyers to purchase a share of the region's cement as low-carbon cement, defined as cement at or below the LCPT share of last year's fleet-average CO2 intensity (0.817 for the US: the GSA best-20-percent limit over the industry-average cement declaration). It represents Buy Clean rules for public construction and private advance market commitments. The committed volume is served first with blended cement such as limestone calcined clay cement (LC3), as far as supplementary material supply allows, then by existing low-carbon kilns; any shortfall is built as new low-carbon kilns ahead of the ordinary cost-driven choice, split among the qualifying kiln types by cost, which also opens the market for kiln types that are not yet commercial. Buyers pay the cost premium over conventional cement; the Share of Low Carbon Cement Premium Paid by Government setting splits it between government (public procurement) and private buyers (an advance market commitment). // **Guidance for setting values:** Public works take about half of US cement, so a Buy Clean rule covering all public purchases is about 0.5 and a federal-only rule much less; First Movers Coalition members commit to 10 percent of their own purchases by 2030, a small share of national demand.</v>
      </c>
      <c r="Q679" s="254" t="str">
        <f>IF(ISBLANK(INDEX('Policy Characteristics'!K:K,MATCH($C679,'Policy Characteristics'!$C:$C,0))),"",INDEX('Policy Characteristics'!K:K,MATCH($C679,'Policy Characteristics'!$C:$C,0)))</f>
        <v>industry-ag-main.html#cement</v>
      </c>
      <c r="R679" s="254" t="str">
        <f>IF(ISBLANK(INDEX('Policy Characteristics'!L:L,MATCH($C679,'Policy Characteristics'!$C:$C,0))),"",INDEX('Policy Characteristics'!L:L,MATCH($C679,'Policy Characteristics'!$C:$C,0)))</f>
        <v>cement-low-carbon-procurement.html</v>
      </c>
    </row>
    <row r="680" spans="1:18"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Procurement Premium Paid by Government</v>
      </c>
      <c r="C680" t="s">
        <v>4112</v>
      </c>
      <c r="D680" s="45"/>
      <c r="E680" s="45"/>
      <c r="F680" s="45"/>
      <c r="G680" s="45"/>
      <c r="H680" s="47">
        <f t="shared" si="47"/>
        <v>679</v>
      </c>
      <c r="I680" s="324" t="s">
        <v>40</v>
      </c>
      <c r="J680" s="255" t="str">
        <f>IF(ISBLANK(INDEX('Policy Characteristics'!D:D,MATCH($C680,'Policy Characteristics'!$C:$C,0))),"",INDEX('Policy Characteristics'!D:D,MATCH($C680,'Policy Characteristics'!$C:$C,0)))</f>
        <v>Low-Carbon Cement Procurement</v>
      </c>
      <c r="K680" s="254" t="str">
        <f>IF(ISBLANK(INDEX('Policy Characteristics'!E:E,MATCH($C680,'Policy Characteristics'!$C:$C,0))),"",INDEX('Policy Characteristics'!E:E,MATCH($C680,'Policy Characteristics'!$C:$C,0)))</f>
        <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0.05</v>
      </c>
      <c r="O680" s="254" t="str">
        <f>IF(ISBLANK(INDEX('Policy Characteristics'!I:I,MATCH($C680,'Policy Characteristics'!$C:$C,0))),"",INDEX('Policy Characteristics'!I:I,MATCH($C680,'Policy Characteristics'!$C:$C,0)))</f>
        <v>% of premium</v>
      </c>
      <c r="P680" s="254" t="str">
        <f>IF(ISBLANK(INDEX('Policy Characteristics'!J:J,MATCH($C680,'Policy Characteristics'!$C:$C,0))),"",INDEX('Policy Characteristics'!J:J,MATCH($C680,'Policy Characteristics'!$C:$C,0)))</f>
        <v>**Description:** The share of the low-carbon cement premium that government pays under the procurement policy. 1 is public Buy Clean procurement; 0 is a private advance market commitment, where the buyers absorb the premium (treated as a transfer among businesses and not booked as a government cash flow). // **Guidance for setting values:** Set to the public share of the committed purchases.</v>
      </c>
      <c r="Q680" s="254" t="str">
        <f>IF(ISBLANK(INDEX('Policy Characteristics'!K:K,MATCH($C680,'Policy Characteristics'!$C:$C,0))),"",INDEX('Policy Characteristics'!K:K,MATCH($C680,'Policy Characteristics'!$C:$C,0)))</f>
        <v>industry-ag-main.html#cement</v>
      </c>
      <c r="R680" s="254" t="str">
        <f>IF(ISBLANK(INDEX('Policy Characteristics'!L:L,MATCH($C680,'Policy Characteristics'!$C:$C,0))),"",INDEX('Policy Characteristics'!L:L,MATCH($C680,'Policy Characteristics'!$C:$C,0)))</f>
        <v>cement-low-carbon-procurement.html</v>
      </c>
    </row>
    <row r="681" spans="1:18"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Low-Carbon Cement Production Tax Credit</v>
      </c>
      <c r="C681" t="s">
        <v>4117</v>
      </c>
      <c r="D681" s="45"/>
      <c r="E681" s="45"/>
      <c r="F681" s="45"/>
      <c r="G681" s="45"/>
      <c r="H681" s="47">
        <f t="shared" si="47"/>
        <v>680</v>
      </c>
      <c r="I681" s="324" t="s">
        <v>40</v>
      </c>
      <c r="J681" s="255" t="str">
        <f>IF(ISBLANK(INDEX('Policy Characteristics'!D:D,MATCH($C681,'Policy Characteristics'!$C:$C,0))),"",INDEX('Policy Characteristics'!D:D,MATCH($C681,'Policy Characteristics'!$C:$C,0)))</f>
        <v>Low-Carbon Cement Production Tax Credit</v>
      </c>
      <c r="K681" s="254" t="str">
        <f>IF(ISBLANK(INDEX('Policy Characteristics'!E:E,MATCH($C681,'Policy Characteristics'!$C:$C,0))),"",INDEX('Policy Characteristics'!E:E,MATCH($C681,'Policy Characteristics'!$C:$C,0)))</f>
        <v>indst cement production credit</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100</v>
      </c>
      <c r="N681" s="261">
        <f>IF(ISBLANK(INDEX('Policy Characteristics'!H:H,MATCH($C681,'Policy Characteristics'!$C:$C,0))),"",INDEX('Policy Characteristics'!H:H,MATCH($C681,'Policy Characteristics'!$C:$C,0)))</f>
        <v>1</v>
      </c>
      <c r="O681" s="254" t="str">
        <f>IF(ISBLANK(INDEX('Policy Characteristics'!I:I,MATCH($C681,'Policy Characteristics'!$C:$C,0))),"",INDEX('Policy Characteristics'!I:I,MATCH($C681,'Policy Characteristics'!$C:$C,0)))</f>
        <v>$/metric ton CO2e</v>
      </c>
      <c r="P681" s="254" t="str">
        <f>IF(ISBLANK(INDEX('Policy Characteristics'!J:J,MATCH($C681,'Policy Characteristics'!$C:$C,0))),"",INDEX('Policy Characteristics'!J:J,MATCH($C681,'Policy Characteristics'!$C:$C,0)))</f>
        <v>**Description:** This policy pays a credit per tonne of cement produced by kilns whose direct CO2 per tonne is at or below the LCCT share of last year's fleet-average CO2 intensity (40 percent below by default, so the CCS and alternative-chemistry pathways qualify and the electric kiln, which keeps the calcination CO2, does not), for a fixed term after the kiln is built (10 years by default). It is the cement analogue of the production tax credits with intensity tiers in federal law (45V, 45Z) and of New Mexico's 2026 proposal for low-carbon industrial products. Investors count the credit against the cost of a new kiln, so it pulls the qualifying pathways forward. // **Guidance for setting values:** New Mexico's proposal paid 85 dollars per tonne of CO2 avoided, about 25 dollars per tonne of cement for a kiln 40 percent below the benchmark; the cost gap between conventional and CCS or electric clinker is 50 to 80 dollars per tonne in the model's US inputs.</v>
      </c>
      <c r="Q681" s="254" t="str">
        <f>IF(ISBLANK(INDEX('Policy Characteristics'!K:K,MATCH($C681,'Policy Characteristics'!$C:$C,0))),"",INDEX('Policy Characteristics'!K:K,MATCH($C681,'Policy Characteristics'!$C:$C,0)))</f>
        <v>industry-ag-main.html#cement</v>
      </c>
      <c r="R681" s="254" t="str">
        <f>IF(ISBLANK(INDEX('Policy Characteristics'!L:L,MATCH($C681,'Policy Characteristics'!$C:$C,0))),"",INDEX('Policy Characteristics'!L:L,MATCH($C681,'Policy Characteristics'!$C:$C,0)))</f>
        <v>cement-production-tax-credit.html</v>
      </c>
    </row>
    <row r="682" spans="1:18"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Cement Credit Duration</v>
      </c>
      <c r="C682" t="s">
        <v>4123</v>
      </c>
      <c r="D682" s="45"/>
      <c r="E682" s="45"/>
      <c r="F682" s="45"/>
      <c r="G682" s="45"/>
      <c r="H682" s="47">
        <f t="shared" si="47"/>
        <v>681</v>
      </c>
      <c r="I682" s="324" t="s">
        <v>40</v>
      </c>
      <c r="J682" s="255" t="str">
        <f>IF(ISBLANK(INDEX('Policy Characteristics'!D:D,MATCH($C682,'Policy Characteristics'!$C:$C,0))),"",INDEX('Policy Characteristics'!D:D,MATCH($C682,'Policy Characteristics'!$C:$C,0)))</f>
        <v>Low-Carbon Cement Production Tax Credit</v>
      </c>
      <c r="K682" s="254" t="str">
        <f>IF(ISBLANK(INDEX('Policy Characteristics'!E:E,MATCH($C682,'Policy Characteristics'!$C:$C,0))),"",INDEX('Policy Characteristics'!E:E,MATCH($C682,'Policy Characteristics'!$C:$C,0)))</f>
        <v/>
      </c>
      <c r="L682" s="261">
        <f>IF(ISBLANK(INDEX('Policy Characteristics'!F:F,MATCH($C682,'Policy Characteristics'!$C:$C,0))),"",INDEX('Policy Characteristics'!F:F,MATCH($C682,'Policy Characteristics'!$C:$C,0)))</f>
        <v>1</v>
      </c>
      <c r="M682" s="261">
        <f>IF(ISBLANK(INDEX('Policy Characteristics'!G:G,MATCH($C682,'Policy Characteristics'!$C:$C,0))),"",INDEX('Policy Characteristics'!G:G,MATCH($C682,'Policy Characteristics'!$C:$C,0)))</f>
        <v>20</v>
      </c>
      <c r="N682" s="261">
        <f>IF(ISBLANK(INDEX('Policy Characteristics'!H:H,MATCH($C682,'Policy Characteristics'!$C:$C,0))),"",INDEX('Policy Characteristics'!H:H,MATCH($C682,'Policy Characteristics'!$C:$C,0)))</f>
        <v>1</v>
      </c>
      <c r="O682" s="254" t="str">
        <f>IF(ISBLANK(INDEX('Policy Characteristics'!I:I,MATCH($C682,'Policy Characteristics'!$C:$C,0))),"",INDEX('Policy Characteristics'!I:I,MATCH($C682,'Policy Characteristics'!$C:$C,0)))</f>
        <v>years</v>
      </c>
      <c r="P682" s="254" t="str">
        <f>IF(ISBLANK(INDEX('Policy Characteristics'!J:J,MATCH($C682,'Policy Characteristics'!$C:$C,0))),"",INDEX('Policy Characteristics'!J:J,MATCH($C682,'Policy Characteristics'!$C:$C,0)))</f>
        <v>**Description:** Years a new kiln earns the low-carbon cement production tax credit after it is built. // **Guidance for setting values:** US production credits typically run 10 years; 45Q runs 12.</v>
      </c>
      <c r="Q682" s="254" t="str">
        <f>IF(ISBLANK(INDEX('Policy Characteristics'!K:K,MATCH($C682,'Policy Characteristics'!$C:$C,0))),"",INDEX('Policy Characteristics'!K:K,MATCH($C682,'Policy Characteristics'!$C:$C,0)))</f>
        <v>industry-ag-main.html#cement</v>
      </c>
      <c r="R682" s="254" t="str">
        <f>IF(ISBLANK(INDEX('Policy Characteristics'!L:L,MATCH($C682,'Policy Characteristics'!$C:$C,0))),"",INDEX('Policy Characteristics'!L:L,MATCH($C682,'Policy Characteristics'!$C:$C,0)))</f>
        <v>cement-production-tax-credit.html</v>
      </c>
    </row>
    <row r="683" spans="1:18"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Cement Pollution Border Fee</v>
      </c>
      <c r="C683" t="s">
        <v>4127</v>
      </c>
      <c r="D683" s="45"/>
      <c r="E683" s="45"/>
      <c r="F683" s="45"/>
      <c r="G683" s="45"/>
      <c r="H683" s="47">
        <f t="shared" si="47"/>
        <v>682</v>
      </c>
      <c r="I683" s="324" t="s">
        <v>40</v>
      </c>
      <c r="J683" s="255" t="str">
        <f>IF(ISBLANK(INDEX('Policy Characteristics'!D:D,MATCH($C683,'Policy Characteristics'!$C:$C,0))),"",INDEX('Policy Characteristics'!D:D,MATCH($C683,'Policy Characteristics'!$C:$C,0)))</f>
        <v>Cement Pollution Border Fee</v>
      </c>
      <c r="K683" s="254" t="str">
        <f>IF(ISBLANK(INDEX('Policy Characteristics'!E:E,MATCH($C683,'Policy Characteristics'!$C:$C,0))),"",INDEX('Policy Characteristics'!E:E,MATCH($C683,'Policy Characteristics'!$C:$C,0)))</f>
        <v>indst cement border fee</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200</v>
      </c>
      <c r="N683" s="261">
        <f>IF(ISBLANK(INDEX('Policy Characteristics'!H:H,MATCH($C683,'Policy Characteristics'!$C:$C,0))),"",INDEX('Policy Characteristics'!H:H,MATCH($C683,'Policy Characteristics'!$C:$C,0)))</f>
        <v>5</v>
      </c>
      <c r="O683" s="254" t="str">
        <f>IF(ISBLANK(INDEX('Policy Characteristics'!I:I,MATCH($C683,'Policy Characteristics'!$C:$C,0))),"",INDEX('Policy Characteristics'!I:I,MATCH($C683,'Policy Characteristics'!$C:$C,0)))</f>
        <v>$/metric ton CO2e</v>
      </c>
      <c r="P683" s="254" t="str">
        <f>IF(ISBLANK(INDEX('Policy Characteristics'!J:J,MATCH($C683,'Policy Characteristics'!$C:$C,0))),"",INDEX('Policy Characteristics'!J:J,MATCH($C683,'Policy Characteristics'!$C:$C,0)))</f>
        <v>**Description:** This policy charges a fee per tonne of CO2 embodied in imported cement and clinker. By default the fee applies only to the import's intensity above the domestic fleet's (the Clean Competition Act design); with the full-intensity setting on it applies to the whole embodied intensity (the EU carbon border adjustment design). The fee raises the delivered price of imports, so the import share of cement demand falls (with an Armington-type elasticity, adjusting over a few years) and production, energy use and emissions shift in-region; the revenue goes to government and the change in emissions abroad is reported separately. // **Guidance for setting values:** The Clean Competition Act charges 60 dollars per tonne of CO2 in 2026, rising with inflation plus 6 points a year; the EU CBAM charges the ETS price (about 75-85 euros). Because imported cement from the main US suppliers is only slightly more carbon-intensive than US cement, a fee on the intensity gap is small; a full-intensity fee at 60 dollars adds roughly 50 dollars to an 80-dollar tonne.</v>
      </c>
      <c r="Q683" s="254" t="str">
        <f>IF(ISBLANK(INDEX('Policy Characteristics'!K:K,MATCH($C683,'Policy Characteristics'!$C:$C,0))),"",INDEX('Policy Characteristics'!K:K,MATCH($C683,'Policy Characteristics'!$C:$C,0)))</f>
        <v>industry-ag-main.html#cement</v>
      </c>
      <c r="R683" s="254" t="str">
        <f>IF(ISBLANK(INDEX('Policy Characteristics'!L:L,MATCH($C683,'Policy Characteristics'!$C:$C,0))),"",INDEX('Policy Characteristics'!L:L,MATCH($C683,'Policy Characteristics'!$C:$C,0)))</f>
        <v>cement-pollution-border-fee.html</v>
      </c>
    </row>
    <row r="684" spans="1:18"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Border Fee on Full Import Intensity</v>
      </c>
      <c r="C684" t="s">
        <v>4134</v>
      </c>
      <c r="D684" s="45"/>
      <c r="E684" s="45"/>
      <c r="F684" s="45"/>
      <c r="G684" s="45"/>
      <c r="H684" s="47">
        <f t="shared" si="47"/>
        <v>683</v>
      </c>
      <c r="I684" s="324" t="s">
        <v>40</v>
      </c>
      <c r="J684" s="255" t="str">
        <f>IF(ISBLANK(INDEX('Policy Characteristics'!D:D,MATCH($C684,'Policy Characteristics'!$C:$C,0))),"",INDEX('Policy Characteristics'!D:D,MATCH($C684,'Policy Characteristics'!$C:$C,0)))</f>
        <v>Cement Pollution Border Fee</v>
      </c>
      <c r="K684" s="254" t="str">
        <f>IF(ISBLANK(INDEX('Policy Characteristics'!E:E,MATCH($C684,'Policy Characteristics'!$C:$C,0))),"",INDEX('Policy Characteristics'!E:E,MATCH($C684,'Policy Characteristics'!$C:$C,0)))</f>
        <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1</v>
      </c>
      <c r="O684" s="254" t="str">
        <f>IF(ISBLANK(INDEX('Policy Characteristics'!I:I,MATCH($C684,'Policy Characteristics'!$C:$C,0))),"",INDEX('Policy Characteristics'!I:I,MATCH($C684,'Policy Characteristics'!$C:$C,0)))</f>
        <v>on/off</v>
      </c>
      <c r="P684" s="254" t="str">
        <f>IF(ISBLANK(INDEX('Policy Characteristics'!J:J,MATCH($C684,'Policy Characteristics'!$C:$C,0))),"",INDEX('Policy Characteristics'!J:J,MATCH($C684,'Policy Characteristics'!$C:$C,0)))</f>
        <v>**Description:** When on, the cement border fee is charged on the import's whole embodied CO2 (EU CBAM style). When off, only on the excess over the domestic fleet's intensity (Clean Competition Act style). // **Guidance for setting values:** Off by default.</v>
      </c>
      <c r="Q684" s="254" t="str">
        <f>IF(ISBLANK(INDEX('Policy Characteristics'!K:K,MATCH($C684,'Policy Characteristics'!$C:$C,0))),"",INDEX('Policy Characteristics'!K:K,MATCH($C684,'Policy Characteristics'!$C:$C,0)))</f>
        <v>industry-ag-main.html#cement</v>
      </c>
      <c r="R684" s="254" t="str">
        <f>IF(ISBLANK(INDEX('Policy Characteristics'!L:L,MATCH($C684,'Policy Characteristics'!$C:$C,0))),"",INDEX('Policy Characteristics'!L:L,MATCH($C684,'Policy Characteristics'!$C:$C,0)))</f>
        <v>cement-pollution-border-fee.html</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Cement Carbon-Intensity Standard</v>
      </c>
      <c r="C685" t="s">
        <v>4138</v>
      </c>
      <c r="D685" s="45"/>
      <c r="E685" s="45"/>
      <c r="F685" s="45"/>
      <c r="G685" s="45"/>
      <c r="H685" s="47">
        <f t="shared" si="47"/>
        <v>684</v>
      </c>
      <c r="I685" s="324" t="s">
        <v>40</v>
      </c>
      <c r="J685" s="255" t="str">
        <f>IF(ISBLANK(INDEX('Policy Characteristics'!D:D,MATCH($C685,'Policy Characteristics'!$C:$C,0))),"",INDEX('Policy Characteristics'!D:D,MATCH($C685,'Policy Characteristics'!$C:$C,0)))</f>
        <v>Cement Carbon-Intensity Standard</v>
      </c>
      <c r="K685" s="254" t="str">
        <f>IF(ISBLANK(INDEX('Policy Characteristics'!E:E,MATCH($C685,'Policy Characteristics'!$C:$C,0))),"",INDEX('Policy Characteristics'!E:E,MATCH($C685,'Policy Characteristics'!$C:$C,0)))</f>
        <v>indst cement intensity standard</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below start-year intensity</v>
      </c>
      <c r="P685" s="254" t="str">
        <f>IF(ISBLANK(INDEX('Policy Characteristics'!J:J,MATCH($C685,'Policy Characteristics'!$C:$C,0))),"",INDEX('Policy Characteristics'!J:J,MATCH($C685,'Policy Characteristics'!$C:$C,0)))</f>
        <v>**Description:** This policy caps the direct CO2 per tonne of cement produced in the region, as a reduction below the start-year fleet. California's SB 596 requires a 40 percent cut from 2019 by 2035 and net zero by 2045. The fleet complies in cost order each year: first by substituting supplementary cementitious materials for clinker up to the SCM supply limit, then by requiring a share of new kilns to be low-carbon, split among the qualifying kiln types by cost. The costs land in the existing capital, operating and clinker-substitution chains; no credit market is modelled. // **Guidance for setting values:** 0.4 on a schedule reaching full implementation in 2035 reproduces SB 596's interim target. Because kilns turn over slowly, steep targets can exceed what new builds alone can deliver in a year; the model then builds every new kiln low-carbon and reports the remaining gap.</v>
      </c>
      <c r="Q685" s="254" t="str">
        <f>IF(ISBLANK(INDEX('Policy Characteristics'!K:K,MATCH($C685,'Policy Characteristics'!$C:$C,0))),"",INDEX('Policy Characteristics'!K:K,MATCH($C685,'Policy Characteristics'!$C:$C,0)))</f>
        <v>industry-ag-main.html#cement</v>
      </c>
      <c r="R685" s="254" t="str">
        <f>IF(ISBLANK(INDEX('Policy Characteristics'!L:L,MATCH($C685,'Policy Characteristics'!$C:$C,0))),"",INDEX('Policy Characteristics'!L:L,MATCH($C685,'Policy Characteristics'!$C:$C,0)))</f>
        <v>cement-carbon-intensity-standard.html</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t="s">
        <v>3788</v>
      </c>
      <c r="D686" s="45" t="s">
        <v>3461</v>
      </c>
      <c r="E686" s="45"/>
      <c r="F686" t="s">
        <v>3467</v>
      </c>
      <c r="G686" s="45"/>
      <c r="H686" s="47">
        <f t="shared" si="47"/>
        <v>685</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ref="C687:C688" si="48">C$686</f>
        <v>Subsidy for Clean Industrial Heat Production</v>
      </c>
      <c r="D687" s="45" t="s">
        <v>3462</v>
      </c>
      <c r="E687" s="45"/>
      <c r="F687" t="s">
        <v>3468</v>
      </c>
      <c r="G687" s="45"/>
      <c r="H687" s="47">
        <f t="shared" si="44"/>
        <v>686</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 t="shared" si="48"/>
        <v>Subsidy for Clean Industrial Heat Production</v>
      </c>
      <c r="D688" s="45" t="s">
        <v>3463</v>
      </c>
      <c r="E688" s="45"/>
      <c r="F688" t="s">
        <v>3469</v>
      </c>
      <c r="G688" s="45"/>
      <c r="H688" s="47">
        <f t="shared" si="44"/>
        <v>687</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PTC</v>
      </c>
      <c r="C689" s="254" t="str">
        <f>C$686</f>
        <v>Subsidy for Clean Industrial Heat Production</v>
      </c>
      <c r="D689" s="45" t="s">
        <v>3464</v>
      </c>
      <c r="E689" s="45"/>
      <c r="F689" t="s">
        <v>3470</v>
      </c>
      <c r="G689" s="45"/>
      <c r="H689" s="47">
        <f t="shared" si="44"/>
        <v>688</v>
      </c>
      <c r="I689" s="324" t="s">
        <v>40</v>
      </c>
      <c r="J689" s="255" t="str">
        <f>IF(ISBLANK(INDEX('Policy Characteristics'!D:D,MATCH($C689,'Policy Characteristics'!$C:$C,0))),"",INDEX('Policy Characteristics'!D:D,MATCH($C689,'Policy Characteristics'!$C:$C,0)))</f>
        <v>Clean Industrial Heat PTC</v>
      </c>
      <c r="K689" s="254" t="str">
        <f>IF(ISBLANK(INDEX('Policy Characteristics'!E:E,MATCH($C689,'Policy Characteristics'!$C:$C,0))),"",INDEX('Policy Characteristics'!E:E,MATCH($C689,'Policy Characteristics'!$C:$C,0)))</f>
        <v>indst clean heat PTC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20</v>
      </c>
      <c r="N689" s="261">
        <f>IF(ISBLANK(INDEX('Policy Characteristics'!H:H,MATCH($C689,'Policy Characteristics'!$C:$C,0))),"",INDEX('Policy Characteristics'!H:H,MATCH($C689,'Policy Characteristics'!$C:$C,0)))</f>
        <v>1</v>
      </c>
      <c r="O689" s="254" t="str">
        <f>IF(ISBLANK(INDEX('Policy Characteristics'!I:I,MATCH($C689,'Policy Characteristics'!$C:$C,0))),"",INDEX('Policy Characteristics'!I:I,MATCH($C689,'Policy Characteristics'!$C:$C,0)))</f>
        <v>$ / million BTU</v>
      </c>
      <c r="P689" s="254" t="str">
        <f>IF(ISBLANK(INDEX('Policy Characteristics'!J:J,MATCH($C689,'Policy Characteristics'!$C:$C,0))),"",INDEX('Policy Characteristics'!J:J,MATCH($C689,'Policy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t="s">
        <v>3789</v>
      </c>
      <c r="D690" s="45" t="s">
        <v>3461</v>
      </c>
      <c r="E690" s="45"/>
      <c r="F690" t="s">
        <v>3467</v>
      </c>
      <c r="G690" s="45"/>
      <c r="H690" s="47">
        <f t="shared" si="44"/>
        <v>689</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$C$690</f>
        <v>Perc Subsidy for Clean Industrial Heat Equipment</v>
      </c>
      <c r="D691" s="45" t="s">
        <v>3462</v>
      </c>
      <c r="E691" s="45"/>
      <c r="F691" t="s">
        <v>3468</v>
      </c>
      <c r="G691" s="45"/>
      <c r="H691" s="47">
        <f t="shared" si="44"/>
        <v>690</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 t="shared" ref="C692" si="49">$C$690</f>
        <v>Perc Subsidy for Clean Industrial Heat Equipment</v>
      </c>
      <c r="D692" s="45" t="s">
        <v>3463</v>
      </c>
      <c r="E692" s="45"/>
      <c r="F692" t="s">
        <v>3469</v>
      </c>
      <c r="G692" s="45"/>
      <c r="H692" s="47">
        <f t="shared" si="44"/>
        <v>691</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Clean Industrial Heat ITC</v>
      </c>
      <c r="C693" s="254" t="str">
        <f>$C$690</f>
        <v>Perc Subsidy for Clean Industrial Heat Equipment</v>
      </c>
      <c r="D693" s="45" t="s">
        <v>3464</v>
      </c>
      <c r="E693" s="45"/>
      <c r="F693" t="s">
        <v>3470</v>
      </c>
      <c r="G693" s="45"/>
      <c r="H693" s="47">
        <f t="shared" si="44"/>
        <v>692</v>
      </c>
      <c r="I693" s="324" t="s">
        <v>40</v>
      </c>
      <c r="J693" s="255" t="str">
        <f>IF(ISBLANK(INDEX('Policy Characteristics'!D:D,MATCH($C693,'Policy Characteristics'!$C:$C,0))),"",INDEX('Policy Characteristics'!D:D,MATCH($C693,'Policy Characteristics'!$C:$C,0)))</f>
        <v>Clean Industrial Heat ITC</v>
      </c>
      <c r="K693" s="254" t="str">
        <f>IF(ISBLANK(INDEX('Policy Characteristics'!E:E,MATCH($C693,'Policy Characteristics'!$C:$C,0))),"",INDEX('Policy Characteristics'!E:E,MATCH($C693,'Policy Characteristics'!$C:$C,0)))</f>
        <v>indst clean heat ITC</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0.95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equipment cost</v>
      </c>
      <c r="P693" s="254" t="str">
        <f>IF(ISBLANK(INDEX('Policy Characteristics'!J:J,MATCH($C693,'Policy Characteristics'!$C:$C,0))),"",INDEX('Policy Characteristics'!J:J,MATCH($C693,'Policy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t="s">
        <v>3864</v>
      </c>
      <c r="D694" s="1" t="s">
        <v>3461</v>
      </c>
      <c r="E694" s="45" t="s">
        <v>3017</v>
      </c>
      <c r="F694" t="s">
        <v>3467</v>
      </c>
      <c r="G694" t="s">
        <v>3042</v>
      </c>
      <c r="H694" s="47">
        <f t="shared" si="44"/>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0.5</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C$694</f>
        <v>Perc Decrease in Cost of Capital for Clean Industrial Equipment</v>
      </c>
      <c r="D695" s="1" t="s">
        <v>3461</v>
      </c>
      <c r="E695" s="6" t="s">
        <v>3018</v>
      </c>
      <c r="F695" t="s">
        <v>3467</v>
      </c>
      <c r="G695" t="s">
        <v>2727</v>
      </c>
      <c r="H695" s="47">
        <f t="shared" si="44"/>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0.5</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ref="C696:C759" si="50">C$694</f>
        <v>Perc Decrease in Cost of Capital for Clean Industrial Equipment</v>
      </c>
      <c r="D696" s="1" t="s">
        <v>3461</v>
      </c>
      <c r="E696" s="6" t="s">
        <v>3019</v>
      </c>
      <c r="F696" t="s">
        <v>3467</v>
      </c>
      <c r="G696" t="s">
        <v>2983</v>
      </c>
      <c r="H696" s="47">
        <f t="shared" si="44"/>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0.5</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50"/>
        <v>Perc Decrease in Cost of Capital for Clean Industrial Equipment</v>
      </c>
      <c r="D697" s="1" t="s">
        <v>3461</v>
      </c>
      <c r="E697" s="6" t="s">
        <v>3020</v>
      </c>
      <c r="F697" t="s">
        <v>3467</v>
      </c>
      <c r="G697" t="s">
        <v>2984</v>
      </c>
      <c r="H697" s="47">
        <f t="shared" si="44"/>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0.5</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50"/>
        <v>Perc Decrease in Cost of Capital for Clean Industrial Equipment</v>
      </c>
      <c r="D698" s="1" t="s">
        <v>3461</v>
      </c>
      <c r="E698" s="6" t="s">
        <v>3021</v>
      </c>
      <c r="F698" t="s">
        <v>3467</v>
      </c>
      <c r="G698" t="s">
        <v>2985</v>
      </c>
      <c r="H698" s="47">
        <f t="shared" si="44"/>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0.5</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50"/>
        <v>Perc Decrease in Cost of Capital for Clean Industrial Equipment</v>
      </c>
      <c r="D699" s="1" t="s">
        <v>3461</v>
      </c>
      <c r="E699" s="6" t="s">
        <v>3022</v>
      </c>
      <c r="F699" t="s">
        <v>3467</v>
      </c>
      <c r="G699" t="s">
        <v>2986</v>
      </c>
      <c r="H699" s="47">
        <f t="shared" si="44"/>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0.5</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50"/>
        <v>Perc Decrease in Cost of Capital for Clean Industrial Equipment</v>
      </c>
      <c r="D700" s="1" t="s">
        <v>3461</v>
      </c>
      <c r="E700" s="6" t="s">
        <v>3023</v>
      </c>
      <c r="F700" t="s">
        <v>3467</v>
      </c>
      <c r="G700" t="s">
        <v>2987</v>
      </c>
      <c r="H700" s="47">
        <f t="shared" si="44"/>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0.5</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C$694</f>
        <v>Perc Decrease in Cost of Capital for Clean Industrial Equipment</v>
      </c>
      <c r="D701" s="1" t="s">
        <v>3461</v>
      </c>
      <c r="E701" s="6" t="s">
        <v>3024</v>
      </c>
      <c r="F701" t="s">
        <v>3467</v>
      </c>
      <c r="G701" t="s">
        <v>2988</v>
      </c>
      <c r="H701" s="47">
        <f t="shared" si="44"/>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0.5</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50"/>
        <v>Perc Decrease in Cost of Capital for Clean Industrial Equipment</v>
      </c>
      <c r="D702" s="1" t="s">
        <v>3461</v>
      </c>
      <c r="E702" s="6" t="s">
        <v>3025</v>
      </c>
      <c r="F702" t="s">
        <v>3467</v>
      </c>
      <c r="G702" t="s">
        <v>2989</v>
      </c>
      <c r="H702" s="47">
        <f t="shared" si="44"/>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0.5</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50"/>
        <v>Perc Decrease in Cost of Capital for Clean Industrial Equipment</v>
      </c>
      <c r="D703" s="1" t="s">
        <v>3461</v>
      </c>
      <c r="E703" s="6" t="s">
        <v>3026</v>
      </c>
      <c r="F703" t="s">
        <v>3467</v>
      </c>
      <c r="G703" t="s">
        <v>2548</v>
      </c>
      <c r="H703" s="47">
        <f t="shared" si="44"/>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0.5</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50"/>
        <v>Perc Decrease in Cost of Capital for Clean Industrial Equipment</v>
      </c>
      <c r="D704" s="1" t="s">
        <v>3461</v>
      </c>
      <c r="E704" s="6" t="s">
        <v>3027</v>
      </c>
      <c r="F704" t="s">
        <v>3467</v>
      </c>
      <c r="G704" t="s">
        <v>2990</v>
      </c>
      <c r="H704" s="47">
        <f t="shared" si="44"/>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0.5</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50"/>
        <v>Perc Decrease in Cost of Capital for Clean Industrial Equipment</v>
      </c>
      <c r="D705" s="1" t="s">
        <v>3461</v>
      </c>
      <c r="E705" s="6" t="s">
        <v>3028</v>
      </c>
      <c r="F705" t="s">
        <v>3467</v>
      </c>
      <c r="G705" t="s">
        <v>2991</v>
      </c>
      <c r="H705" s="47">
        <f t="shared" si="44"/>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0.5</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50"/>
        <v>Perc Decrease in Cost of Capital for Clean Industrial Equipment</v>
      </c>
      <c r="D706" s="1" t="s">
        <v>3461</v>
      </c>
      <c r="E706" s="6" t="s">
        <v>3029</v>
      </c>
      <c r="F706" t="s">
        <v>3467</v>
      </c>
      <c r="G706" t="s">
        <v>2992</v>
      </c>
      <c r="H706" s="47">
        <f t="shared" si="44"/>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0.5</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50"/>
        <v>Perc Decrease in Cost of Capital for Clean Industrial Equipment</v>
      </c>
      <c r="D707" s="1" t="s">
        <v>3461</v>
      </c>
      <c r="E707" s="6" t="s">
        <v>3030</v>
      </c>
      <c r="F707" t="s">
        <v>3467</v>
      </c>
      <c r="G707" t="s">
        <v>2549</v>
      </c>
      <c r="H707" s="47">
        <f t="shared" si="44"/>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0.5</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50"/>
        <v>Perc Decrease in Cost of Capital for Clean Industrial Equipment</v>
      </c>
      <c r="D708" s="1" t="s">
        <v>3461</v>
      </c>
      <c r="E708" s="6" t="s">
        <v>3031</v>
      </c>
      <c r="F708" t="s">
        <v>3467</v>
      </c>
      <c r="G708" t="s">
        <v>2993</v>
      </c>
      <c r="H708" s="47">
        <f t="shared" si="44"/>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0.5</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29"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50"/>
        <v>Perc Decrease in Cost of Capital for Clean Industrial Equipment</v>
      </c>
      <c r="D709" s="1" t="s">
        <v>3461</v>
      </c>
      <c r="E709" s="6" t="s">
        <v>3032</v>
      </c>
      <c r="F709" t="s">
        <v>3467</v>
      </c>
      <c r="G709" t="s">
        <v>2994</v>
      </c>
      <c r="H709" s="47">
        <f t="shared" si="44"/>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0.5</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50"/>
        <v>Perc Decrease in Cost of Capital for Clean Industrial Equipment</v>
      </c>
      <c r="D710" s="1" t="s">
        <v>3461</v>
      </c>
      <c r="E710" s="6" t="s">
        <v>3033</v>
      </c>
      <c r="F710" t="s">
        <v>3467</v>
      </c>
      <c r="G710" t="s">
        <v>2995</v>
      </c>
      <c r="H710" s="47">
        <f t="shared" si="44"/>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0.5</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50"/>
        <v>Perc Decrease in Cost of Capital for Clean Industrial Equipment</v>
      </c>
      <c r="D711" s="1" t="s">
        <v>3461</v>
      </c>
      <c r="E711" s="6" t="s">
        <v>3034</v>
      </c>
      <c r="F711" t="s">
        <v>3467</v>
      </c>
      <c r="G711" t="s">
        <v>2996</v>
      </c>
      <c r="H711" s="47">
        <f t="shared" si="44"/>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0.5</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50"/>
        <v>Perc Decrease in Cost of Capital for Clean Industrial Equipment</v>
      </c>
      <c r="D712" s="1" t="s">
        <v>3461</v>
      </c>
      <c r="E712" s="6" t="s">
        <v>3035</v>
      </c>
      <c r="F712" t="s">
        <v>3467</v>
      </c>
      <c r="G712" t="s">
        <v>2997</v>
      </c>
      <c r="H712" s="47">
        <f t="shared" si="44"/>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0.5</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50"/>
        <v>Perc Decrease in Cost of Capital for Clean Industrial Equipment</v>
      </c>
      <c r="D713" s="1" t="s">
        <v>3461</v>
      </c>
      <c r="E713" s="6" t="s">
        <v>3036</v>
      </c>
      <c r="F713" t="s">
        <v>3467</v>
      </c>
      <c r="G713" t="s">
        <v>2998</v>
      </c>
      <c r="H713" s="47">
        <f t="shared" si="44"/>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0.5</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50"/>
        <v>Perc Decrease in Cost of Capital for Clean Industrial Equipment</v>
      </c>
      <c r="D714" s="1" t="s">
        <v>3461</v>
      </c>
      <c r="E714" s="6" t="s">
        <v>3037</v>
      </c>
      <c r="F714" t="s">
        <v>3467</v>
      </c>
      <c r="G714" t="s">
        <v>2999</v>
      </c>
      <c r="H714" s="47">
        <f t="shared" si="44"/>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0.5</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50"/>
        <v>Perc Decrease in Cost of Capital for Clean Industrial Equipment</v>
      </c>
      <c r="D715" s="1" t="s">
        <v>3461</v>
      </c>
      <c r="E715" s="6" t="s">
        <v>3038</v>
      </c>
      <c r="F715" t="s">
        <v>3467</v>
      </c>
      <c r="G715" t="s">
        <v>3000</v>
      </c>
      <c r="H715" s="47">
        <f t="shared" si="44"/>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0.5</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29"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50"/>
        <v>Perc Decrease in Cost of Capital for Clean Industrial Equipment</v>
      </c>
      <c r="D716" s="1" t="s">
        <v>3461</v>
      </c>
      <c r="E716" s="6" t="s">
        <v>3039</v>
      </c>
      <c r="F716" t="s">
        <v>3467</v>
      </c>
      <c r="G716" t="s">
        <v>3001</v>
      </c>
      <c r="H716" s="47">
        <f t="shared" si="44"/>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0.5</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50"/>
        <v>Perc Decrease in Cost of Capital for Clean Industrial Equipment</v>
      </c>
      <c r="D717" s="1" t="s">
        <v>3461</v>
      </c>
      <c r="E717" s="6" t="s">
        <v>3040</v>
      </c>
      <c r="F717" t="s">
        <v>3467</v>
      </c>
      <c r="G717" t="s">
        <v>3043</v>
      </c>
      <c r="H717" s="47">
        <f t="shared" si="44"/>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0.5</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50"/>
        <v>Perc Decrease in Cost of Capital for Clean Industrial Equipment</v>
      </c>
      <c r="D718" s="1" t="s">
        <v>3461</v>
      </c>
      <c r="E718" s="6" t="s">
        <v>3041</v>
      </c>
      <c r="F718" t="s">
        <v>3467</v>
      </c>
      <c r="G718" t="s">
        <v>3002</v>
      </c>
      <c r="H718" s="47">
        <f t="shared" si="44"/>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0.5</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50"/>
        <v>Perc Decrease in Cost of Capital for Clean Industrial Equipment</v>
      </c>
      <c r="D719" s="1" t="s">
        <v>3462</v>
      </c>
      <c r="E719" s="45" t="s">
        <v>3017</v>
      </c>
      <c r="F719" t="s">
        <v>3468</v>
      </c>
      <c r="G719" t="s">
        <v>3042</v>
      </c>
      <c r="H719" s="47">
        <f t="shared" si="44"/>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0.5</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50"/>
        <v>Perc Decrease in Cost of Capital for Clean Industrial Equipment</v>
      </c>
      <c r="D720" s="1" t="s">
        <v>3462</v>
      </c>
      <c r="E720" s="6" t="s">
        <v>3018</v>
      </c>
      <c r="F720" t="s">
        <v>3468</v>
      </c>
      <c r="G720" t="s">
        <v>2727</v>
      </c>
      <c r="H720" s="47">
        <f t="shared" si="44"/>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0.5</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50"/>
        <v>Perc Decrease in Cost of Capital for Clean Industrial Equipment</v>
      </c>
      <c r="D721" s="1" t="s">
        <v>3462</v>
      </c>
      <c r="E721" s="6" t="s">
        <v>3019</v>
      </c>
      <c r="F721" t="s">
        <v>3468</v>
      </c>
      <c r="G721" t="s">
        <v>2983</v>
      </c>
      <c r="H721" s="47">
        <f t="shared" si="44"/>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0.5</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50"/>
        <v>Perc Decrease in Cost of Capital for Clean Industrial Equipment</v>
      </c>
      <c r="D722" s="1" t="s">
        <v>3462</v>
      </c>
      <c r="E722" s="6" t="s">
        <v>3020</v>
      </c>
      <c r="F722" t="s">
        <v>3468</v>
      </c>
      <c r="G722" t="s">
        <v>2984</v>
      </c>
      <c r="H722" s="47">
        <f t="shared" si="44"/>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0.5</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50"/>
        <v>Perc Decrease in Cost of Capital for Clean Industrial Equipment</v>
      </c>
      <c r="D723" s="1" t="s">
        <v>3462</v>
      </c>
      <c r="E723" s="6" t="s">
        <v>3021</v>
      </c>
      <c r="F723" t="s">
        <v>3468</v>
      </c>
      <c r="G723" t="s">
        <v>2985</v>
      </c>
      <c r="H723" s="47">
        <f t="shared" si="44"/>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0.5</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50"/>
        <v>Perc Decrease in Cost of Capital for Clean Industrial Equipment</v>
      </c>
      <c r="D724" s="1" t="s">
        <v>3462</v>
      </c>
      <c r="E724" s="6" t="s">
        <v>3022</v>
      </c>
      <c r="F724" t="s">
        <v>3468</v>
      </c>
      <c r="G724" t="s">
        <v>2986</v>
      </c>
      <c r="H724" s="47">
        <f t="shared" si="44"/>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0.5</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50"/>
        <v>Perc Decrease in Cost of Capital for Clean Industrial Equipment</v>
      </c>
      <c r="D725" s="1" t="s">
        <v>3462</v>
      </c>
      <c r="E725" s="6" t="s">
        <v>3023</v>
      </c>
      <c r="F725" t="s">
        <v>3468</v>
      </c>
      <c r="G725" t="s">
        <v>2987</v>
      </c>
      <c r="H725" s="47">
        <f t="shared" si="44"/>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0.5</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50"/>
        <v>Perc Decrease in Cost of Capital for Clean Industrial Equipment</v>
      </c>
      <c r="D726" s="1" t="s">
        <v>3462</v>
      </c>
      <c r="E726" s="6" t="s">
        <v>3024</v>
      </c>
      <c r="F726" t="s">
        <v>3468</v>
      </c>
      <c r="G726" t="s">
        <v>2988</v>
      </c>
      <c r="H726" s="47">
        <f t="shared" si="44"/>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0.5</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50"/>
        <v>Perc Decrease in Cost of Capital for Clean Industrial Equipment</v>
      </c>
      <c r="D727" s="1" t="s">
        <v>3462</v>
      </c>
      <c r="E727" s="6" t="s">
        <v>3025</v>
      </c>
      <c r="F727" t="s">
        <v>3468</v>
      </c>
      <c r="G727" t="s">
        <v>2989</v>
      </c>
      <c r="H727" s="47">
        <f t="shared" si="44"/>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0.5</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50"/>
        <v>Perc Decrease in Cost of Capital for Clean Industrial Equipment</v>
      </c>
      <c r="D728" s="1" t="s">
        <v>3462</v>
      </c>
      <c r="E728" s="6" t="s">
        <v>3026</v>
      </c>
      <c r="F728" t="s">
        <v>3468</v>
      </c>
      <c r="G728" t="s">
        <v>2548</v>
      </c>
      <c r="H728" s="47">
        <f t="shared" si="44"/>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0.5</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50"/>
        <v>Perc Decrease in Cost of Capital for Clean Industrial Equipment</v>
      </c>
      <c r="D729" s="1" t="s">
        <v>3462</v>
      </c>
      <c r="E729" s="6" t="s">
        <v>3027</v>
      </c>
      <c r="F729" t="s">
        <v>3468</v>
      </c>
      <c r="G729" t="s">
        <v>2990</v>
      </c>
      <c r="H729" s="47">
        <f t="shared" si="44"/>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0.5</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50"/>
        <v>Perc Decrease in Cost of Capital for Clean Industrial Equipment</v>
      </c>
      <c r="D730" s="1" t="s">
        <v>3462</v>
      </c>
      <c r="E730" s="6" t="s">
        <v>3028</v>
      </c>
      <c r="F730" t="s">
        <v>3468</v>
      </c>
      <c r="G730" t="s">
        <v>2991</v>
      </c>
      <c r="H730" s="47">
        <f t="shared" si="44"/>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0.5</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50"/>
        <v>Perc Decrease in Cost of Capital for Clean Industrial Equipment</v>
      </c>
      <c r="D731" s="1" t="s">
        <v>3462</v>
      </c>
      <c r="E731" s="6" t="s">
        <v>3029</v>
      </c>
      <c r="F731" t="s">
        <v>3468</v>
      </c>
      <c r="G731" t="s">
        <v>2992</v>
      </c>
      <c r="H731" s="47">
        <f t="shared" si="44"/>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0.5</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50"/>
        <v>Perc Decrease in Cost of Capital for Clean Industrial Equipment</v>
      </c>
      <c r="D732" s="1" t="s">
        <v>3462</v>
      </c>
      <c r="E732" s="6" t="s">
        <v>3030</v>
      </c>
      <c r="F732" t="s">
        <v>3468</v>
      </c>
      <c r="G732" t="s">
        <v>2549</v>
      </c>
      <c r="H732" s="47">
        <f t="shared" si="44"/>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0.5</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50"/>
        <v>Perc Decrease in Cost of Capital for Clean Industrial Equipment</v>
      </c>
      <c r="D733" s="1" t="s">
        <v>3462</v>
      </c>
      <c r="E733" s="6" t="s">
        <v>3031</v>
      </c>
      <c r="F733" t="s">
        <v>3468</v>
      </c>
      <c r="G733" t="s">
        <v>2993</v>
      </c>
      <c r="H733" s="47">
        <f t="shared" ref="H733:H796" si="51">H732+1</f>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0.5</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29"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50"/>
        <v>Perc Decrease in Cost of Capital for Clean Industrial Equipment</v>
      </c>
      <c r="D734" s="1" t="s">
        <v>3462</v>
      </c>
      <c r="E734" s="6" t="s">
        <v>3032</v>
      </c>
      <c r="F734" t="s">
        <v>3468</v>
      </c>
      <c r="G734" t="s">
        <v>2994</v>
      </c>
      <c r="H734" s="47">
        <f t="shared" si="51"/>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0.5</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50"/>
        <v>Perc Decrease in Cost of Capital for Clean Industrial Equipment</v>
      </c>
      <c r="D735" s="1" t="s">
        <v>3462</v>
      </c>
      <c r="E735" s="6" t="s">
        <v>3033</v>
      </c>
      <c r="F735" t="s">
        <v>3468</v>
      </c>
      <c r="G735" t="s">
        <v>2995</v>
      </c>
      <c r="H735" s="47">
        <f t="shared" si="51"/>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0.5</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50"/>
        <v>Perc Decrease in Cost of Capital for Clean Industrial Equipment</v>
      </c>
      <c r="D736" s="1" t="s">
        <v>3462</v>
      </c>
      <c r="E736" s="6" t="s">
        <v>3034</v>
      </c>
      <c r="F736" t="s">
        <v>3468</v>
      </c>
      <c r="G736" t="s">
        <v>2996</v>
      </c>
      <c r="H736" s="47">
        <f t="shared" si="51"/>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0.5</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50"/>
        <v>Perc Decrease in Cost of Capital for Clean Industrial Equipment</v>
      </c>
      <c r="D737" s="1" t="s">
        <v>3462</v>
      </c>
      <c r="E737" s="6" t="s">
        <v>3035</v>
      </c>
      <c r="F737" t="s">
        <v>3468</v>
      </c>
      <c r="G737" t="s">
        <v>2997</v>
      </c>
      <c r="H737" s="47">
        <f t="shared" si="51"/>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0.5</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50"/>
        <v>Perc Decrease in Cost of Capital for Clean Industrial Equipment</v>
      </c>
      <c r="D738" s="1" t="s">
        <v>3462</v>
      </c>
      <c r="E738" s="6" t="s">
        <v>3036</v>
      </c>
      <c r="F738" t="s">
        <v>3468</v>
      </c>
      <c r="G738" t="s">
        <v>2998</v>
      </c>
      <c r="H738" s="47">
        <f t="shared" si="51"/>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0.5</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50"/>
        <v>Perc Decrease in Cost of Capital for Clean Industrial Equipment</v>
      </c>
      <c r="D739" s="1" t="s">
        <v>3462</v>
      </c>
      <c r="E739" s="6" t="s">
        <v>3037</v>
      </c>
      <c r="F739" t="s">
        <v>3468</v>
      </c>
      <c r="G739" t="s">
        <v>2999</v>
      </c>
      <c r="H739" s="47">
        <f t="shared" si="51"/>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0.5</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50"/>
        <v>Perc Decrease in Cost of Capital for Clean Industrial Equipment</v>
      </c>
      <c r="D740" s="1" t="s">
        <v>3462</v>
      </c>
      <c r="E740" s="6" t="s">
        <v>3038</v>
      </c>
      <c r="F740" t="s">
        <v>3468</v>
      </c>
      <c r="G740" t="s">
        <v>3000</v>
      </c>
      <c r="H740" s="47">
        <f t="shared" si="51"/>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0.5</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29"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50"/>
        <v>Perc Decrease in Cost of Capital for Clean Industrial Equipment</v>
      </c>
      <c r="D741" s="1" t="s">
        <v>3462</v>
      </c>
      <c r="E741" s="6" t="s">
        <v>3039</v>
      </c>
      <c r="F741" t="s">
        <v>3468</v>
      </c>
      <c r="G741" t="s">
        <v>3001</v>
      </c>
      <c r="H741" s="47">
        <f t="shared" si="51"/>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0.5</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50"/>
        <v>Perc Decrease in Cost of Capital for Clean Industrial Equipment</v>
      </c>
      <c r="D742" s="1" t="s">
        <v>3462</v>
      </c>
      <c r="E742" s="6" t="s">
        <v>3040</v>
      </c>
      <c r="F742" t="s">
        <v>3468</v>
      </c>
      <c r="G742" t="s">
        <v>3043</v>
      </c>
      <c r="H742" s="47">
        <f t="shared" si="51"/>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0.5</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50"/>
        <v>Perc Decrease in Cost of Capital for Clean Industrial Equipment</v>
      </c>
      <c r="D743" s="1" t="s">
        <v>3462</v>
      </c>
      <c r="E743" s="6" t="s">
        <v>3041</v>
      </c>
      <c r="F743" t="s">
        <v>3468</v>
      </c>
      <c r="G743" t="s">
        <v>3002</v>
      </c>
      <c r="H743" s="47">
        <f t="shared" si="51"/>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0.5</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50"/>
        <v>Perc Decrease in Cost of Capital for Clean Industrial Equipment</v>
      </c>
      <c r="D744" s="1" t="s">
        <v>3463</v>
      </c>
      <c r="E744" s="45" t="s">
        <v>3017</v>
      </c>
      <c r="F744" t="s">
        <v>3469</v>
      </c>
      <c r="G744" t="s">
        <v>3042</v>
      </c>
      <c r="H744" s="47">
        <f t="shared" si="51"/>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0.5</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50"/>
        <v>Perc Decrease in Cost of Capital for Clean Industrial Equipment</v>
      </c>
      <c r="D745" s="1" t="s">
        <v>3463</v>
      </c>
      <c r="E745" s="6" t="s">
        <v>3018</v>
      </c>
      <c r="F745" t="s">
        <v>3469</v>
      </c>
      <c r="G745" t="s">
        <v>2727</v>
      </c>
      <c r="H745" s="47">
        <f t="shared" si="51"/>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0.5</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50"/>
        <v>Perc Decrease in Cost of Capital for Clean Industrial Equipment</v>
      </c>
      <c r="D746" s="1" t="s">
        <v>3463</v>
      </c>
      <c r="E746" s="6" t="s">
        <v>3019</v>
      </c>
      <c r="F746" t="s">
        <v>3469</v>
      </c>
      <c r="G746" t="s">
        <v>2983</v>
      </c>
      <c r="H746" s="47">
        <f t="shared" si="51"/>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0.5</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50"/>
        <v>Perc Decrease in Cost of Capital for Clean Industrial Equipment</v>
      </c>
      <c r="D747" s="1" t="s">
        <v>3463</v>
      </c>
      <c r="E747" s="6" t="s">
        <v>3020</v>
      </c>
      <c r="F747" t="s">
        <v>3469</v>
      </c>
      <c r="G747" t="s">
        <v>2984</v>
      </c>
      <c r="H747" s="47">
        <f t="shared" si="51"/>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0.5</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50"/>
        <v>Perc Decrease in Cost of Capital for Clean Industrial Equipment</v>
      </c>
      <c r="D748" s="1" t="s">
        <v>3463</v>
      </c>
      <c r="E748" s="6" t="s">
        <v>3021</v>
      </c>
      <c r="F748" t="s">
        <v>3469</v>
      </c>
      <c r="G748" t="s">
        <v>2985</v>
      </c>
      <c r="H748" s="47">
        <f t="shared" si="51"/>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0.5</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50"/>
        <v>Perc Decrease in Cost of Capital for Clean Industrial Equipment</v>
      </c>
      <c r="D749" s="1" t="s">
        <v>3463</v>
      </c>
      <c r="E749" s="6" t="s">
        <v>3022</v>
      </c>
      <c r="F749" t="s">
        <v>3469</v>
      </c>
      <c r="G749" t="s">
        <v>2986</v>
      </c>
      <c r="H749" s="47">
        <f t="shared" si="51"/>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0.5</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50"/>
        <v>Perc Decrease in Cost of Capital for Clean Industrial Equipment</v>
      </c>
      <c r="D750" s="1" t="s">
        <v>3463</v>
      </c>
      <c r="E750" s="6" t="s">
        <v>3023</v>
      </c>
      <c r="F750" t="s">
        <v>3469</v>
      </c>
      <c r="G750" t="s">
        <v>2987</v>
      </c>
      <c r="H750" s="47">
        <f t="shared" si="51"/>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0.5</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50"/>
        <v>Perc Decrease in Cost of Capital for Clean Industrial Equipment</v>
      </c>
      <c r="D751" s="1" t="s">
        <v>3463</v>
      </c>
      <c r="E751" s="6" t="s">
        <v>3024</v>
      </c>
      <c r="F751" t="s">
        <v>3469</v>
      </c>
      <c r="G751" t="s">
        <v>2988</v>
      </c>
      <c r="H751" s="47">
        <f t="shared" si="51"/>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0.5</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50"/>
        <v>Perc Decrease in Cost of Capital for Clean Industrial Equipment</v>
      </c>
      <c r="D752" s="1" t="s">
        <v>3463</v>
      </c>
      <c r="E752" s="6" t="s">
        <v>3025</v>
      </c>
      <c r="F752" t="s">
        <v>3469</v>
      </c>
      <c r="G752" t="s">
        <v>2989</v>
      </c>
      <c r="H752" s="47">
        <f t="shared" si="51"/>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0.5</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50"/>
        <v>Perc Decrease in Cost of Capital for Clean Industrial Equipment</v>
      </c>
      <c r="D753" s="1" t="s">
        <v>3463</v>
      </c>
      <c r="E753" s="6" t="s">
        <v>3026</v>
      </c>
      <c r="F753" t="s">
        <v>3469</v>
      </c>
      <c r="G753" t="s">
        <v>2548</v>
      </c>
      <c r="H753" s="47">
        <f t="shared" si="51"/>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0.5</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50"/>
        <v>Perc Decrease in Cost of Capital for Clean Industrial Equipment</v>
      </c>
      <c r="D754" s="1" t="s">
        <v>3463</v>
      </c>
      <c r="E754" s="6" t="s">
        <v>3027</v>
      </c>
      <c r="F754" t="s">
        <v>3469</v>
      </c>
      <c r="G754" t="s">
        <v>2990</v>
      </c>
      <c r="H754" s="47">
        <f t="shared" si="51"/>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0.5</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50"/>
        <v>Perc Decrease in Cost of Capital for Clean Industrial Equipment</v>
      </c>
      <c r="D755" s="1" t="s">
        <v>3463</v>
      </c>
      <c r="E755" s="6" t="s">
        <v>3028</v>
      </c>
      <c r="F755" t="s">
        <v>3469</v>
      </c>
      <c r="G755" t="s">
        <v>2991</v>
      </c>
      <c r="H755" s="47">
        <f t="shared" si="51"/>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0.5</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50"/>
        <v>Perc Decrease in Cost of Capital for Clean Industrial Equipment</v>
      </c>
      <c r="D756" s="1" t="s">
        <v>3463</v>
      </c>
      <c r="E756" s="6" t="s">
        <v>3029</v>
      </c>
      <c r="F756" t="s">
        <v>3469</v>
      </c>
      <c r="G756" t="s">
        <v>2992</v>
      </c>
      <c r="H756" s="47">
        <f t="shared" si="51"/>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0.5</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50"/>
        <v>Perc Decrease in Cost of Capital for Clean Industrial Equipment</v>
      </c>
      <c r="D757" s="1" t="s">
        <v>3463</v>
      </c>
      <c r="E757" s="6" t="s">
        <v>3030</v>
      </c>
      <c r="F757" t="s">
        <v>3469</v>
      </c>
      <c r="G757" t="s">
        <v>2549</v>
      </c>
      <c r="H757" s="47">
        <f t="shared" si="51"/>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0.5</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50"/>
        <v>Perc Decrease in Cost of Capital for Clean Industrial Equipment</v>
      </c>
      <c r="D758" s="1" t="s">
        <v>3463</v>
      </c>
      <c r="E758" s="6" t="s">
        <v>3031</v>
      </c>
      <c r="F758" t="s">
        <v>3469</v>
      </c>
      <c r="G758" t="s">
        <v>2993</v>
      </c>
      <c r="H758" s="47">
        <f t="shared" si="51"/>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0.5</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29"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50"/>
        <v>Perc Decrease in Cost of Capital for Clean Industrial Equipment</v>
      </c>
      <c r="D759" s="1" t="s">
        <v>3463</v>
      </c>
      <c r="E759" s="6" t="s">
        <v>3032</v>
      </c>
      <c r="F759" t="s">
        <v>3469</v>
      </c>
      <c r="G759" t="s">
        <v>2994</v>
      </c>
      <c r="H759" s="47">
        <f t="shared" si="51"/>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0.5</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ref="C760:C823" si="52">C$694</f>
        <v>Perc Decrease in Cost of Capital for Clean Industrial Equipment</v>
      </c>
      <c r="D760" s="1" t="s">
        <v>3463</v>
      </c>
      <c r="E760" s="6" t="s">
        <v>3033</v>
      </c>
      <c r="F760" t="s">
        <v>3469</v>
      </c>
      <c r="G760" t="s">
        <v>2995</v>
      </c>
      <c r="H760" s="47">
        <f t="shared" si="51"/>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0.5</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52"/>
        <v>Perc Decrease in Cost of Capital for Clean Industrial Equipment</v>
      </c>
      <c r="D761" s="1" t="s">
        <v>3463</v>
      </c>
      <c r="E761" s="6" t="s">
        <v>3034</v>
      </c>
      <c r="F761" t="s">
        <v>3469</v>
      </c>
      <c r="G761" t="s">
        <v>2996</v>
      </c>
      <c r="H761" s="47">
        <f t="shared" si="51"/>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0.5</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52"/>
        <v>Perc Decrease in Cost of Capital for Clean Industrial Equipment</v>
      </c>
      <c r="D762" s="1" t="s">
        <v>3463</v>
      </c>
      <c r="E762" s="6" t="s">
        <v>3035</v>
      </c>
      <c r="F762" t="s">
        <v>3469</v>
      </c>
      <c r="G762" t="s">
        <v>2997</v>
      </c>
      <c r="H762" s="47">
        <f t="shared" si="51"/>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0.5</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52"/>
        <v>Perc Decrease in Cost of Capital for Clean Industrial Equipment</v>
      </c>
      <c r="D763" s="1" t="s">
        <v>3463</v>
      </c>
      <c r="E763" s="6" t="s">
        <v>3036</v>
      </c>
      <c r="F763" t="s">
        <v>3469</v>
      </c>
      <c r="G763" t="s">
        <v>2998</v>
      </c>
      <c r="H763" s="47">
        <f t="shared" si="51"/>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0.5</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52"/>
        <v>Perc Decrease in Cost of Capital for Clean Industrial Equipment</v>
      </c>
      <c r="D764" s="1" t="s">
        <v>3463</v>
      </c>
      <c r="E764" s="6" t="s">
        <v>3037</v>
      </c>
      <c r="F764" t="s">
        <v>3469</v>
      </c>
      <c r="G764" t="s">
        <v>2999</v>
      </c>
      <c r="H764" s="47">
        <f t="shared" si="51"/>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0.5</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52"/>
        <v>Perc Decrease in Cost of Capital for Clean Industrial Equipment</v>
      </c>
      <c r="D765" s="1" t="s">
        <v>3463</v>
      </c>
      <c r="E765" s="6" t="s">
        <v>3038</v>
      </c>
      <c r="F765" t="s">
        <v>3469</v>
      </c>
      <c r="G765" t="s">
        <v>3000</v>
      </c>
      <c r="H765" s="47">
        <f t="shared" si="51"/>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0.5</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29"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52"/>
        <v>Perc Decrease in Cost of Capital for Clean Industrial Equipment</v>
      </c>
      <c r="D766" s="1" t="s">
        <v>3463</v>
      </c>
      <c r="E766" s="6" t="s">
        <v>3039</v>
      </c>
      <c r="F766" t="s">
        <v>3469</v>
      </c>
      <c r="G766" t="s">
        <v>3001</v>
      </c>
      <c r="H766" s="47">
        <f t="shared" si="51"/>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0.5</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52"/>
        <v>Perc Decrease in Cost of Capital for Clean Industrial Equipment</v>
      </c>
      <c r="D767" s="1" t="s">
        <v>3463</v>
      </c>
      <c r="E767" s="6" t="s">
        <v>3040</v>
      </c>
      <c r="F767" t="s">
        <v>3469</v>
      </c>
      <c r="G767" t="s">
        <v>3043</v>
      </c>
      <c r="H767" s="47">
        <f t="shared" si="51"/>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0.5</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52"/>
        <v>Perc Decrease in Cost of Capital for Clean Industrial Equipment</v>
      </c>
      <c r="D768" s="1" t="s">
        <v>3463</v>
      </c>
      <c r="E768" s="6" t="s">
        <v>3041</v>
      </c>
      <c r="F768" t="s">
        <v>3469</v>
      </c>
      <c r="G768" t="s">
        <v>3002</v>
      </c>
      <c r="H768" s="47">
        <f t="shared" si="51"/>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0.5</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52"/>
        <v>Perc Decrease in Cost of Capital for Clean Industrial Equipment</v>
      </c>
      <c r="D769" s="1" t="s">
        <v>3464</v>
      </c>
      <c r="E769" s="45" t="s">
        <v>3017</v>
      </c>
      <c r="F769" t="s">
        <v>3470</v>
      </c>
      <c r="G769" t="s">
        <v>3042</v>
      </c>
      <c r="H769" s="47">
        <f t="shared" si="51"/>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0.5</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52"/>
        <v>Perc Decrease in Cost of Capital for Clean Industrial Equipment</v>
      </c>
      <c r="D770" s="1" t="s">
        <v>3464</v>
      </c>
      <c r="E770" s="6" t="s">
        <v>3018</v>
      </c>
      <c r="F770" t="s">
        <v>3470</v>
      </c>
      <c r="G770" t="s">
        <v>2727</v>
      </c>
      <c r="H770" s="47">
        <f t="shared" si="51"/>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0.5</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52"/>
        <v>Perc Decrease in Cost of Capital for Clean Industrial Equipment</v>
      </c>
      <c r="D771" s="1" t="s">
        <v>3464</v>
      </c>
      <c r="E771" s="6" t="s">
        <v>3019</v>
      </c>
      <c r="F771" t="s">
        <v>3470</v>
      </c>
      <c r="G771" t="s">
        <v>2983</v>
      </c>
      <c r="H771" s="47">
        <f t="shared" si="51"/>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0.5</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52"/>
        <v>Perc Decrease in Cost of Capital for Clean Industrial Equipment</v>
      </c>
      <c r="D772" s="1" t="s">
        <v>3464</v>
      </c>
      <c r="E772" s="6" t="s">
        <v>3020</v>
      </c>
      <c r="F772" t="s">
        <v>3470</v>
      </c>
      <c r="G772" t="s">
        <v>2984</v>
      </c>
      <c r="H772" s="47">
        <f t="shared" si="51"/>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0.5</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52"/>
        <v>Perc Decrease in Cost of Capital for Clean Industrial Equipment</v>
      </c>
      <c r="D773" s="1" t="s">
        <v>3464</v>
      </c>
      <c r="E773" s="6" t="s">
        <v>3021</v>
      </c>
      <c r="F773" t="s">
        <v>3470</v>
      </c>
      <c r="G773" t="s">
        <v>2985</v>
      </c>
      <c r="H773" s="47">
        <f t="shared" si="51"/>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0.5</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52"/>
        <v>Perc Decrease in Cost of Capital for Clean Industrial Equipment</v>
      </c>
      <c r="D774" s="1" t="s">
        <v>3464</v>
      </c>
      <c r="E774" s="6" t="s">
        <v>3022</v>
      </c>
      <c r="F774" t="s">
        <v>3470</v>
      </c>
      <c r="G774" t="s">
        <v>2986</v>
      </c>
      <c r="H774" s="47">
        <f t="shared" si="51"/>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0.5</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52"/>
        <v>Perc Decrease in Cost of Capital for Clean Industrial Equipment</v>
      </c>
      <c r="D775" s="1" t="s">
        <v>3464</v>
      </c>
      <c r="E775" s="6" t="s">
        <v>3023</v>
      </c>
      <c r="F775" t="s">
        <v>3470</v>
      </c>
      <c r="G775" t="s">
        <v>2987</v>
      </c>
      <c r="H775" s="47">
        <f t="shared" si="51"/>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0.5</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52"/>
        <v>Perc Decrease in Cost of Capital for Clean Industrial Equipment</v>
      </c>
      <c r="D776" s="1" t="s">
        <v>3464</v>
      </c>
      <c r="E776" s="6" t="s">
        <v>3024</v>
      </c>
      <c r="F776" t="s">
        <v>3470</v>
      </c>
      <c r="G776" t="s">
        <v>2988</v>
      </c>
      <c r="H776" s="47">
        <f t="shared" si="51"/>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0.5</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52"/>
        <v>Perc Decrease in Cost of Capital for Clean Industrial Equipment</v>
      </c>
      <c r="D777" s="1" t="s">
        <v>3464</v>
      </c>
      <c r="E777" s="6" t="s">
        <v>3025</v>
      </c>
      <c r="F777" t="s">
        <v>3470</v>
      </c>
      <c r="G777" t="s">
        <v>2989</v>
      </c>
      <c r="H777" s="47">
        <f t="shared" si="51"/>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0.5</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52"/>
        <v>Perc Decrease in Cost of Capital for Clean Industrial Equipment</v>
      </c>
      <c r="D778" s="1" t="s">
        <v>3464</v>
      </c>
      <c r="E778" s="6" t="s">
        <v>3026</v>
      </c>
      <c r="F778" t="s">
        <v>3470</v>
      </c>
      <c r="G778" t="s">
        <v>2548</v>
      </c>
      <c r="H778" s="47">
        <f t="shared" si="51"/>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0.5</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52"/>
        <v>Perc Decrease in Cost of Capital for Clean Industrial Equipment</v>
      </c>
      <c r="D779" s="1" t="s">
        <v>3464</v>
      </c>
      <c r="E779" s="6" t="s">
        <v>3027</v>
      </c>
      <c r="F779" t="s">
        <v>3470</v>
      </c>
      <c r="G779" t="s">
        <v>2990</v>
      </c>
      <c r="H779" s="47">
        <f t="shared" si="51"/>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0.5</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52"/>
        <v>Perc Decrease in Cost of Capital for Clean Industrial Equipment</v>
      </c>
      <c r="D780" s="1" t="s">
        <v>3464</v>
      </c>
      <c r="E780" s="6" t="s">
        <v>3028</v>
      </c>
      <c r="F780" t="s">
        <v>3470</v>
      </c>
      <c r="G780" t="s">
        <v>2991</v>
      </c>
      <c r="H780" s="47">
        <f t="shared" si="51"/>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0.5</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52"/>
        <v>Perc Decrease in Cost of Capital for Clean Industrial Equipment</v>
      </c>
      <c r="D781" s="1" t="s">
        <v>3464</v>
      </c>
      <c r="E781" s="6" t="s">
        <v>3029</v>
      </c>
      <c r="F781" t="s">
        <v>3470</v>
      </c>
      <c r="G781" t="s">
        <v>2992</v>
      </c>
      <c r="H781" s="47">
        <f t="shared" si="51"/>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0.5</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52"/>
        <v>Perc Decrease in Cost of Capital for Clean Industrial Equipment</v>
      </c>
      <c r="D782" s="1" t="s">
        <v>3464</v>
      </c>
      <c r="E782" s="6" t="s">
        <v>3030</v>
      </c>
      <c r="F782" t="s">
        <v>3470</v>
      </c>
      <c r="G782" t="s">
        <v>2549</v>
      </c>
      <c r="H782" s="47">
        <f t="shared" si="51"/>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0.5</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52"/>
        <v>Perc Decrease in Cost of Capital for Clean Industrial Equipment</v>
      </c>
      <c r="D783" s="1" t="s">
        <v>3464</v>
      </c>
      <c r="E783" s="6" t="s">
        <v>3031</v>
      </c>
      <c r="F783" t="s">
        <v>3470</v>
      </c>
      <c r="G783" t="s">
        <v>2993</v>
      </c>
      <c r="H783" s="47">
        <f t="shared" si="51"/>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0.5</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29"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52"/>
        <v>Perc Decrease in Cost of Capital for Clean Industrial Equipment</v>
      </c>
      <c r="D784" s="1" t="s">
        <v>3464</v>
      </c>
      <c r="E784" s="6" t="s">
        <v>3032</v>
      </c>
      <c r="F784" t="s">
        <v>3470</v>
      </c>
      <c r="G784" t="s">
        <v>2994</v>
      </c>
      <c r="H784" s="47">
        <f t="shared" si="51"/>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0.5</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52"/>
        <v>Perc Decrease in Cost of Capital for Clean Industrial Equipment</v>
      </c>
      <c r="D785" s="1" t="s">
        <v>3464</v>
      </c>
      <c r="E785" s="6" t="s">
        <v>3033</v>
      </c>
      <c r="F785" t="s">
        <v>3470</v>
      </c>
      <c r="G785" t="s">
        <v>2995</v>
      </c>
      <c r="H785" s="47">
        <f t="shared" si="51"/>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0.5</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52"/>
        <v>Perc Decrease in Cost of Capital for Clean Industrial Equipment</v>
      </c>
      <c r="D786" s="1" t="s">
        <v>3464</v>
      </c>
      <c r="E786" s="6" t="s">
        <v>3034</v>
      </c>
      <c r="F786" t="s">
        <v>3470</v>
      </c>
      <c r="G786" t="s">
        <v>2996</v>
      </c>
      <c r="H786" s="47">
        <f t="shared" si="51"/>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0.5</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52"/>
        <v>Perc Decrease in Cost of Capital for Clean Industrial Equipment</v>
      </c>
      <c r="D787" s="1" t="s">
        <v>3464</v>
      </c>
      <c r="E787" s="6" t="s">
        <v>3035</v>
      </c>
      <c r="F787" t="s">
        <v>3470</v>
      </c>
      <c r="G787" t="s">
        <v>2997</v>
      </c>
      <c r="H787" s="47">
        <f t="shared" si="51"/>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0.5</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52"/>
        <v>Perc Decrease in Cost of Capital for Clean Industrial Equipment</v>
      </c>
      <c r="D788" s="1" t="s">
        <v>3464</v>
      </c>
      <c r="E788" s="6" t="s">
        <v>3036</v>
      </c>
      <c r="F788" t="s">
        <v>3470</v>
      </c>
      <c r="G788" t="s">
        <v>2998</v>
      </c>
      <c r="H788" s="47">
        <f t="shared" si="51"/>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0.5</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52"/>
        <v>Perc Decrease in Cost of Capital for Clean Industrial Equipment</v>
      </c>
      <c r="D789" s="1" t="s">
        <v>3464</v>
      </c>
      <c r="E789" s="6" t="s">
        <v>3037</v>
      </c>
      <c r="F789" t="s">
        <v>3470</v>
      </c>
      <c r="G789" t="s">
        <v>2999</v>
      </c>
      <c r="H789" s="47">
        <f t="shared" si="51"/>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0.5</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52"/>
        <v>Perc Decrease in Cost of Capital for Clean Industrial Equipment</v>
      </c>
      <c r="D790" s="1" t="s">
        <v>3464</v>
      </c>
      <c r="E790" s="6" t="s">
        <v>3038</v>
      </c>
      <c r="F790" t="s">
        <v>3470</v>
      </c>
      <c r="G790" t="s">
        <v>3000</v>
      </c>
      <c r="H790" s="47">
        <f t="shared" si="51"/>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0.5</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29"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52"/>
        <v>Perc Decrease in Cost of Capital for Clean Industrial Equipment</v>
      </c>
      <c r="D791" s="1" t="s">
        <v>3464</v>
      </c>
      <c r="E791" s="6" t="s">
        <v>3039</v>
      </c>
      <c r="F791" t="s">
        <v>3470</v>
      </c>
      <c r="G791" t="s">
        <v>3001</v>
      </c>
      <c r="H791" s="47">
        <f t="shared" si="51"/>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0.5</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52"/>
        <v>Perc Decrease in Cost of Capital for Clean Industrial Equipment</v>
      </c>
      <c r="D792" s="1" t="s">
        <v>3464</v>
      </c>
      <c r="E792" s="6" t="s">
        <v>3040</v>
      </c>
      <c r="F792" t="s">
        <v>3470</v>
      </c>
      <c r="G792" t="s">
        <v>3043</v>
      </c>
      <c r="H792" s="47">
        <f t="shared" si="51"/>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0.5</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52"/>
        <v>Perc Decrease in Cost of Capital for Clean Industrial Equipment</v>
      </c>
      <c r="D793" s="1" t="s">
        <v>3464</v>
      </c>
      <c r="E793" s="6" t="s">
        <v>3041</v>
      </c>
      <c r="F793" t="s">
        <v>3470</v>
      </c>
      <c r="G793" t="s">
        <v>3002</v>
      </c>
      <c r="H793" s="47">
        <f t="shared" si="51"/>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0.5</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52"/>
        <v>Perc Decrease in Cost of Capital for Clean Industrial Equipment</v>
      </c>
      <c r="D794" s="1" t="s">
        <v>3465</v>
      </c>
      <c r="E794" s="45" t="s">
        <v>3017</v>
      </c>
      <c r="F794" t="s">
        <v>3471</v>
      </c>
      <c r="G794" t="s">
        <v>3042</v>
      </c>
      <c r="H794" s="47">
        <f t="shared" si="51"/>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0.5</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52"/>
        <v>Perc Decrease in Cost of Capital for Clean Industrial Equipment</v>
      </c>
      <c r="D795" s="1" t="s">
        <v>3465</v>
      </c>
      <c r="E795" s="6" t="s">
        <v>3018</v>
      </c>
      <c r="F795" t="s">
        <v>3471</v>
      </c>
      <c r="G795" t="s">
        <v>2727</v>
      </c>
      <c r="H795" s="47">
        <f t="shared" si="51"/>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0.5</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52"/>
        <v>Perc Decrease in Cost of Capital for Clean Industrial Equipment</v>
      </c>
      <c r="D796" s="1" t="s">
        <v>3465</v>
      </c>
      <c r="E796" s="6" t="s">
        <v>3019</v>
      </c>
      <c r="F796" t="s">
        <v>3471</v>
      </c>
      <c r="G796" t="s">
        <v>2983</v>
      </c>
      <c r="H796" s="47">
        <f t="shared" si="51"/>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0.5</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52"/>
        <v>Perc Decrease in Cost of Capital for Clean Industrial Equipment</v>
      </c>
      <c r="D797" s="1" t="s">
        <v>3465</v>
      </c>
      <c r="E797" s="6" t="s">
        <v>3020</v>
      </c>
      <c r="F797" t="s">
        <v>3471</v>
      </c>
      <c r="G797" t="s">
        <v>2984</v>
      </c>
      <c r="H797" s="47">
        <f t="shared" ref="H797:H860" si="53">H796+1</f>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0.5</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52"/>
        <v>Perc Decrease in Cost of Capital for Clean Industrial Equipment</v>
      </c>
      <c r="D798" s="1" t="s">
        <v>3465</v>
      </c>
      <c r="E798" s="6" t="s">
        <v>3021</v>
      </c>
      <c r="F798" t="s">
        <v>3471</v>
      </c>
      <c r="G798" t="s">
        <v>2985</v>
      </c>
      <c r="H798" s="47">
        <f t="shared" si="53"/>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0.5</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52"/>
        <v>Perc Decrease in Cost of Capital for Clean Industrial Equipment</v>
      </c>
      <c r="D799" s="1" t="s">
        <v>3465</v>
      </c>
      <c r="E799" s="6" t="s">
        <v>3022</v>
      </c>
      <c r="F799" t="s">
        <v>3471</v>
      </c>
      <c r="G799" t="s">
        <v>2986</v>
      </c>
      <c r="H799" s="47">
        <f t="shared" si="53"/>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0.5</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52"/>
        <v>Perc Decrease in Cost of Capital for Clean Industrial Equipment</v>
      </c>
      <c r="D800" s="1" t="s">
        <v>3465</v>
      </c>
      <c r="E800" s="6" t="s">
        <v>3023</v>
      </c>
      <c r="F800" t="s">
        <v>3471</v>
      </c>
      <c r="G800" t="s">
        <v>2987</v>
      </c>
      <c r="H800" s="47">
        <f t="shared" si="53"/>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0.5</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52"/>
        <v>Perc Decrease in Cost of Capital for Clean Industrial Equipment</v>
      </c>
      <c r="D801" s="1" t="s">
        <v>3465</v>
      </c>
      <c r="E801" s="6" t="s">
        <v>3024</v>
      </c>
      <c r="F801" t="s">
        <v>3471</v>
      </c>
      <c r="G801" t="s">
        <v>2988</v>
      </c>
      <c r="H801" s="47">
        <f t="shared" si="53"/>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0.5</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52"/>
        <v>Perc Decrease in Cost of Capital for Clean Industrial Equipment</v>
      </c>
      <c r="D802" s="1" t="s">
        <v>3465</v>
      </c>
      <c r="E802" s="6" t="s">
        <v>3025</v>
      </c>
      <c r="F802" t="s">
        <v>3471</v>
      </c>
      <c r="G802" t="s">
        <v>2989</v>
      </c>
      <c r="H802" s="47">
        <f t="shared" si="53"/>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0.5</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52"/>
        <v>Perc Decrease in Cost of Capital for Clean Industrial Equipment</v>
      </c>
      <c r="D803" s="1" t="s">
        <v>3465</v>
      </c>
      <c r="E803" s="6" t="s">
        <v>3026</v>
      </c>
      <c r="F803" t="s">
        <v>3471</v>
      </c>
      <c r="G803" t="s">
        <v>2548</v>
      </c>
      <c r="H803" s="47">
        <f t="shared" si="53"/>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0.5</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52"/>
        <v>Perc Decrease in Cost of Capital for Clean Industrial Equipment</v>
      </c>
      <c r="D804" s="1" t="s">
        <v>3465</v>
      </c>
      <c r="E804" s="6" t="s">
        <v>3027</v>
      </c>
      <c r="F804" t="s">
        <v>3471</v>
      </c>
      <c r="G804" t="s">
        <v>2990</v>
      </c>
      <c r="H804" s="47">
        <f t="shared" si="53"/>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0.5</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52"/>
        <v>Perc Decrease in Cost of Capital for Clean Industrial Equipment</v>
      </c>
      <c r="D805" s="1" t="s">
        <v>3465</v>
      </c>
      <c r="E805" s="6" t="s">
        <v>3028</v>
      </c>
      <c r="F805" t="s">
        <v>3471</v>
      </c>
      <c r="G805" t="s">
        <v>2991</v>
      </c>
      <c r="H805" s="47">
        <f t="shared" si="53"/>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0.5</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52"/>
        <v>Perc Decrease in Cost of Capital for Clean Industrial Equipment</v>
      </c>
      <c r="D806" s="1" t="s">
        <v>3465</v>
      </c>
      <c r="E806" s="6" t="s">
        <v>3029</v>
      </c>
      <c r="F806" t="s">
        <v>3471</v>
      </c>
      <c r="G806" t="s">
        <v>2992</v>
      </c>
      <c r="H806" s="47">
        <f t="shared" si="53"/>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0.5</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52"/>
        <v>Perc Decrease in Cost of Capital for Clean Industrial Equipment</v>
      </c>
      <c r="D807" s="1" t="s">
        <v>3465</v>
      </c>
      <c r="E807" s="6" t="s">
        <v>3030</v>
      </c>
      <c r="F807" t="s">
        <v>3471</v>
      </c>
      <c r="G807" t="s">
        <v>2549</v>
      </c>
      <c r="H807" s="47">
        <f t="shared" si="53"/>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0.5</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52"/>
        <v>Perc Decrease in Cost of Capital for Clean Industrial Equipment</v>
      </c>
      <c r="D808" s="1" t="s">
        <v>3465</v>
      </c>
      <c r="E808" s="6" t="s">
        <v>3031</v>
      </c>
      <c r="F808" t="s">
        <v>3471</v>
      </c>
      <c r="G808" t="s">
        <v>2993</v>
      </c>
      <c r="H808" s="47">
        <f t="shared" si="53"/>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0.5</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29"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52"/>
        <v>Perc Decrease in Cost of Capital for Clean Industrial Equipment</v>
      </c>
      <c r="D809" s="1" t="s">
        <v>3465</v>
      </c>
      <c r="E809" s="6" t="s">
        <v>3032</v>
      </c>
      <c r="F809" t="s">
        <v>3471</v>
      </c>
      <c r="G809" t="s">
        <v>2994</v>
      </c>
      <c r="H809" s="47">
        <f t="shared" si="53"/>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0.5</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52"/>
        <v>Perc Decrease in Cost of Capital for Clean Industrial Equipment</v>
      </c>
      <c r="D810" s="1" t="s">
        <v>3465</v>
      </c>
      <c r="E810" s="6" t="s">
        <v>3033</v>
      </c>
      <c r="F810" t="s">
        <v>3471</v>
      </c>
      <c r="G810" t="s">
        <v>2995</v>
      </c>
      <c r="H810" s="47">
        <f t="shared" si="53"/>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0.5</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52"/>
        <v>Perc Decrease in Cost of Capital for Clean Industrial Equipment</v>
      </c>
      <c r="D811" s="1" t="s">
        <v>3465</v>
      </c>
      <c r="E811" s="6" t="s">
        <v>3034</v>
      </c>
      <c r="F811" t="s">
        <v>3471</v>
      </c>
      <c r="G811" t="s">
        <v>2996</v>
      </c>
      <c r="H811" s="47">
        <f t="shared" si="53"/>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0.5</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52"/>
        <v>Perc Decrease in Cost of Capital for Clean Industrial Equipment</v>
      </c>
      <c r="D812" s="1" t="s">
        <v>3465</v>
      </c>
      <c r="E812" s="6" t="s">
        <v>3035</v>
      </c>
      <c r="F812" t="s">
        <v>3471</v>
      </c>
      <c r="G812" t="s">
        <v>2997</v>
      </c>
      <c r="H812" s="47">
        <f t="shared" si="53"/>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0.5</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52"/>
        <v>Perc Decrease in Cost of Capital for Clean Industrial Equipment</v>
      </c>
      <c r="D813" s="1" t="s">
        <v>3465</v>
      </c>
      <c r="E813" s="6" t="s">
        <v>3036</v>
      </c>
      <c r="F813" t="s">
        <v>3471</v>
      </c>
      <c r="G813" t="s">
        <v>2998</v>
      </c>
      <c r="H813" s="47">
        <f t="shared" si="53"/>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0.5</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52"/>
        <v>Perc Decrease in Cost of Capital for Clean Industrial Equipment</v>
      </c>
      <c r="D814" s="1" t="s">
        <v>3465</v>
      </c>
      <c r="E814" s="6" t="s">
        <v>3037</v>
      </c>
      <c r="F814" t="s">
        <v>3471</v>
      </c>
      <c r="G814" t="s">
        <v>2999</v>
      </c>
      <c r="H814" s="47">
        <f t="shared" si="53"/>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0.5</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52"/>
        <v>Perc Decrease in Cost of Capital for Clean Industrial Equipment</v>
      </c>
      <c r="D815" s="1" t="s">
        <v>3465</v>
      </c>
      <c r="E815" s="6" t="s">
        <v>3038</v>
      </c>
      <c r="F815" t="s">
        <v>3471</v>
      </c>
      <c r="G815" t="s">
        <v>3000</v>
      </c>
      <c r="H815" s="47">
        <f t="shared" si="53"/>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0.5</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29"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52"/>
        <v>Perc Decrease in Cost of Capital for Clean Industrial Equipment</v>
      </c>
      <c r="D816" s="1" t="s">
        <v>3465</v>
      </c>
      <c r="E816" s="6" t="s">
        <v>3039</v>
      </c>
      <c r="F816" t="s">
        <v>3471</v>
      </c>
      <c r="G816" t="s">
        <v>3001</v>
      </c>
      <c r="H816" s="47">
        <f t="shared" si="53"/>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0.5</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52"/>
        <v>Perc Decrease in Cost of Capital for Clean Industrial Equipment</v>
      </c>
      <c r="D817" s="1" t="s">
        <v>3465</v>
      </c>
      <c r="E817" s="6" t="s">
        <v>3040</v>
      </c>
      <c r="F817" t="s">
        <v>3471</v>
      </c>
      <c r="G817" t="s">
        <v>3043</v>
      </c>
      <c r="H817" s="47">
        <f t="shared" si="53"/>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0.5</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52"/>
        <v>Perc Decrease in Cost of Capital for Clean Industrial Equipment</v>
      </c>
      <c r="D818" s="1" t="s">
        <v>3465</v>
      </c>
      <c r="E818" s="6" t="s">
        <v>3041</v>
      </c>
      <c r="F818" t="s">
        <v>3471</v>
      </c>
      <c r="G818" t="s">
        <v>3002</v>
      </c>
      <c r="H818" s="47">
        <f t="shared" si="53"/>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0.5</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52"/>
        <v>Perc Decrease in Cost of Capital for Clean Industrial Equipment</v>
      </c>
      <c r="D819" s="1" t="s">
        <v>3466</v>
      </c>
      <c r="E819" s="45" t="s">
        <v>3017</v>
      </c>
      <c r="F819" t="s">
        <v>3472</v>
      </c>
      <c r="G819" t="s">
        <v>3042</v>
      </c>
      <c r="H819" s="47">
        <f t="shared" si="53"/>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0.5</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52"/>
        <v>Perc Decrease in Cost of Capital for Clean Industrial Equipment</v>
      </c>
      <c r="D820" s="1" t="s">
        <v>3466</v>
      </c>
      <c r="E820" s="6" t="s">
        <v>3018</v>
      </c>
      <c r="F820" t="s">
        <v>3472</v>
      </c>
      <c r="G820" t="s">
        <v>2727</v>
      </c>
      <c r="H820" s="47">
        <f t="shared" si="53"/>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0.5</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52"/>
        <v>Perc Decrease in Cost of Capital for Clean Industrial Equipment</v>
      </c>
      <c r="D821" s="1" t="s">
        <v>3466</v>
      </c>
      <c r="E821" s="6" t="s">
        <v>3019</v>
      </c>
      <c r="F821" t="s">
        <v>3472</v>
      </c>
      <c r="G821" t="s">
        <v>2983</v>
      </c>
      <c r="H821" s="47">
        <f t="shared" si="53"/>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0.5</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52"/>
        <v>Perc Decrease in Cost of Capital for Clean Industrial Equipment</v>
      </c>
      <c r="D822" s="1" t="s">
        <v>3466</v>
      </c>
      <c r="E822" s="6" t="s">
        <v>3020</v>
      </c>
      <c r="F822" t="s">
        <v>3472</v>
      </c>
      <c r="G822" t="s">
        <v>2984</v>
      </c>
      <c r="H822" s="47">
        <f t="shared" si="53"/>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0.5</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52"/>
        <v>Perc Decrease in Cost of Capital for Clean Industrial Equipment</v>
      </c>
      <c r="D823" s="1" t="s">
        <v>3466</v>
      </c>
      <c r="E823" s="6" t="s">
        <v>3021</v>
      </c>
      <c r="F823" t="s">
        <v>3472</v>
      </c>
      <c r="G823" t="s">
        <v>2985</v>
      </c>
      <c r="H823" s="47">
        <f t="shared" si="53"/>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0.5</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ref="C824:C862" si="54">C$694</f>
        <v>Perc Decrease in Cost of Capital for Clean Industrial Equipment</v>
      </c>
      <c r="D824" s="1" t="s">
        <v>3466</v>
      </c>
      <c r="E824" s="6" t="s">
        <v>3022</v>
      </c>
      <c r="F824" t="s">
        <v>3472</v>
      </c>
      <c r="G824" t="s">
        <v>2986</v>
      </c>
      <c r="H824" s="47">
        <f t="shared" si="53"/>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0.5</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54"/>
        <v>Perc Decrease in Cost of Capital for Clean Industrial Equipment</v>
      </c>
      <c r="D825" s="1" t="s">
        <v>3466</v>
      </c>
      <c r="E825" s="6" t="s">
        <v>3023</v>
      </c>
      <c r="F825" t="s">
        <v>3472</v>
      </c>
      <c r="G825" t="s">
        <v>2987</v>
      </c>
      <c r="H825" s="47">
        <f t="shared" si="53"/>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0.5</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54"/>
        <v>Perc Decrease in Cost of Capital for Clean Industrial Equipment</v>
      </c>
      <c r="D826" s="1" t="s">
        <v>3466</v>
      </c>
      <c r="E826" s="6" t="s">
        <v>3024</v>
      </c>
      <c r="F826" t="s">
        <v>3472</v>
      </c>
      <c r="G826" t="s">
        <v>2988</v>
      </c>
      <c r="H826" s="47">
        <f t="shared" si="53"/>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0.5</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54"/>
        <v>Perc Decrease in Cost of Capital for Clean Industrial Equipment</v>
      </c>
      <c r="D827" s="1" t="s">
        <v>3466</v>
      </c>
      <c r="E827" s="6" t="s">
        <v>3025</v>
      </c>
      <c r="F827" t="s">
        <v>3472</v>
      </c>
      <c r="G827" t="s">
        <v>2989</v>
      </c>
      <c r="H827" s="47">
        <f t="shared" si="53"/>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0.5</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54"/>
        <v>Perc Decrease in Cost of Capital for Clean Industrial Equipment</v>
      </c>
      <c r="D828" s="1" t="s">
        <v>3466</v>
      </c>
      <c r="E828" s="6" t="s">
        <v>3026</v>
      </c>
      <c r="F828" t="s">
        <v>3472</v>
      </c>
      <c r="G828" t="s">
        <v>2548</v>
      </c>
      <c r="H828" s="47">
        <f t="shared" si="53"/>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0.5</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54"/>
        <v>Perc Decrease in Cost of Capital for Clean Industrial Equipment</v>
      </c>
      <c r="D829" s="1" t="s">
        <v>3466</v>
      </c>
      <c r="E829" s="6" t="s">
        <v>3027</v>
      </c>
      <c r="F829" t="s">
        <v>3472</v>
      </c>
      <c r="G829" t="s">
        <v>2990</v>
      </c>
      <c r="H829" s="47">
        <f t="shared" si="53"/>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0.5</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54"/>
        <v>Perc Decrease in Cost of Capital for Clean Industrial Equipment</v>
      </c>
      <c r="D830" s="1" t="s">
        <v>3466</v>
      </c>
      <c r="E830" s="6" t="s">
        <v>3028</v>
      </c>
      <c r="F830" t="s">
        <v>3472</v>
      </c>
      <c r="G830" t="s">
        <v>2991</v>
      </c>
      <c r="H830" s="47">
        <f t="shared" si="53"/>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0.5</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54"/>
        <v>Perc Decrease in Cost of Capital for Clean Industrial Equipment</v>
      </c>
      <c r="D831" s="1" t="s">
        <v>3466</v>
      </c>
      <c r="E831" s="6" t="s">
        <v>3029</v>
      </c>
      <c r="F831" t="s">
        <v>3472</v>
      </c>
      <c r="G831" t="s">
        <v>2992</v>
      </c>
      <c r="H831" s="47">
        <f t="shared" si="53"/>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0.5</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54"/>
        <v>Perc Decrease in Cost of Capital for Clean Industrial Equipment</v>
      </c>
      <c r="D832" s="1" t="s">
        <v>3466</v>
      </c>
      <c r="E832" s="6" t="s">
        <v>3030</v>
      </c>
      <c r="F832" t="s">
        <v>3472</v>
      </c>
      <c r="G832" t="s">
        <v>2549</v>
      </c>
      <c r="H832" s="47">
        <f t="shared" si="53"/>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0.5</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54"/>
        <v>Perc Decrease in Cost of Capital for Clean Industrial Equipment</v>
      </c>
      <c r="D833" s="1" t="s">
        <v>3466</v>
      </c>
      <c r="E833" s="6" t="s">
        <v>3031</v>
      </c>
      <c r="F833" t="s">
        <v>3472</v>
      </c>
      <c r="G833" t="s">
        <v>2993</v>
      </c>
      <c r="H833" s="47">
        <f t="shared" si="53"/>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0.5</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29"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54"/>
        <v>Perc Decrease in Cost of Capital for Clean Industrial Equipment</v>
      </c>
      <c r="D834" s="1" t="s">
        <v>3466</v>
      </c>
      <c r="E834" s="6" t="s">
        <v>3032</v>
      </c>
      <c r="F834" t="s">
        <v>3472</v>
      </c>
      <c r="G834" t="s">
        <v>2994</v>
      </c>
      <c r="H834" s="47">
        <f t="shared" si="53"/>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0.5</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54"/>
        <v>Perc Decrease in Cost of Capital for Clean Industrial Equipment</v>
      </c>
      <c r="D835" s="1" t="s">
        <v>3466</v>
      </c>
      <c r="E835" s="6" t="s">
        <v>3033</v>
      </c>
      <c r="F835" t="s">
        <v>3472</v>
      </c>
      <c r="G835" t="s">
        <v>2995</v>
      </c>
      <c r="H835" s="47">
        <f t="shared" si="53"/>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0.5</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54"/>
        <v>Perc Decrease in Cost of Capital for Clean Industrial Equipment</v>
      </c>
      <c r="D836" s="1" t="s">
        <v>3466</v>
      </c>
      <c r="E836" s="6" t="s">
        <v>3034</v>
      </c>
      <c r="F836" t="s">
        <v>3472</v>
      </c>
      <c r="G836" t="s">
        <v>2996</v>
      </c>
      <c r="H836" s="47">
        <f t="shared" si="53"/>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0.5</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54"/>
        <v>Perc Decrease in Cost of Capital for Clean Industrial Equipment</v>
      </c>
      <c r="D837" s="1" t="s">
        <v>3466</v>
      </c>
      <c r="E837" s="6" t="s">
        <v>3035</v>
      </c>
      <c r="F837" t="s">
        <v>3472</v>
      </c>
      <c r="G837" t="s">
        <v>2997</v>
      </c>
      <c r="H837" s="47">
        <f t="shared" si="53"/>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0.5</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54"/>
        <v>Perc Decrease in Cost of Capital for Clean Industrial Equipment</v>
      </c>
      <c r="D838" s="1" t="s">
        <v>3466</v>
      </c>
      <c r="E838" s="6" t="s">
        <v>3036</v>
      </c>
      <c r="F838" t="s">
        <v>3472</v>
      </c>
      <c r="G838" t="s">
        <v>2998</v>
      </c>
      <c r="H838" s="47">
        <f t="shared" si="53"/>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0.5</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54"/>
        <v>Perc Decrease in Cost of Capital for Clean Industrial Equipment</v>
      </c>
      <c r="D839" s="1" t="s">
        <v>3466</v>
      </c>
      <c r="E839" s="6" t="s">
        <v>3037</v>
      </c>
      <c r="F839" t="s">
        <v>3472</v>
      </c>
      <c r="G839" t="s">
        <v>2999</v>
      </c>
      <c r="H839" s="47">
        <f t="shared" si="53"/>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0.5</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54"/>
        <v>Perc Decrease in Cost of Capital for Clean Industrial Equipment</v>
      </c>
      <c r="D840" s="1" t="s">
        <v>3466</v>
      </c>
      <c r="E840" s="6" t="s">
        <v>3038</v>
      </c>
      <c r="F840" t="s">
        <v>3472</v>
      </c>
      <c r="G840" t="s">
        <v>3000</v>
      </c>
      <c r="H840" s="47">
        <f t="shared" si="53"/>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0.5</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29"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54"/>
        <v>Perc Decrease in Cost of Capital for Clean Industrial Equipment</v>
      </c>
      <c r="D841" s="1" t="s">
        <v>3466</v>
      </c>
      <c r="E841" s="6" t="s">
        <v>3039</v>
      </c>
      <c r="F841" t="s">
        <v>3472</v>
      </c>
      <c r="G841" t="s">
        <v>3001</v>
      </c>
      <c r="H841" s="47">
        <f t="shared" si="53"/>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0.5</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54"/>
        <v>Perc Decrease in Cost of Capital for Clean Industrial Equipment</v>
      </c>
      <c r="D842" s="1" t="s">
        <v>3466</v>
      </c>
      <c r="E842" s="6" t="s">
        <v>3040</v>
      </c>
      <c r="F842" t="s">
        <v>3472</v>
      </c>
      <c r="G842" t="s">
        <v>3043</v>
      </c>
      <c r="H842" s="47">
        <f t="shared" si="53"/>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0.5</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54"/>
        <v>Perc Decrease in Cost of Capital for Clean Industrial Equipment</v>
      </c>
      <c r="D843" s="1" t="s">
        <v>3466</v>
      </c>
      <c r="E843" s="6" t="s">
        <v>3041</v>
      </c>
      <c r="F843" t="s">
        <v>3472</v>
      </c>
      <c r="G843" t="s">
        <v>3002</v>
      </c>
      <c r="H843" s="47">
        <f t="shared" si="53"/>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0.5</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54"/>
        <v>Perc Decrease in Cost of Capital for Clean Industrial Equipment</v>
      </c>
      <c r="D844" s="1" t="s">
        <v>3583</v>
      </c>
      <c r="E844" s="45" t="s">
        <v>3017</v>
      </c>
      <c r="F844" t="s">
        <v>3473</v>
      </c>
      <c r="G844" t="s">
        <v>3042</v>
      </c>
      <c r="H844" s="47">
        <f t="shared" si="53"/>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0.5</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54"/>
        <v>Perc Decrease in Cost of Capital for Clean Industrial Equipment</v>
      </c>
      <c r="D845" s="1" t="s">
        <v>3583</v>
      </c>
      <c r="E845" s="6" t="s">
        <v>3018</v>
      </c>
      <c r="F845" t="s">
        <v>3473</v>
      </c>
      <c r="G845" t="s">
        <v>2727</v>
      </c>
      <c r="H845" s="47">
        <f t="shared" si="53"/>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0.5</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54"/>
        <v>Perc Decrease in Cost of Capital for Clean Industrial Equipment</v>
      </c>
      <c r="D846" s="1" t="s">
        <v>3583</v>
      </c>
      <c r="E846" s="6" t="s">
        <v>3019</v>
      </c>
      <c r="F846" t="s">
        <v>3473</v>
      </c>
      <c r="G846" t="s">
        <v>2983</v>
      </c>
      <c r="H846" s="47">
        <f t="shared" si="53"/>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0.5</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54"/>
        <v>Perc Decrease in Cost of Capital for Clean Industrial Equipment</v>
      </c>
      <c r="D847" s="1" t="s">
        <v>3583</v>
      </c>
      <c r="E847" s="6" t="s">
        <v>3020</v>
      </c>
      <c r="F847" t="s">
        <v>3473</v>
      </c>
      <c r="G847" t="s">
        <v>2984</v>
      </c>
      <c r="H847" s="47">
        <f t="shared" si="53"/>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0.5</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54"/>
        <v>Perc Decrease in Cost of Capital for Clean Industrial Equipment</v>
      </c>
      <c r="D848" s="1" t="s">
        <v>3583</v>
      </c>
      <c r="E848" s="6" t="s">
        <v>3021</v>
      </c>
      <c r="F848" t="s">
        <v>3473</v>
      </c>
      <c r="G848" t="s">
        <v>2985</v>
      </c>
      <c r="H848" s="47">
        <f t="shared" si="53"/>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0.5</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54"/>
        <v>Perc Decrease in Cost of Capital for Clean Industrial Equipment</v>
      </c>
      <c r="D849" s="1" t="s">
        <v>3583</v>
      </c>
      <c r="E849" s="6" t="s">
        <v>3022</v>
      </c>
      <c r="F849" t="s">
        <v>3473</v>
      </c>
      <c r="G849" t="s">
        <v>2986</v>
      </c>
      <c r="H849" s="47">
        <f t="shared" si="53"/>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0.5</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54"/>
        <v>Perc Decrease in Cost of Capital for Clean Industrial Equipment</v>
      </c>
      <c r="D850" s="1" t="s">
        <v>3583</v>
      </c>
      <c r="E850" s="6" t="s">
        <v>3023</v>
      </c>
      <c r="F850" t="s">
        <v>3473</v>
      </c>
      <c r="G850" t="s">
        <v>2987</v>
      </c>
      <c r="H850" s="47">
        <f t="shared" si="53"/>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0.5</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54"/>
        <v>Perc Decrease in Cost of Capital for Clean Industrial Equipment</v>
      </c>
      <c r="D851" s="1" t="s">
        <v>3583</v>
      </c>
      <c r="E851" s="6" t="s">
        <v>3024</v>
      </c>
      <c r="F851" t="s">
        <v>3473</v>
      </c>
      <c r="G851" t="s">
        <v>2988</v>
      </c>
      <c r="H851" s="47">
        <f t="shared" si="53"/>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0.5</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54"/>
        <v>Perc Decrease in Cost of Capital for Clean Industrial Equipment</v>
      </c>
      <c r="D852" s="1" t="s">
        <v>3583</v>
      </c>
      <c r="E852" s="6" t="s">
        <v>3025</v>
      </c>
      <c r="F852" t="s">
        <v>3473</v>
      </c>
      <c r="G852" t="s">
        <v>2989</v>
      </c>
      <c r="H852" s="47">
        <f t="shared" si="53"/>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0.5</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54"/>
        <v>Perc Decrease in Cost of Capital for Clean Industrial Equipment</v>
      </c>
      <c r="D853" s="1" t="s">
        <v>3583</v>
      </c>
      <c r="E853" s="6" t="s">
        <v>3026</v>
      </c>
      <c r="F853" t="s">
        <v>3473</v>
      </c>
      <c r="G853" t="s">
        <v>2548</v>
      </c>
      <c r="H853" s="47">
        <f t="shared" si="53"/>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0.5</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54"/>
        <v>Perc Decrease in Cost of Capital for Clean Industrial Equipment</v>
      </c>
      <c r="D854" s="1" t="s">
        <v>3583</v>
      </c>
      <c r="E854" s="6" t="s">
        <v>3027</v>
      </c>
      <c r="F854" t="s">
        <v>3473</v>
      </c>
      <c r="G854" t="s">
        <v>2990</v>
      </c>
      <c r="H854" s="47">
        <f t="shared" si="53"/>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0.5</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54"/>
        <v>Perc Decrease in Cost of Capital for Clean Industrial Equipment</v>
      </c>
      <c r="D855" s="1" t="s">
        <v>3583</v>
      </c>
      <c r="E855" s="6" t="s">
        <v>3028</v>
      </c>
      <c r="F855" t="s">
        <v>3473</v>
      </c>
      <c r="G855" t="s">
        <v>2991</v>
      </c>
      <c r="H855" s="47">
        <f t="shared" si="53"/>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0.5</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54"/>
        <v>Perc Decrease in Cost of Capital for Clean Industrial Equipment</v>
      </c>
      <c r="D856" s="1" t="s">
        <v>3583</v>
      </c>
      <c r="E856" s="6" t="s">
        <v>3029</v>
      </c>
      <c r="F856" t="s">
        <v>3473</v>
      </c>
      <c r="G856" t="s">
        <v>2992</v>
      </c>
      <c r="H856" s="47">
        <f t="shared" si="53"/>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0.5</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54"/>
        <v>Perc Decrease in Cost of Capital for Clean Industrial Equipment</v>
      </c>
      <c r="D857" s="1" t="s">
        <v>3583</v>
      </c>
      <c r="E857" s="6" t="s">
        <v>3030</v>
      </c>
      <c r="F857" t="s">
        <v>3473</v>
      </c>
      <c r="G857" t="s">
        <v>2549</v>
      </c>
      <c r="H857" s="47">
        <f t="shared" si="53"/>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0.5</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54"/>
        <v>Perc Decrease in Cost of Capital for Clean Industrial Equipment</v>
      </c>
      <c r="D858" s="1" t="s">
        <v>3583</v>
      </c>
      <c r="E858" s="6" t="s">
        <v>3031</v>
      </c>
      <c r="F858" t="s">
        <v>3473</v>
      </c>
      <c r="G858" t="s">
        <v>2993</v>
      </c>
      <c r="H858" s="47">
        <f t="shared" si="53"/>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0.5</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29"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54"/>
        <v>Perc Decrease in Cost of Capital for Clean Industrial Equipment</v>
      </c>
      <c r="D859" s="1" t="s">
        <v>3583</v>
      </c>
      <c r="E859" s="6" t="s">
        <v>3032</v>
      </c>
      <c r="F859" t="s">
        <v>3473</v>
      </c>
      <c r="G859" t="s">
        <v>2994</v>
      </c>
      <c r="H859" s="47">
        <f t="shared" si="53"/>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0.5</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54"/>
        <v>Perc Decrease in Cost of Capital for Clean Industrial Equipment</v>
      </c>
      <c r="D860" s="1" t="s">
        <v>3583</v>
      </c>
      <c r="E860" s="6" t="s">
        <v>3033</v>
      </c>
      <c r="F860" t="s">
        <v>3473</v>
      </c>
      <c r="G860" t="s">
        <v>2995</v>
      </c>
      <c r="H860" s="47">
        <f t="shared" si="53"/>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0.5</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54"/>
        <v>Perc Decrease in Cost of Capital for Clean Industrial Equipment</v>
      </c>
      <c r="D861" s="1" t="s">
        <v>3583</v>
      </c>
      <c r="E861" s="6" t="s">
        <v>3034</v>
      </c>
      <c r="F861" t="s">
        <v>3473</v>
      </c>
      <c r="G861" t="s">
        <v>2996</v>
      </c>
      <c r="H861" s="47">
        <f t="shared" ref="H861:H924" si="55">H860+1</f>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0.5</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54"/>
        <v>Perc Decrease in Cost of Capital for Clean Industrial Equipment</v>
      </c>
      <c r="D862" s="1" t="s">
        <v>3583</v>
      </c>
      <c r="E862" s="6" t="s">
        <v>3035</v>
      </c>
      <c r="F862" t="s">
        <v>3473</v>
      </c>
      <c r="G862" t="s">
        <v>2997</v>
      </c>
      <c r="H862" s="47">
        <f t="shared" si="55"/>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0.5</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943" si="56">C$694</f>
        <v>Perc Decrease in Cost of Capital for Clean Industrial Equipment</v>
      </c>
      <c r="D863" s="1" t="s">
        <v>3583</v>
      </c>
      <c r="E863" s="6" t="s">
        <v>3036</v>
      </c>
      <c r="F863" t="s">
        <v>3473</v>
      </c>
      <c r="G863" t="s">
        <v>2998</v>
      </c>
      <c r="H863" s="47">
        <f t="shared" si="55"/>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0.5</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56"/>
        <v>Perc Decrease in Cost of Capital for Clean Industrial Equipment</v>
      </c>
      <c r="D864" s="1" t="s">
        <v>3583</v>
      </c>
      <c r="E864" s="6" t="s">
        <v>3037</v>
      </c>
      <c r="F864" t="s">
        <v>3473</v>
      </c>
      <c r="G864" t="s">
        <v>2999</v>
      </c>
      <c r="H864" s="47">
        <f t="shared" si="55"/>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0.5</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56"/>
        <v>Perc Decrease in Cost of Capital for Clean Industrial Equipment</v>
      </c>
      <c r="D865" s="1" t="s">
        <v>3583</v>
      </c>
      <c r="E865" s="6" t="s">
        <v>3038</v>
      </c>
      <c r="F865" t="s">
        <v>3473</v>
      </c>
      <c r="G865" t="s">
        <v>3000</v>
      </c>
      <c r="H865" s="47">
        <f t="shared" si="55"/>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0.5</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254"/>
    </row>
    <row r="866" spans="1:18" ht="29"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56"/>
        <v>Perc Decrease in Cost of Capital for Clean Industrial Equipment</v>
      </c>
      <c r="D866" s="1" t="s">
        <v>3583</v>
      </c>
      <c r="E866" s="6" t="s">
        <v>3039</v>
      </c>
      <c r="F866" t="s">
        <v>3473</v>
      </c>
      <c r="G866" t="s">
        <v>3001</v>
      </c>
      <c r="H866" s="47">
        <f t="shared" si="55"/>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0.5</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254"/>
    </row>
    <row r="867" spans="1:18"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56"/>
        <v>Perc Decrease in Cost of Capital for Clean Industrial Equipment</v>
      </c>
      <c r="D867" s="1" t="s">
        <v>3583</v>
      </c>
      <c r="E867" s="6" t="s">
        <v>3040</v>
      </c>
      <c r="F867" t="s">
        <v>3473</v>
      </c>
      <c r="G867" t="s">
        <v>3043</v>
      </c>
      <c r="H867" s="47">
        <f t="shared" si="55"/>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0.5</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254"/>
    </row>
    <row r="868" spans="1:18"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56"/>
        <v>Perc Decrease in Cost of Capital for Clean Industrial Equipment</v>
      </c>
      <c r="D868" s="1" t="s">
        <v>3583</v>
      </c>
      <c r="E868" s="6" t="s">
        <v>3041</v>
      </c>
      <c r="F868" t="s">
        <v>3473</v>
      </c>
      <c r="G868" t="s">
        <v>3002</v>
      </c>
      <c r="H868" s="47">
        <f t="shared" si="55"/>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0.5</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254"/>
    </row>
    <row r="869" spans="1:18"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56"/>
        <v>Perc Decrease in Cost of Capital for Clean Industrial Equipment</v>
      </c>
      <c r="D869" s="1" t="s">
        <v>3939</v>
      </c>
      <c r="E869" s="45" t="s">
        <v>3017</v>
      </c>
      <c r="F869" t="s">
        <v>3915</v>
      </c>
      <c r="G869" t="s">
        <v>3042</v>
      </c>
      <c r="H869" s="47">
        <f t="shared" si="55"/>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0.5</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56"/>
        <v>Perc Decrease in Cost of Capital for Clean Industrial Equipment</v>
      </c>
      <c r="D870" s="1" t="s">
        <v>3939</v>
      </c>
      <c r="E870" s="6" t="s">
        <v>3018</v>
      </c>
      <c r="F870" t="s">
        <v>3915</v>
      </c>
      <c r="G870" t="s">
        <v>2727</v>
      </c>
      <c r="H870" s="47">
        <f t="shared" si="55"/>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0.5</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56"/>
        <v>Perc Decrease in Cost of Capital for Clean Industrial Equipment</v>
      </c>
      <c r="D871" s="1" t="s">
        <v>3939</v>
      </c>
      <c r="E871" s="6" t="s">
        <v>3019</v>
      </c>
      <c r="F871" t="s">
        <v>3915</v>
      </c>
      <c r="G871" t="s">
        <v>2983</v>
      </c>
      <c r="H871" s="47">
        <f t="shared" si="55"/>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0.5</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56"/>
        <v>Perc Decrease in Cost of Capital for Clean Industrial Equipment</v>
      </c>
      <c r="D872" s="1" t="s">
        <v>3939</v>
      </c>
      <c r="E872" s="6" t="s">
        <v>3020</v>
      </c>
      <c r="F872" t="s">
        <v>3915</v>
      </c>
      <c r="G872" t="s">
        <v>2984</v>
      </c>
      <c r="H872" s="47">
        <f t="shared" si="55"/>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0.5</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400"/>
    </row>
    <row r="873" spans="1:18"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56"/>
        <v>Perc Decrease in Cost of Capital for Clean Industrial Equipment</v>
      </c>
      <c r="D873" s="1" t="s">
        <v>3939</v>
      </c>
      <c r="E873" s="6" t="s">
        <v>3021</v>
      </c>
      <c r="F873" t="s">
        <v>3915</v>
      </c>
      <c r="G873" t="s">
        <v>2985</v>
      </c>
      <c r="H873" s="47">
        <f t="shared" si="55"/>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0.5</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400"/>
    </row>
    <row r="874" spans="1:18"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56"/>
        <v>Perc Decrease in Cost of Capital for Clean Industrial Equipment</v>
      </c>
      <c r="D874" s="1" t="s">
        <v>3939</v>
      </c>
      <c r="E874" s="6" t="s">
        <v>3022</v>
      </c>
      <c r="F874" t="s">
        <v>3915</v>
      </c>
      <c r="G874" t="s">
        <v>2986</v>
      </c>
      <c r="H874" s="47">
        <f t="shared" si="55"/>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0.5</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400"/>
    </row>
    <row r="875" spans="1:18"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56"/>
        <v>Perc Decrease in Cost of Capital for Clean Industrial Equipment</v>
      </c>
      <c r="D875" s="1" t="s">
        <v>3939</v>
      </c>
      <c r="E875" s="6" t="s">
        <v>3023</v>
      </c>
      <c r="F875" t="s">
        <v>3915</v>
      </c>
      <c r="G875" t="s">
        <v>2987</v>
      </c>
      <c r="H875" s="47">
        <f t="shared" si="55"/>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0.5</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400"/>
    </row>
    <row r="876" spans="1:18"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56"/>
        <v>Perc Decrease in Cost of Capital for Clean Industrial Equipment</v>
      </c>
      <c r="D876" s="1" t="s">
        <v>3939</v>
      </c>
      <c r="E876" s="6" t="s">
        <v>3024</v>
      </c>
      <c r="F876" t="s">
        <v>3915</v>
      </c>
      <c r="G876" t="s">
        <v>2988</v>
      </c>
      <c r="H876" s="47">
        <f t="shared" si="55"/>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0.5</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400"/>
    </row>
    <row r="877" spans="1:18"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56"/>
        <v>Perc Decrease in Cost of Capital for Clean Industrial Equipment</v>
      </c>
      <c r="D877" s="1" t="s">
        <v>3939</v>
      </c>
      <c r="E877" s="6" t="s">
        <v>3025</v>
      </c>
      <c r="F877" t="s">
        <v>3915</v>
      </c>
      <c r="G877" t="s">
        <v>2989</v>
      </c>
      <c r="H877" s="47">
        <f t="shared" si="55"/>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0.5</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400"/>
    </row>
    <row r="878" spans="1:18"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56"/>
        <v>Perc Decrease in Cost of Capital for Clean Industrial Equipment</v>
      </c>
      <c r="D878" s="1" t="s">
        <v>3939</v>
      </c>
      <c r="E878" s="6" t="s">
        <v>3026</v>
      </c>
      <c r="F878" t="s">
        <v>3915</v>
      </c>
      <c r="G878" t="s">
        <v>2548</v>
      </c>
      <c r="H878" s="47">
        <f t="shared" si="55"/>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0.5</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400"/>
    </row>
    <row r="879" spans="1:18"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56"/>
        <v>Perc Decrease in Cost of Capital for Clean Industrial Equipment</v>
      </c>
      <c r="D879" s="1" t="s">
        <v>3939</v>
      </c>
      <c r="E879" s="6" t="s">
        <v>3027</v>
      </c>
      <c r="F879" t="s">
        <v>3915</v>
      </c>
      <c r="G879" t="s">
        <v>2990</v>
      </c>
      <c r="H879" s="47">
        <f t="shared" si="55"/>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0.5</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400"/>
    </row>
    <row r="880" spans="1:18"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56"/>
        <v>Perc Decrease in Cost of Capital for Clean Industrial Equipment</v>
      </c>
      <c r="D880" s="1" t="s">
        <v>3939</v>
      </c>
      <c r="E880" s="6" t="s">
        <v>3028</v>
      </c>
      <c r="F880" t="s">
        <v>3915</v>
      </c>
      <c r="G880" t="s">
        <v>2991</v>
      </c>
      <c r="H880" s="47">
        <f t="shared" si="55"/>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0.5</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400"/>
    </row>
    <row r="881" spans="1:18"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56"/>
        <v>Perc Decrease in Cost of Capital for Clean Industrial Equipment</v>
      </c>
      <c r="D881" s="1" t="s">
        <v>3939</v>
      </c>
      <c r="E881" s="6" t="s">
        <v>3029</v>
      </c>
      <c r="F881" t="s">
        <v>3915</v>
      </c>
      <c r="G881" t="s">
        <v>2992</v>
      </c>
      <c r="H881" s="47">
        <f t="shared" si="55"/>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0.5</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400"/>
    </row>
    <row r="882" spans="1:18"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56"/>
        <v>Perc Decrease in Cost of Capital for Clean Industrial Equipment</v>
      </c>
      <c r="D882" s="1" t="s">
        <v>3939</v>
      </c>
      <c r="E882" s="6" t="s">
        <v>3030</v>
      </c>
      <c r="F882" t="s">
        <v>3915</v>
      </c>
      <c r="G882" t="s">
        <v>2549</v>
      </c>
      <c r="H882" s="47">
        <f t="shared" si="55"/>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0.5</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400"/>
    </row>
    <row r="883" spans="1:18"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56"/>
        <v>Perc Decrease in Cost of Capital for Clean Industrial Equipment</v>
      </c>
      <c r="D883" s="1" t="s">
        <v>3939</v>
      </c>
      <c r="E883" s="6" t="s">
        <v>3031</v>
      </c>
      <c r="F883" t="s">
        <v>3915</v>
      </c>
      <c r="G883" t="s">
        <v>2993</v>
      </c>
      <c r="H883" s="47">
        <f t="shared" si="55"/>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0.5</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400"/>
    </row>
    <row r="884" spans="1:18" ht="29"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56"/>
        <v>Perc Decrease in Cost of Capital for Clean Industrial Equipment</v>
      </c>
      <c r="D884" s="1" t="s">
        <v>3939</v>
      </c>
      <c r="E884" s="6" t="s">
        <v>3032</v>
      </c>
      <c r="F884" t="s">
        <v>3915</v>
      </c>
      <c r="G884" t="s">
        <v>2994</v>
      </c>
      <c r="H884" s="47">
        <f t="shared" si="55"/>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0.5</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400"/>
    </row>
    <row r="885" spans="1:18"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56"/>
        <v>Perc Decrease in Cost of Capital for Clean Industrial Equipment</v>
      </c>
      <c r="D885" s="1" t="s">
        <v>3939</v>
      </c>
      <c r="E885" s="6" t="s">
        <v>3033</v>
      </c>
      <c r="F885" t="s">
        <v>3915</v>
      </c>
      <c r="G885" t="s">
        <v>2995</v>
      </c>
      <c r="H885" s="47">
        <f t="shared" si="55"/>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0.5</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400"/>
    </row>
    <row r="886" spans="1:18"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56"/>
        <v>Perc Decrease in Cost of Capital for Clean Industrial Equipment</v>
      </c>
      <c r="D886" s="1" t="s">
        <v>3939</v>
      </c>
      <c r="E886" s="6" t="s">
        <v>3034</v>
      </c>
      <c r="F886" t="s">
        <v>3915</v>
      </c>
      <c r="G886" t="s">
        <v>2996</v>
      </c>
      <c r="H886" s="47">
        <f t="shared" si="55"/>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0.5</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c r="R886" s="400"/>
    </row>
    <row r="887" spans="1:18"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56"/>
        <v>Perc Decrease in Cost of Capital for Clean Industrial Equipment</v>
      </c>
      <c r="D887" s="1" t="s">
        <v>3939</v>
      </c>
      <c r="E887" s="6" t="s">
        <v>3035</v>
      </c>
      <c r="F887" t="s">
        <v>3915</v>
      </c>
      <c r="G887" t="s">
        <v>2997</v>
      </c>
      <c r="H887" s="47">
        <f t="shared" si="55"/>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0.5</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c r="R887" s="400"/>
    </row>
    <row r="888" spans="1:18"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56"/>
        <v>Perc Decrease in Cost of Capital for Clean Industrial Equipment</v>
      </c>
      <c r="D888" s="1" t="s">
        <v>3939</v>
      </c>
      <c r="E888" s="6" t="s">
        <v>3036</v>
      </c>
      <c r="F888" t="s">
        <v>3915</v>
      </c>
      <c r="G888" t="s">
        <v>2998</v>
      </c>
      <c r="H888" s="47">
        <f t="shared" si="55"/>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0.5</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c r="R888" s="400"/>
    </row>
    <row r="889" spans="1:18"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56"/>
        <v>Perc Decrease in Cost of Capital for Clean Industrial Equipment</v>
      </c>
      <c r="D889" s="1" t="s">
        <v>3939</v>
      </c>
      <c r="E889" s="6" t="s">
        <v>3037</v>
      </c>
      <c r="F889" t="s">
        <v>3915</v>
      </c>
      <c r="G889" t="s">
        <v>2999</v>
      </c>
      <c r="H889" s="47">
        <f t="shared" si="55"/>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0.5</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c r="R889" s="400"/>
    </row>
    <row r="890" spans="1:18"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56"/>
        <v>Perc Decrease in Cost of Capital for Clean Industrial Equipment</v>
      </c>
      <c r="D890" s="1" t="s">
        <v>3939</v>
      </c>
      <c r="E890" s="6" t="s">
        <v>3038</v>
      </c>
      <c r="F890" t="s">
        <v>3915</v>
      </c>
      <c r="G890" t="s">
        <v>3000</v>
      </c>
      <c r="H890" s="47">
        <f t="shared" si="55"/>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0.5</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c r="R890" s="400"/>
    </row>
    <row r="891" spans="1:18" ht="29"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56"/>
        <v>Perc Decrease in Cost of Capital for Clean Industrial Equipment</v>
      </c>
      <c r="D891" s="1" t="s">
        <v>3939</v>
      </c>
      <c r="E891" s="6" t="s">
        <v>3039</v>
      </c>
      <c r="F891" t="s">
        <v>3915</v>
      </c>
      <c r="G891" t="s">
        <v>3001</v>
      </c>
      <c r="H891" s="47">
        <f t="shared" si="55"/>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0.5</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c r="R891" s="400"/>
    </row>
    <row r="892" spans="1:18"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56"/>
        <v>Perc Decrease in Cost of Capital for Clean Industrial Equipment</v>
      </c>
      <c r="D892" s="1" t="s">
        <v>3939</v>
      </c>
      <c r="E892" s="6" t="s">
        <v>3040</v>
      </c>
      <c r="F892" t="s">
        <v>3915</v>
      </c>
      <c r="G892" t="s">
        <v>3043</v>
      </c>
      <c r="H892" s="47">
        <f t="shared" si="55"/>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0.5</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c r="R892" s="400"/>
    </row>
    <row r="893" spans="1:18"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56"/>
        <v>Perc Decrease in Cost of Capital for Clean Industrial Equipment</v>
      </c>
      <c r="D893" s="1" t="s">
        <v>3939</v>
      </c>
      <c r="E893" s="6" t="s">
        <v>3041</v>
      </c>
      <c r="F893" t="s">
        <v>3915</v>
      </c>
      <c r="G893" t="s">
        <v>3002</v>
      </c>
      <c r="H893" s="47">
        <f t="shared" si="55"/>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0.5</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c r="R893" s="400"/>
    </row>
    <row r="894" spans="1:18"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56"/>
        <v>Perc Decrease in Cost of Capital for Clean Industrial Equipment</v>
      </c>
      <c r="D894" s="1" t="s">
        <v>3940</v>
      </c>
      <c r="E894" s="45" t="s">
        <v>3017</v>
      </c>
      <c r="F894" t="s">
        <v>3914</v>
      </c>
      <c r="G894" t="s">
        <v>3042</v>
      </c>
      <c r="H894" s="47">
        <f t="shared" si="55"/>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0.5</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c r="R894" s="400"/>
    </row>
    <row r="895" spans="1:18"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56"/>
        <v>Perc Decrease in Cost of Capital for Clean Industrial Equipment</v>
      </c>
      <c r="D895" s="1" t="s">
        <v>3940</v>
      </c>
      <c r="E895" s="6" t="s">
        <v>3018</v>
      </c>
      <c r="F895" t="s">
        <v>3914</v>
      </c>
      <c r="G895" t="s">
        <v>2727</v>
      </c>
      <c r="H895" s="47">
        <f t="shared" si="55"/>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0.5</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c r="R895" s="400"/>
    </row>
    <row r="896" spans="1:18"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56"/>
        <v>Perc Decrease in Cost of Capital for Clean Industrial Equipment</v>
      </c>
      <c r="D896" s="1" t="s">
        <v>3940</v>
      </c>
      <c r="E896" s="6" t="s">
        <v>3019</v>
      </c>
      <c r="F896" t="s">
        <v>3914</v>
      </c>
      <c r="G896" t="s">
        <v>2983</v>
      </c>
      <c r="H896" s="47">
        <f t="shared" si="55"/>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0.5</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c r="R896" s="400"/>
    </row>
    <row r="897" spans="1:18"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56"/>
        <v>Perc Decrease in Cost of Capital for Clean Industrial Equipment</v>
      </c>
      <c r="D897" s="1" t="s">
        <v>3940</v>
      </c>
      <c r="E897" s="6" t="s">
        <v>3020</v>
      </c>
      <c r="F897" t="s">
        <v>3914</v>
      </c>
      <c r="G897" t="s">
        <v>2984</v>
      </c>
      <c r="H897" s="47">
        <f t="shared" si="55"/>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0.5</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c r="R897" s="254"/>
    </row>
    <row r="898" spans="1:18"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56"/>
        <v>Perc Decrease in Cost of Capital for Clean Industrial Equipment</v>
      </c>
      <c r="D898" s="1" t="s">
        <v>3940</v>
      </c>
      <c r="E898" s="6" t="s">
        <v>3021</v>
      </c>
      <c r="F898" t="s">
        <v>3914</v>
      </c>
      <c r="G898" t="s">
        <v>2985</v>
      </c>
      <c r="H898" s="47">
        <f t="shared" si="55"/>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0.5</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c r="R898" s="254"/>
    </row>
    <row r="899" spans="1:18"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56"/>
        <v>Perc Decrease in Cost of Capital for Clean Industrial Equipment</v>
      </c>
      <c r="D899" s="1" t="s">
        <v>3940</v>
      </c>
      <c r="E899" s="6" t="s">
        <v>3022</v>
      </c>
      <c r="F899" t="s">
        <v>3914</v>
      </c>
      <c r="G899" t="s">
        <v>2986</v>
      </c>
      <c r="H899" s="47">
        <f t="shared" si="55"/>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0.5</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c r="R899" s="254"/>
    </row>
    <row r="900" spans="1:18"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56"/>
        <v>Perc Decrease in Cost of Capital for Clean Industrial Equipment</v>
      </c>
      <c r="D900" s="1" t="s">
        <v>3940</v>
      </c>
      <c r="E900" s="6" t="s">
        <v>3023</v>
      </c>
      <c r="F900" t="s">
        <v>3914</v>
      </c>
      <c r="G900" t="s">
        <v>2987</v>
      </c>
      <c r="H900" s="47">
        <f t="shared" si="55"/>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0.5</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c r="R900" s="254"/>
    </row>
    <row r="901" spans="1:18"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56"/>
        <v>Perc Decrease in Cost of Capital for Clean Industrial Equipment</v>
      </c>
      <c r="D901" s="1" t="s">
        <v>3940</v>
      </c>
      <c r="E901" s="6" t="s">
        <v>3024</v>
      </c>
      <c r="F901" t="s">
        <v>3914</v>
      </c>
      <c r="G901" t="s">
        <v>2988</v>
      </c>
      <c r="H901" s="47">
        <f t="shared" si="55"/>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0.5</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c r="R901" s="254"/>
    </row>
    <row r="902" spans="1:18"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56"/>
        <v>Perc Decrease in Cost of Capital for Clean Industrial Equipment</v>
      </c>
      <c r="D902" s="1" t="s">
        <v>3940</v>
      </c>
      <c r="E902" s="6" t="s">
        <v>3025</v>
      </c>
      <c r="F902" t="s">
        <v>3914</v>
      </c>
      <c r="G902" t="s">
        <v>2989</v>
      </c>
      <c r="H902" s="47">
        <f t="shared" si="55"/>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0.5</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c r="R902" s="254"/>
    </row>
    <row r="903" spans="1:18"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56"/>
        <v>Perc Decrease in Cost of Capital for Clean Industrial Equipment</v>
      </c>
      <c r="D903" s="1" t="s">
        <v>3940</v>
      </c>
      <c r="E903" s="6" t="s">
        <v>3026</v>
      </c>
      <c r="F903" t="s">
        <v>3914</v>
      </c>
      <c r="G903" t="s">
        <v>2548</v>
      </c>
      <c r="H903" s="47">
        <f t="shared" si="55"/>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0.5</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c r="R903" s="254"/>
    </row>
    <row r="904" spans="1:18"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56"/>
        <v>Perc Decrease in Cost of Capital for Clean Industrial Equipment</v>
      </c>
      <c r="D904" s="1" t="s">
        <v>3940</v>
      </c>
      <c r="E904" s="6" t="s">
        <v>3027</v>
      </c>
      <c r="F904" t="s">
        <v>3914</v>
      </c>
      <c r="G904" t="s">
        <v>2990</v>
      </c>
      <c r="H904" s="47">
        <f t="shared" si="55"/>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0.5</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c r="R904" s="254"/>
    </row>
    <row r="905" spans="1:18"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56"/>
        <v>Perc Decrease in Cost of Capital for Clean Industrial Equipment</v>
      </c>
      <c r="D905" s="1" t="s">
        <v>3940</v>
      </c>
      <c r="E905" s="6" t="s">
        <v>3028</v>
      </c>
      <c r="F905" t="s">
        <v>3914</v>
      </c>
      <c r="G905" t="s">
        <v>2991</v>
      </c>
      <c r="H905" s="47">
        <f t="shared" si="55"/>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0.5</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c r="R905" s="254"/>
    </row>
    <row r="906" spans="1:18"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56"/>
        <v>Perc Decrease in Cost of Capital for Clean Industrial Equipment</v>
      </c>
      <c r="D906" s="1" t="s">
        <v>3940</v>
      </c>
      <c r="E906" s="6" t="s">
        <v>3029</v>
      </c>
      <c r="F906" t="s">
        <v>3914</v>
      </c>
      <c r="G906" t="s">
        <v>2992</v>
      </c>
      <c r="H906" s="47">
        <f t="shared" si="55"/>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0.5</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c r="R906" s="254"/>
    </row>
    <row r="907" spans="1:18"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56"/>
        <v>Perc Decrease in Cost of Capital for Clean Industrial Equipment</v>
      </c>
      <c r="D907" s="1" t="s">
        <v>3940</v>
      </c>
      <c r="E907" s="6" t="s">
        <v>3030</v>
      </c>
      <c r="F907" t="s">
        <v>3914</v>
      </c>
      <c r="G907" t="s">
        <v>2549</v>
      </c>
      <c r="H907" s="47">
        <f t="shared" si="55"/>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0.5</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c r="R907" s="254"/>
    </row>
    <row r="908" spans="1:18"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56"/>
        <v>Perc Decrease in Cost of Capital for Clean Industrial Equipment</v>
      </c>
      <c r="D908" s="1" t="s">
        <v>3940</v>
      </c>
      <c r="E908" s="6" t="s">
        <v>3031</v>
      </c>
      <c r="F908" t="s">
        <v>3914</v>
      </c>
      <c r="G908" t="s">
        <v>2993</v>
      </c>
      <c r="H908" s="47">
        <f t="shared" si="55"/>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0.5</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c r="R908" s="254"/>
    </row>
    <row r="909" spans="1:18" ht="29"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56"/>
        <v>Perc Decrease in Cost of Capital for Clean Industrial Equipment</v>
      </c>
      <c r="D909" s="1" t="s">
        <v>3940</v>
      </c>
      <c r="E909" s="6" t="s">
        <v>3032</v>
      </c>
      <c r="F909" t="s">
        <v>3914</v>
      </c>
      <c r="G909" t="s">
        <v>2994</v>
      </c>
      <c r="H909" s="47">
        <f t="shared" si="55"/>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0.5</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c r="R909" s="254"/>
    </row>
    <row r="910" spans="1:18"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56"/>
        <v>Perc Decrease in Cost of Capital for Clean Industrial Equipment</v>
      </c>
      <c r="D910" s="1" t="s">
        <v>3940</v>
      </c>
      <c r="E910" s="6" t="s">
        <v>3033</v>
      </c>
      <c r="F910" t="s">
        <v>3914</v>
      </c>
      <c r="G910" t="s">
        <v>2995</v>
      </c>
      <c r="H910" s="47">
        <f t="shared" si="55"/>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0.5</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c r="R910" s="254"/>
    </row>
    <row r="911" spans="1:18"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56"/>
        <v>Perc Decrease in Cost of Capital for Clean Industrial Equipment</v>
      </c>
      <c r="D911" s="1" t="s">
        <v>3940</v>
      </c>
      <c r="E911" s="6" t="s">
        <v>3034</v>
      </c>
      <c r="F911" t="s">
        <v>3914</v>
      </c>
      <c r="G911" t="s">
        <v>2996</v>
      </c>
      <c r="H911" s="47">
        <f t="shared" si="55"/>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0.5</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56"/>
        <v>Perc Decrease in Cost of Capital for Clean Industrial Equipment</v>
      </c>
      <c r="D912" s="1" t="s">
        <v>3940</v>
      </c>
      <c r="E912" s="6" t="s">
        <v>3035</v>
      </c>
      <c r="F912" t="s">
        <v>3914</v>
      </c>
      <c r="G912" t="s">
        <v>2997</v>
      </c>
      <c r="H912" s="47">
        <f t="shared" si="55"/>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0.5</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56"/>
        <v>Perc Decrease in Cost of Capital for Clean Industrial Equipment</v>
      </c>
      <c r="D913" s="1" t="s">
        <v>3940</v>
      </c>
      <c r="E913" s="6" t="s">
        <v>3036</v>
      </c>
      <c r="F913" t="s">
        <v>3914</v>
      </c>
      <c r="G913" t="s">
        <v>2998</v>
      </c>
      <c r="H913" s="47">
        <f t="shared" si="55"/>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0.5</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56"/>
        <v>Perc Decrease in Cost of Capital for Clean Industrial Equipment</v>
      </c>
      <c r="D914" s="1" t="s">
        <v>3940</v>
      </c>
      <c r="E914" s="6" t="s">
        <v>3037</v>
      </c>
      <c r="F914" t="s">
        <v>3914</v>
      </c>
      <c r="G914" t="s">
        <v>2999</v>
      </c>
      <c r="H914" s="47">
        <f t="shared" si="55"/>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0.5</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56"/>
        <v>Perc Decrease in Cost of Capital for Clean Industrial Equipment</v>
      </c>
      <c r="D915" s="1" t="s">
        <v>3940</v>
      </c>
      <c r="E915" s="6" t="s">
        <v>3038</v>
      </c>
      <c r="F915" t="s">
        <v>3914</v>
      </c>
      <c r="G915" t="s">
        <v>3000</v>
      </c>
      <c r="H915" s="47">
        <f t="shared" si="55"/>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0.5</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29"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56"/>
        <v>Perc Decrease in Cost of Capital for Clean Industrial Equipment</v>
      </c>
      <c r="D916" s="1" t="s">
        <v>3940</v>
      </c>
      <c r="E916" s="6" t="s">
        <v>3039</v>
      </c>
      <c r="F916" t="s">
        <v>3914</v>
      </c>
      <c r="G916" t="s">
        <v>3001</v>
      </c>
      <c r="H916" s="47">
        <f t="shared" si="55"/>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0.5</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56"/>
        <v>Perc Decrease in Cost of Capital for Clean Industrial Equipment</v>
      </c>
      <c r="D917" s="1" t="s">
        <v>3940</v>
      </c>
      <c r="E917" s="6" t="s">
        <v>3040</v>
      </c>
      <c r="F917" t="s">
        <v>3914</v>
      </c>
      <c r="G917" t="s">
        <v>3043</v>
      </c>
      <c r="H917" s="47">
        <f t="shared" si="55"/>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0.5</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56"/>
        <v>Perc Decrease in Cost of Capital for Clean Industrial Equipment</v>
      </c>
      <c r="D918" s="1" t="s">
        <v>3940</v>
      </c>
      <c r="E918" s="6" t="s">
        <v>3041</v>
      </c>
      <c r="F918" t="s">
        <v>3914</v>
      </c>
      <c r="G918" t="s">
        <v>3002</v>
      </c>
      <c r="H918" s="47">
        <f t="shared" si="55"/>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0.5</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Decrease Cost of Capital</v>
      </c>
      <c r="C919" s="254" t="str">
        <f t="shared" si="56"/>
        <v>Perc Decrease in Cost of Capital for Clean Industrial Equipment</v>
      </c>
      <c r="D919" s="1" t="s">
        <v>3941</v>
      </c>
      <c r="E919" s="45" t="s">
        <v>3017</v>
      </c>
      <c r="F919" t="s">
        <v>3942</v>
      </c>
      <c r="G919" t="s">
        <v>3042</v>
      </c>
      <c r="H919" s="47">
        <f t="shared" si="55"/>
        <v>918</v>
      </c>
      <c r="I919" s="324" t="s">
        <v>40</v>
      </c>
      <c r="J919" s="255" t="str">
        <f>IF(ISBLANK(INDEX('Policy Characteristics'!D:D,MATCH($C919,'Policy Characteristics'!$C:$C,0))),"",INDEX('Policy Characteristics'!D:D,MATCH($C919,'Policy Characteristics'!$C:$C,0)))</f>
        <v>Decrease Clean Industrial Equipment Cost of Capital</v>
      </c>
      <c r="K919" s="254" t="str">
        <f>IF(ISBLANK(INDEX('Policy Characteristics'!E:E,MATCH($C919,'Policy Characteristics'!$C:$C,0))),"",INDEX('Policy Characteristics'!E:E,MATCH($C919,'Policy Characteristics'!$C:$C,0)))</f>
        <v>indst eqpt cost of capital</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0.5</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decrease</v>
      </c>
      <c r="P919" s="254" t="str">
        <f>IF(ISBLANK(INDEX('Policy Characteristics'!J:J,MATCH($C919,'Policy Characteristics'!$C:$C,0))),"",INDEX('Policy Characteristics'!J:J,MATCH($C919,'Policy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Decrease Cost of Capital</v>
      </c>
      <c r="C920" s="254" t="str">
        <f t="shared" si="56"/>
        <v>Perc Decrease in Cost of Capital for Clean Industrial Equipment</v>
      </c>
      <c r="D920" s="1" t="s">
        <v>3941</v>
      </c>
      <c r="E920" s="6" t="s">
        <v>3018</v>
      </c>
      <c r="F920" t="s">
        <v>3942</v>
      </c>
      <c r="G920" t="s">
        <v>2727</v>
      </c>
      <c r="H920" s="47">
        <f t="shared" si="55"/>
        <v>919</v>
      </c>
      <c r="I920" s="324" t="s">
        <v>40</v>
      </c>
      <c r="J920" s="255" t="str">
        <f>IF(ISBLANK(INDEX('Policy Characteristics'!D:D,MATCH($C920,'Policy Characteristics'!$C:$C,0))),"",INDEX('Policy Characteristics'!D:D,MATCH($C920,'Policy Characteristics'!$C:$C,0)))</f>
        <v>Decrease Clean Industrial Equipment Cost of Capital</v>
      </c>
      <c r="K920" s="254" t="str">
        <f>IF(ISBLANK(INDEX('Policy Characteristics'!E:E,MATCH($C920,'Policy Characteristics'!$C:$C,0))),"",INDEX('Policy Characteristics'!E:E,MATCH($C920,'Policy Characteristics'!$C:$C,0)))</f>
        <v>indst eqpt cost of capital</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0.5</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decrease</v>
      </c>
      <c r="P920" s="254" t="str">
        <f>IF(ISBLANK(INDEX('Policy Characteristics'!J:J,MATCH($C920,'Policy Characteristics'!$C:$C,0))),"",INDEX('Policy Characteristics'!J:J,MATCH($C920,'Policy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Decrease Cost of Capital</v>
      </c>
      <c r="C921" s="254" t="str">
        <f t="shared" si="56"/>
        <v>Perc Decrease in Cost of Capital for Clean Industrial Equipment</v>
      </c>
      <c r="D921" s="1" t="s">
        <v>3941</v>
      </c>
      <c r="E921" s="6" t="s">
        <v>3019</v>
      </c>
      <c r="F921" t="s">
        <v>3942</v>
      </c>
      <c r="G921" t="s">
        <v>2983</v>
      </c>
      <c r="H921" s="47">
        <f t="shared" si="55"/>
        <v>920</v>
      </c>
      <c r="I921" s="324" t="s">
        <v>40</v>
      </c>
      <c r="J921" s="255" t="str">
        <f>IF(ISBLANK(INDEX('Policy Characteristics'!D:D,MATCH($C921,'Policy Characteristics'!$C:$C,0))),"",INDEX('Policy Characteristics'!D:D,MATCH($C921,'Policy Characteristics'!$C:$C,0)))</f>
        <v>Decrease Clean Industrial Equipment Cost of Capital</v>
      </c>
      <c r="K921" s="254" t="str">
        <f>IF(ISBLANK(INDEX('Policy Characteristics'!E:E,MATCH($C921,'Policy Characteristics'!$C:$C,0))),"",INDEX('Policy Characteristics'!E:E,MATCH($C921,'Policy Characteristics'!$C:$C,0)))</f>
        <v>indst eqpt cost of capital</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0.5</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decrease</v>
      </c>
      <c r="P921" s="254" t="str">
        <f>IF(ISBLANK(INDEX('Policy Characteristics'!J:J,MATCH($C921,'Policy Characteristics'!$C:$C,0))),"",INDEX('Policy Characteristics'!J:J,MATCH($C921,'Policy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Decrease Cost of Capital</v>
      </c>
      <c r="C922" s="254" t="str">
        <f t="shared" si="56"/>
        <v>Perc Decrease in Cost of Capital for Clean Industrial Equipment</v>
      </c>
      <c r="D922" s="1" t="s">
        <v>3941</v>
      </c>
      <c r="E922" s="6" t="s">
        <v>3020</v>
      </c>
      <c r="F922" t="s">
        <v>3942</v>
      </c>
      <c r="G922" t="s">
        <v>2984</v>
      </c>
      <c r="H922" s="47">
        <f t="shared" si="55"/>
        <v>921</v>
      </c>
      <c r="I922" s="324" t="s">
        <v>40</v>
      </c>
      <c r="J922" s="255" t="str">
        <f>IF(ISBLANK(INDEX('Policy Characteristics'!D:D,MATCH($C922,'Policy Characteristics'!$C:$C,0))),"",INDEX('Policy Characteristics'!D:D,MATCH($C922,'Policy Characteristics'!$C:$C,0)))</f>
        <v>Decrease Clean Industrial Equipment Cost of Capital</v>
      </c>
      <c r="K922" s="254" t="str">
        <f>IF(ISBLANK(INDEX('Policy Characteristics'!E:E,MATCH($C922,'Policy Characteristics'!$C:$C,0))),"",INDEX('Policy Characteristics'!E:E,MATCH($C922,'Policy Characteristics'!$C:$C,0)))</f>
        <v>indst eqpt cost of capital</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0.5</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decrease</v>
      </c>
      <c r="P922" s="254" t="str">
        <f>IF(ISBLANK(INDEX('Policy Characteristics'!J:J,MATCH($C922,'Policy Characteristics'!$C:$C,0))),"",INDEX('Policy Characteristics'!J:J,MATCH($C922,'Policy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Decrease Cost of Capital</v>
      </c>
      <c r="C923" s="254" t="str">
        <f t="shared" si="56"/>
        <v>Perc Decrease in Cost of Capital for Clean Industrial Equipment</v>
      </c>
      <c r="D923" s="1" t="s">
        <v>3941</v>
      </c>
      <c r="E923" s="6" t="s">
        <v>3021</v>
      </c>
      <c r="F923" t="s">
        <v>3942</v>
      </c>
      <c r="G923" t="s">
        <v>2985</v>
      </c>
      <c r="H923" s="47">
        <f t="shared" si="55"/>
        <v>922</v>
      </c>
      <c r="I923" s="324" t="s">
        <v>40</v>
      </c>
      <c r="J923" s="255" t="str">
        <f>IF(ISBLANK(INDEX('Policy Characteristics'!D:D,MATCH($C923,'Policy Characteristics'!$C:$C,0))),"",INDEX('Policy Characteristics'!D:D,MATCH($C923,'Policy Characteristics'!$C:$C,0)))</f>
        <v>Decrease Clean Industrial Equipment Cost of Capital</v>
      </c>
      <c r="K923" s="254" t="str">
        <f>IF(ISBLANK(INDEX('Policy Characteristics'!E:E,MATCH($C923,'Policy Characteristics'!$C:$C,0))),"",INDEX('Policy Characteristics'!E:E,MATCH($C923,'Policy Characteristics'!$C:$C,0)))</f>
        <v>indst eqpt cost of capital</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0.5</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decrease</v>
      </c>
      <c r="P923" s="254" t="str">
        <f>IF(ISBLANK(INDEX('Policy Characteristics'!J:J,MATCH($C923,'Policy Characteristics'!$C:$C,0))),"",INDEX('Policy Characteristics'!J:J,MATCH($C923,'Policy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Decrease Cost of Capital</v>
      </c>
      <c r="C924" s="254" t="str">
        <f t="shared" si="56"/>
        <v>Perc Decrease in Cost of Capital for Clean Industrial Equipment</v>
      </c>
      <c r="D924" s="1" t="s">
        <v>3941</v>
      </c>
      <c r="E924" s="6" t="s">
        <v>3022</v>
      </c>
      <c r="F924" t="s">
        <v>3942</v>
      </c>
      <c r="G924" t="s">
        <v>2986</v>
      </c>
      <c r="H924" s="47">
        <f t="shared" si="55"/>
        <v>923</v>
      </c>
      <c r="I924" s="324" t="s">
        <v>40</v>
      </c>
      <c r="J924" s="255" t="str">
        <f>IF(ISBLANK(INDEX('Policy Characteristics'!D:D,MATCH($C924,'Policy Characteristics'!$C:$C,0))),"",INDEX('Policy Characteristics'!D:D,MATCH($C924,'Policy Characteristics'!$C:$C,0)))</f>
        <v>Decrease Clean Industrial Equipment Cost of Capital</v>
      </c>
      <c r="K924" s="254" t="str">
        <f>IF(ISBLANK(INDEX('Policy Characteristics'!E:E,MATCH($C924,'Policy Characteristics'!$C:$C,0))),"",INDEX('Policy Characteristics'!E:E,MATCH($C924,'Policy Characteristics'!$C:$C,0)))</f>
        <v>indst eqpt cost of capital</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0.5</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decrease</v>
      </c>
      <c r="P924" s="254" t="str">
        <f>IF(ISBLANK(INDEX('Policy Characteristics'!J:J,MATCH($C924,'Policy Characteristics'!$C:$C,0))),"",INDEX('Policy Characteristics'!J:J,MATCH($C924,'Policy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Decrease Cost of Capital</v>
      </c>
      <c r="C925" s="254" t="str">
        <f t="shared" si="56"/>
        <v>Perc Decrease in Cost of Capital for Clean Industrial Equipment</v>
      </c>
      <c r="D925" s="1" t="s">
        <v>3941</v>
      </c>
      <c r="E925" s="6" t="s">
        <v>3023</v>
      </c>
      <c r="F925" t="s">
        <v>3942</v>
      </c>
      <c r="G925" t="s">
        <v>2987</v>
      </c>
      <c r="H925" s="47">
        <f t="shared" ref="H925:H988" si="57">H924+1</f>
        <v>924</v>
      </c>
      <c r="I925" s="324" t="s">
        <v>40</v>
      </c>
      <c r="J925" s="255" t="str">
        <f>IF(ISBLANK(INDEX('Policy Characteristics'!D:D,MATCH($C925,'Policy Characteristics'!$C:$C,0))),"",INDEX('Policy Characteristics'!D:D,MATCH($C925,'Policy Characteristics'!$C:$C,0)))</f>
        <v>Decrease Clean Industrial Equipment Cost of Capital</v>
      </c>
      <c r="K925" s="254" t="str">
        <f>IF(ISBLANK(INDEX('Policy Characteristics'!E:E,MATCH($C925,'Policy Characteristics'!$C:$C,0))),"",INDEX('Policy Characteristics'!E:E,MATCH($C925,'Policy Characteristics'!$C:$C,0)))</f>
        <v>indst eqpt cost of capital</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0.5</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decrease</v>
      </c>
      <c r="P925" s="254" t="str">
        <f>IF(ISBLANK(INDEX('Policy Characteristics'!J:J,MATCH($C925,'Policy Characteristics'!$C:$C,0))),"",INDEX('Policy Characteristics'!J:J,MATCH($C925,'Policy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Decrease Cost of Capital</v>
      </c>
      <c r="C926" s="254" t="str">
        <f t="shared" si="56"/>
        <v>Perc Decrease in Cost of Capital for Clean Industrial Equipment</v>
      </c>
      <c r="D926" s="1" t="s">
        <v>3941</v>
      </c>
      <c r="E926" s="6" t="s">
        <v>3024</v>
      </c>
      <c r="F926" t="s">
        <v>3942</v>
      </c>
      <c r="G926" t="s">
        <v>2988</v>
      </c>
      <c r="H926" s="47">
        <f t="shared" si="57"/>
        <v>925</v>
      </c>
      <c r="I926" s="324" t="s">
        <v>40</v>
      </c>
      <c r="J926" s="255" t="str">
        <f>IF(ISBLANK(INDEX('Policy Characteristics'!D:D,MATCH($C926,'Policy Characteristics'!$C:$C,0))),"",INDEX('Policy Characteristics'!D:D,MATCH($C926,'Policy Characteristics'!$C:$C,0)))</f>
        <v>Decrease Clean Industrial Equipment Cost of Capital</v>
      </c>
      <c r="K926" s="254" t="str">
        <f>IF(ISBLANK(INDEX('Policy Characteristics'!E:E,MATCH($C926,'Policy Characteristics'!$C:$C,0))),"",INDEX('Policy Characteristics'!E:E,MATCH($C926,'Policy Characteristics'!$C:$C,0)))</f>
        <v>indst eqpt cost of capital</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0.5</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decrease</v>
      </c>
      <c r="P926" s="254" t="str">
        <f>IF(ISBLANK(INDEX('Policy Characteristics'!J:J,MATCH($C926,'Policy Characteristics'!$C:$C,0))),"",INDEX('Policy Characteristics'!J:J,MATCH($C926,'Policy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Decrease Cost of Capital</v>
      </c>
      <c r="C927" s="254" t="str">
        <f t="shared" si="56"/>
        <v>Perc Decrease in Cost of Capital for Clean Industrial Equipment</v>
      </c>
      <c r="D927" s="1" t="s">
        <v>3941</v>
      </c>
      <c r="E927" s="6" t="s">
        <v>3025</v>
      </c>
      <c r="F927" t="s">
        <v>3942</v>
      </c>
      <c r="G927" t="s">
        <v>2989</v>
      </c>
      <c r="H927" s="47">
        <f t="shared" si="57"/>
        <v>926</v>
      </c>
      <c r="I927" s="324" t="s">
        <v>40</v>
      </c>
      <c r="J927" s="255" t="str">
        <f>IF(ISBLANK(INDEX('Policy Characteristics'!D:D,MATCH($C927,'Policy Characteristics'!$C:$C,0))),"",INDEX('Policy Characteristics'!D:D,MATCH($C927,'Policy Characteristics'!$C:$C,0)))</f>
        <v>Decrease Clean Industrial Equipment Cost of Capital</v>
      </c>
      <c r="K927" s="254" t="str">
        <f>IF(ISBLANK(INDEX('Policy Characteristics'!E:E,MATCH($C927,'Policy Characteristics'!$C:$C,0))),"",INDEX('Policy Characteristics'!E:E,MATCH($C927,'Policy Characteristics'!$C:$C,0)))</f>
        <v>indst eqpt cost of capital</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0.5</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decrease</v>
      </c>
      <c r="P927" s="254" t="str">
        <f>IF(ISBLANK(INDEX('Policy Characteristics'!J:J,MATCH($C927,'Policy Characteristics'!$C:$C,0))),"",INDEX('Policy Characteristics'!J:J,MATCH($C927,'Policy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Decrease Cost of Capital</v>
      </c>
      <c r="C928" s="254" t="str">
        <f t="shared" si="56"/>
        <v>Perc Decrease in Cost of Capital for Clean Industrial Equipment</v>
      </c>
      <c r="D928" s="1" t="s">
        <v>3941</v>
      </c>
      <c r="E928" s="6" t="s">
        <v>3026</v>
      </c>
      <c r="F928" t="s">
        <v>3942</v>
      </c>
      <c r="G928" t="s">
        <v>2548</v>
      </c>
      <c r="H928" s="47">
        <f t="shared" si="57"/>
        <v>927</v>
      </c>
      <c r="I928" s="324" t="s">
        <v>40</v>
      </c>
      <c r="J928" s="255" t="str">
        <f>IF(ISBLANK(INDEX('Policy Characteristics'!D:D,MATCH($C928,'Policy Characteristics'!$C:$C,0))),"",INDEX('Policy Characteristics'!D:D,MATCH($C928,'Policy Characteristics'!$C:$C,0)))</f>
        <v>Decrease Clean Industrial Equipment Cost of Capital</v>
      </c>
      <c r="K928" s="254" t="str">
        <f>IF(ISBLANK(INDEX('Policy Characteristics'!E:E,MATCH($C928,'Policy Characteristics'!$C:$C,0))),"",INDEX('Policy Characteristics'!E:E,MATCH($C928,'Policy Characteristics'!$C:$C,0)))</f>
        <v>indst eqpt cost of capital</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0.5</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decrease</v>
      </c>
      <c r="P928" s="254" t="str">
        <f>IF(ISBLANK(INDEX('Policy Characteristics'!J:J,MATCH($C928,'Policy Characteristics'!$C:$C,0))),"",INDEX('Policy Characteristics'!J:J,MATCH($C928,'Policy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Decrease Cost of Capital</v>
      </c>
      <c r="C929" s="254" t="str">
        <f t="shared" si="56"/>
        <v>Perc Decrease in Cost of Capital for Clean Industrial Equipment</v>
      </c>
      <c r="D929" s="1" t="s">
        <v>3941</v>
      </c>
      <c r="E929" s="6" t="s">
        <v>3027</v>
      </c>
      <c r="F929" t="s">
        <v>3942</v>
      </c>
      <c r="G929" t="s">
        <v>2990</v>
      </c>
      <c r="H929" s="47">
        <f t="shared" si="57"/>
        <v>928</v>
      </c>
      <c r="I929" s="324" t="s">
        <v>40</v>
      </c>
      <c r="J929" s="255" t="str">
        <f>IF(ISBLANK(INDEX('Policy Characteristics'!D:D,MATCH($C929,'Policy Characteristics'!$C:$C,0))),"",INDEX('Policy Characteristics'!D:D,MATCH($C929,'Policy Characteristics'!$C:$C,0)))</f>
        <v>Decrease Clean Industrial Equipment Cost of Capital</v>
      </c>
      <c r="K929" s="254" t="str">
        <f>IF(ISBLANK(INDEX('Policy Characteristics'!E:E,MATCH($C929,'Policy Characteristics'!$C:$C,0))),"",INDEX('Policy Characteristics'!E:E,MATCH($C929,'Policy Characteristics'!$C:$C,0)))</f>
        <v>indst eqpt cost of capital</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0.5</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decrease</v>
      </c>
      <c r="P929" s="254" t="str">
        <f>IF(ISBLANK(INDEX('Policy Characteristics'!J:J,MATCH($C929,'Policy Characteristics'!$C:$C,0))),"",INDEX('Policy Characteristics'!J:J,MATCH($C929,'Policy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Decrease Cost of Capital</v>
      </c>
      <c r="C930" s="254" t="str">
        <f t="shared" si="56"/>
        <v>Perc Decrease in Cost of Capital for Clean Industrial Equipment</v>
      </c>
      <c r="D930" s="1" t="s">
        <v>3941</v>
      </c>
      <c r="E930" s="6" t="s">
        <v>3028</v>
      </c>
      <c r="F930" t="s">
        <v>3942</v>
      </c>
      <c r="G930" t="s">
        <v>2991</v>
      </c>
      <c r="H930" s="47">
        <f t="shared" si="57"/>
        <v>929</v>
      </c>
      <c r="I930" s="324" t="s">
        <v>40</v>
      </c>
      <c r="J930" s="255" t="str">
        <f>IF(ISBLANK(INDEX('Policy Characteristics'!D:D,MATCH($C930,'Policy Characteristics'!$C:$C,0))),"",INDEX('Policy Characteristics'!D:D,MATCH($C930,'Policy Characteristics'!$C:$C,0)))</f>
        <v>Decrease Clean Industrial Equipment Cost of Capital</v>
      </c>
      <c r="K930" s="254" t="str">
        <f>IF(ISBLANK(INDEX('Policy Characteristics'!E:E,MATCH($C930,'Policy Characteristics'!$C:$C,0))),"",INDEX('Policy Characteristics'!E:E,MATCH($C930,'Policy Characteristics'!$C:$C,0)))</f>
        <v>indst eqpt cost of capital</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0.5</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decrease</v>
      </c>
      <c r="P930" s="254" t="str">
        <f>IF(ISBLANK(INDEX('Policy Characteristics'!J:J,MATCH($C930,'Policy Characteristics'!$C:$C,0))),"",INDEX('Policy Characteristics'!J:J,MATCH($C930,'Policy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Decrease Cost of Capital</v>
      </c>
      <c r="C931" s="254" t="str">
        <f t="shared" si="56"/>
        <v>Perc Decrease in Cost of Capital for Clean Industrial Equipment</v>
      </c>
      <c r="D931" s="1" t="s">
        <v>3941</v>
      </c>
      <c r="E931" s="6" t="s">
        <v>3029</v>
      </c>
      <c r="F931" t="s">
        <v>3942</v>
      </c>
      <c r="G931" t="s">
        <v>2992</v>
      </c>
      <c r="H931" s="47">
        <f t="shared" si="57"/>
        <v>930</v>
      </c>
      <c r="I931" s="324" t="s">
        <v>40</v>
      </c>
      <c r="J931" s="255" t="str">
        <f>IF(ISBLANK(INDEX('Policy Characteristics'!D:D,MATCH($C931,'Policy Characteristics'!$C:$C,0))),"",INDEX('Policy Characteristics'!D:D,MATCH($C931,'Policy Characteristics'!$C:$C,0)))</f>
        <v>Decrease Clean Industrial Equipment Cost of Capital</v>
      </c>
      <c r="K931" s="254" t="str">
        <f>IF(ISBLANK(INDEX('Policy Characteristics'!E:E,MATCH($C931,'Policy Characteristics'!$C:$C,0))),"",INDEX('Policy Characteristics'!E:E,MATCH($C931,'Policy Characteristics'!$C:$C,0)))</f>
        <v>indst eqpt cost of capital</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0.5</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decrease</v>
      </c>
      <c r="P931" s="254" t="str">
        <f>IF(ISBLANK(INDEX('Policy Characteristics'!J:J,MATCH($C931,'Policy Characteristics'!$C:$C,0))),"",INDEX('Policy Characteristics'!J:J,MATCH($C931,'Policy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Decrease Cost of Capital</v>
      </c>
      <c r="C932" s="254" t="str">
        <f t="shared" si="56"/>
        <v>Perc Decrease in Cost of Capital for Clean Industrial Equipment</v>
      </c>
      <c r="D932" s="1" t="s">
        <v>3941</v>
      </c>
      <c r="E932" s="6" t="s">
        <v>3030</v>
      </c>
      <c r="F932" t="s">
        <v>3942</v>
      </c>
      <c r="G932" t="s">
        <v>2549</v>
      </c>
      <c r="H932" s="47">
        <f t="shared" si="57"/>
        <v>931</v>
      </c>
      <c r="I932" s="324" t="s">
        <v>40</v>
      </c>
      <c r="J932" s="255" t="str">
        <f>IF(ISBLANK(INDEX('Policy Characteristics'!D:D,MATCH($C932,'Policy Characteristics'!$C:$C,0))),"",INDEX('Policy Characteristics'!D:D,MATCH($C932,'Policy Characteristics'!$C:$C,0)))</f>
        <v>Decrease Clean Industrial Equipment Cost of Capital</v>
      </c>
      <c r="K932" s="254" t="str">
        <f>IF(ISBLANK(INDEX('Policy Characteristics'!E:E,MATCH($C932,'Policy Characteristics'!$C:$C,0))),"",INDEX('Policy Characteristics'!E:E,MATCH($C932,'Policy Characteristics'!$C:$C,0)))</f>
        <v>indst eqpt cost of capital</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0.5</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decrease</v>
      </c>
      <c r="P932" s="254" t="str">
        <f>IF(ISBLANK(INDEX('Policy Characteristics'!J:J,MATCH($C932,'Policy Characteristics'!$C:$C,0))),"",INDEX('Policy Characteristics'!J:J,MATCH($C932,'Policy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Decrease Cost of Capital</v>
      </c>
      <c r="C933" s="254" t="str">
        <f t="shared" si="56"/>
        <v>Perc Decrease in Cost of Capital for Clean Industrial Equipment</v>
      </c>
      <c r="D933" s="1" t="s">
        <v>3941</v>
      </c>
      <c r="E933" s="6" t="s">
        <v>3031</v>
      </c>
      <c r="F933" t="s">
        <v>3942</v>
      </c>
      <c r="G933" t="s">
        <v>2993</v>
      </c>
      <c r="H933" s="47">
        <f t="shared" si="57"/>
        <v>932</v>
      </c>
      <c r="I933" s="324" t="s">
        <v>40</v>
      </c>
      <c r="J933" s="255" t="str">
        <f>IF(ISBLANK(INDEX('Policy Characteristics'!D:D,MATCH($C933,'Policy Characteristics'!$C:$C,0))),"",INDEX('Policy Characteristics'!D:D,MATCH($C933,'Policy Characteristics'!$C:$C,0)))</f>
        <v>Decrease Clean Industrial Equipment Cost of Capital</v>
      </c>
      <c r="K933" s="254" t="str">
        <f>IF(ISBLANK(INDEX('Policy Characteristics'!E:E,MATCH($C933,'Policy Characteristics'!$C:$C,0))),"",INDEX('Policy Characteristics'!E:E,MATCH($C933,'Policy Characteristics'!$C:$C,0)))</f>
        <v>indst eqpt cost of capital</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0.5</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decrease</v>
      </c>
      <c r="P933" s="254" t="str">
        <f>IF(ISBLANK(INDEX('Policy Characteristics'!J:J,MATCH($C933,'Policy Characteristics'!$C:$C,0))),"",INDEX('Policy Characteristics'!J:J,MATCH($C933,'Policy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ht="29"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Decrease Cost of Capital</v>
      </c>
      <c r="C934" s="254" t="str">
        <f t="shared" si="56"/>
        <v>Perc Decrease in Cost of Capital for Clean Industrial Equipment</v>
      </c>
      <c r="D934" s="1" t="s">
        <v>3941</v>
      </c>
      <c r="E934" s="6" t="s">
        <v>3032</v>
      </c>
      <c r="F934" t="s">
        <v>3942</v>
      </c>
      <c r="G934" t="s">
        <v>2994</v>
      </c>
      <c r="H934" s="47">
        <f t="shared" si="57"/>
        <v>933</v>
      </c>
      <c r="I934" s="324" t="s">
        <v>40</v>
      </c>
      <c r="J934" s="255" t="str">
        <f>IF(ISBLANK(INDEX('Policy Characteristics'!D:D,MATCH($C934,'Policy Characteristics'!$C:$C,0))),"",INDEX('Policy Characteristics'!D:D,MATCH($C934,'Policy Characteristics'!$C:$C,0)))</f>
        <v>Decrease Clean Industrial Equipment Cost of Capital</v>
      </c>
      <c r="K934" s="254" t="str">
        <f>IF(ISBLANK(INDEX('Policy Characteristics'!E:E,MATCH($C934,'Policy Characteristics'!$C:$C,0))),"",INDEX('Policy Characteristics'!E:E,MATCH($C934,'Policy Characteristics'!$C:$C,0)))</f>
        <v>indst eqpt cost of capital</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0.5</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decrease</v>
      </c>
      <c r="P934" s="254" t="str">
        <f>IF(ISBLANK(INDEX('Policy Characteristics'!J:J,MATCH($C934,'Policy Characteristics'!$C:$C,0))),"",INDEX('Policy Characteristics'!J:J,MATCH($C934,'Policy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Decrease Cost of Capital</v>
      </c>
      <c r="C935" s="254" t="str">
        <f t="shared" si="56"/>
        <v>Perc Decrease in Cost of Capital for Clean Industrial Equipment</v>
      </c>
      <c r="D935" s="1" t="s">
        <v>3941</v>
      </c>
      <c r="E935" s="6" t="s">
        <v>3033</v>
      </c>
      <c r="F935" t="s">
        <v>3942</v>
      </c>
      <c r="G935" t="s">
        <v>2995</v>
      </c>
      <c r="H935" s="47">
        <f t="shared" si="57"/>
        <v>934</v>
      </c>
      <c r="I935" s="324" t="s">
        <v>40</v>
      </c>
      <c r="J935" s="255" t="str">
        <f>IF(ISBLANK(INDEX('Policy Characteristics'!D:D,MATCH($C935,'Policy Characteristics'!$C:$C,0))),"",INDEX('Policy Characteristics'!D:D,MATCH($C935,'Policy Characteristics'!$C:$C,0)))</f>
        <v>Decrease Clean Industrial Equipment Cost of Capital</v>
      </c>
      <c r="K935" s="254" t="str">
        <f>IF(ISBLANK(INDEX('Policy Characteristics'!E:E,MATCH($C935,'Policy Characteristics'!$C:$C,0))),"",INDEX('Policy Characteristics'!E:E,MATCH($C935,'Policy Characteristics'!$C:$C,0)))</f>
        <v>indst eqpt cost of capital</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0.5</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decrease</v>
      </c>
      <c r="P935" s="254" t="str">
        <f>IF(ISBLANK(INDEX('Policy Characteristics'!J:J,MATCH($C935,'Policy Characteristics'!$C:$C,0))),"",INDEX('Policy Characteristics'!J:J,MATCH($C935,'Policy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Decrease Cost of Capital</v>
      </c>
      <c r="C936" s="254" t="str">
        <f t="shared" si="56"/>
        <v>Perc Decrease in Cost of Capital for Clean Industrial Equipment</v>
      </c>
      <c r="D936" s="1" t="s">
        <v>3941</v>
      </c>
      <c r="E936" s="6" t="s">
        <v>3034</v>
      </c>
      <c r="F936" t="s">
        <v>3942</v>
      </c>
      <c r="G936" t="s">
        <v>2996</v>
      </c>
      <c r="H936" s="47">
        <f t="shared" si="57"/>
        <v>935</v>
      </c>
      <c r="I936" s="324" t="s">
        <v>40</v>
      </c>
      <c r="J936" s="255" t="str">
        <f>IF(ISBLANK(INDEX('Policy Characteristics'!D:D,MATCH($C936,'Policy Characteristics'!$C:$C,0))),"",INDEX('Policy Characteristics'!D:D,MATCH($C936,'Policy Characteristics'!$C:$C,0)))</f>
        <v>Decrease Clean Industrial Equipment Cost of Capital</v>
      </c>
      <c r="K936" s="254" t="str">
        <f>IF(ISBLANK(INDEX('Policy Characteristics'!E:E,MATCH($C936,'Policy Characteristics'!$C:$C,0))),"",INDEX('Policy Characteristics'!E:E,MATCH($C936,'Policy Characteristics'!$C:$C,0)))</f>
        <v>indst eqpt cost of capital</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0.5</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decrease</v>
      </c>
      <c r="P936" s="254" t="str">
        <f>IF(ISBLANK(INDEX('Policy Characteristics'!J:J,MATCH($C936,'Policy Characteristics'!$C:$C,0))),"",INDEX('Policy Characteristics'!J:J,MATCH($C936,'Policy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Decrease Cost of Capital</v>
      </c>
      <c r="C937" s="254" t="str">
        <f t="shared" si="56"/>
        <v>Perc Decrease in Cost of Capital for Clean Industrial Equipment</v>
      </c>
      <c r="D937" s="1" t="s">
        <v>3941</v>
      </c>
      <c r="E937" s="6" t="s">
        <v>3035</v>
      </c>
      <c r="F937" t="s">
        <v>3942</v>
      </c>
      <c r="G937" t="s">
        <v>2997</v>
      </c>
      <c r="H937" s="47">
        <f t="shared" si="57"/>
        <v>936</v>
      </c>
      <c r="I937" s="324" t="s">
        <v>40</v>
      </c>
      <c r="J937" s="255" t="str">
        <f>IF(ISBLANK(INDEX('Policy Characteristics'!D:D,MATCH($C937,'Policy Characteristics'!$C:$C,0))),"",INDEX('Policy Characteristics'!D:D,MATCH($C937,'Policy Characteristics'!$C:$C,0)))</f>
        <v>Decrease Clean Industrial Equipment Cost of Capital</v>
      </c>
      <c r="K937" s="254" t="str">
        <f>IF(ISBLANK(INDEX('Policy Characteristics'!E:E,MATCH($C937,'Policy Characteristics'!$C:$C,0))),"",INDEX('Policy Characteristics'!E:E,MATCH($C937,'Policy Characteristics'!$C:$C,0)))</f>
        <v>indst eqpt cost of capital</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0.5</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decrease</v>
      </c>
      <c r="P937" s="254" t="str">
        <f>IF(ISBLANK(INDEX('Policy Characteristics'!J:J,MATCH($C937,'Policy Characteristics'!$C:$C,0))),"",INDEX('Policy Characteristics'!J:J,MATCH($C937,'Policy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Decrease Cost of Capital</v>
      </c>
      <c r="C938" s="254" t="str">
        <f t="shared" si="56"/>
        <v>Perc Decrease in Cost of Capital for Clean Industrial Equipment</v>
      </c>
      <c r="D938" s="1" t="s">
        <v>3941</v>
      </c>
      <c r="E938" s="6" t="s">
        <v>3036</v>
      </c>
      <c r="F938" t="s">
        <v>3942</v>
      </c>
      <c r="G938" t="s">
        <v>2998</v>
      </c>
      <c r="H938" s="47">
        <f t="shared" si="57"/>
        <v>937</v>
      </c>
      <c r="I938" s="324" t="s">
        <v>40</v>
      </c>
      <c r="J938" s="255" t="str">
        <f>IF(ISBLANK(INDEX('Policy Characteristics'!D:D,MATCH($C938,'Policy Characteristics'!$C:$C,0))),"",INDEX('Policy Characteristics'!D:D,MATCH($C938,'Policy Characteristics'!$C:$C,0)))</f>
        <v>Decrease Clean Industrial Equipment Cost of Capital</v>
      </c>
      <c r="K938" s="254" t="str">
        <f>IF(ISBLANK(INDEX('Policy Characteristics'!E:E,MATCH($C938,'Policy Characteristics'!$C:$C,0))),"",INDEX('Policy Characteristics'!E:E,MATCH($C938,'Policy Characteristics'!$C:$C,0)))</f>
        <v>indst eqpt cost of capital</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0.5</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decrease</v>
      </c>
      <c r="P938" s="254" t="str">
        <f>IF(ISBLANK(INDEX('Policy Characteristics'!J:J,MATCH($C938,'Policy Characteristics'!$C:$C,0))),"",INDEX('Policy Characteristics'!J:J,MATCH($C938,'Policy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Decrease Cost of Capital</v>
      </c>
      <c r="C939" s="254" t="str">
        <f t="shared" si="56"/>
        <v>Perc Decrease in Cost of Capital for Clean Industrial Equipment</v>
      </c>
      <c r="D939" s="1" t="s">
        <v>3941</v>
      </c>
      <c r="E939" s="6" t="s">
        <v>3037</v>
      </c>
      <c r="F939" t="s">
        <v>3942</v>
      </c>
      <c r="G939" t="s">
        <v>2999</v>
      </c>
      <c r="H939" s="47">
        <f t="shared" si="57"/>
        <v>938</v>
      </c>
      <c r="I939" s="324" t="s">
        <v>40</v>
      </c>
      <c r="J939" s="255" t="str">
        <f>IF(ISBLANK(INDEX('Policy Characteristics'!D:D,MATCH($C939,'Policy Characteristics'!$C:$C,0))),"",INDEX('Policy Characteristics'!D:D,MATCH($C939,'Policy Characteristics'!$C:$C,0)))</f>
        <v>Decrease Clean Industrial Equipment Cost of Capital</v>
      </c>
      <c r="K939" s="254" t="str">
        <f>IF(ISBLANK(INDEX('Policy Characteristics'!E:E,MATCH($C939,'Policy Characteristics'!$C:$C,0))),"",INDEX('Policy Characteristics'!E:E,MATCH($C939,'Policy Characteristics'!$C:$C,0)))</f>
        <v>indst eqpt cost of capital</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0.5</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decrease</v>
      </c>
      <c r="P939" s="254" t="str">
        <f>IF(ISBLANK(INDEX('Policy Characteristics'!J:J,MATCH($C939,'Policy Characteristics'!$C:$C,0))),"",INDEX('Policy Characteristics'!J:J,MATCH($C939,'Policy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Decrease Cost of Capital</v>
      </c>
      <c r="C940" s="254" t="str">
        <f t="shared" si="56"/>
        <v>Perc Decrease in Cost of Capital for Clean Industrial Equipment</v>
      </c>
      <c r="D940" s="1" t="s">
        <v>3941</v>
      </c>
      <c r="E940" s="6" t="s">
        <v>3038</v>
      </c>
      <c r="F940" t="s">
        <v>3942</v>
      </c>
      <c r="G940" t="s">
        <v>3000</v>
      </c>
      <c r="H940" s="47">
        <f t="shared" si="57"/>
        <v>939</v>
      </c>
      <c r="I940" s="324" t="s">
        <v>40</v>
      </c>
      <c r="J940" s="255" t="str">
        <f>IF(ISBLANK(INDEX('Policy Characteristics'!D:D,MATCH($C940,'Policy Characteristics'!$C:$C,0))),"",INDEX('Policy Characteristics'!D:D,MATCH($C940,'Policy Characteristics'!$C:$C,0)))</f>
        <v>Decrease Clean Industrial Equipment Cost of Capital</v>
      </c>
      <c r="K940" s="254" t="str">
        <f>IF(ISBLANK(INDEX('Policy Characteristics'!E:E,MATCH($C940,'Policy Characteristics'!$C:$C,0))),"",INDEX('Policy Characteristics'!E:E,MATCH($C940,'Policy Characteristics'!$C:$C,0)))</f>
        <v>indst eqpt cost of capital</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0.5</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decrease</v>
      </c>
      <c r="P940" s="254" t="str">
        <f>IF(ISBLANK(INDEX('Policy Characteristics'!J:J,MATCH($C940,'Policy Characteristics'!$C:$C,0))),"",INDEX('Policy Characteristics'!J:J,MATCH($C940,'Policy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ht="29"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Decrease Cost of Capital</v>
      </c>
      <c r="C941" s="254" t="str">
        <f t="shared" si="56"/>
        <v>Perc Decrease in Cost of Capital for Clean Industrial Equipment</v>
      </c>
      <c r="D941" s="1" t="s">
        <v>3941</v>
      </c>
      <c r="E941" s="6" t="s">
        <v>3039</v>
      </c>
      <c r="F941" t="s">
        <v>3942</v>
      </c>
      <c r="G941" t="s">
        <v>3001</v>
      </c>
      <c r="H941" s="47">
        <f t="shared" si="57"/>
        <v>940</v>
      </c>
      <c r="I941" s="324" t="s">
        <v>40</v>
      </c>
      <c r="J941" s="255" t="str">
        <f>IF(ISBLANK(INDEX('Policy Characteristics'!D:D,MATCH($C941,'Policy Characteristics'!$C:$C,0))),"",INDEX('Policy Characteristics'!D:D,MATCH($C941,'Policy Characteristics'!$C:$C,0)))</f>
        <v>Decrease Clean Industrial Equipment Cost of Capital</v>
      </c>
      <c r="K941" s="254" t="str">
        <f>IF(ISBLANK(INDEX('Policy Characteristics'!E:E,MATCH($C941,'Policy Characteristics'!$C:$C,0))),"",INDEX('Policy Characteristics'!E:E,MATCH($C941,'Policy Characteristics'!$C:$C,0)))</f>
        <v>indst eqpt cost of capital</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0.5</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decrease</v>
      </c>
      <c r="P941" s="254" t="str">
        <f>IF(ISBLANK(INDEX('Policy Characteristics'!J:J,MATCH($C941,'Policy Characteristics'!$C:$C,0))),"",INDEX('Policy Characteristics'!J:J,MATCH($C941,'Policy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Decrease Cost of Capital</v>
      </c>
      <c r="C942" s="254" t="str">
        <f t="shared" si="56"/>
        <v>Perc Decrease in Cost of Capital for Clean Industrial Equipment</v>
      </c>
      <c r="D942" s="1" t="s">
        <v>3941</v>
      </c>
      <c r="E942" s="6" t="s">
        <v>3040</v>
      </c>
      <c r="F942" t="s">
        <v>3942</v>
      </c>
      <c r="G942" t="s">
        <v>3043</v>
      </c>
      <c r="H942" s="47">
        <f t="shared" si="57"/>
        <v>941</v>
      </c>
      <c r="I942" s="324" t="s">
        <v>40</v>
      </c>
      <c r="J942" s="255" t="str">
        <f>IF(ISBLANK(INDEX('Policy Characteristics'!D:D,MATCH($C942,'Policy Characteristics'!$C:$C,0))),"",INDEX('Policy Characteristics'!D:D,MATCH($C942,'Policy Characteristics'!$C:$C,0)))</f>
        <v>Decrease Clean Industrial Equipment Cost of Capital</v>
      </c>
      <c r="K942" s="254" t="str">
        <f>IF(ISBLANK(INDEX('Policy Characteristics'!E:E,MATCH($C942,'Policy Characteristics'!$C:$C,0))),"",INDEX('Policy Characteristics'!E:E,MATCH($C942,'Policy Characteristics'!$C:$C,0)))</f>
        <v>indst eqpt cost of capital</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0.5</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decrease</v>
      </c>
      <c r="P942" s="254" t="str">
        <f>IF(ISBLANK(INDEX('Policy Characteristics'!J:J,MATCH($C942,'Policy Characteristics'!$C:$C,0))),"",INDEX('Policy Characteristics'!J:J,MATCH($C942,'Policy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Decrease Cost of Capital</v>
      </c>
      <c r="C943" s="254" t="str">
        <f t="shared" si="56"/>
        <v>Perc Decrease in Cost of Capital for Clean Industrial Equipment</v>
      </c>
      <c r="D943" s="1" t="s">
        <v>3941</v>
      </c>
      <c r="E943" s="6" t="s">
        <v>3041</v>
      </c>
      <c r="F943" t="s">
        <v>3942</v>
      </c>
      <c r="G943" t="s">
        <v>3002</v>
      </c>
      <c r="H943" s="47">
        <f t="shared" si="57"/>
        <v>942</v>
      </c>
      <c r="I943" s="324" t="s">
        <v>40</v>
      </c>
      <c r="J943" s="255" t="str">
        <f>IF(ISBLANK(INDEX('Policy Characteristics'!D:D,MATCH($C943,'Policy Characteristics'!$C:$C,0))),"",INDEX('Policy Characteristics'!D:D,MATCH($C943,'Policy Characteristics'!$C:$C,0)))</f>
        <v>Decrease Clean Industrial Equipment Cost of Capital</v>
      </c>
      <c r="K943" s="254" t="str">
        <f>IF(ISBLANK(INDEX('Policy Characteristics'!E:E,MATCH($C943,'Policy Characteristics'!$C:$C,0))),"",INDEX('Policy Characteristics'!E:E,MATCH($C943,'Policy Characteristics'!$C:$C,0)))</f>
        <v>indst eqpt cost of capital</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0.5</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decrease</v>
      </c>
      <c r="P943" s="254" t="str">
        <f>IF(ISBLANK(INDEX('Policy Characteristics'!J:J,MATCH($C943,'Policy Characteristics'!$C:$C,0))),"",INDEX('Policy Characteristics'!J:J,MATCH($C943,'Policy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t="s">
        <v>3477</v>
      </c>
      <c r="D944" s="45" t="s">
        <v>3017</v>
      </c>
      <c r="E944" s="1" t="s">
        <v>3461</v>
      </c>
      <c r="F944" t="s">
        <v>3042</v>
      </c>
      <c r="G944" s="45" t="s">
        <v>3467</v>
      </c>
      <c r="H944" s="47">
        <f t="shared" si="57"/>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ref="C945:C1008" si="58">C$944</f>
        <v>Fraction of Eligible Industrial Energy Use Shifted to Electricity</v>
      </c>
      <c r="D945" s="45" t="s">
        <v>3017</v>
      </c>
      <c r="E945" s="1" t="s">
        <v>3462</v>
      </c>
      <c r="F945" t="s">
        <v>3042</v>
      </c>
      <c r="G945" s="45" t="s">
        <v>3468</v>
      </c>
      <c r="H945" s="47">
        <f t="shared" si="57"/>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58"/>
        <v>Fraction of Eligible Industrial Energy Use Shifted to Electricity</v>
      </c>
      <c r="D946" s="45" t="s">
        <v>3017</v>
      </c>
      <c r="E946" s="1" t="s">
        <v>3463</v>
      </c>
      <c r="F946" t="s">
        <v>3042</v>
      </c>
      <c r="G946" s="45" t="s">
        <v>3469</v>
      </c>
      <c r="H946" s="47">
        <f t="shared" si="57"/>
        <v>945</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58"/>
        <v>Fraction of Eligible Industrial Energy Use Shifted to Electricity</v>
      </c>
      <c r="D947" s="45" t="s">
        <v>3017</v>
      </c>
      <c r="E947" s="1" t="s">
        <v>3464</v>
      </c>
      <c r="F947" t="s">
        <v>3042</v>
      </c>
      <c r="G947" s="45" t="s">
        <v>3470</v>
      </c>
      <c r="H947" s="47">
        <f t="shared" si="57"/>
        <v>946</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58"/>
        <v>Fraction of Eligible Industrial Energy Use Shifted to Electricity</v>
      </c>
      <c r="D948" s="45" t="s">
        <v>3017</v>
      </c>
      <c r="E948" s="1" t="s">
        <v>3465</v>
      </c>
      <c r="F948" t="s">
        <v>3042</v>
      </c>
      <c r="G948" s="45" t="s">
        <v>3471</v>
      </c>
      <c r="H948" s="47">
        <f t="shared" si="57"/>
        <v>947</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58"/>
        <v>Fraction of Eligible Industrial Energy Use Shifted to Electricity</v>
      </c>
      <c r="D949" s="45" t="s">
        <v>3017</v>
      </c>
      <c r="E949" s="1" t="s">
        <v>3466</v>
      </c>
      <c r="F949" t="s">
        <v>3042</v>
      </c>
      <c r="G949" s="45" t="s">
        <v>3472</v>
      </c>
      <c r="H949" s="47">
        <f t="shared" si="57"/>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58"/>
        <v>Fraction of Eligible Industrial Energy Use Shifted to Electricity</v>
      </c>
      <c r="D950" s="45" t="s">
        <v>3017</v>
      </c>
      <c r="E950" s="1" t="s">
        <v>3583</v>
      </c>
      <c r="F950" t="s">
        <v>3042</v>
      </c>
      <c r="G950" s="45" t="s">
        <v>3473</v>
      </c>
      <c r="H950" s="47">
        <f t="shared" si="57"/>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58"/>
        <v>Fraction of Eligible Industrial Energy Use Shifted to Electricity</v>
      </c>
      <c r="D951" s="45" t="s">
        <v>3017</v>
      </c>
      <c r="E951" s="1" t="s">
        <v>3939</v>
      </c>
      <c r="F951" t="s">
        <v>3042</v>
      </c>
      <c r="G951" s="45" t="s">
        <v>3915</v>
      </c>
      <c r="H951" s="47">
        <f t="shared" si="57"/>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58"/>
        <v>Fraction of Eligible Industrial Energy Use Shifted to Electricity</v>
      </c>
      <c r="D952" s="45" t="s">
        <v>3017</v>
      </c>
      <c r="E952" s="1" t="s">
        <v>3940</v>
      </c>
      <c r="F952" t="s">
        <v>3042</v>
      </c>
      <c r="G952" s="45" t="s">
        <v>3914</v>
      </c>
      <c r="H952" s="47">
        <f t="shared" si="57"/>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58"/>
        <v>Fraction of Eligible Industrial Energy Use Shifted to Electricity</v>
      </c>
      <c r="D953" s="45" t="s">
        <v>3017</v>
      </c>
      <c r="E953" s="1" t="s">
        <v>3941</v>
      </c>
      <c r="F953" t="s">
        <v>3042</v>
      </c>
      <c r="G953" s="45" t="s">
        <v>3916</v>
      </c>
      <c r="H953" s="47">
        <f t="shared" si="57"/>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58"/>
        <v>Fraction of Eligible Industrial Energy Use Shifted to Electricity</v>
      </c>
      <c r="D954" s="6" t="s">
        <v>3018</v>
      </c>
      <c r="E954" s="1" t="s">
        <v>3461</v>
      </c>
      <c r="F954" t="s">
        <v>2727</v>
      </c>
      <c r="G954" s="45" t="s">
        <v>3467</v>
      </c>
      <c r="H954" s="47">
        <f t="shared" si="57"/>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58"/>
        <v>Fraction of Eligible Industrial Energy Use Shifted to Electricity</v>
      </c>
      <c r="D955" s="6" t="s">
        <v>3018</v>
      </c>
      <c r="E955" s="1" t="s">
        <v>3462</v>
      </c>
      <c r="F955" t="s">
        <v>2727</v>
      </c>
      <c r="G955" s="45" t="s">
        <v>3468</v>
      </c>
      <c r="H955" s="47">
        <f t="shared" si="57"/>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58"/>
        <v>Fraction of Eligible Industrial Energy Use Shifted to Electricity</v>
      </c>
      <c r="D956" s="6" t="s">
        <v>3018</v>
      </c>
      <c r="E956" s="1" t="s">
        <v>3463</v>
      </c>
      <c r="F956" t="s">
        <v>2727</v>
      </c>
      <c r="G956" s="45" t="s">
        <v>3469</v>
      </c>
      <c r="H956" s="47">
        <f t="shared" si="57"/>
        <v>955</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58"/>
        <v>Fraction of Eligible Industrial Energy Use Shifted to Electricity</v>
      </c>
      <c r="D957" s="6" t="s">
        <v>3018</v>
      </c>
      <c r="E957" s="1" t="s">
        <v>3464</v>
      </c>
      <c r="F957" t="s">
        <v>2727</v>
      </c>
      <c r="G957" s="45" t="s">
        <v>3470</v>
      </c>
      <c r="H957" s="47">
        <f t="shared" si="57"/>
        <v>956</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58"/>
        <v>Fraction of Eligible Industrial Energy Use Shifted to Electricity</v>
      </c>
      <c r="D958" s="6" t="s">
        <v>3018</v>
      </c>
      <c r="E958" s="1" t="s">
        <v>3465</v>
      </c>
      <c r="F958" t="s">
        <v>2727</v>
      </c>
      <c r="G958" s="45" t="s">
        <v>3471</v>
      </c>
      <c r="H958" s="47">
        <f t="shared" si="57"/>
        <v>957</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58"/>
        <v>Fraction of Eligible Industrial Energy Use Shifted to Electricity</v>
      </c>
      <c r="D959" s="6" t="s">
        <v>3018</v>
      </c>
      <c r="E959" s="1" t="s">
        <v>3466</v>
      </c>
      <c r="F959" t="s">
        <v>2727</v>
      </c>
      <c r="G959" s="45" t="s">
        <v>3472</v>
      </c>
      <c r="H959" s="47">
        <f t="shared" si="57"/>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58"/>
        <v>Fraction of Eligible Industrial Energy Use Shifted to Electricity</v>
      </c>
      <c r="D960" s="6" t="s">
        <v>3018</v>
      </c>
      <c r="E960" s="1" t="s">
        <v>3583</v>
      </c>
      <c r="F960" t="s">
        <v>2727</v>
      </c>
      <c r="G960" s="45" t="s">
        <v>3473</v>
      </c>
      <c r="H960" s="47">
        <f t="shared" si="57"/>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58"/>
        <v>Fraction of Eligible Industrial Energy Use Shifted to Electricity</v>
      </c>
      <c r="D961" s="6" t="s">
        <v>3018</v>
      </c>
      <c r="E961" s="1" t="s">
        <v>3939</v>
      </c>
      <c r="F961" t="s">
        <v>2727</v>
      </c>
      <c r="G961" s="45" t="s">
        <v>3915</v>
      </c>
      <c r="H961" s="47">
        <f t="shared" si="57"/>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58"/>
        <v>Fraction of Eligible Industrial Energy Use Shifted to Electricity</v>
      </c>
      <c r="D962" s="6" t="s">
        <v>3018</v>
      </c>
      <c r="E962" s="1" t="s">
        <v>3940</v>
      </c>
      <c r="F962" t="s">
        <v>2727</v>
      </c>
      <c r="G962" s="45" t="s">
        <v>3914</v>
      </c>
      <c r="H962" s="47">
        <f t="shared" si="57"/>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58"/>
        <v>Fraction of Eligible Industrial Energy Use Shifted to Electricity</v>
      </c>
      <c r="D963" s="6" t="s">
        <v>3018</v>
      </c>
      <c r="E963" s="1" t="s">
        <v>3941</v>
      </c>
      <c r="F963" t="s">
        <v>2727</v>
      </c>
      <c r="G963" s="45" t="s">
        <v>3916</v>
      </c>
      <c r="H963" s="47">
        <f t="shared" si="57"/>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58"/>
        <v>Fraction of Eligible Industrial Energy Use Shifted to Electricity</v>
      </c>
      <c r="D964" s="6" t="s">
        <v>3019</v>
      </c>
      <c r="E964" s="1" t="s">
        <v>3461</v>
      </c>
      <c r="F964" t="s">
        <v>2983</v>
      </c>
      <c r="G964" s="45" t="s">
        <v>3467</v>
      </c>
      <c r="H964" s="47">
        <f t="shared" si="57"/>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58"/>
        <v>Fraction of Eligible Industrial Energy Use Shifted to Electricity</v>
      </c>
      <c r="D965" s="6" t="s">
        <v>3019</v>
      </c>
      <c r="E965" s="1" t="s">
        <v>3462</v>
      </c>
      <c r="F965" t="s">
        <v>2983</v>
      </c>
      <c r="G965" s="45" t="s">
        <v>3468</v>
      </c>
      <c r="H965" s="47">
        <f t="shared" si="57"/>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58"/>
        <v>Fraction of Eligible Industrial Energy Use Shifted to Electricity</v>
      </c>
      <c r="D966" s="6" t="s">
        <v>3019</v>
      </c>
      <c r="E966" s="1" t="s">
        <v>3463</v>
      </c>
      <c r="F966" t="s">
        <v>2983</v>
      </c>
      <c r="G966" s="45" t="s">
        <v>3469</v>
      </c>
      <c r="H966" s="47">
        <f t="shared" si="57"/>
        <v>965</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58"/>
        <v>Fraction of Eligible Industrial Energy Use Shifted to Electricity</v>
      </c>
      <c r="D967" s="6" t="s">
        <v>3019</v>
      </c>
      <c r="E967" s="1" t="s">
        <v>3464</v>
      </c>
      <c r="F967" t="s">
        <v>2983</v>
      </c>
      <c r="G967" s="45" t="s">
        <v>3470</v>
      </c>
      <c r="H967" s="47">
        <f t="shared" si="57"/>
        <v>966</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58"/>
        <v>Fraction of Eligible Industrial Energy Use Shifted to Electricity</v>
      </c>
      <c r="D968" s="6" t="s">
        <v>3019</v>
      </c>
      <c r="E968" s="1" t="s">
        <v>3465</v>
      </c>
      <c r="F968" t="s">
        <v>2983</v>
      </c>
      <c r="G968" s="45" t="s">
        <v>3471</v>
      </c>
      <c r="H968" s="47">
        <f t="shared" si="57"/>
        <v>967</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58"/>
        <v>Fraction of Eligible Industrial Energy Use Shifted to Electricity</v>
      </c>
      <c r="D969" s="6" t="s">
        <v>3019</v>
      </c>
      <c r="E969" s="1" t="s">
        <v>3466</v>
      </c>
      <c r="F969" t="s">
        <v>2983</v>
      </c>
      <c r="G969" s="45" t="s">
        <v>3472</v>
      </c>
      <c r="H969" s="47">
        <f t="shared" si="57"/>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58"/>
        <v>Fraction of Eligible Industrial Energy Use Shifted to Electricity</v>
      </c>
      <c r="D970" s="6" t="s">
        <v>3019</v>
      </c>
      <c r="E970" s="1" t="s">
        <v>3583</v>
      </c>
      <c r="F970" t="s">
        <v>2983</v>
      </c>
      <c r="G970" s="45" t="s">
        <v>3473</v>
      </c>
      <c r="H970" s="47">
        <f t="shared" si="57"/>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58"/>
        <v>Fraction of Eligible Industrial Energy Use Shifted to Electricity</v>
      </c>
      <c r="D971" s="6" t="s">
        <v>3019</v>
      </c>
      <c r="E971" s="1" t="s">
        <v>3939</v>
      </c>
      <c r="F971" t="s">
        <v>2983</v>
      </c>
      <c r="G971" s="45" t="s">
        <v>3915</v>
      </c>
      <c r="H971" s="47">
        <f t="shared" si="57"/>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58"/>
        <v>Fraction of Eligible Industrial Energy Use Shifted to Electricity</v>
      </c>
      <c r="D972" s="6" t="s">
        <v>3019</v>
      </c>
      <c r="E972" s="1" t="s">
        <v>3940</v>
      </c>
      <c r="F972" t="s">
        <v>2983</v>
      </c>
      <c r="G972" s="45" t="s">
        <v>3914</v>
      </c>
      <c r="H972" s="47">
        <f t="shared" si="57"/>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58"/>
        <v>Fraction of Eligible Industrial Energy Use Shifted to Electricity</v>
      </c>
      <c r="D973" s="6" t="s">
        <v>3019</v>
      </c>
      <c r="E973" s="1" t="s">
        <v>3941</v>
      </c>
      <c r="F973" t="s">
        <v>2983</v>
      </c>
      <c r="G973" s="45" t="s">
        <v>3916</v>
      </c>
      <c r="H973" s="47">
        <f t="shared" si="57"/>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58"/>
        <v>Fraction of Eligible Industrial Energy Use Shifted to Electricity</v>
      </c>
      <c r="D974" s="6" t="s">
        <v>3020</v>
      </c>
      <c r="E974" s="1" t="s">
        <v>3461</v>
      </c>
      <c r="F974" t="s">
        <v>2984</v>
      </c>
      <c r="G974" s="45" t="s">
        <v>3467</v>
      </c>
      <c r="H974" s="47">
        <f t="shared" si="57"/>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58"/>
        <v>Fraction of Eligible Industrial Energy Use Shifted to Electricity</v>
      </c>
      <c r="D975" s="6" t="s">
        <v>3020</v>
      </c>
      <c r="E975" s="1" t="s">
        <v>3462</v>
      </c>
      <c r="F975" t="s">
        <v>2984</v>
      </c>
      <c r="G975" s="45" t="s">
        <v>3468</v>
      </c>
      <c r="H975" s="47">
        <f t="shared" si="57"/>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58"/>
        <v>Fraction of Eligible Industrial Energy Use Shifted to Electricity</v>
      </c>
      <c r="D976" s="6" t="s">
        <v>3020</v>
      </c>
      <c r="E976" s="1" t="s">
        <v>3463</v>
      </c>
      <c r="F976" t="s">
        <v>2984</v>
      </c>
      <c r="G976" s="45" t="s">
        <v>3469</v>
      </c>
      <c r="H976" s="47">
        <f t="shared" si="57"/>
        <v>975</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58"/>
        <v>Fraction of Eligible Industrial Energy Use Shifted to Electricity</v>
      </c>
      <c r="D977" s="6" t="s">
        <v>3020</v>
      </c>
      <c r="E977" s="1" t="s">
        <v>3464</v>
      </c>
      <c r="F977" t="s">
        <v>2984</v>
      </c>
      <c r="G977" s="45" t="s">
        <v>3470</v>
      </c>
      <c r="H977" s="47">
        <f t="shared" si="57"/>
        <v>976</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58"/>
        <v>Fraction of Eligible Industrial Energy Use Shifted to Electricity</v>
      </c>
      <c r="D978" s="6" t="s">
        <v>3020</v>
      </c>
      <c r="E978" s="1" t="s">
        <v>3465</v>
      </c>
      <c r="F978" t="s">
        <v>2984</v>
      </c>
      <c r="G978" s="45" t="s">
        <v>3471</v>
      </c>
      <c r="H978" s="47">
        <f t="shared" si="57"/>
        <v>977</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58"/>
        <v>Fraction of Eligible Industrial Energy Use Shifted to Electricity</v>
      </c>
      <c r="D979" s="6" t="s">
        <v>3020</v>
      </c>
      <c r="E979" s="1" t="s">
        <v>3466</v>
      </c>
      <c r="F979" t="s">
        <v>2984</v>
      </c>
      <c r="G979" s="45" t="s">
        <v>3472</v>
      </c>
      <c r="H979" s="47">
        <f t="shared" si="57"/>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58"/>
        <v>Fraction of Eligible Industrial Energy Use Shifted to Electricity</v>
      </c>
      <c r="D980" s="6" t="s">
        <v>3020</v>
      </c>
      <c r="E980" s="1" t="s">
        <v>3583</v>
      </c>
      <c r="F980" t="s">
        <v>2984</v>
      </c>
      <c r="G980" s="45" t="s">
        <v>3473</v>
      </c>
      <c r="H980" s="47">
        <f t="shared" si="57"/>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58"/>
        <v>Fraction of Eligible Industrial Energy Use Shifted to Electricity</v>
      </c>
      <c r="D981" s="6" t="s">
        <v>3020</v>
      </c>
      <c r="E981" s="1" t="s">
        <v>3939</v>
      </c>
      <c r="F981" t="s">
        <v>2984</v>
      </c>
      <c r="G981" s="45" t="s">
        <v>3915</v>
      </c>
      <c r="H981" s="47">
        <f t="shared" si="57"/>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58"/>
        <v>Fraction of Eligible Industrial Energy Use Shifted to Electricity</v>
      </c>
      <c r="D982" s="6" t="s">
        <v>3020</v>
      </c>
      <c r="E982" s="1" t="s">
        <v>3940</v>
      </c>
      <c r="F982" t="s">
        <v>2984</v>
      </c>
      <c r="G982" s="45" t="s">
        <v>3914</v>
      </c>
      <c r="H982" s="47">
        <f t="shared" si="57"/>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58"/>
        <v>Fraction of Eligible Industrial Energy Use Shifted to Electricity</v>
      </c>
      <c r="D983" s="6" t="s">
        <v>3020</v>
      </c>
      <c r="E983" s="1" t="s">
        <v>3941</v>
      </c>
      <c r="F983" t="s">
        <v>2984</v>
      </c>
      <c r="G983" s="45" t="s">
        <v>3916</v>
      </c>
      <c r="H983" s="47">
        <f t="shared" si="57"/>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58"/>
        <v>Fraction of Eligible Industrial Energy Use Shifted to Electricity</v>
      </c>
      <c r="D984" s="6" t="s">
        <v>3021</v>
      </c>
      <c r="E984" s="1" t="s">
        <v>3461</v>
      </c>
      <c r="F984" t="s">
        <v>2985</v>
      </c>
      <c r="G984" s="45" t="s">
        <v>3467</v>
      </c>
      <c r="H984" s="47">
        <f t="shared" si="57"/>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58"/>
        <v>Fraction of Eligible Industrial Energy Use Shifted to Electricity</v>
      </c>
      <c r="D985" s="6" t="s">
        <v>3021</v>
      </c>
      <c r="E985" s="1" t="s">
        <v>3462</v>
      </c>
      <c r="F985" t="s">
        <v>2985</v>
      </c>
      <c r="G985" s="45" t="s">
        <v>3468</v>
      </c>
      <c r="H985" s="47">
        <f t="shared" si="57"/>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58"/>
        <v>Fraction of Eligible Industrial Energy Use Shifted to Electricity</v>
      </c>
      <c r="D986" s="6" t="s">
        <v>3021</v>
      </c>
      <c r="E986" s="1" t="s">
        <v>3463</v>
      </c>
      <c r="F986" t="s">
        <v>2985</v>
      </c>
      <c r="G986" s="45" t="s">
        <v>3469</v>
      </c>
      <c r="H986" s="47">
        <f t="shared" si="57"/>
        <v>985</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58"/>
        <v>Fraction of Eligible Industrial Energy Use Shifted to Electricity</v>
      </c>
      <c r="D987" s="6" t="s">
        <v>3021</v>
      </c>
      <c r="E987" s="1" t="s">
        <v>3464</v>
      </c>
      <c r="F987" t="s">
        <v>2985</v>
      </c>
      <c r="G987" s="45" t="s">
        <v>3470</v>
      </c>
      <c r="H987" s="47">
        <f t="shared" si="57"/>
        <v>986</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58"/>
        <v>Fraction of Eligible Industrial Energy Use Shifted to Electricity</v>
      </c>
      <c r="D988" s="6" t="s">
        <v>3021</v>
      </c>
      <c r="E988" s="1" t="s">
        <v>3465</v>
      </c>
      <c r="F988" t="s">
        <v>2985</v>
      </c>
      <c r="G988" s="45" t="s">
        <v>3471</v>
      </c>
      <c r="H988" s="47">
        <f t="shared" si="57"/>
        <v>987</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58"/>
        <v>Fraction of Eligible Industrial Energy Use Shifted to Electricity</v>
      </c>
      <c r="D989" s="6" t="s">
        <v>3021</v>
      </c>
      <c r="E989" s="1" t="s">
        <v>3466</v>
      </c>
      <c r="F989" t="s">
        <v>2985</v>
      </c>
      <c r="G989" s="45" t="s">
        <v>3472</v>
      </c>
      <c r="H989" s="47">
        <f t="shared" ref="H989:H1052" si="59">H988+1</f>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58"/>
        <v>Fraction of Eligible Industrial Energy Use Shifted to Electricity</v>
      </c>
      <c r="D990" s="6" t="s">
        <v>3021</v>
      </c>
      <c r="E990" s="1" t="s">
        <v>3583</v>
      </c>
      <c r="F990" t="s">
        <v>2985</v>
      </c>
      <c r="G990" s="45" t="s">
        <v>3473</v>
      </c>
      <c r="H990" s="47">
        <f t="shared" si="59"/>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58"/>
        <v>Fraction of Eligible Industrial Energy Use Shifted to Electricity</v>
      </c>
      <c r="D991" s="6" t="s">
        <v>3021</v>
      </c>
      <c r="E991" s="1" t="s">
        <v>3939</v>
      </c>
      <c r="F991" t="s">
        <v>2985</v>
      </c>
      <c r="G991" s="45" t="s">
        <v>3915</v>
      </c>
      <c r="H991" s="47">
        <f t="shared" si="59"/>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58"/>
        <v>Fraction of Eligible Industrial Energy Use Shifted to Electricity</v>
      </c>
      <c r="D992" s="6" t="s">
        <v>3021</v>
      </c>
      <c r="E992" s="1" t="s">
        <v>3940</v>
      </c>
      <c r="F992" t="s">
        <v>2985</v>
      </c>
      <c r="G992" s="45" t="s">
        <v>3914</v>
      </c>
      <c r="H992" s="47">
        <f t="shared" si="59"/>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58"/>
        <v>Fraction of Eligible Industrial Energy Use Shifted to Electricity</v>
      </c>
      <c r="D993" s="6" t="s">
        <v>3021</v>
      </c>
      <c r="E993" s="1" t="s">
        <v>3941</v>
      </c>
      <c r="F993" t="s">
        <v>2985</v>
      </c>
      <c r="G993" s="45" t="s">
        <v>3916</v>
      </c>
      <c r="H993" s="47">
        <f t="shared" si="59"/>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58"/>
        <v>Fraction of Eligible Industrial Energy Use Shifted to Electricity</v>
      </c>
      <c r="D994" s="6" t="s">
        <v>3022</v>
      </c>
      <c r="E994" s="1" t="s">
        <v>3461</v>
      </c>
      <c r="F994" t="s">
        <v>2986</v>
      </c>
      <c r="G994" s="45" t="s">
        <v>3467</v>
      </c>
      <c r="H994" s="47">
        <f t="shared" si="59"/>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58"/>
        <v>Fraction of Eligible Industrial Energy Use Shifted to Electricity</v>
      </c>
      <c r="D995" s="6" t="s">
        <v>3022</v>
      </c>
      <c r="E995" s="1" t="s">
        <v>3462</v>
      </c>
      <c r="F995" t="s">
        <v>2986</v>
      </c>
      <c r="G995" s="45" t="s">
        <v>3468</v>
      </c>
      <c r="H995" s="47">
        <f t="shared" si="59"/>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58"/>
        <v>Fraction of Eligible Industrial Energy Use Shifted to Electricity</v>
      </c>
      <c r="D996" s="6" t="s">
        <v>3022</v>
      </c>
      <c r="E996" s="1" t="s">
        <v>3463</v>
      </c>
      <c r="F996" t="s">
        <v>2986</v>
      </c>
      <c r="G996" s="45" t="s">
        <v>3469</v>
      </c>
      <c r="H996" s="47">
        <f t="shared" si="59"/>
        <v>995</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58"/>
        <v>Fraction of Eligible Industrial Energy Use Shifted to Electricity</v>
      </c>
      <c r="D997" s="6" t="s">
        <v>3022</v>
      </c>
      <c r="E997" s="1" t="s">
        <v>3464</v>
      </c>
      <c r="F997" t="s">
        <v>2986</v>
      </c>
      <c r="G997" s="45" t="s">
        <v>3470</v>
      </c>
      <c r="H997" s="47">
        <f t="shared" si="59"/>
        <v>996</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58"/>
        <v>Fraction of Eligible Industrial Energy Use Shifted to Electricity</v>
      </c>
      <c r="D998" s="6" t="s">
        <v>3022</v>
      </c>
      <c r="E998" s="1" t="s">
        <v>3465</v>
      </c>
      <c r="F998" t="s">
        <v>2986</v>
      </c>
      <c r="G998" s="45" t="s">
        <v>3471</v>
      </c>
      <c r="H998" s="47">
        <f t="shared" si="59"/>
        <v>997</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58"/>
        <v>Fraction of Eligible Industrial Energy Use Shifted to Electricity</v>
      </c>
      <c r="D999" s="6" t="s">
        <v>3022</v>
      </c>
      <c r="E999" s="1" t="s">
        <v>3466</v>
      </c>
      <c r="F999" t="s">
        <v>2986</v>
      </c>
      <c r="G999" s="45" t="s">
        <v>3472</v>
      </c>
      <c r="H999" s="47">
        <f t="shared" si="59"/>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58"/>
        <v>Fraction of Eligible Industrial Energy Use Shifted to Electricity</v>
      </c>
      <c r="D1000" s="6" t="s">
        <v>3022</v>
      </c>
      <c r="E1000" s="1" t="s">
        <v>3583</v>
      </c>
      <c r="F1000" t="s">
        <v>2986</v>
      </c>
      <c r="G1000" s="45" t="s">
        <v>3473</v>
      </c>
      <c r="H1000" s="47">
        <f t="shared" si="59"/>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58"/>
        <v>Fraction of Eligible Industrial Energy Use Shifted to Electricity</v>
      </c>
      <c r="D1001" s="6" t="s">
        <v>3022</v>
      </c>
      <c r="E1001" s="1" t="s">
        <v>3939</v>
      </c>
      <c r="F1001" t="s">
        <v>2986</v>
      </c>
      <c r="G1001" s="45" t="s">
        <v>3915</v>
      </c>
      <c r="H1001" s="47">
        <f t="shared" si="59"/>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58"/>
        <v>Fraction of Eligible Industrial Energy Use Shifted to Electricity</v>
      </c>
      <c r="D1002" s="6" t="s">
        <v>3022</v>
      </c>
      <c r="E1002" s="1" t="s">
        <v>3940</v>
      </c>
      <c r="F1002" t="s">
        <v>2986</v>
      </c>
      <c r="G1002" s="45" t="s">
        <v>3914</v>
      </c>
      <c r="H1002" s="47">
        <f t="shared" si="59"/>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58"/>
        <v>Fraction of Eligible Industrial Energy Use Shifted to Electricity</v>
      </c>
      <c r="D1003" s="6" t="s">
        <v>3022</v>
      </c>
      <c r="E1003" s="1" t="s">
        <v>3941</v>
      </c>
      <c r="F1003" t="s">
        <v>2986</v>
      </c>
      <c r="G1003" s="45" t="s">
        <v>3916</v>
      </c>
      <c r="H1003" s="47">
        <f t="shared" si="59"/>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58"/>
        <v>Fraction of Eligible Industrial Energy Use Shifted to Electricity</v>
      </c>
      <c r="D1004" s="6" t="s">
        <v>3023</v>
      </c>
      <c r="E1004" s="1" t="s">
        <v>3461</v>
      </c>
      <c r="F1004" t="s">
        <v>2987</v>
      </c>
      <c r="G1004" s="45" t="s">
        <v>3467</v>
      </c>
      <c r="H1004" s="47">
        <f t="shared" si="59"/>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58"/>
        <v>Fraction of Eligible Industrial Energy Use Shifted to Electricity</v>
      </c>
      <c r="D1005" s="6" t="s">
        <v>3023</v>
      </c>
      <c r="E1005" s="1" t="s">
        <v>3462</v>
      </c>
      <c r="F1005" t="s">
        <v>2987</v>
      </c>
      <c r="G1005" s="45" t="s">
        <v>3468</v>
      </c>
      <c r="H1005" s="47">
        <f t="shared" si="59"/>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58"/>
        <v>Fraction of Eligible Industrial Energy Use Shifted to Electricity</v>
      </c>
      <c r="D1006" s="6" t="s">
        <v>3023</v>
      </c>
      <c r="E1006" s="1" t="s">
        <v>3463</v>
      </c>
      <c r="F1006" t="s">
        <v>2987</v>
      </c>
      <c r="G1006" s="45" t="s">
        <v>3469</v>
      </c>
      <c r="H1006" s="47">
        <f t="shared" si="59"/>
        <v>1005</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58"/>
        <v>Fraction of Eligible Industrial Energy Use Shifted to Electricity</v>
      </c>
      <c r="D1007" s="6" t="s">
        <v>3023</v>
      </c>
      <c r="E1007" s="1" t="s">
        <v>3464</v>
      </c>
      <c r="F1007" t="s">
        <v>2987</v>
      </c>
      <c r="G1007" s="45" t="s">
        <v>3470</v>
      </c>
      <c r="H1007" s="47">
        <f t="shared" si="59"/>
        <v>1006</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58"/>
        <v>Fraction of Eligible Industrial Energy Use Shifted to Electricity</v>
      </c>
      <c r="D1008" s="6" t="s">
        <v>3023</v>
      </c>
      <c r="E1008" s="1" t="s">
        <v>3465</v>
      </c>
      <c r="F1008" t="s">
        <v>2987</v>
      </c>
      <c r="G1008" s="45" t="s">
        <v>3471</v>
      </c>
      <c r="H1008" s="47">
        <f t="shared" si="59"/>
        <v>1007</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ref="C1009:C1072" si="60">C$944</f>
        <v>Fraction of Eligible Industrial Energy Use Shifted to Electricity</v>
      </c>
      <c r="D1009" s="6" t="s">
        <v>3023</v>
      </c>
      <c r="E1009" s="1" t="s">
        <v>3466</v>
      </c>
      <c r="F1009" t="s">
        <v>2987</v>
      </c>
      <c r="G1009" s="45" t="s">
        <v>3472</v>
      </c>
      <c r="H1009" s="47">
        <f t="shared" si="59"/>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60"/>
        <v>Fraction of Eligible Industrial Energy Use Shifted to Electricity</v>
      </c>
      <c r="D1010" s="6" t="s">
        <v>3023</v>
      </c>
      <c r="E1010" s="1" t="s">
        <v>3583</v>
      </c>
      <c r="F1010" t="s">
        <v>2987</v>
      </c>
      <c r="G1010" s="45" t="s">
        <v>3473</v>
      </c>
      <c r="H1010" s="47">
        <f t="shared" si="59"/>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60"/>
        <v>Fraction of Eligible Industrial Energy Use Shifted to Electricity</v>
      </c>
      <c r="D1011" s="6" t="s">
        <v>3023</v>
      </c>
      <c r="E1011" s="1" t="s">
        <v>3939</v>
      </c>
      <c r="F1011" t="s">
        <v>2987</v>
      </c>
      <c r="G1011" s="45" t="s">
        <v>3915</v>
      </c>
      <c r="H1011" s="47">
        <f t="shared" si="59"/>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60"/>
        <v>Fraction of Eligible Industrial Energy Use Shifted to Electricity</v>
      </c>
      <c r="D1012" s="6" t="s">
        <v>3023</v>
      </c>
      <c r="E1012" s="1" t="s">
        <v>3940</v>
      </c>
      <c r="F1012" t="s">
        <v>2987</v>
      </c>
      <c r="G1012" s="45" t="s">
        <v>3914</v>
      </c>
      <c r="H1012" s="47">
        <f t="shared" si="59"/>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60"/>
        <v>Fraction of Eligible Industrial Energy Use Shifted to Electricity</v>
      </c>
      <c r="D1013" s="6" t="s">
        <v>3023</v>
      </c>
      <c r="E1013" s="1" t="s">
        <v>3941</v>
      </c>
      <c r="F1013" t="s">
        <v>2987</v>
      </c>
      <c r="G1013" s="45" t="s">
        <v>3916</v>
      </c>
      <c r="H1013" s="47">
        <f t="shared" si="59"/>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60"/>
        <v>Fraction of Eligible Industrial Energy Use Shifted to Electricity</v>
      </c>
      <c r="D1014" s="6" t="s">
        <v>3024</v>
      </c>
      <c r="E1014" s="1" t="s">
        <v>3461</v>
      </c>
      <c r="F1014" t="s">
        <v>2988</v>
      </c>
      <c r="G1014" s="45" t="s">
        <v>3467</v>
      </c>
      <c r="H1014" s="47">
        <f t="shared" si="59"/>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60"/>
        <v>Fraction of Eligible Industrial Energy Use Shifted to Electricity</v>
      </c>
      <c r="D1015" s="6" t="s">
        <v>3024</v>
      </c>
      <c r="E1015" s="1" t="s">
        <v>3462</v>
      </c>
      <c r="F1015" t="s">
        <v>2988</v>
      </c>
      <c r="G1015" s="45" t="s">
        <v>3468</v>
      </c>
      <c r="H1015" s="47">
        <f t="shared" si="59"/>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60"/>
        <v>Fraction of Eligible Industrial Energy Use Shifted to Electricity</v>
      </c>
      <c r="D1016" s="6" t="s">
        <v>3024</v>
      </c>
      <c r="E1016" s="1" t="s">
        <v>3463</v>
      </c>
      <c r="F1016" t="s">
        <v>2988</v>
      </c>
      <c r="G1016" s="45" t="s">
        <v>3469</v>
      </c>
      <c r="H1016" s="47">
        <f t="shared" si="59"/>
        <v>1015</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60"/>
        <v>Fraction of Eligible Industrial Energy Use Shifted to Electricity</v>
      </c>
      <c r="D1017" s="6" t="s">
        <v>3024</v>
      </c>
      <c r="E1017" s="1" t="s">
        <v>3464</v>
      </c>
      <c r="F1017" t="s">
        <v>2988</v>
      </c>
      <c r="G1017" s="45" t="s">
        <v>3470</v>
      </c>
      <c r="H1017" s="47">
        <f t="shared" si="59"/>
        <v>1016</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60"/>
        <v>Fraction of Eligible Industrial Energy Use Shifted to Electricity</v>
      </c>
      <c r="D1018" s="6" t="s">
        <v>3024</v>
      </c>
      <c r="E1018" s="1" t="s">
        <v>3465</v>
      </c>
      <c r="F1018" t="s">
        <v>2988</v>
      </c>
      <c r="G1018" s="45" t="s">
        <v>3471</v>
      </c>
      <c r="H1018" s="47">
        <f t="shared" si="59"/>
        <v>1017</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60"/>
        <v>Fraction of Eligible Industrial Energy Use Shifted to Electricity</v>
      </c>
      <c r="D1019" s="6" t="s">
        <v>3024</v>
      </c>
      <c r="E1019" s="1" t="s">
        <v>3466</v>
      </c>
      <c r="F1019" t="s">
        <v>2988</v>
      </c>
      <c r="G1019" s="45" t="s">
        <v>3472</v>
      </c>
      <c r="H1019" s="47">
        <f t="shared" si="59"/>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60"/>
        <v>Fraction of Eligible Industrial Energy Use Shifted to Electricity</v>
      </c>
      <c r="D1020" s="6" t="s">
        <v>3024</v>
      </c>
      <c r="E1020" s="1" t="s">
        <v>3583</v>
      </c>
      <c r="F1020" t="s">
        <v>2988</v>
      </c>
      <c r="G1020" s="45" t="s">
        <v>3473</v>
      </c>
      <c r="H1020" s="47">
        <f t="shared" si="59"/>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60"/>
        <v>Fraction of Eligible Industrial Energy Use Shifted to Electricity</v>
      </c>
      <c r="D1021" s="6" t="s">
        <v>3024</v>
      </c>
      <c r="E1021" s="1" t="s">
        <v>3939</v>
      </c>
      <c r="F1021" t="s">
        <v>2988</v>
      </c>
      <c r="G1021" s="45" t="s">
        <v>3915</v>
      </c>
      <c r="H1021" s="47">
        <f t="shared" si="59"/>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60"/>
        <v>Fraction of Eligible Industrial Energy Use Shifted to Electricity</v>
      </c>
      <c r="D1022" s="6" t="s">
        <v>3024</v>
      </c>
      <c r="E1022" s="1" t="s">
        <v>3940</v>
      </c>
      <c r="F1022" t="s">
        <v>2988</v>
      </c>
      <c r="G1022" s="45" t="s">
        <v>3914</v>
      </c>
      <c r="H1022" s="47">
        <f t="shared" si="59"/>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60"/>
        <v>Fraction of Eligible Industrial Energy Use Shifted to Electricity</v>
      </c>
      <c r="D1023" s="6" t="s">
        <v>3024</v>
      </c>
      <c r="E1023" s="1" t="s">
        <v>3941</v>
      </c>
      <c r="F1023" t="s">
        <v>2988</v>
      </c>
      <c r="G1023" s="45" t="s">
        <v>3916</v>
      </c>
      <c r="H1023" s="47">
        <f t="shared" si="59"/>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60"/>
        <v>Fraction of Eligible Industrial Energy Use Shifted to Electricity</v>
      </c>
      <c r="D1024" s="6" t="s">
        <v>3025</v>
      </c>
      <c r="E1024" s="1" t="s">
        <v>3461</v>
      </c>
      <c r="F1024" t="s">
        <v>2989</v>
      </c>
      <c r="G1024" s="45" t="s">
        <v>3467</v>
      </c>
      <c r="H1024" s="47">
        <f t="shared" si="59"/>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60"/>
        <v>Fraction of Eligible Industrial Energy Use Shifted to Electricity</v>
      </c>
      <c r="D1025" s="6" t="s">
        <v>3025</v>
      </c>
      <c r="E1025" s="1" t="s">
        <v>3462</v>
      </c>
      <c r="F1025" t="s">
        <v>2989</v>
      </c>
      <c r="G1025" s="45" t="s">
        <v>3468</v>
      </c>
      <c r="H1025" s="47">
        <f t="shared" si="59"/>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60"/>
        <v>Fraction of Eligible Industrial Energy Use Shifted to Electricity</v>
      </c>
      <c r="D1026" s="6" t="s">
        <v>3025</v>
      </c>
      <c r="E1026" s="1" t="s">
        <v>3463</v>
      </c>
      <c r="F1026" t="s">
        <v>2989</v>
      </c>
      <c r="G1026" s="45" t="s">
        <v>3469</v>
      </c>
      <c r="H1026" s="47">
        <f t="shared" si="59"/>
        <v>1025</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60"/>
        <v>Fraction of Eligible Industrial Energy Use Shifted to Electricity</v>
      </c>
      <c r="D1027" s="6" t="s">
        <v>3025</v>
      </c>
      <c r="E1027" s="1" t="s">
        <v>3464</v>
      </c>
      <c r="F1027" t="s">
        <v>2989</v>
      </c>
      <c r="G1027" s="45" t="s">
        <v>3470</v>
      </c>
      <c r="H1027" s="47">
        <f t="shared" si="59"/>
        <v>1026</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60"/>
        <v>Fraction of Eligible Industrial Energy Use Shifted to Electricity</v>
      </c>
      <c r="D1028" s="6" t="s">
        <v>3025</v>
      </c>
      <c r="E1028" s="1" t="s">
        <v>3465</v>
      </c>
      <c r="F1028" t="s">
        <v>2989</v>
      </c>
      <c r="G1028" s="45" t="s">
        <v>3471</v>
      </c>
      <c r="H1028" s="47">
        <f t="shared" si="59"/>
        <v>1027</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60"/>
        <v>Fraction of Eligible Industrial Energy Use Shifted to Electricity</v>
      </c>
      <c r="D1029" s="6" t="s">
        <v>3025</v>
      </c>
      <c r="E1029" s="1" t="s">
        <v>3466</v>
      </c>
      <c r="F1029" t="s">
        <v>2989</v>
      </c>
      <c r="G1029" s="45" t="s">
        <v>3472</v>
      </c>
      <c r="H1029" s="47">
        <f t="shared" si="59"/>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60"/>
        <v>Fraction of Eligible Industrial Energy Use Shifted to Electricity</v>
      </c>
      <c r="D1030" s="6" t="s">
        <v>3025</v>
      </c>
      <c r="E1030" s="1" t="s">
        <v>3583</v>
      </c>
      <c r="F1030" t="s">
        <v>2989</v>
      </c>
      <c r="G1030" s="45" t="s">
        <v>3473</v>
      </c>
      <c r="H1030" s="47">
        <f t="shared" si="59"/>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60"/>
        <v>Fraction of Eligible Industrial Energy Use Shifted to Electricity</v>
      </c>
      <c r="D1031" s="6" t="s">
        <v>3025</v>
      </c>
      <c r="E1031" s="1" t="s">
        <v>3939</v>
      </c>
      <c r="F1031" t="s">
        <v>2989</v>
      </c>
      <c r="G1031" s="45" t="s">
        <v>3915</v>
      </c>
      <c r="H1031" s="47">
        <f t="shared" si="59"/>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60"/>
        <v>Fraction of Eligible Industrial Energy Use Shifted to Electricity</v>
      </c>
      <c r="D1032" s="6" t="s">
        <v>3025</v>
      </c>
      <c r="E1032" s="1" t="s">
        <v>3940</v>
      </c>
      <c r="F1032" t="s">
        <v>2989</v>
      </c>
      <c r="G1032" s="45" t="s">
        <v>3914</v>
      </c>
      <c r="H1032" s="47">
        <f t="shared" si="59"/>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60"/>
        <v>Fraction of Eligible Industrial Energy Use Shifted to Electricity</v>
      </c>
      <c r="D1033" s="6" t="s">
        <v>3025</v>
      </c>
      <c r="E1033" s="1" t="s">
        <v>3941</v>
      </c>
      <c r="F1033" t="s">
        <v>2989</v>
      </c>
      <c r="G1033" s="45" t="s">
        <v>3916</v>
      </c>
      <c r="H1033" s="47">
        <f t="shared" si="59"/>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60"/>
        <v>Fraction of Eligible Industrial Energy Use Shifted to Electricity</v>
      </c>
      <c r="D1034" s="6" t="s">
        <v>3026</v>
      </c>
      <c r="E1034" s="1" t="s">
        <v>3461</v>
      </c>
      <c r="F1034" t="s">
        <v>2548</v>
      </c>
      <c r="G1034" s="45" t="s">
        <v>3467</v>
      </c>
      <c r="H1034" s="47">
        <f t="shared" si="59"/>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60"/>
        <v>Fraction of Eligible Industrial Energy Use Shifted to Electricity</v>
      </c>
      <c r="D1035" s="6" t="s">
        <v>3026</v>
      </c>
      <c r="E1035" s="1" t="s">
        <v>3462</v>
      </c>
      <c r="F1035" t="s">
        <v>2548</v>
      </c>
      <c r="G1035" s="45" t="s">
        <v>3468</v>
      </c>
      <c r="H1035" s="47">
        <f t="shared" si="59"/>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60"/>
        <v>Fraction of Eligible Industrial Energy Use Shifted to Electricity</v>
      </c>
      <c r="D1036" s="6" t="s">
        <v>3026</v>
      </c>
      <c r="E1036" s="1" t="s">
        <v>3463</v>
      </c>
      <c r="F1036" t="s">
        <v>2548</v>
      </c>
      <c r="G1036" s="45" t="s">
        <v>3469</v>
      </c>
      <c r="H1036" s="47">
        <f t="shared" si="59"/>
        <v>1035</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60"/>
        <v>Fraction of Eligible Industrial Energy Use Shifted to Electricity</v>
      </c>
      <c r="D1037" s="6" t="s">
        <v>3026</v>
      </c>
      <c r="E1037" s="1" t="s">
        <v>3464</v>
      </c>
      <c r="F1037" t="s">
        <v>2548</v>
      </c>
      <c r="G1037" s="45" t="s">
        <v>3470</v>
      </c>
      <c r="H1037" s="47">
        <f t="shared" si="59"/>
        <v>1036</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60"/>
        <v>Fraction of Eligible Industrial Energy Use Shifted to Electricity</v>
      </c>
      <c r="D1038" s="6" t="s">
        <v>3026</v>
      </c>
      <c r="E1038" s="1" t="s">
        <v>3465</v>
      </c>
      <c r="F1038" t="s">
        <v>2548</v>
      </c>
      <c r="G1038" s="45" t="s">
        <v>3471</v>
      </c>
      <c r="H1038" s="47">
        <f t="shared" si="59"/>
        <v>1037</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60"/>
        <v>Fraction of Eligible Industrial Energy Use Shifted to Electricity</v>
      </c>
      <c r="D1039" s="6" t="s">
        <v>3026</v>
      </c>
      <c r="E1039" s="1" t="s">
        <v>3466</v>
      </c>
      <c r="F1039" t="s">
        <v>2548</v>
      </c>
      <c r="G1039" s="45" t="s">
        <v>3472</v>
      </c>
      <c r="H1039" s="47">
        <f t="shared" si="59"/>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60"/>
        <v>Fraction of Eligible Industrial Energy Use Shifted to Electricity</v>
      </c>
      <c r="D1040" s="6" t="s">
        <v>3026</v>
      </c>
      <c r="E1040" s="1" t="s">
        <v>3583</v>
      </c>
      <c r="F1040" t="s">
        <v>2548</v>
      </c>
      <c r="G1040" s="45" t="s">
        <v>3473</v>
      </c>
      <c r="H1040" s="47">
        <f t="shared" si="59"/>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60"/>
        <v>Fraction of Eligible Industrial Energy Use Shifted to Electricity</v>
      </c>
      <c r="D1041" s="6" t="s">
        <v>3026</v>
      </c>
      <c r="E1041" s="1" t="s">
        <v>3939</v>
      </c>
      <c r="F1041" t="s">
        <v>2548</v>
      </c>
      <c r="G1041" s="45" t="s">
        <v>3915</v>
      </c>
      <c r="H1041" s="47">
        <f t="shared" si="59"/>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60"/>
        <v>Fraction of Eligible Industrial Energy Use Shifted to Electricity</v>
      </c>
      <c r="D1042" s="6" t="s">
        <v>3026</v>
      </c>
      <c r="E1042" s="1" t="s">
        <v>3940</v>
      </c>
      <c r="F1042" t="s">
        <v>2548</v>
      </c>
      <c r="G1042" s="45" t="s">
        <v>3914</v>
      </c>
      <c r="H1042" s="47">
        <f t="shared" si="59"/>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60"/>
        <v>Fraction of Eligible Industrial Energy Use Shifted to Electricity</v>
      </c>
      <c r="D1043" s="6" t="s">
        <v>3026</v>
      </c>
      <c r="E1043" s="1" t="s">
        <v>3941</v>
      </c>
      <c r="F1043" t="s">
        <v>2548</v>
      </c>
      <c r="G1043" s="45" t="s">
        <v>3916</v>
      </c>
      <c r="H1043" s="47">
        <f t="shared" si="59"/>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60"/>
        <v>Fraction of Eligible Industrial Energy Use Shifted to Electricity</v>
      </c>
      <c r="D1044" s="6" t="s">
        <v>3027</v>
      </c>
      <c r="E1044" s="1" t="s">
        <v>3461</v>
      </c>
      <c r="F1044" t="s">
        <v>2990</v>
      </c>
      <c r="G1044" s="45" t="s">
        <v>3467</v>
      </c>
      <c r="H1044" s="47">
        <f t="shared" si="59"/>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60"/>
        <v>Fraction of Eligible Industrial Energy Use Shifted to Electricity</v>
      </c>
      <c r="D1045" s="6" t="s">
        <v>3027</v>
      </c>
      <c r="E1045" s="1" t="s">
        <v>3462</v>
      </c>
      <c r="F1045" t="s">
        <v>2990</v>
      </c>
      <c r="G1045" s="45" t="s">
        <v>3468</v>
      </c>
      <c r="H1045" s="47">
        <f t="shared" si="59"/>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60"/>
        <v>Fraction of Eligible Industrial Energy Use Shifted to Electricity</v>
      </c>
      <c r="D1046" s="6" t="s">
        <v>3027</v>
      </c>
      <c r="E1046" s="1" t="s">
        <v>3463</v>
      </c>
      <c r="F1046" t="s">
        <v>2990</v>
      </c>
      <c r="G1046" s="45" t="s">
        <v>3469</v>
      </c>
      <c r="H1046" s="47">
        <f t="shared" si="59"/>
        <v>1045</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60"/>
        <v>Fraction of Eligible Industrial Energy Use Shifted to Electricity</v>
      </c>
      <c r="D1047" s="6" t="s">
        <v>3027</v>
      </c>
      <c r="E1047" s="1" t="s">
        <v>3464</v>
      </c>
      <c r="F1047" t="s">
        <v>2990</v>
      </c>
      <c r="G1047" s="45" t="s">
        <v>3470</v>
      </c>
      <c r="H1047" s="47">
        <f t="shared" si="59"/>
        <v>1046</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60"/>
        <v>Fraction of Eligible Industrial Energy Use Shifted to Electricity</v>
      </c>
      <c r="D1048" s="6" t="s">
        <v>3027</v>
      </c>
      <c r="E1048" s="1" t="s">
        <v>3465</v>
      </c>
      <c r="F1048" t="s">
        <v>2990</v>
      </c>
      <c r="G1048" s="45" t="s">
        <v>3471</v>
      </c>
      <c r="H1048" s="47">
        <f t="shared" si="59"/>
        <v>1047</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60"/>
        <v>Fraction of Eligible Industrial Energy Use Shifted to Electricity</v>
      </c>
      <c r="D1049" s="6" t="s">
        <v>3027</v>
      </c>
      <c r="E1049" s="1" t="s">
        <v>3466</v>
      </c>
      <c r="F1049" t="s">
        <v>2990</v>
      </c>
      <c r="G1049" s="45" t="s">
        <v>3472</v>
      </c>
      <c r="H1049" s="47">
        <f t="shared" si="59"/>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60"/>
        <v>Fraction of Eligible Industrial Energy Use Shifted to Electricity</v>
      </c>
      <c r="D1050" s="6" t="s">
        <v>3027</v>
      </c>
      <c r="E1050" s="1" t="s">
        <v>3583</v>
      </c>
      <c r="F1050" t="s">
        <v>2990</v>
      </c>
      <c r="G1050" s="45" t="s">
        <v>3473</v>
      </c>
      <c r="H1050" s="47">
        <f t="shared" si="59"/>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60"/>
        <v>Fraction of Eligible Industrial Energy Use Shifted to Electricity</v>
      </c>
      <c r="D1051" s="6" t="s">
        <v>3027</v>
      </c>
      <c r="E1051" s="1" t="s">
        <v>3939</v>
      </c>
      <c r="F1051" t="s">
        <v>2990</v>
      </c>
      <c r="G1051" s="45" t="s">
        <v>3915</v>
      </c>
      <c r="H1051" s="47">
        <f t="shared" si="59"/>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60"/>
        <v>Fraction of Eligible Industrial Energy Use Shifted to Electricity</v>
      </c>
      <c r="D1052" s="6" t="s">
        <v>3027</v>
      </c>
      <c r="E1052" s="1" t="s">
        <v>3940</v>
      </c>
      <c r="F1052" t="s">
        <v>2990</v>
      </c>
      <c r="G1052" s="45" t="s">
        <v>3914</v>
      </c>
      <c r="H1052" s="47">
        <f t="shared" si="59"/>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60"/>
        <v>Fraction of Eligible Industrial Energy Use Shifted to Electricity</v>
      </c>
      <c r="D1053" s="6" t="s">
        <v>3027</v>
      </c>
      <c r="E1053" s="1" t="s">
        <v>3941</v>
      </c>
      <c r="F1053" t="s">
        <v>2990</v>
      </c>
      <c r="G1053" s="45" t="s">
        <v>3916</v>
      </c>
      <c r="H1053" s="47">
        <f t="shared" ref="H1053:H1116" si="61">H1052+1</f>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60"/>
        <v>Fraction of Eligible Industrial Energy Use Shifted to Electricity</v>
      </c>
      <c r="D1054" s="6" t="s">
        <v>3028</v>
      </c>
      <c r="E1054" s="1" t="s">
        <v>3461</v>
      </c>
      <c r="F1054" t="s">
        <v>2991</v>
      </c>
      <c r="G1054" s="45" t="s">
        <v>3467</v>
      </c>
      <c r="H1054" s="47">
        <f t="shared" si="61"/>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60"/>
        <v>Fraction of Eligible Industrial Energy Use Shifted to Electricity</v>
      </c>
      <c r="D1055" s="6" t="s">
        <v>3028</v>
      </c>
      <c r="E1055" s="1" t="s">
        <v>3462</v>
      </c>
      <c r="F1055" t="s">
        <v>2991</v>
      </c>
      <c r="G1055" s="45" t="s">
        <v>3468</v>
      </c>
      <c r="H1055" s="47">
        <f t="shared" si="61"/>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60"/>
        <v>Fraction of Eligible Industrial Energy Use Shifted to Electricity</v>
      </c>
      <c r="D1056" s="6" t="s">
        <v>3028</v>
      </c>
      <c r="E1056" s="1" t="s">
        <v>3463</v>
      </c>
      <c r="F1056" t="s">
        <v>2991</v>
      </c>
      <c r="G1056" s="45" t="s">
        <v>3469</v>
      </c>
      <c r="H1056" s="47">
        <f t="shared" si="61"/>
        <v>1055</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60"/>
        <v>Fraction of Eligible Industrial Energy Use Shifted to Electricity</v>
      </c>
      <c r="D1057" s="6" t="s">
        <v>3028</v>
      </c>
      <c r="E1057" s="1" t="s">
        <v>3464</v>
      </c>
      <c r="F1057" t="s">
        <v>2991</v>
      </c>
      <c r="G1057" s="45" t="s">
        <v>3470</v>
      </c>
      <c r="H1057" s="47">
        <f t="shared" si="61"/>
        <v>1056</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60"/>
        <v>Fraction of Eligible Industrial Energy Use Shifted to Electricity</v>
      </c>
      <c r="D1058" s="6" t="s">
        <v>3028</v>
      </c>
      <c r="E1058" s="1" t="s">
        <v>3465</v>
      </c>
      <c r="F1058" t="s">
        <v>2991</v>
      </c>
      <c r="G1058" s="45" t="s">
        <v>3471</v>
      </c>
      <c r="H1058" s="47">
        <f t="shared" si="61"/>
        <v>1057</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60"/>
        <v>Fraction of Eligible Industrial Energy Use Shifted to Electricity</v>
      </c>
      <c r="D1059" s="6" t="s">
        <v>3028</v>
      </c>
      <c r="E1059" s="1" t="s">
        <v>3466</v>
      </c>
      <c r="F1059" t="s">
        <v>2991</v>
      </c>
      <c r="G1059" s="45" t="s">
        <v>3472</v>
      </c>
      <c r="H1059" s="47">
        <f t="shared" si="61"/>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60"/>
        <v>Fraction of Eligible Industrial Energy Use Shifted to Electricity</v>
      </c>
      <c r="D1060" s="6" t="s">
        <v>3028</v>
      </c>
      <c r="E1060" s="1" t="s">
        <v>3583</v>
      </c>
      <c r="F1060" t="s">
        <v>2991</v>
      </c>
      <c r="G1060" s="45" t="s">
        <v>3473</v>
      </c>
      <c r="H1060" s="47">
        <f t="shared" si="61"/>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60"/>
        <v>Fraction of Eligible Industrial Energy Use Shifted to Electricity</v>
      </c>
      <c r="D1061" s="6" t="s">
        <v>3028</v>
      </c>
      <c r="E1061" s="1" t="s">
        <v>3939</v>
      </c>
      <c r="F1061" t="s">
        <v>2991</v>
      </c>
      <c r="G1061" s="45" t="s">
        <v>3915</v>
      </c>
      <c r="H1061" s="47">
        <f t="shared" si="61"/>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60"/>
        <v>Fraction of Eligible Industrial Energy Use Shifted to Electricity</v>
      </c>
      <c r="D1062" s="6" t="s">
        <v>3028</v>
      </c>
      <c r="E1062" s="1" t="s">
        <v>3940</v>
      </c>
      <c r="F1062" t="s">
        <v>2991</v>
      </c>
      <c r="G1062" s="45" t="s">
        <v>3914</v>
      </c>
      <c r="H1062" s="47">
        <f t="shared" si="61"/>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60"/>
        <v>Fraction of Eligible Industrial Energy Use Shifted to Electricity</v>
      </c>
      <c r="D1063" s="6" t="s">
        <v>3028</v>
      </c>
      <c r="E1063" s="1" t="s">
        <v>3941</v>
      </c>
      <c r="F1063" t="s">
        <v>2991</v>
      </c>
      <c r="G1063" s="45" t="s">
        <v>3916</v>
      </c>
      <c r="H1063" s="47">
        <f t="shared" si="61"/>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60"/>
        <v>Fraction of Eligible Industrial Energy Use Shifted to Electricity</v>
      </c>
      <c r="D1064" s="6" t="s">
        <v>3029</v>
      </c>
      <c r="E1064" s="1" t="s">
        <v>3461</v>
      </c>
      <c r="F1064" t="s">
        <v>2992</v>
      </c>
      <c r="G1064" s="45" t="s">
        <v>3467</v>
      </c>
      <c r="H1064" s="47">
        <f t="shared" si="61"/>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60"/>
        <v>Fraction of Eligible Industrial Energy Use Shifted to Electricity</v>
      </c>
      <c r="D1065" s="6" t="s">
        <v>3029</v>
      </c>
      <c r="E1065" s="1" t="s">
        <v>3462</v>
      </c>
      <c r="F1065" t="s">
        <v>2992</v>
      </c>
      <c r="G1065" s="45" t="s">
        <v>3468</v>
      </c>
      <c r="H1065" s="47">
        <f t="shared" si="61"/>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60"/>
        <v>Fraction of Eligible Industrial Energy Use Shifted to Electricity</v>
      </c>
      <c r="D1066" s="6" t="s">
        <v>3029</v>
      </c>
      <c r="E1066" s="1" t="s">
        <v>3463</v>
      </c>
      <c r="F1066" t="s">
        <v>2992</v>
      </c>
      <c r="G1066" s="45" t="s">
        <v>3469</v>
      </c>
      <c r="H1066" s="47">
        <f t="shared" si="61"/>
        <v>1065</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60"/>
        <v>Fraction of Eligible Industrial Energy Use Shifted to Electricity</v>
      </c>
      <c r="D1067" s="6" t="s">
        <v>3029</v>
      </c>
      <c r="E1067" s="1" t="s">
        <v>3464</v>
      </c>
      <c r="F1067" t="s">
        <v>2992</v>
      </c>
      <c r="G1067" s="45" t="s">
        <v>3470</v>
      </c>
      <c r="H1067" s="47">
        <f t="shared" si="61"/>
        <v>1066</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60"/>
        <v>Fraction of Eligible Industrial Energy Use Shifted to Electricity</v>
      </c>
      <c r="D1068" s="6" t="s">
        <v>3029</v>
      </c>
      <c r="E1068" s="1" t="s">
        <v>3465</v>
      </c>
      <c r="F1068" t="s">
        <v>2992</v>
      </c>
      <c r="G1068" s="45" t="s">
        <v>3471</v>
      </c>
      <c r="H1068" s="47">
        <f t="shared" si="61"/>
        <v>1067</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60"/>
        <v>Fraction of Eligible Industrial Energy Use Shifted to Electricity</v>
      </c>
      <c r="D1069" s="6" t="s">
        <v>3029</v>
      </c>
      <c r="E1069" s="1" t="s">
        <v>3466</v>
      </c>
      <c r="F1069" t="s">
        <v>2992</v>
      </c>
      <c r="G1069" s="45" t="s">
        <v>3472</v>
      </c>
      <c r="H1069" s="47">
        <f t="shared" si="61"/>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60"/>
        <v>Fraction of Eligible Industrial Energy Use Shifted to Electricity</v>
      </c>
      <c r="D1070" s="6" t="s">
        <v>3029</v>
      </c>
      <c r="E1070" s="1" t="s">
        <v>3583</v>
      </c>
      <c r="F1070" t="s">
        <v>2992</v>
      </c>
      <c r="G1070" s="45" t="s">
        <v>3473</v>
      </c>
      <c r="H1070" s="47">
        <f t="shared" si="61"/>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60"/>
        <v>Fraction of Eligible Industrial Energy Use Shifted to Electricity</v>
      </c>
      <c r="D1071" s="6" t="s">
        <v>3029</v>
      </c>
      <c r="E1071" s="1" t="s">
        <v>3939</v>
      </c>
      <c r="F1071" t="s">
        <v>2992</v>
      </c>
      <c r="G1071" s="45" t="s">
        <v>3915</v>
      </c>
      <c r="H1071" s="47">
        <f t="shared" si="61"/>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60"/>
        <v>Fraction of Eligible Industrial Energy Use Shifted to Electricity</v>
      </c>
      <c r="D1072" s="6" t="s">
        <v>3029</v>
      </c>
      <c r="E1072" s="1" t="s">
        <v>3940</v>
      </c>
      <c r="F1072" t="s">
        <v>2992</v>
      </c>
      <c r="G1072" s="45" t="s">
        <v>3914</v>
      </c>
      <c r="H1072" s="47">
        <f t="shared" si="61"/>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ref="C1073:C1136" si="62">C$944</f>
        <v>Fraction of Eligible Industrial Energy Use Shifted to Electricity</v>
      </c>
      <c r="D1073" s="6" t="s">
        <v>3029</v>
      </c>
      <c r="E1073" s="1" t="s">
        <v>3941</v>
      </c>
      <c r="F1073" t="s">
        <v>2992</v>
      </c>
      <c r="G1073" s="45" t="s">
        <v>3916</v>
      </c>
      <c r="H1073" s="47">
        <f t="shared" si="61"/>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62"/>
        <v>Fraction of Eligible Industrial Energy Use Shifted to Electricity</v>
      </c>
      <c r="D1074" s="6" t="s">
        <v>3030</v>
      </c>
      <c r="E1074" s="1" t="s">
        <v>3461</v>
      </c>
      <c r="F1074" t="s">
        <v>2549</v>
      </c>
      <c r="G1074" s="45" t="s">
        <v>3467</v>
      </c>
      <c r="H1074" s="47">
        <f t="shared" si="61"/>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62"/>
        <v>Fraction of Eligible Industrial Energy Use Shifted to Electricity</v>
      </c>
      <c r="D1075" s="6" t="s">
        <v>3030</v>
      </c>
      <c r="E1075" s="1" t="s">
        <v>3462</v>
      </c>
      <c r="F1075" t="s">
        <v>2549</v>
      </c>
      <c r="G1075" s="45" t="s">
        <v>3468</v>
      </c>
      <c r="H1075" s="47">
        <f t="shared" si="61"/>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62"/>
        <v>Fraction of Eligible Industrial Energy Use Shifted to Electricity</v>
      </c>
      <c r="D1076" s="6" t="s">
        <v>3030</v>
      </c>
      <c r="E1076" s="1" t="s">
        <v>3463</v>
      </c>
      <c r="F1076" t="s">
        <v>2549</v>
      </c>
      <c r="G1076" s="45" t="s">
        <v>3469</v>
      </c>
      <c r="H1076" s="47">
        <f t="shared" si="61"/>
        <v>1075</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62"/>
        <v>Fraction of Eligible Industrial Energy Use Shifted to Electricity</v>
      </c>
      <c r="D1077" s="6" t="s">
        <v>3030</v>
      </c>
      <c r="E1077" s="1" t="s">
        <v>3464</v>
      </c>
      <c r="F1077" t="s">
        <v>2549</v>
      </c>
      <c r="G1077" s="45" t="s">
        <v>3470</v>
      </c>
      <c r="H1077" s="47">
        <f t="shared" si="61"/>
        <v>1076</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62"/>
        <v>Fraction of Eligible Industrial Energy Use Shifted to Electricity</v>
      </c>
      <c r="D1078" s="6" t="s">
        <v>3030</v>
      </c>
      <c r="E1078" s="1" t="s">
        <v>3465</v>
      </c>
      <c r="F1078" t="s">
        <v>2549</v>
      </c>
      <c r="G1078" s="45" t="s">
        <v>3471</v>
      </c>
      <c r="H1078" s="47">
        <f t="shared" si="61"/>
        <v>1077</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62"/>
        <v>Fraction of Eligible Industrial Energy Use Shifted to Electricity</v>
      </c>
      <c r="D1079" s="6" t="s">
        <v>3030</v>
      </c>
      <c r="E1079" s="1" t="s">
        <v>3466</v>
      </c>
      <c r="F1079" t="s">
        <v>2549</v>
      </c>
      <c r="G1079" s="45" t="s">
        <v>3472</v>
      </c>
      <c r="H1079" s="47">
        <f t="shared" si="61"/>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62"/>
        <v>Fraction of Eligible Industrial Energy Use Shifted to Electricity</v>
      </c>
      <c r="D1080" s="6" t="s">
        <v>3030</v>
      </c>
      <c r="E1080" s="1" t="s">
        <v>3583</v>
      </c>
      <c r="F1080" t="s">
        <v>2549</v>
      </c>
      <c r="G1080" s="45" t="s">
        <v>3473</v>
      </c>
      <c r="H1080" s="47">
        <f t="shared" si="61"/>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62"/>
        <v>Fraction of Eligible Industrial Energy Use Shifted to Electricity</v>
      </c>
      <c r="D1081" s="6" t="s">
        <v>3030</v>
      </c>
      <c r="E1081" s="1" t="s">
        <v>3939</v>
      </c>
      <c r="F1081" t="s">
        <v>2549</v>
      </c>
      <c r="G1081" s="45" t="s">
        <v>3915</v>
      </c>
      <c r="H1081" s="47">
        <f t="shared" si="61"/>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62"/>
        <v>Fraction of Eligible Industrial Energy Use Shifted to Electricity</v>
      </c>
      <c r="D1082" s="6" t="s">
        <v>3030</v>
      </c>
      <c r="E1082" s="1" t="s">
        <v>3940</v>
      </c>
      <c r="F1082" t="s">
        <v>2549</v>
      </c>
      <c r="G1082" s="45" t="s">
        <v>3914</v>
      </c>
      <c r="H1082" s="47">
        <f t="shared" si="61"/>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62"/>
        <v>Fraction of Eligible Industrial Energy Use Shifted to Electricity</v>
      </c>
      <c r="D1083" s="6" t="s">
        <v>3030</v>
      </c>
      <c r="E1083" s="1" t="s">
        <v>3941</v>
      </c>
      <c r="F1083" t="s">
        <v>2549</v>
      </c>
      <c r="G1083" s="45" t="s">
        <v>3916</v>
      </c>
      <c r="H1083" s="47">
        <f t="shared" si="61"/>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62"/>
        <v>Fraction of Eligible Industrial Energy Use Shifted to Electricity</v>
      </c>
      <c r="D1084" s="6" t="s">
        <v>3031</v>
      </c>
      <c r="E1084" s="1" t="s">
        <v>3461</v>
      </c>
      <c r="F1084" t="s">
        <v>2993</v>
      </c>
      <c r="G1084" s="45" t="s">
        <v>3467</v>
      </c>
      <c r="H1084" s="47">
        <f t="shared" si="61"/>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62"/>
        <v>Fraction of Eligible Industrial Energy Use Shifted to Electricity</v>
      </c>
      <c r="D1085" s="6" t="s">
        <v>3031</v>
      </c>
      <c r="E1085" s="1" t="s">
        <v>3462</v>
      </c>
      <c r="F1085" t="s">
        <v>2993</v>
      </c>
      <c r="G1085" s="45" t="s">
        <v>3468</v>
      </c>
      <c r="H1085" s="47">
        <f t="shared" si="61"/>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62"/>
        <v>Fraction of Eligible Industrial Energy Use Shifted to Electricity</v>
      </c>
      <c r="D1086" s="6" t="s">
        <v>3031</v>
      </c>
      <c r="E1086" s="1" t="s">
        <v>3463</v>
      </c>
      <c r="F1086" t="s">
        <v>2993</v>
      </c>
      <c r="G1086" s="45" t="s">
        <v>3469</v>
      </c>
      <c r="H1086" s="47">
        <f t="shared" si="61"/>
        <v>1085</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62"/>
        <v>Fraction of Eligible Industrial Energy Use Shifted to Electricity</v>
      </c>
      <c r="D1087" s="6" t="s">
        <v>3031</v>
      </c>
      <c r="E1087" s="1" t="s">
        <v>3464</v>
      </c>
      <c r="F1087" t="s">
        <v>2993</v>
      </c>
      <c r="G1087" s="45" t="s">
        <v>3470</v>
      </c>
      <c r="H1087" s="47">
        <f t="shared" si="61"/>
        <v>1086</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62"/>
        <v>Fraction of Eligible Industrial Energy Use Shifted to Electricity</v>
      </c>
      <c r="D1088" s="6" t="s">
        <v>3031</v>
      </c>
      <c r="E1088" s="1" t="s">
        <v>3465</v>
      </c>
      <c r="F1088" t="s">
        <v>2993</v>
      </c>
      <c r="G1088" s="45" t="s">
        <v>3471</v>
      </c>
      <c r="H1088" s="47">
        <f t="shared" si="61"/>
        <v>1087</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62"/>
        <v>Fraction of Eligible Industrial Energy Use Shifted to Electricity</v>
      </c>
      <c r="D1089" s="6" t="s">
        <v>3031</v>
      </c>
      <c r="E1089" s="1" t="s">
        <v>3466</v>
      </c>
      <c r="F1089" t="s">
        <v>2993</v>
      </c>
      <c r="G1089" s="45" t="s">
        <v>3472</v>
      </c>
      <c r="H1089" s="47">
        <f t="shared" si="61"/>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62"/>
        <v>Fraction of Eligible Industrial Energy Use Shifted to Electricity</v>
      </c>
      <c r="D1090" s="6" t="s">
        <v>3031</v>
      </c>
      <c r="E1090" s="1" t="s">
        <v>3583</v>
      </c>
      <c r="F1090" t="s">
        <v>2993</v>
      </c>
      <c r="G1090" s="45" t="s">
        <v>3473</v>
      </c>
      <c r="H1090" s="47">
        <f t="shared" si="61"/>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62"/>
        <v>Fraction of Eligible Industrial Energy Use Shifted to Electricity</v>
      </c>
      <c r="D1091" s="6" t="s">
        <v>3031</v>
      </c>
      <c r="E1091" s="1" t="s">
        <v>3939</v>
      </c>
      <c r="F1091" t="s">
        <v>2993</v>
      </c>
      <c r="G1091" s="45" t="s">
        <v>3915</v>
      </c>
      <c r="H1091" s="47">
        <f t="shared" si="61"/>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62"/>
        <v>Fraction of Eligible Industrial Energy Use Shifted to Electricity</v>
      </c>
      <c r="D1092" s="6" t="s">
        <v>3031</v>
      </c>
      <c r="E1092" s="1" t="s">
        <v>3940</v>
      </c>
      <c r="F1092" t="s">
        <v>2993</v>
      </c>
      <c r="G1092" s="45" t="s">
        <v>3914</v>
      </c>
      <c r="H1092" s="47">
        <f t="shared" si="61"/>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62"/>
        <v>Fraction of Eligible Industrial Energy Use Shifted to Electricity</v>
      </c>
      <c r="D1093" s="6" t="s">
        <v>3031</v>
      </c>
      <c r="E1093" s="1" t="s">
        <v>3941</v>
      </c>
      <c r="F1093" t="s">
        <v>2993</v>
      </c>
      <c r="G1093" s="45" t="s">
        <v>3916</v>
      </c>
      <c r="H1093" s="47">
        <f t="shared" si="61"/>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62"/>
        <v>Fraction of Eligible Industrial Energy Use Shifted to Electricity</v>
      </c>
      <c r="D1094" s="6" t="s">
        <v>3032</v>
      </c>
      <c r="E1094" s="1" t="s">
        <v>3461</v>
      </c>
      <c r="F1094" t="s">
        <v>2994</v>
      </c>
      <c r="G1094" s="45" t="s">
        <v>3467</v>
      </c>
      <c r="H1094" s="47">
        <f t="shared" si="61"/>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62"/>
        <v>Fraction of Eligible Industrial Energy Use Shifted to Electricity</v>
      </c>
      <c r="D1095" s="6" t="s">
        <v>3032</v>
      </c>
      <c r="E1095" s="1" t="s">
        <v>3462</v>
      </c>
      <c r="F1095" t="s">
        <v>2994</v>
      </c>
      <c r="G1095" s="45" t="s">
        <v>3468</v>
      </c>
      <c r="H1095" s="47">
        <f t="shared" si="61"/>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62"/>
        <v>Fraction of Eligible Industrial Energy Use Shifted to Electricity</v>
      </c>
      <c r="D1096" s="6" t="s">
        <v>3032</v>
      </c>
      <c r="E1096" s="1" t="s">
        <v>3463</v>
      </c>
      <c r="F1096" t="s">
        <v>2994</v>
      </c>
      <c r="G1096" s="45" t="s">
        <v>3469</v>
      </c>
      <c r="H1096" s="47">
        <f t="shared" si="61"/>
        <v>1095</v>
      </c>
      <c r="I1096" s="324" t="s">
        <v>40</v>
      </c>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62"/>
        <v>Fraction of Eligible Industrial Energy Use Shifted to Electricity</v>
      </c>
      <c r="D1097" s="6" t="s">
        <v>3032</v>
      </c>
      <c r="E1097" s="1" t="s">
        <v>3464</v>
      </c>
      <c r="F1097" t="s">
        <v>2994</v>
      </c>
      <c r="G1097" s="45" t="s">
        <v>3470</v>
      </c>
      <c r="H1097" s="47">
        <f t="shared" si="61"/>
        <v>1096</v>
      </c>
      <c r="I1097" s="324" t="s">
        <v>40</v>
      </c>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62"/>
        <v>Fraction of Eligible Industrial Energy Use Shifted to Electricity</v>
      </c>
      <c r="D1098" s="6" t="s">
        <v>3032</v>
      </c>
      <c r="E1098" s="1" t="s">
        <v>3465</v>
      </c>
      <c r="F1098" t="s">
        <v>2994</v>
      </c>
      <c r="G1098" s="45" t="s">
        <v>3471</v>
      </c>
      <c r="H1098" s="47">
        <f t="shared" si="61"/>
        <v>1097</v>
      </c>
      <c r="I1098" s="324" t="s">
        <v>40</v>
      </c>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62"/>
        <v>Fraction of Eligible Industrial Energy Use Shifted to Electricity</v>
      </c>
      <c r="D1099" s="6" t="s">
        <v>3032</v>
      </c>
      <c r="E1099" s="1" t="s">
        <v>3466</v>
      </c>
      <c r="F1099" t="s">
        <v>2994</v>
      </c>
      <c r="G1099" s="45" t="s">
        <v>3472</v>
      </c>
      <c r="H1099" s="47">
        <f t="shared" si="61"/>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62"/>
        <v>Fraction of Eligible Industrial Energy Use Shifted to Electricity</v>
      </c>
      <c r="D1100" s="6" t="s">
        <v>3032</v>
      </c>
      <c r="E1100" s="1" t="s">
        <v>3583</v>
      </c>
      <c r="F1100" t="s">
        <v>2994</v>
      </c>
      <c r="G1100" s="45" t="s">
        <v>3473</v>
      </c>
      <c r="H1100" s="47">
        <f t="shared" si="61"/>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62"/>
        <v>Fraction of Eligible Industrial Energy Use Shifted to Electricity</v>
      </c>
      <c r="D1101" s="6" t="s">
        <v>3032</v>
      </c>
      <c r="E1101" s="1" t="s">
        <v>3939</v>
      </c>
      <c r="F1101" t="s">
        <v>2994</v>
      </c>
      <c r="G1101" s="45" t="s">
        <v>3915</v>
      </c>
      <c r="H1101" s="47">
        <f t="shared" si="61"/>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62"/>
        <v>Fraction of Eligible Industrial Energy Use Shifted to Electricity</v>
      </c>
      <c r="D1102" s="6" t="s">
        <v>3032</v>
      </c>
      <c r="E1102" s="1" t="s">
        <v>3940</v>
      </c>
      <c r="F1102" t="s">
        <v>2994</v>
      </c>
      <c r="G1102" s="45" t="s">
        <v>3914</v>
      </c>
      <c r="H1102" s="47">
        <f t="shared" si="61"/>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62"/>
        <v>Fraction of Eligible Industrial Energy Use Shifted to Electricity</v>
      </c>
      <c r="D1103" s="6" t="s">
        <v>3032</v>
      </c>
      <c r="E1103" s="1" t="s">
        <v>3941</v>
      </c>
      <c r="F1103" t="s">
        <v>2994</v>
      </c>
      <c r="G1103" s="45" t="s">
        <v>3916</v>
      </c>
      <c r="H1103" s="47">
        <f t="shared" si="61"/>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62"/>
        <v>Fraction of Eligible Industrial Energy Use Shifted to Electricity</v>
      </c>
      <c r="D1104" s="6" t="s">
        <v>3033</v>
      </c>
      <c r="E1104" s="1" t="s">
        <v>3461</v>
      </c>
      <c r="F1104" t="s">
        <v>2995</v>
      </c>
      <c r="G1104" s="45" t="s">
        <v>3467</v>
      </c>
      <c r="H1104" s="47">
        <f t="shared" si="61"/>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62"/>
        <v>Fraction of Eligible Industrial Energy Use Shifted to Electricity</v>
      </c>
      <c r="D1105" s="6" t="s">
        <v>3033</v>
      </c>
      <c r="E1105" s="1" t="s">
        <v>3462</v>
      </c>
      <c r="F1105" t="s">
        <v>2995</v>
      </c>
      <c r="G1105" s="45" t="s">
        <v>3468</v>
      </c>
      <c r="H1105" s="47">
        <f t="shared" si="61"/>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62"/>
        <v>Fraction of Eligible Industrial Energy Use Shifted to Electricity</v>
      </c>
      <c r="D1106" s="6" t="s">
        <v>3033</v>
      </c>
      <c r="E1106" s="1" t="s">
        <v>3463</v>
      </c>
      <c r="F1106" t="s">
        <v>2995</v>
      </c>
      <c r="G1106" s="45" t="s">
        <v>3469</v>
      </c>
      <c r="H1106" s="47">
        <f t="shared" si="61"/>
        <v>1105</v>
      </c>
      <c r="I1106" s="324" t="s">
        <v>40</v>
      </c>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62"/>
        <v>Fraction of Eligible Industrial Energy Use Shifted to Electricity</v>
      </c>
      <c r="D1107" s="6" t="s">
        <v>3033</v>
      </c>
      <c r="E1107" s="1" t="s">
        <v>3464</v>
      </c>
      <c r="F1107" t="s">
        <v>2995</v>
      </c>
      <c r="G1107" s="45" t="s">
        <v>3470</v>
      </c>
      <c r="H1107" s="47">
        <f t="shared" si="61"/>
        <v>1106</v>
      </c>
      <c r="I1107" s="324" t="s">
        <v>40</v>
      </c>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62"/>
        <v>Fraction of Eligible Industrial Energy Use Shifted to Electricity</v>
      </c>
      <c r="D1108" s="6" t="s">
        <v>3033</v>
      </c>
      <c r="E1108" s="1" t="s">
        <v>3465</v>
      </c>
      <c r="F1108" t="s">
        <v>2995</v>
      </c>
      <c r="G1108" s="45" t="s">
        <v>3471</v>
      </c>
      <c r="H1108" s="47">
        <f t="shared" si="61"/>
        <v>1107</v>
      </c>
      <c r="I1108" s="324" t="s">
        <v>40</v>
      </c>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62"/>
        <v>Fraction of Eligible Industrial Energy Use Shifted to Electricity</v>
      </c>
      <c r="D1109" s="6" t="s">
        <v>3033</v>
      </c>
      <c r="E1109" s="1" t="s">
        <v>3466</v>
      </c>
      <c r="F1109" t="s">
        <v>2995</v>
      </c>
      <c r="G1109" s="45" t="s">
        <v>3472</v>
      </c>
      <c r="H1109" s="47">
        <f t="shared" si="61"/>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62"/>
        <v>Fraction of Eligible Industrial Energy Use Shifted to Electricity</v>
      </c>
      <c r="D1110" s="6" t="s">
        <v>3033</v>
      </c>
      <c r="E1110" s="1" t="s">
        <v>3583</v>
      </c>
      <c r="F1110" t="s">
        <v>2995</v>
      </c>
      <c r="G1110" s="45" t="s">
        <v>3473</v>
      </c>
      <c r="H1110" s="47">
        <f t="shared" si="61"/>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62"/>
        <v>Fraction of Eligible Industrial Energy Use Shifted to Electricity</v>
      </c>
      <c r="D1111" s="6" t="s">
        <v>3033</v>
      </c>
      <c r="E1111" s="1" t="s">
        <v>3939</v>
      </c>
      <c r="F1111" t="s">
        <v>2995</v>
      </c>
      <c r="G1111" s="45" t="s">
        <v>3915</v>
      </c>
      <c r="H1111" s="47">
        <f t="shared" si="61"/>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si="62"/>
        <v>Fraction of Eligible Industrial Energy Use Shifted to Electricity</v>
      </c>
      <c r="D1112" s="6" t="s">
        <v>3033</v>
      </c>
      <c r="E1112" s="1" t="s">
        <v>3940</v>
      </c>
      <c r="F1112" t="s">
        <v>2995</v>
      </c>
      <c r="G1112" s="45" t="s">
        <v>3914</v>
      </c>
      <c r="H1112" s="47">
        <f t="shared" si="61"/>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62"/>
        <v>Fraction of Eligible Industrial Energy Use Shifted to Electricity</v>
      </c>
      <c r="D1113" s="6" t="s">
        <v>3033</v>
      </c>
      <c r="E1113" s="1" t="s">
        <v>3941</v>
      </c>
      <c r="F1113" t="s">
        <v>2995</v>
      </c>
      <c r="G1113" s="45" t="s">
        <v>3916</v>
      </c>
      <c r="H1113" s="47">
        <f t="shared" si="61"/>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62"/>
        <v>Fraction of Eligible Industrial Energy Use Shifted to Electricity</v>
      </c>
      <c r="D1114" s="6" t="s">
        <v>3034</v>
      </c>
      <c r="E1114" s="1" t="s">
        <v>3461</v>
      </c>
      <c r="F1114" t="s">
        <v>2996</v>
      </c>
      <c r="G1114" s="45" t="s">
        <v>3467</v>
      </c>
      <c r="H1114" s="47">
        <f t="shared" si="61"/>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62"/>
        <v>Fraction of Eligible Industrial Energy Use Shifted to Electricity</v>
      </c>
      <c r="D1115" s="6" t="s">
        <v>3034</v>
      </c>
      <c r="E1115" s="1" t="s">
        <v>3462</v>
      </c>
      <c r="F1115" t="s">
        <v>2996</v>
      </c>
      <c r="G1115" s="45" t="s">
        <v>3468</v>
      </c>
      <c r="H1115" s="47">
        <f t="shared" si="61"/>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62"/>
        <v>Fraction of Eligible Industrial Energy Use Shifted to Electricity</v>
      </c>
      <c r="D1116" s="6" t="s">
        <v>3034</v>
      </c>
      <c r="E1116" s="1" t="s">
        <v>3463</v>
      </c>
      <c r="F1116" t="s">
        <v>2996</v>
      </c>
      <c r="G1116" s="45" t="s">
        <v>3469</v>
      </c>
      <c r="H1116" s="47">
        <f t="shared" si="61"/>
        <v>1115</v>
      </c>
      <c r="I1116" s="324" t="s">
        <v>40</v>
      </c>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62"/>
        <v>Fraction of Eligible Industrial Energy Use Shifted to Electricity</v>
      </c>
      <c r="D1117" s="6" t="s">
        <v>3034</v>
      </c>
      <c r="E1117" s="1" t="s">
        <v>3464</v>
      </c>
      <c r="F1117" t="s">
        <v>2996</v>
      </c>
      <c r="G1117" s="45" t="s">
        <v>3470</v>
      </c>
      <c r="H1117" s="47">
        <f t="shared" ref="H1117:H1180" si="63">H1116+1</f>
        <v>1116</v>
      </c>
      <c r="I1117" s="324" t="s">
        <v>40</v>
      </c>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62"/>
        <v>Fraction of Eligible Industrial Energy Use Shifted to Electricity</v>
      </c>
      <c r="D1118" s="6" t="s">
        <v>3034</v>
      </c>
      <c r="E1118" s="1" t="s">
        <v>3465</v>
      </c>
      <c r="F1118" t="s">
        <v>2996</v>
      </c>
      <c r="G1118" s="45" t="s">
        <v>3471</v>
      </c>
      <c r="H1118" s="47">
        <f t="shared" si="63"/>
        <v>1117</v>
      </c>
      <c r="I1118" s="324" t="s">
        <v>40</v>
      </c>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62"/>
        <v>Fraction of Eligible Industrial Energy Use Shifted to Electricity</v>
      </c>
      <c r="D1119" s="6" t="s">
        <v>3034</v>
      </c>
      <c r="E1119" s="1" t="s">
        <v>3466</v>
      </c>
      <c r="F1119" t="s">
        <v>2996</v>
      </c>
      <c r="G1119" s="45" t="s">
        <v>3472</v>
      </c>
      <c r="H1119" s="47">
        <f t="shared" si="63"/>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62"/>
        <v>Fraction of Eligible Industrial Energy Use Shifted to Electricity</v>
      </c>
      <c r="D1120" s="6" t="s">
        <v>3034</v>
      </c>
      <c r="E1120" s="1" t="s">
        <v>3583</v>
      </c>
      <c r="F1120" t="s">
        <v>2996</v>
      </c>
      <c r="G1120" s="45" t="s">
        <v>3473</v>
      </c>
      <c r="H1120" s="47">
        <f t="shared" si="63"/>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62"/>
        <v>Fraction of Eligible Industrial Energy Use Shifted to Electricity</v>
      </c>
      <c r="D1121" s="6" t="s">
        <v>3034</v>
      </c>
      <c r="E1121" s="1" t="s">
        <v>3939</v>
      </c>
      <c r="F1121" t="s">
        <v>2996</v>
      </c>
      <c r="G1121" s="45" t="s">
        <v>3915</v>
      </c>
      <c r="H1121" s="47">
        <f t="shared" si="63"/>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62"/>
        <v>Fraction of Eligible Industrial Energy Use Shifted to Electricity</v>
      </c>
      <c r="D1122" s="6" t="s">
        <v>3034</v>
      </c>
      <c r="E1122" s="1" t="s">
        <v>3940</v>
      </c>
      <c r="F1122" t="s">
        <v>2996</v>
      </c>
      <c r="G1122" s="45" t="s">
        <v>3914</v>
      </c>
      <c r="H1122" s="47">
        <f t="shared" si="63"/>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62"/>
        <v>Fraction of Eligible Industrial Energy Use Shifted to Electricity</v>
      </c>
      <c r="D1123" s="6" t="s">
        <v>3034</v>
      </c>
      <c r="E1123" s="1" t="s">
        <v>3941</v>
      </c>
      <c r="F1123" t="s">
        <v>2996</v>
      </c>
      <c r="G1123" s="45" t="s">
        <v>3916</v>
      </c>
      <c r="H1123" s="47">
        <f t="shared" si="63"/>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62"/>
        <v>Fraction of Eligible Industrial Energy Use Shifted to Electricity</v>
      </c>
      <c r="D1124" s="6" t="s">
        <v>3035</v>
      </c>
      <c r="E1124" s="1" t="s">
        <v>3461</v>
      </c>
      <c r="F1124" t="s">
        <v>2997</v>
      </c>
      <c r="G1124" s="45" t="s">
        <v>3467</v>
      </c>
      <c r="H1124" s="47">
        <f t="shared" si="63"/>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62"/>
        <v>Fraction of Eligible Industrial Energy Use Shifted to Electricity</v>
      </c>
      <c r="D1125" s="6" t="s">
        <v>3035</v>
      </c>
      <c r="E1125" s="1" t="s">
        <v>3462</v>
      </c>
      <c r="F1125" t="s">
        <v>2997</v>
      </c>
      <c r="G1125" s="45" t="s">
        <v>3468</v>
      </c>
      <c r="H1125" s="47">
        <f t="shared" si="63"/>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62"/>
        <v>Fraction of Eligible Industrial Energy Use Shifted to Electricity</v>
      </c>
      <c r="D1126" s="6" t="s">
        <v>3035</v>
      </c>
      <c r="E1126" s="1" t="s">
        <v>3463</v>
      </c>
      <c r="F1126" t="s">
        <v>2997</v>
      </c>
      <c r="G1126" s="45" t="s">
        <v>3469</v>
      </c>
      <c r="H1126" s="47">
        <f t="shared" si="63"/>
        <v>1125</v>
      </c>
      <c r="I1126" s="324" t="s">
        <v>40</v>
      </c>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62"/>
        <v>Fraction of Eligible Industrial Energy Use Shifted to Electricity</v>
      </c>
      <c r="D1127" s="6" t="s">
        <v>3035</v>
      </c>
      <c r="E1127" s="1" t="s">
        <v>3464</v>
      </c>
      <c r="F1127" t="s">
        <v>2997</v>
      </c>
      <c r="G1127" s="45" t="s">
        <v>3470</v>
      </c>
      <c r="H1127" s="47">
        <f t="shared" si="63"/>
        <v>1126</v>
      </c>
      <c r="I1127" s="324" t="s">
        <v>40</v>
      </c>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62"/>
        <v>Fraction of Eligible Industrial Energy Use Shifted to Electricity</v>
      </c>
      <c r="D1128" s="6" t="s">
        <v>3035</v>
      </c>
      <c r="E1128" s="1" t="s">
        <v>3465</v>
      </c>
      <c r="F1128" t="s">
        <v>2997</v>
      </c>
      <c r="G1128" s="45" t="s">
        <v>3471</v>
      </c>
      <c r="H1128" s="47">
        <f t="shared" si="63"/>
        <v>1127</v>
      </c>
      <c r="I1128" s="324" t="s">
        <v>40</v>
      </c>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62"/>
        <v>Fraction of Eligible Industrial Energy Use Shifted to Electricity</v>
      </c>
      <c r="D1129" s="6" t="s">
        <v>3035</v>
      </c>
      <c r="E1129" s="1" t="s">
        <v>3466</v>
      </c>
      <c r="F1129" t="s">
        <v>2997</v>
      </c>
      <c r="G1129" s="45" t="s">
        <v>3472</v>
      </c>
      <c r="H1129" s="47">
        <f t="shared" si="63"/>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62"/>
        <v>Fraction of Eligible Industrial Energy Use Shifted to Electricity</v>
      </c>
      <c r="D1130" s="6" t="s">
        <v>3035</v>
      </c>
      <c r="E1130" s="1" t="s">
        <v>3583</v>
      </c>
      <c r="F1130" t="s">
        <v>2997</v>
      </c>
      <c r="G1130" s="45" t="s">
        <v>3473</v>
      </c>
      <c r="H1130" s="47">
        <f t="shared" si="63"/>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62"/>
        <v>Fraction of Eligible Industrial Energy Use Shifted to Electricity</v>
      </c>
      <c r="D1131" s="6" t="s">
        <v>3035</v>
      </c>
      <c r="E1131" s="1" t="s">
        <v>3939</v>
      </c>
      <c r="F1131" t="s">
        <v>2997</v>
      </c>
      <c r="G1131" s="45" t="s">
        <v>3915</v>
      </c>
      <c r="H1131" s="47">
        <f t="shared" si="63"/>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62"/>
        <v>Fraction of Eligible Industrial Energy Use Shifted to Electricity</v>
      </c>
      <c r="D1132" s="6" t="s">
        <v>3035</v>
      </c>
      <c r="E1132" s="1" t="s">
        <v>3940</v>
      </c>
      <c r="F1132" t="s">
        <v>2997</v>
      </c>
      <c r="G1132" s="45" t="s">
        <v>3914</v>
      </c>
      <c r="H1132" s="47">
        <f t="shared" si="63"/>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62"/>
        <v>Fraction of Eligible Industrial Energy Use Shifted to Electricity</v>
      </c>
      <c r="D1133" s="6" t="s">
        <v>3035</v>
      </c>
      <c r="E1133" s="1" t="s">
        <v>3941</v>
      </c>
      <c r="F1133" t="s">
        <v>2997</v>
      </c>
      <c r="G1133" s="45" t="s">
        <v>3916</v>
      </c>
      <c r="H1133" s="47">
        <f t="shared" si="63"/>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62"/>
        <v>Fraction of Eligible Industrial Energy Use Shifted to Electricity</v>
      </c>
      <c r="D1134" s="6" t="s">
        <v>3036</v>
      </c>
      <c r="E1134" s="1" t="s">
        <v>3461</v>
      </c>
      <c r="F1134" t="s">
        <v>2998</v>
      </c>
      <c r="G1134" s="45" t="s">
        <v>3467</v>
      </c>
      <c r="H1134" s="47">
        <f t="shared" si="63"/>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62"/>
        <v>Fraction of Eligible Industrial Energy Use Shifted to Electricity</v>
      </c>
      <c r="D1135" s="6" t="s">
        <v>3036</v>
      </c>
      <c r="E1135" s="1" t="s">
        <v>3462</v>
      </c>
      <c r="F1135" t="s">
        <v>2998</v>
      </c>
      <c r="G1135" s="45" t="s">
        <v>3468</v>
      </c>
      <c r="H1135" s="47">
        <f t="shared" si="63"/>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62"/>
        <v>Fraction of Eligible Industrial Energy Use Shifted to Electricity</v>
      </c>
      <c r="D1136" s="6" t="s">
        <v>3036</v>
      </c>
      <c r="E1136" s="1" t="s">
        <v>3463</v>
      </c>
      <c r="F1136" t="s">
        <v>2998</v>
      </c>
      <c r="G1136" s="45" t="s">
        <v>3469</v>
      </c>
      <c r="H1136" s="47">
        <f t="shared" si="63"/>
        <v>1135</v>
      </c>
      <c r="I1136" s="324" t="s">
        <v>40</v>
      </c>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ref="C1137:C1193" si="64">C$944</f>
        <v>Fraction of Eligible Industrial Energy Use Shifted to Electricity</v>
      </c>
      <c r="D1137" s="6" t="s">
        <v>3036</v>
      </c>
      <c r="E1137" s="1" t="s">
        <v>3464</v>
      </c>
      <c r="F1137" t="s">
        <v>2998</v>
      </c>
      <c r="G1137" s="45" t="s">
        <v>3470</v>
      </c>
      <c r="H1137" s="47">
        <f t="shared" si="63"/>
        <v>1136</v>
      </c>
      <c r="I1137" s="324" t="s">
        <v>40</v>
      </c>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64"/>
        <v>Fraction of Eligible Industrial Energy Use Shifted to Electricity</v>
      </c>
      <c r="D1138" s="6" t="s">
        <v>3036</v>
      </c>
      <c r="E1138" s="1" t="s">
        <v>3465</v>
      </c>
      <c r="F1138" t="s">
        <v>2998</v>
      </c>
      <c r="G1138" s="45" t="s">
        <v>3471</v>
      </c>
      <c r="H1138" s="47">
        <f t="shared" si="63"/>
        <v>1137</v>
      </c>
      <c r="I1138" s="324" t="s">
        <v>40</v>
      </c>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64"/>
        <v>Fraction of Eligible Industrial Energy Use Shifted to Electricity</v>
      </c>
      <c r="D1139" s="6" t="s">
        <v>3036</v>
      </c>
      <c r="E1139" s="1" t="s">
        <v>3466</v>
      </c>
      <c r="F1139" t="s">
        <v>2998</v>
      </c>
      <c r="G1139" s="45" t="s">
        <v>3472</v>
      </c>
      <c r="H1139" s="47">
        <f t="shared" si="63"/>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64"/>
        <v>Fraction of Eligible Industrial Energy Use Shifted to Electricity</v>
      </c>
      <c r="D1140" s="6" t="s">
        <v>3036</v>
      </c>
      <c r="E1140" s="1" t="s">
        <v>3583</v>
      </c>
      <c r="F1140" t="s">
        <v>2998</v>
      </c>
      <c r="G1140" s="45" t="s">
        <v>3473</v>
      </c>
      <c r="H1140" s="47">
        <f t="shared" si="63"/>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64"/>
        <v>Fraction of Eligible Industrial Energy Use Shifted to Electricity</v>
      </c>
      <c r="D1141" s="6" t="s">
        <v>3036</v>
      </c>
      <c r="E1141" s="1" t="s">
        <v>3939</v>
      </c>
      <c r="F1141" t="s">
        <v>2998</v>
      </c>
      <c r="G1141" s="45" t="s">
        <v>3915</v>
      </c>
      <c r="H1141" s="47">
        <f t="shared" si="63"/>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64"/>
        <v>Fraction of Eligible Industrial Energy Use Shifted to Electricity</v>
      </c>
      <c r="D1142" s="6" t="s">
        <v>3036</v>
      </c>
      <c r="E1142" s="1" t="s">
        <v>3940</v>
      </c>
      <c r="F1142" t="s">
        <v>2998</v>
      </c>
      <c r="G1142" s="45" t="s">
        <v>3914</v>
      </c>
      <c r="H1142" s="47">
        <f t="shared" si="63"/>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64"/>
        <v>Fraction of Eligible Industrial Energy Use Shifted to Electricity</v>
      </c>
      <c r="D1143" s="6" t="s">
        <v>3036</v>
      </c>
      <c r="E1143" s="1" t="s">
        <v>3941</v>
      </c>
      <c r="F1143" t="s">
        <v>2998</v>
      </c>
      <c r="G1143" s="45" t="s">
        <v>3916</v>
      </c>
      <c r="H1143" s="47">
        <f t="shared" si="63"/>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64"/>
        <v>Fraction of Eligible Industrial Energy Use Shifted to Electricity</v>
      </c>
      <c r="D1144" s="6" t="s">
        <v>3037</v>
      </c>
      <c r="E1144" s="1" t="s">
        <v>3461</v>
      </c>
      <c r="F1144" t="s">
        <v>2999</v>
      </c>
      <c r="G1144" s="45" t="s">
        <v>3467</v>
      </c>
      <c r="H1144" s="47">
        <f t="shared" si="63"/>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64"/>
        <v>Fraction of Eligible Industrial Energy Use Shifted to Electricity</v>
      </c>
      <c r="D1145" s="6" t="s">
        <v>3037</v>
      </c>
      <c r="E1145" s="1" t="s">
        <v>3462</v>
      </c>
      <c r="F1145" t="s">
        <v>2999</v>
      </c>
      <c r="G1145" s="45" t="s">
        <v>3468</v>
      </c>
      <c r="H1145" s="47">
        <f t="shared" si="63"/>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64"/>
        <v>Fraction of Eligible Industrial Energy Use Shifted to Electricity</v>
      </c>
      <c r="D1146" s="6" t="s">
        <v>3037</v>
      </c>
      <c r="E1146" s="1" t="s">
        <v>3463</v>
      </c>
      <c r="F1146" t="s">
        <v>2999</v>
      </c>
      <c r="G1146" s="45" t="s">
        <v>3469</v>
      </c>
      <c r="H1146" s="47">
        <f t="shared" si="63"/>
        <v>1145</v>
      </c>
      <c r="I1146" s="324" t="s">
        <v>40</v>
      </c>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64"/>
        <v>Fraction of Eligible Industrial Energy Use Shifted to Electricity</v>
      </c>
      <c r="D1147" s="6" t="s">
        <v>3037</v>
      </c>
      <c r="E1147" s="1" t="s">
        <v>3464</v>
      </c>
      <c r="F1147" t="s">
        <v>2999</v>
      </c>
      <c r="G1147" s="45" t="s">
        <v>3470</v>
      </c>
      <c r="H1147" s="47">
        <f t="shared" si="63"/>
        <v>1146</v>
      </c>
      <c r="I1147" s="324" t="s">
        <v>40</v>
      </c>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64"/>
        <v>Fraction of Eligible Industrial Energy Use Shifted to Electricity</v>
      </c>
      <c r="D1148" s="6" t="s">
        <v>3037</v>
      </c>
      <c r="E1148" s="1" t="s">
        <v>3465</v>
      </c>
      <c r="F1148" t="s">
        <v>2999</v>
      </c>
      <c r="G1148" s="45" t="s">
        <v>3471</v>
      </c>
      <c r="H1148" s="47">
        <f t="shared" si="63"/>
        <v>1147</v>
      </c>
      <c r="I1148" s="324" t="s">
        <v>40</v>
      </c>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64"/>
        <v>Fraction of Eligible Industrial Energy Use Shifted to Electricity</v>
      </c>
      <c r="D1149" s="6" t="s">
        <v>3037</v>
      </c>
      <c r="E1149" s="1" t="s">
        <v>3466</v>
      </c>
      <c r="F1149" t="s">
        <v>2999</v>
      </c>
      <c r="G1149" s="45" t="s">
        <v>3472</v>
      </c>
      <c r="H1149" s="47">
        <f t="shared" si="63"/>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64"/>
        <v>Fraction of Eligible Industrial Energy Use Shifted to Electricity</v>
      </c>
      <c r="D1150" s="6" t="s">
        <v>3037</v>
      </c>
      <c r="E1150" s="1" t="s">
        <v>3583</v>
      </c>
      <c r="F1150" t="s">
        <v>2999</v>
      </c>
      <c r="G1150" s="45" t="s">
        <v>3473</v>
      </c>
      <c r="H1150" s="47">
        <f t="shared" si="63"/>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64"/>
        <v>Fraction of Eligible Industrial Energy Use Shifted to Electricity</v>
      </c>
      <c r="D1151" s="6" t="s">
        <v>3037</v>
      </c>
      <c r="E1151" s="1" t="s">
        <v>3939</v>
      </c>
      <c r="F1151" t="s">
        <v>2999</v>
      </c>
      <c r="G1151" s="45" t="s">
        <v>3915</v>
      </c>
      <c r="H1151" s="47">
        <f t="shared" si="63"/>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64"/>
        <v>Fraction of Eligible Industrial Energy Use Shifted to Electricity</v>
      </c>
      <c r="D1152" s="6" t="s">
        <v>3037</v>
      </c>
      <c r="E1152" s="1" t="s">
        <v>3940</v>
      </c>
      <c r="F1152" t="s">
        <v>2999</v>
      </c>
      <c r="G1152" s="45" t="s">
        <v>3914</v>
      </c>
      <c r="H1152" s="47">
        <f t="shared" si="63"/>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64"/>
        <v>Fraction of Eligible Industrial Energy Use Shifted to Electricity</v>
      </c>
      <c r="D1153" s="6" t="s">
        <v>3037</v>
      </c>
      <c r="E1153" s="1" t="s">
        <v>3941</v>
      </c>
      <c r="F1153" t="s">
        <v>2999</v>
      </c>
      <c r="G1153" s="45" t="s">
        <v>3916</v>
      </c>
      <c r="H1153" s="47">
        <f t="shared" si="63"/>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64"/>
        <v>Fraction of Eligible Industrial Energy Use Shifted to Electricity</v>
      </c>
      <c r="D1154" s="6" t="s">
        <v>3038</v>
      </c>
      <c r="E1154" s="1" t="s">
        <v>3461</v>
      </c>
      <c r="F1154" t="s">
        <v>3000</v>
      </c>
      <c r="G1154" s="45" t="s">
        <v>3467</v>
      </c>
      <c r="H1154" s="47">
        <f t="shared" si="63"/>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64"/>
        <v>Fraction of Eligible Industrial Energy Use Shifted to Electricity</v>
      </c>
      <c r="D1155" s="6" t="s">
        <v>3038</v>
      </c>
      <c r="E1155" s="1" t="s">
        <v>3462</v>
      </c>
      <c r="F1155" t="s">
        <v>3000</v>
      </c>
      <c r="G1155" s="45" t="s">
        <v>3468</v>
      </c>
      <c r="H1155" s="47">
        <f t="shared" si="63"/>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64"/>
        <v>Fraction of Eligible Industrial Energy Use Shifted to Electricity</v>
      </c>
      <c r="D1156" s="6" t="s">
        <v>3038</v>
      </c>
      <c r="E1156" s="1" t="s">
        <v>3463</v>
      </c>
      <c r="F1156" t="s">
        <v>3000</v>
      </c>
      <c r="G1156" s="45" t="s">
        <v>3469</v>
      </c>
      <c r="H1156" s="47">
        <f t="shared" si="63"/>
        <v>1155</v>
      </c>
      <c r="I1156" s="324" t="s">
        <v>40</v>
      </c>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64"/>
        <v>Fraction of Eligible Industrial Energy Use Shifted to Electricity</v>
      </c>
      <c r="D1157" s="6" t="s">
        <v>3038</v>
      </c>
      <c r="E1157" s="1" t="s">
        <v>3464</v>
      </c>
      <c r="F1157" t="s">
        <v>3000</v>
      </c>
      <c r="G1157" s="45" t="s">
        <v>3470</v>
      </c>
      <c r="H1157" s="47">
        <f t="shared" si="63"/>
        <v>1156</v>
      </c>
      <c r="I1157" s="324" t="s">
        <v>40</v>
      </c>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64"/>
        <v>Fraction of Eligible Industrial Energy Use Shifted to Electricity</v>
      </c>
      <c r="D1158" s="6" t="s">
        <v>3038</v>
      </c>
      <c r="E1158" s="1" t="s">
        <v>3465</v>
      </c>
      <c r="F1158" t="s">
        <v>3000</v>
      </c>
      <c r="G1158" s="45" t="s">
        <v>3471</v>
      </c>
      <c r="H1158" s="47">
        <f t="shared" si="63"/>
        <v>1157</v>
      </c>
      <c r="I1158" s="324" t="s">
        <v>40</v>
      </c>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64"/>
        <v>Fraction of Eligible Industrial Energy Use Shifted to Electricity</v>
      </c>
      <c r="D1159" s="6" t="s">
        <v>3038</v>
      </c>
      <c r="E1159" s="1" t="s">
        <v>3466</v>
      </c>
      <c r="F1159" t="s">
        <v>3000</v>
      </c>
      <c r="G1159" s="45" t="s">
        <v>3472</v>
      </c>
      <c r="H1159" s="47">
        <f t="shared" si="63"/>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64"/>
        <v>Fraction of Eligible Industrial Energy Use Shifted to Electricity</v>
      </c>
      <c r="D1160" s="6" t="s">
        <v>3038</v>
      </c>
      <c r="E1160" s="1" t="s">
        <v>3583</v>
      </c>
      <c r="F1160" t="s">
        <v>3000</v>
      </c>
      <c r="G1160" s="45" t="s">
        <v>3473</v>
      </c>
      <c r="H1160" s="47">
        <f t="shared" si="63"/>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64"/>
        <v>Fraction of Eligible Industrial Energy Use Shifted to Electricity</v>
      </c>
      <c r="D1161" s="6" t="s">
        <v>3038</v>
      </c>
      <c r="E1161" s="1" t="s">
        <v>3939</v>
      </c>
      <c r="F1161" t="s">
        <v>3000</v>
      </c>
      <c r="G1161" s="45" t="s">
        <v>3915</v>
      </c>
      <c r="H1161" s="47">
        <f t="shared" si="63"/>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64"/>
        <v>Fraction of Eligible Industrial Energy Use Shifted to Electricity</v>
      </c>
      <c r="D1162" s="6" t="s">
        <v>3038</v>
      </c>
      <c r="E1162" s="1" t="s">
        <v>3940</v>
      </c>
      <c r="F1162" t="s">
        <v>3000</v>
      </c>
      <c r="G1162" s="45" t="s">
        <v>3914</v>
      </c>
      <c r="H1162" s="47">
        <f t="shared" si="63"/>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64"/>
        <v>Fraction of Eligible Industrial Energy Use Shifted to Electricity</v>
      </c>
      <c r="D1163" s="6" t="s">
        <v>3038</v>
      </c>
      <c r="E1163" s="1" t="s">
        <v>3941</v>
      </c>
      <c r="F1163" t="s">
        <v>3000</v>
      </c>
      <c r="G1163" s="45" t="s">
        <v>3916</v>
      </c>
      <c r="H1163" s="47">
        <f t="shared" si="63"/>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64"/>
        <v>Fraction of Eligible Industrial Energy Use Shifted to Electricity</v>
      </c>
      <c r="D1164" s="6" t="s">
        <v>3039</v>
      </c>
      <c r="E1164" s="1" t="s">
        <v>3461</v>
      </c>
      <c r="F1164" t="s">
        <v>3001</v>
      </c>
      <c r="G1164" s="45" t="s">
        <v>3467</v>
      </c>
      <c r="H1164" s="47">
        <f t="shared" si="63"/>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si="64"/>
        <v>Fraction of Eligible Industrial Energy Use Shifted to Electricity</v>
      </c>
      <c r="D1165" s="6" t="s">
        <v>3039</v>
      </c>
      <c r="E1165" s="1" t="s">
        <v>3462</v>
      </c>
      <c r="F1165" t="s">
        <v>3001</v>
      </c>
      <c r="G1165" s="45" t="s">
        <v>3468</v>
      </c>
      <c r="H1165" s="47">
        <f t="shared" si="63"/>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64"/>
        <v>Fraction of Eligible Industrial Energy Use Shifted to Electricity</v>
      </c>
      <c r="D1166" s="6" t="s">
        <v>3039</v>
      </c>
      <c r="E1166" s="1" t="s">
        <v>3463</v>
      </c>
      <c r="F1166" t="s">
        <v>3001</v>
      </c>
      <c r="G1166" s="45" t="s">
        <v>3469</v>
      </c>
      <c r="H1166" s="47">
        <f t="shared" si="63"/>
        <v>1165</v>
      </c>
      <c r="I1166" s="324" t="s">
        <v>40</v>
      </c>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64"/>
        <v>Fraction of Eligible Industrial Energy Use Shifted to Electricity</v>
      </c>
      <c r="D1167" s="6" t="s">
        <v>3039</v>
      </c>
      <c r="E1167" s="1" t="s">
        <v>3464</v>
      </c>
      <c r="F1167" t="s">
        <v>3001</v>
      </c>
      <c r="G1167" s="45" t="s">
        <v>3470</v>
      </c>
      <c r="H1167" s="47">
        <f t="shared" si="63"/>
        <v>1166</v>
      </c>
      <c r="I1167" s="324" t="s">
        <v>40</v>
      </c>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64"/>
        <v>Fraction of Eligible Industrial Energy Use Shifted to Electricity</v>
      </c>
      <c r="D1168" s="6" t="s">
        <v>3039</v>
      </c>
      <c r="E1168" s="1" t="s">
        <v>3465</v>
      </c>
      <c r="F1168" t="s">
        <v>3001</v>
      </c>
      <c r="G1168" s="45" t="s">
        <v>3471</v>
      </c>
      <c r="H1168" s="47">
        <f t="shared" si="63"/>
        <v>1167</v>
      </c>
      <c r="I1168" s="324" t="s">
        <v>40</v>
      </c>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Electrification</v>
      </c>
      <c r="C1169" s="254" t="str">
        <f t="shared" si="64"/>
        <v>Fraction of Eligible Industrial Energy Use Shifted to Electricity</v>
      </c>
      <c r="D1169" s="6" t="s">
        <v>3039</v>
      </c>
      <c r="E1169" s="1" t="s">
        <v>3466</v>
      </c>
      <c r="F1169" t="s">
        <v>3001</v>
      </c>
      <c r="G1169" s="45" t="s">
        <v>3472</v>
      </c>
      <c r="H1169" s="47">
        <f t="shared" si="63"/>
        <v>1168</v>
      </c>
      <c r="I1169" s="324" t="s">
        <v>40</v>
      </c>
      <c r="J1169" s="255" t="str">
        <f>IF(ISBLANK(INDEX('Policy Characteristics'!D:D,MATCH($C1169,'Policy Characteristics'!$C:$C,0))),"",INDEX('Policy Characteristics'!D:D,MATCH($C1169,'Policy Characteristics'!$C:$C,0)))</f>
        <v>Electrification</v>
      </c>
      <c r="K1169" s="254" t="str">
        <f>IF(ISBLANK(INDEX('Policy Characteristics'!E:E,MATCH($C1169,'Policy Characteristics'!$C:$C,0))),"",INDEX('Policy Characteristics'!E:E,MATCH($C1169,'Policy Characteristics'!$C:$C,0)))</f>
        <v>indst shift to electricity</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Electrification</v>
      </c>
      <c r="C1170" s="254" t="str">
        <f t="shared" si="64"/>
        <v>Fraction of Eligible Industrial Energy Use Shifted to Electricity</v>
      </c>
      <c r="D1170" s="6" t="s">
        <v>3039</v>
      </c>
      <c r="E1170" s="1" t="s">
        <v>3583</v>
      </c>
      <c r="F1170" t="s">
        <v>3001</v>
      </c>
      <c r="G1170" s="45" t="s">
        <v>3473</v>
      </c>
      <c r="H1170" s="47">
        <f t="shared" si="63"/>
        <v>1169</v>
      </c>
      <c r="I1170" s="324" t="s">
        <v>40</v>
      </c>
      <c r="J1170" s="255" t="str">
        <f>IF(ISBLANK(INDEX('Policy Characteristics'!D:D,MATCH($C1170,'Policy Characteristics'!$C:$C,0))),"",INDEX('Policy Characteristics'!D:D,MATCH($C1170,'Policy Characteristics'!$C:$C,0)))</f>
        <v>Electrification</v>
      </c>
      <c r="K1170" s="254" t="str">
        <f>IF(ISBLANK(INDEX('Policy Characteristics'!E:E,MATCH($C1170,'Policy Characteristics'!$C:$C,0))),"",INDEX('Policy Characteristics'!E:E,MATCH($C1170,'Policy Characteristics'!$C:$C,0)))</f>
        <v>indst shift to electricity</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Electrification</v>
      </c>
      <c r="C1171" s="254" t="str">
        <f t="shared" si="64"/>
        <v>Fraction of Eligible Industrial Energy Use Shifted to Electricity</v>
      </c>
      <c r="D1171" s="6" t="s">
        <v>3039</v>
      </c>
      <c r="E1171" s="1" t="s">
        <v>3939</v>
      </c>
      <c r="F1171" t="s">
        <v>3001</v>
      </c>
      <c r="G1171" s="45" t="s">
        <v>3915</v>
      </c>
      <c r="H1171" s="47">
        <f t="shared" si="63"/>
        <v>1170</v>
      </c>
      <c r="I1171" s="324" t="s">
        <v>40</v>
      </c>
      <c r="J1171" s="255" t="str">
        <f>IF(ISBLANK(INDEX('Policy Characteristics'!D:D,MATCH($C1171,'Policy Characteristics'!$C:$C,0))),"",INDEX('Policy Characteristics'!D:D,MATCH($C1171,'Policy Characteristics'!$C:$C,0)))</f>
        <v>Electrification</v>
      </c>
      <c r="K1171" s="254" t="str">
        <f>IF(ISBLANK(INDEX('Policy Characteristics'!E:E,MATCH($C1171,'Policy Characteristics'!$C:$C,0))),"",INDEX('Policy Characteristics'!E:E,MATCH($C1171,'Policy Characteristics'!$C:$C,0)))</f>
        <v>indst shift to electricity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Electrification</v>
      </c>
      <c r="C1172" s="254" t="str">
        <f t="shared" si="64"/>
        <v>Fraction of Eligible Industrial Energy Use Shifted to Electricity</v>
      </c>
      <c r="D1172" s="6" t="s">
        <v>3039</v>
      </c>
      <c r="E1172" s="1" t="s">
        <v>3940</v>
      </c>
      <c r="F1172" t="s">
        <v>3001</v>
      </c>
      <c r="G1172" s="45" t="s">
        <v>3914</v>
      </c>
      <c r="H1172" s="47">
        <f t="shared" si="63"/>
        <v>1171</v>
      </c>
      <c r="I1172" s="324" t="s">
        <v>40</v>
      </c>
      <c r="J1172" s="255" t="str">
        <f>IF(ISBLANK(INDEX('Policy Characteristics'!D:D,MATCH($C1172,'Policy Characteristics'!$C:$C,0))),"",INDEX('Policy Characteristics'!D:D,MATCH($C1172,'Policy Characteristics'!$C:$C,0)))</f>
        <v>Electrification</v>
      </c>
      <c r="K1172" s="254" t="str">
        <f>IF(ISBLANK(INDEX('Policy Characteristics'!E:E,MATCH($C1172,'Policy Characteristics'!$C:$C,0))),"",INDEX('Policy Characteristics'!E:E,MATCH($C1172,'Policy Characteristics'!$C:$C,0)))</f>
        <v>indst shift to electricity</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Electrification</v>
      </c>
      <c r="C1173" s="254" t="str">
        <f t="shared" si="64"/>
        <v>Fraction of Eligible Industrial Energy Use Shifted to Electricity</v>
      </c>
      <c r="D1173" s="6" t="s">
        <v>3039</v>
      </c>
      <c r="E1173" s="1" t="s">
        <v>3941</v>
      </c>
      <c r="F1173" t="s">
        <v>3001</v>
      </c>
      <c r="G1173" s="45" t="s">
        <v>3916</v>
      </c>
      <c r="H1173" s="47">
        <f t="shared" si="63"/>
        <v>1172</v>
      </c>
      <c r="I1173" s="324" t="s">
        <v>40</v>
      </c>
      <c r="J1173" s="255" t="str">
        <f>IF(ISBLANK(INDEX('Policy Characteristics'!D:D,MATCH($C1173,'Policy Characteristics'!$C:$C,0))),"",INDEX('Policy Characteristics'!D:D,MATCH($C1173,'Policy Characteristics'!$C:$C,0)))</f>
        <v>Electrification</v>
      </c>
      <c r="K1173" s="254" t="str">
        <f>IF(ISBLANK(INDEX('Policy Characteristics'!E:E,MATCH($C1173,'Policy Characteristics'!$C:$C,0))),"",INDEX('Policy Characteristics'!E:E,MATCH($C1173,'Policy Characteristics'!$C:$C,0)))</f>
        <v>indst shift to electricity</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Electrification</v>
      </c>
      <c r="C1174" s="254" t="str">
        <f t="shared" si="64"/>
        <v>Fraction of Eligible Industrial Energy Use Shifted to Electricity</v>
      </c>
      <c r="D1174" s="6" t="s">
        <v>3040</v>
      </c>
      <c r="E1174" s="1" t="s">
        <v>3461</v>
      </c>
      <c r="F1174" t="s">
        <v>3043</v>
      </c>
      <c r="G1174" s="45" t="s">
        <v>3467</v>
      </c>
      <c r="H1174" s="47">
        <f t="shared" si="63"/>
        <v>1173</v>
      </c>
      <c r="I1174" s="324" t="s">
        <v>40</v>
      </c>
      <c r="J1174" s="255" t="str">
        <f>IF(ISBLANK(INDEX('Policy Characteristics'!D:D,MATCH($C1174,'Policy Characteristics'!$C:$C,0))),"",INDEX('Policy Characteristics'!D:D,MATCH($C1174,'Policy Characteristics'!$C:$C,0)))</f>
        <v>Electrification</v>
      </c>
      <c r="K1174" s="254" t="str">
        <f>IF(ISBLANK(INDEX('Policy Characteristics'!E:E,MATCH($C1174,'Policy Characteristics'!$C:$C,0))),"",INDEX('Policy Characteristics'!E:E,MATCH($C1174,'Policy Characteristics'!$C:$C,0)))</f>
        <v>indst shift to electricity</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Electrification</v>
      </c>
      <c r="C1175" s="254" t="str">
        <f t="shared" si="64"/>
        <v>Fraction of Eligible Industrial Energy Use Shifted to Electricity</v>
      </c>
      <c r="D1175" s="6" t="s">
        <v>3040</v>
      </c>
      <c r="E1175" s="1" t="s">
        <v>3462</v>
      </c>
      <c r="F1175" t="s">
        <v>3043</v>
      </c>
      <c r="G1175" s="45" t="s">
        <v>3468</v>
      </c>
      <c r="H1175" s="47">
        <f t="shared" si="63"/>
        <v>1174</v>
      </c>
      <c r="I1175" s="324" t="s">
        <v>40</v>
      </c>
      <c r="J1175" s="255" t="str">
        <f>IF(ISBLANK(INDEX('Policy Characteristics'!D:D,MATCH($C1175,'Policy Characteristics'!$C:$C,0))),"",INDEX('Policy Characteristics'!D:D,MATCH($C1175,'Policy Characteristics'!$C:$C,0)))</f>
        <v>Electrification</v>
      </c>
      <c r="K1175" s="254" t="str">
        <f>IF(ISBLANK(INDEX('Policy Characteristics'!E:E,MATCH($C1175,'Policy Characteristics'!$C:$C,0))),"",INDEX('Policy Characteristics'!E:E,MATCH($C1175,'Policy Characteristics'!$C:$C,0)))</f>
        <v>indst shift to electricity</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Electrification</v>
      </c>
      <c r="C1176" s="254" t="str">
        <f t="shared" si="64"/>
        <v>Fraction of Eligible Industrial Energy Use Shifted to Electricity</v>
      </c>
      <c r="D1176" s="6" t="s">
        <v>3040</v>
      </c>
      <c r="E1176" s="1" t="s">
        <v>3463</v>
      </c>
      <c r="F1176" t="s">
        <v>3043</v>
      </c>
      <c r="G1176" s="45" t="s">
        <v>3469</v>
      </c>
      <c r="H1176" s="47">
        <f t="shared" si="63"/>
        <v>1175</v>
      </c>
      <c r="I1176" s="324" t="s">
        <v>40</v>
      </c>
      <c r="J1176" s="255" t="str">
        <f>IF(ISBLANK(INDEX('Policy Characteristics'!D:D,MATCH($C1176,'Policy Characteristics'!$C:$C,0))),"",INDEX('Policy Characteristics'!D:D,MATCH($C1176,'Policy Characteristics'!$C:$C,0)))</f>
        <v>Electrification</v>
      </c>
      <c r="K1176" s="254" t="str">
        <f>IF(ISBLANK(INDEX('Policy Characteristics'!E:E,MATCH($C1176,'Policy Characteristics'!$C:$C,0))),"",INDEX('Policy Characteristics'!E:E,MATCH($C1176,'Policy Characteristics'!$C:$C,0)))</f>
        <v>indst shift to electricity</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Electrification</v>
      </c>
      <c r="C1177" s="254" t="str">
        <f t="shared" si="64"/>
        <v>Fraction of Eligible Industrial Energy Use Shifted to Electricity</v>
      </c>
      <c r="D1177" s="6" t="s">
        <v>3040</v>
      </c>
      <c r="E1177" s="1" t="s">
        <v>3464</v>
      </c>
      <c r="F1177" t="s">
        <v>3043</v>
      </c>
      <c r="G1177" s="45" t="s">
        <v>3470</v>
      </c>
      <c r="H1177" s="47">
        <f t="shared" si="63"/>
        <v>1176</v>
      </c>
      <c r="I1177" s="324" t="s">
        <v>40</v>
      </c>
      <c r="J1177" s="255" t="str">
        <f>IF(ISBLANK(INDEX('Policy Characteristics'!D:D,MATCH($C1177,'Policy Characteristics'!$C:$C,0))),"",INDEX('Policy Characteristics'!D:D,MATCH($C1177,'Policy Characteristics'!$C:$C,0)))</f>
        <v>Electrification</v>
      </c>
      <c r="K1177" s="254" t="str">
        <f>IF(ISBLANK(INDEX('Policy Characteristics'!E:E,MATCH($C1177,'Policy Characteristics'!$C:$C,0))),"",INDEX('Policy Characteristics'!E:E,MATCH($C1177,'Policy Characteristics'!$C:$C,0)))</f>
        <v>indst shift to electricity</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Electrification</v>
      </c>
      <c r="C1178" s="254" t="str">
        <f t="shared" si="64"/>
        <v>Fraction of Eligible Industrial Energy Use Shifted to Electricity</v>
      </c>
      <c r="D1178" s="6" t="s">
        <v>3040</v>
      </c>
      <c r="E1178" s="1" t="s">
        <v>3465</v>
      </c>
      <c r="F1178" t="s">
        <v>3043</v>
      </c>
      <c r="G1178" s="45" t="s">
        <v>3471</v>
      </c>
      <c r="H1178" s="47">
        <f t="shared" si="63"/>
        <v>1177</v>
      </c>
      <c r="I1178" s="324" t="s">
        <v>40</v>
      </c>
      <c r="J1178" s="255" t="str">
        <f>IF(ISBLANK(INDEX('Policy Characteristics'!D:D,MATCH($C1178,'Policy Characteristics'!$C:$C,0))),"",INDEX('Policy Characteristics'!D:D,MATCH($C1178,'Policy Characteristics'!$C:$C,0)))</f>
        <v>Electrification</v>
      </c>
      <c r="K1178" s="254" t="str">
        <f>IF(ISBLANK(INDEX('Policy Characteristics'!E:E,MATCH($C1178,'Policy Characteristics'!$C:$C,0))),"",INDEX('Policy Characteristics'!E:E,MATCH($C1178,'Policy Characteristics'!$C:$C,0)))</f>
        <v>indst shift to electricity</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Electrification</v>
      </c>
      <c r="C1179" s="254" t="str">
        <f t="shared" si="64"/>
        <v>Fraction of Eligible Industrial Energy Use Shifted to Electricity</v>
      </c>
      <c r="D1179" s="6" t="s">
        <v>3040</v>
      </c>
      <c r="E1179" s="1" t="s">
        <v>3466</v>
      </c>
      <c r="F1179" t="s">
        <v>3043</v>
      </c>
      <c r="G1179" s="45" t="s">
        <v>3472</v>
      </c>
      <c r="H1179" s="47">
        <f t="shared" si="63"/>
        <v>1178</v>
      </c>
      <c r="I1179" s="324" t="s">
        <v>40</v>
      </c>
      <c r="J1179" s="255" t="str">
        <f>IF(ISBLANK(INDEX('Policy Characteristics'!D:D,MATCH($C1179,'Policy Characteristics'!$C:$C,0))),"",INDEX('Policy Characteristics'!D:D,MATCH($C1179,'Policy Characteristics'!$C:$C,0)))</f>
        <v>Electrification</v>
      </c>
      <c r="K1179" s="254" t="str">
        <f>IF(ISBLANK(INDEX('Policy Characteristics'!E:E,MATCH($C1179,'Policy Characteristics'!$C:$C,0))),"",INDEX('Policy Characteristics'!E:E,MATCH($C1179,'Policy Characteristics'!$C:$C,0)))</f>
        <v>indst shift to electricity</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Electrification</v>
      </c>
      <c r="C1180" s="254" t="str">
        <f t="shared" si="64"/>
        <v>Fraction of Eligible Industrial Energy Use Shifted to Electricity</v>
      </c>
      <c r="D1180" s="6" t="s">
        <v>3040</v>
      </c>
      <c r="E1180" s="1" t="s">
        <v>3583</v>
      </c>
      <c r="F1180" t="s">
        <v>3043</v>
      </c>
      <c r="G1180" s="45" t="s">
        <v>3473</v>
      </c>
      <c r="H1180" s="47">
        <f t="shared" si="63"/>
        <v>1179</v>
      </c>
      <c r="I1180" s="324" t="s">
        <v>40</v>
      </c>
      <c r="J1180" s="255" t="str">
        <f>IF(ISBLANK(INDEX('Policy Characteristics'!D:D,MATCH($C1180,'Policy Characteristics'!$C:$C,0))),"",INDEX('Policy Characteristics'!D:D,MATCH($C1180,'Policy Characteristics'!$C:$C,0)))</f>
        <v>Electrification</v>
      </c>
      <c r="K1180" s="254" t="str">
        <f>IF(ISBLANK(INDEX('Policy Characteristics'!E:E,MATCH($C1180,'Policy Characteristics'!$C:$C,0))),"",INDEX('Policy Characteristics'!E:E,MATCH($C1180,'Policy Characteristics'!$C:$C,0)))</f>
        <v>indst shift to electricity</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Electrification</v>
      </c>
      <c r="C1181" s="254" t="str">
        <f t="shared" si="64"/>
        <v>Fraction of Eligible Industrial Energy Use Shifted to Electricity</v>
      </c>
      <c r="D1181" s="6" t="s">
        <v>3040</v>
      </c>
      <c r="E1181" s="1" t="s">
        <v>3939</v>
      </c>
      <c r="F1181" t="s">
        <v>3043</v>
      </c>
      <c r="G1181" s="45" t="s">
        <v>3915</v>
      </c>
      <c r="H1181" s="47">
        <f t="shared" ref="H1181:H1244" si="65">H1180+1</f>
        <v>1180</v>
      </c>
      <c r="I1181" s="324" t="s">
        <v>40</v>
      </c>
      <c r="J1181" s="255" t="str">
        <f>IF(ISBLANK(INDEX('Policy Characteristics'!D:D,MATCH($C1181,'Policy Characteristics'!$C:$C,0))),"",INDEX('Policy Characteristics'!D:D,MATCH($C1181,'Policy Characteristics'!$C:$C,0)))</f>
        <v>Electrification</v>
      </c>
      <c r="K1181" s="254" t="str">
        <f>IF(ISBLANK(INDEX('Policy Characteristics'!E:E,MATCH($C1181,'Policy Characteristics'!$C:$C,0))),"",INDEX('Policy Characteristics'!E:E,MATCH($C1181,'Policy Characteristics'!$C:$C,0)))</f>
        <v>indst shift to electricity</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Electrification</v>
      </c>
      <c r="C1182" s="254" t="str">
        <f t="shared" si="64"/>
        <v>Fraction of Eligible Industrial Energy Use Shifted to Electricity</v>
      </c>
      <c r="D1182" s="6" t="s">
        <v>3040</v>
      </c>
      <c r="E1182" s="1" t="s">
        <v>3940</v>
      </c>
      <c r="F1182" t="s">
        <v>3043</v>
      </c>
      <c r="G1182" s="45" t="s">
        <v>3914</v>
      </c>
      <c r="H1182" s="47">
        <f t="shared" si="65"/>
        <v>1181</v>
      </c>
      <c r="I1182" s="324" t="s">
        <v>40</v>
      </c>
      <c r="J1182" s="255" t="str">
        <f>IF(ISBLANK(INDEX('Policy Characteristics'!D:D,MATCH($C1182,'Policy Characteristics'!$C:$C,0))),"",INDEX('Policy Characteristics'!D:D,MATCH($C1182,'Policy Characteristics'!$C:$C,0)))</f>
        <v>Electrification</v>
      </c>
      <c r="K1182" s="254" t="str">
        <f>IF(ISBLANK(INDEX('Policy Characteristics'!E:E,MATCH($C1182,'Policy Characteristics'!$C:$C,0))),"",INDEX('Policy Characteristics'!E:E,MATCH($C1182,'Policy Characteristics'!$C:$C,0)))</f>
        <v>indst shift to electricity</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Electrification</v>
      </c>
      <c r="C1183" s="254" t="str">
        <f t="shared" si="64"/>
        <v>Fraction of Eligible Industrial Energy Use Shifted to Electricity</v>
      </c>
      <c r="D1183" s="6" t="s">
        <v>3040</v>
      </c>
      <c r="E1183" s="1" t="s">
        <v>3941</v>
      </c>
      <c r="F1183" t="s">
        <v>3043</v>
      </c>
      <c r="G1183" s="45" t="s">
        <v>3916</v>
      </c>
      <c r="H1183" s="47">
        <f t="shared" si="65"/>
        <v>1182</v>
      </c>
      <c r="I1183" s="324" t="s">
        <v>40</v>
      </c>
      <c r="J1183" s="255" t="str">
        <f>IF(ISBLANK(INDEX('Policy Characteristics'!D:D,MATCH($C1183,'Policy Characteristics'!$C:$C,0))),"",INDEX('Policy Characteristics'!D:D,MATCH($C1183,'Policy Characteristics'!$C:$C,0)))</f>
        <v>Electrification</v>
      </c>
      <c r="K1183" s="254" t="str">
        <f>IF(ISBLANK(INDEX('Policy Characteristics'!E:E,MATCH($C1183,'Policy Characteristics'!$C:$C,0))),"",INDEX('Policy Characteristics'!E:E,MATCH($C1183,'Policy Characteristics'!$C:$C,0)))</f>
        <v>indst shift to electricity</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Electrification</v>
      </c>
      <c r="C1184" s="254" t="str">
        <f t="shared" si="64"/>
        <v>Fraction of Eligible Industrial Energy Use Shifted to Electricity</v>
      </c>
      <c r="D1184" s="6" t="s">
        <v>3041</v>
      </c>
      <c r="E1184" s="1" t="s">
        <v>3461</v>
      </c>
      <c r="F1184" t="s">
        <v>3002</v>
      </c>
      <c r="G1184" s="45" t="s">
        <v>3467</v>
      </c>
      <c r="H1184" s="47">
        <f t="shared" si="65"/>
        <v>1183</v>
      </c>
      <c r="I1184" s="324" t="s">
        <v>40</v>
      </c>
      <c r="J1184" s="255" t="str">
        <f>IF(ISBLANK(INDEX('Policy Characteristics'!D:D,MATCH($C1184,'Policy Characteristics'!$C:$C,0))),"",INDEX('Policy Characteristics'!D:D,MATCH($C1184,'Policy Characteristics'!$C:$C,0)))</f>
        <v>Electrification</v>
      </c>
      <c r="K1184" s="254" t="str">
        <f>IF(ISBLANK(INDEX('Policy Characteristics'!E:E,MATCH($C1184,'Policy Characteristics'!$C:$C,0))),"",INDEX('Policy Characteristics'!E:E,MATCH($C1184,'Policy Characteristics'!$C:$C,0)))</f>
        <v>indst shift to electricity</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Electrification</v>
      </c>
      <c r="C1185" s="254" t="str">
        <f t="shared" si="64"/>
        <v>Fraction of Eligible Industrial Energy Use Shifted to Electricity</v>
      </c>
      <c r="D1185" s="6" t="s">
        <v>3041</v>
      </c>
      <c r="E1185" s="1" t="s">
        <v>3462</v>
      </c>
      <c r="F1185" t="s">
        <v>3002</v>
      </c>
      <c r="G1185" s="45" t="s">
        <v>3468</v>
      </c>
      <c r="H1185" s="47">
        <f t="shared" si="65"/>
        <v>1184</v>
      </c>
      <c r="I1185" s="324" t="s">
        <v>40</v>
      </c>
      <c r="J1185" s="255" t="str">
        <f>IF(ISBLANK(INDEX('Policy Characteristics'!D:D,MATCH($C1185,'Policy Characteristics'!$C:$C,0))),"",INDEX('Policy Characteristics'!D:D,MATCH($C1185,'Policy Characteristics'!$C:$C,0)))</f>
        <v>Electrification</v>
      </c>
      <c r="K1185" s="254" t="str">
        <f>IF(ISBLANK(INDEX('Policy Characteristics'!E:E,MATCH($C1185,'Policy Characteristics'!$C:$C,0))),"",INDEX('Policy Characteristics'!E:E,MATCH($C1185,'Policy Characteristics'!$C:$C,0)))</f>
        <v>indst shift to electricity</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Electrification</v>
      </c>
      <c r="C1186" s="254" t="str">
        <f t="shared" si="64"/>
        <v>Fraction of Eligible Industrial Energy Use Shifted to Electricity</v>
      </c>
      <c r="D1186" s="6" t="s">
        <v>3041</v>
      </c>
      <c r="E1186" s="1" t="s">
        <v>3463</v>
      </c>
      <c r="F1186" t="s">
        <v>3002</v>
      </c>
      <c r="G1186" s="45" t="s">
        <v>3469</v>
      </c>
      <c r="H1186" s="47">
        <f t="shared" si="65"/>
        <v>1185</v>
      </c>
      <c r="I1186" s="324" t="s">
        <v>40</v>
      </c>
      <c r="J1186" s="255" t="str">
        <f>IF(ISBLANK(INDEX('Policy Characteristics'!D:D,MATCH($C1186,'Policy Characteristics'!$C:$C,0))),"",INDEX('Policy Characteristics'!D:D,MATCH($C1186,'Policy Characteristics'!$C:$C,0)))</f>
        <v>Electrification</v>
      </c>
      <c r="K1186" s="254" t="str">
        <f>IF(ISBLANK(INDEX('Policy Characteristics'!E:E,MATCH($C1186,'Policy Characteristics'!$C:$C,0))),"",INDEX('Policy Characteristics'!E:E,MATCH($C1186,'Policy Characteristics'!$C:$C,0)))</f>
        <v>indst shift to electricity</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Electrification</v>
      </c>
      <c r="C1187" s="254" t="str">
        <f t="shared" si="64"/>
        <v>Fraction of Eligible Industrial Energy Use Shifted to Electricity</v>
      </c>
      <c r="D1187" s="6" t="s">
        <v>3041</v>
      </c>
      <c r="E1187" s="1" t="s">
        <v>3464</v>
      </c>
      <c r="F1187" t="s">
        <v>3002</v>
      </c>
      <c r="G1187" s="45" t="s">
        <v>3470</v>
      </c>
      <c r="H1187" s="47">
        <f t="shared" si="65"/>
        <v>1186</v>
      </c>
      <c r="I1187" s="324" t="s">
        <v>40</v>
      </c>
      <c r="J1187" s="255" t="str">
        <f>IF(ISBLANK(INDEX('Policy Characteristics'!D:D,MATCH($C1187,'Policy Characteristics'!$C:$C,0))),"",INDEX('Policy Characteristics'!D:D,MATCH($C1187,'Policy Characteristics'!$C:$C,0)))</f>
        <v>Electrification</v>
      </c>
      <c r="K1187" s="254" t="str">
        <f>IF(ISBLANK(INDEX('Policy Characteristics'!E:E,MATCH($C1187,'Policy Characteristics'!$C:$C,0))),"",INDEX('Policy Characteristics'!E:E,MATCH($C1187,'Policy Characteristics'!$C:$C,0)))</f>
        <v>indst shift to electricity</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Electrification</v>
      </c>
      <c r="C1188" s="254" t="str">
        <f t="shared" si="64"/>
        <v>Fraction of Eligible Industrial Energy Use Shifted to Electricity</v>
      </c>
      <c r="D1188" s="6" t="s">
        <v>3041</v>
      </c>
      <c r="E1188" s="1" t="s">
        <v>3465</v>
      </c>
      <c r="F1188" t="s">
        <v>3002</v>
      </c>
      <c r="G1188" s="45" t="s">
        <v>3471</v>
      </c>
      <c r="H1188" s="47">
        <f t="shared" si="65"/>
        <v>1187</v>
      </c>
      <c r="I1188" s="324" t="s">
        <v>40</v>
      </c>
      <c r="J1188" s="255" t="str">
        <f>IF(ISBLANK(INDEX('Policy Characteristics'!D:D,MATCH($C1188,'Policy Characteristics'!$C:$C,0))),"",INDEX('Policy Characteristics'!D:D,MATCH($C1188,'Policy Characteristics'!$C:$C,0)))</f>
        <v>Electrification</v>
      </c>
      <c r="K1188" s="254" t="str">
        <f>IF(ISBLANK(INDEX('Policy Characteristics'!E:E,MATCH($C1188,'Policy Characteristics'!$C:$C,0))),"",INDEX('Policy Characteristics'!E:E,MATCH($C1188,'Policy Characteristics'!$C:$C,0)))</f>
        <v>indst shift to electricity</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Electrification</v>
      </c>
      <c r="C1189" s="254" t="str">
        <f t="shared" si="64"/>
        <v>Fraction of Eligible Industrial Energy Use Shifted to Electricity</v>
      </c>
      <c r="D1189" s="6" t="s">
        <v>3041</v>
      </c>
      <c r="E1189" s="1" t="s">
        <v>3466</v>
      </c>
      <c r="F1189" t="s">
        <v>3002</v>
      </c>
      <c r="G1189" s="45" t="s">
        <v>3472</v>
      </c>
      <c r="H1189" s="47">
        <f t="shared" si="65"/>
        <v>1188</v>
      </c>
      <c r="I1189" s="324" t="s">
        <v>40</v>
      </c>
      <c r="J1189" s="255" t="str">
        <f>IF(ISBLANK(INDEX('Policy Characteristics'!D:D,MATCH($C1189,'Policy Characteristics'!$C:$C,0))),"",INDEX('Policy Characteristics'!D:D,MATCH($C1189,'Policy Characteristics'!$C:$C,0)))</f>
        <v>Electrification</v>
      </c>
      <c r="K1189" s="254" t="str">
        <f>IF(ISBLANK(INDEX('Policy Characteristics'!E:E,MATCH($C1189,'Policy Characteristics'!$C:$C,0))),"",INDEX('Policy Characteristics'!E:E,MATCH($C1189,'Policy Characteristics'!$C:$C,0)))</f>
        <v>indst shift to electricity</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Electrification</v>
      </c>
      <c r="C1190" s="254" t="str">
        <f t="shared" ref="C1190" si="66">C$944</f>
        <v>Fraction of Eligible Industrial Energy Use Shifted to Electricity</v>
      </c>
      <c r="D1190" s="6" t="s">
        <v>3041</v>
      </c>
      <c r="E1190" s="1" t="s">
        <v>3583</v>
      </c>
      <c r="F1190" t="s">
        <v>3002</v>
      </c>
      <c r="G1190" s="45" t="s">
        <v>3473</v>
      </c>
      <c r="H1190" s="47">
        <f t="shared" si="65"/>
        <v>1189</v>
      </c>
      <c r="I1190" s="324" t="s">
        <v>40</v>
      </c>
      <c r="J1190" s="255" t="str">
        <f>IF(ISBLANK(INDEX('Policy Characteristics'!D:D,MATCH($C1190,'Policy Characteristics'!$C:$C,0))),"",INDEX('Policy Characteristics'!D:D,MATCH($C1190,'Policy Characteristics'!$C:$C,0)))</f>
        <v>Electrification</v>
      </c>
      <c r="K1190" s="254" t="str">
        <f>IF(ISBLANK(INDEX('Policy Characteristics'!E:E,MATCH($C1190,'Policy Characteristics'!$C:$C,0))),"",INDEX('Policy Characteristics'!E:E,MATCH($C1190,'Policy Characteristics'!$C:$C,0)))</f>
        <v>indst shift to electricity</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Electrification</v>
      </c>
      <c r="C1191" s="254" t="str">
        <f t="shared" si="64"/>
        <v>Fraction of Eligible Industrial Energy Use Shifted to Electricity</v>
      </c>
      <c r="D1191" s="6" t="s">
        <v>3041</v>
      </c>
      <c r="E1191" s="1" t="s">
        <v>3939</v>
      </c>
      <c r="F1191" t="s">
        <v>3002</v>
      </c>
      <c r="G1191" s="45" t="s">
        <v>3915</v>
      </c>
      <c r="H1191" s="47">
        <f t="shared" si="65"/>
        <v>1190</v>
      </c>
      <c r="I1191" s="324" t="s">
        <v>40</v>
      </c>
      <c r="J1191" s="255" t="str">
        <f>IF(ISBLANK(INDEX('Policy Characteristics'!D:D,MATCH($C1191,'Policy Characteristics'!$C:$C,0))),"",INDEX('Policy Characteristics'!D:D,MATCH($C1191,'Policy Characteristics'!$C:$C,0)))</f>
        <v>Electrification</v>
      </c>
      <c r="K1191" s="254" t="str">
        <f>IF(ISBLANK(INDEX('Policy Characteristics'!E:E,MATCH($C1191,'Policy Characteristics'!$C:$C,0))),"",INDEX('Policy Characteristics'!E:E,MATCH($C1191,'Policy Characteristics'!$C:$C,0)))</f>
        <v>indst shift to electricity</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Electrification</v>
      </c>
      <c r="C1192" s="254" t="str">
        <f t="shared" si="64"/>
        <v>Fraction of Eligible Industrial Energy Use Shifted to Electricity</v>
      </c>
      <c r="D1192" s="6" t="s">
        <v>3041</v>
      </c>
      <c r="E1192" s="1" t="s">
        <v>3940</v>
      </c>
      <c r="F1192" t="s">
        <v>3002</v>
      </c>
      <c r="G1192" s="45" t="s">
        <v>3914</v>
      </c>
      <c r="H1192" s="47">
        <f t="shared" si="65"/>
        <v>1191</v>
      </c>
      <c r="I1192" s="324" t="s">
        <v>40</v>
      </c>
      <c r="J1192" s="255" t="str">
        <f>IF(ISBLANK(INDEX('Policy Characteristics'!D:D,MATCH($C1192,'Policy Characteristics'!$C:$C,0))),"",INDEX('Policy Characteristics'!D:D,MATCH($C1192,'Policy Characteristics'!$C:$C,0)))</f>
        <v>Electrification</v>
      </c>
      <c r="K1192" s="254" t="str">
        <f>IF(ISBLANK(INDEX('Policy Characteristics'!E:E,MATCH($C1192,'Policy Characteristics'!$C:$C,0))),"",INDEX('Policy Characteristics'!E:E,MATCH($C1192,'Policy Characteristics'!$C:$C,0)))</f>
        <v>indst shift to electricity</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Electrification</v>
      </c>
      <c r="C1193" s="254" t="str">
        <f t="shared" si="64"/>
        <v>Fraction of Eligible Industrial Energy Use Shifted to Electricity</v>
      </c>
      <c r="D1193" s="6" t="s">
        <v>3041</v>
      </c>
      <c r="E1193" s="1" t="s">
        <v>3941</v>
      </c>
      <c r="F1193" t="s">
        <v>3002</v>
      </c>
      <c r="G1193" s="45" t="s">
        <v>3916</v>
      </c>
      <c r="H1193" s="47">
        <f t="shared" si="65"/>
        <v>1192</v>
      </c>
      <c r="I1193" s="324" t="s">
        <v>40</v>
      </c>
      <c r="J1193" s="255" t="str">
        <f>IF(ISBLANK(INDEX('Policy Characteristics'!D:D,MATCH($C1193,'Policy Characteristics'!$C:$C,0))),"",INDEX('Policy Characteristics'!D:D,MATCH($C1193,'Policy Characteristics'!$C:$C,0)))</f>
        <v>Electrification</v>
      </c>
      <c r="K1193" s="254" t="str">
        <f>IF(ISBLANK(INDEX('Policy Characteristics'!E:E,MATCH($C1193,'Policy Characteristics'!$C:$C,0))),"",INDEX('Policy Characteristics'!E:E,MATCH($C1193,'Policy Characteristics'!$C:$C,0)))</f>
        <v>indst shift to electricity</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F-Gas Substitution</v>
      </c>
      <c r="C1194" s="317" t="s">
        <v>2744</v>
      </c>
      <c r="D1194" s="6"/>
      <c r="E1194" s="6"/>
      <c r="F1194" s="6"/>
      <c r="G1194" s="6"/>
      <c r="H1194" s="47">
        <f t="shared" si="65"/>
        <v>1193</v>
      </c>
      <c r="I1194" s="324" t="s">
        <v>40</v>
      </c>
      <c r="J1194" s="255" t="str">
        <f>IF(ISBLANK(INDEX('Policy Characteristics'!D:D,MATCH($C1194,'Policy Characteristics'!$C:$C,0))),"",INDEX('Policy Characteristics'!D:D,MATCH($C1194,'Policy Characteristics'!$C:$C,0)))</f>
        <v>F-gas Measures</v>
      </c>
      <c r="K1194" s="254" t="str">
        <f>IF(ISBLANK(INDEX('Policy Characteristics'!E:E,MATCH($C1194,'Policy Characteristics'!$C:$C,0))),"",INDEX('Policy Characteristics'!E:E,MATCH($C1194,'Policy Characteristics'!$C:$C,0)))</f>
        <v>indst f gas substitution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94" s="254" t="str">
        <f>IF(ISBLANK(INDEX('Policy Characteristics'!K:K,MATCH($C1194,'Policy Characteristics'!$C:$C,0))),"",INDEX('Policy Characteristics'!K:K,MATCH($C1194,'Policy Characteristics'!$C:$C,0)))</f>
        <v>industry-ag-main.html#avoid-f-gases</v>
      </c>
      <c r="R1194" s="254" t="str">
        <f>IF(ISBLANK(INDEX('Policy Characteristics'!L:L,MATCH($C1194,'Policy Characteristics'!$C:$C,0))),"",INDEX('Policy Characteristics'!L:L,MATCH($C1194,'Policy Characteristics'!$C:$C,0)))</f>
        <v>avoid-f-gases.html</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F-Gas Destruction</v>
      </c>
      <c r="C1195" s="317" t="s">
        <v>2745</v>
      </c>
      <c r="D1195" s="6"/>
      <c r="E1195" s="6"/>
      <c r="F1195" s="6"/>
      <c r="G1195" s="6"/>
      <c r="H1195" s="47">
        <f t="shared" si="65"/>
        <v>1194</v>
      </c>
      <c r="I1195" s="324" t="s">
        <v>40</v>
      </c>
      <c r="J1195" s="255" t="str">
        <f>IF(ISBLANK(INDEX('Policy Characteristics'!D:D,MATCH($C1195,'Policy Characteristics'!$C:$C,0))),"",INDEX('Policy Characteristics'!D:D,MATCH($C1195,'Policy Characteristics'!$C:$C,0)))</f>
        <v>F-gas Measures</v>
      </c>
      <c r="K1195" s="254" t="str">
        <f>IF(ISBLANK(INDEX('Policy Characteristics'!E:E,MATCH($C1195,'Policy Characteristics'!$C:$C,0))),"",INDEX('Policy Characteristics'!E:E,MATCH($C1195,'Policy Characteristics'!$C:$C,0)))</f>
        <v>indst f gas destruction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95" s="254" t="str">
        <f>IF(ISBLANK(INDEX('Policy Characteristics'!K:K,MATCH($C1195,'Policy Characteristics'!$C:$C,0))),"",INDEX('Policy Characteristics'!K:K,MATCH($C1195,'Policy Characteristics'!$C:$C,0)))</f>
        <v>industry-ag-main.html#avoid-f-gases</v>
      </c>
      <c r="R1195" s="254" t="str">
        <f>IF(ISBLANK(INDEX('Policy Characteristics'!L:L,MATCH($C1195,'Policy Characteristics'!$C:$C,0))),"",INDEX('Policy Characteristics'!L:L,MATCH($C1195,'Policy Characteristics'!$C:$C,0)))</f>
        <v>avoid-f-gases.html</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F-Gas Recovery</v>
      </c>
      <c r="C1196" s="317" t="s">
        <v>2746</v>
      </c>
      <c r="D1196" s="6"/>
      <c r="E1196" s="6"/>
      <c r="F1196" s="6"/>
      <c r="G1196" s="6"/>
      <c r="H1196" s="47">
        <f t="shared" si="65"/>
        <v>1195</v>
      </c>
      <c r="I1196" s="324" t="s">
        <v>40</v>
      </c>
      <c r="J1196" s="255" t="str">
        <f>IF(ISBLANK(INDEX('Policy Characteristics'!D:D,MATCH($C1196,'Policy Characteristics'!$C:$C,0))),"",INDEX('Policy Characteristics'!D:D,MATCH($C1196,'Policy Characteristics'!$C:$C,0)))</f>
        <v>F-gas Measures</v>
      </c>
      <c r="K1196" s="254" t="str">
        <f>IF(ISBLANK(INDEX('Policy Characteristics'!E:E,MATCH($C1196,'Policy Characteristics'!$C:$C,0))),"",INDEX('Policy Characteristics'!E:E,MATCH($C1196,'Policy Characteristics'!$C:$C,0)))</f>
        <v>indst f gas recovery</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96" s="254" t="str">
        <f>IF(ISBLANK(INDEX('Policy Characteristics'!K:K,MATCH($C1196,'Policy Characteristics'!$C:$C,0))),"",INDEX('Policy Characteristics'!K:K,MATCH($C1196,'Policy Characteristics'!$C:$C,0)))</f>
        <v>industry-ag-main.html#avoid-f-gases</v>
      </c>
      <c r="R1196" s="254" t="str">
        <f>IF(ISBLANK(INDEX('Policy Characteristics'!L:L,MATCH($C1196,'Policy Characteristics'!$C:$C,0))),"",INDEX('Policy Characteristics'!L:L,MATCH($C1196,'Policy Characteristics'!$C:$C,0)))</f>
        <v>avoid-f-gases.html</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F-Gas Eqpt. Maintenance &amp; Retrofits</v>
      </c>
      <c r="C1197" s="317" t="s">
        <v>2747</v>
      </c>
      <c r="D1197" s="6" t="s">
        <v>3026</v>
      </c>
      <c r="E1197" s="6"/>
      <c r="F1197" t="s">
        <v>2548</v>
      </c>
      <c r="G1197" s="6"/>
      <c r="H1197" s="47">
        <f t="shared" si="65"/>
        <v>1196</v>
      </c>
      <c r="I1197" s="324" t="s">
        <v>40</v>
      </c>
      <c r="J1197" s="255" t="str">
        <f>IF(ISBLANK(INDEX('Policy Characteristics'!D:D,MATCH($C1197,'Policy Characteristics'!$C:$C,0))),"",INDEX('Policy Characteristics'!D:D,MATCH($C1197,'Policy Characteristics'!$C:$C,0)))</f>
        <v>F-gas Measures</v>
      </c>
      <c r="K1197" s="254" t="str">
        <f>IF(ISBLANK(INDEX('Policy Characteristics'!E:E,MATCH($C1197,'Policy Characteristics'!$C:$C,0))),"",INDEX('Policy Characteristics'!E:E,MATCH($C1197,'Policy Characteristics'!$C:$C,0)))</f>
        <v>indst f gas inspct maint retrofit</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97" s="254" t="str">
        <f>IF(ISBLANK(INDEX('Policy Characteristics'!K:K,MATCH($C1197,'Policy Characteristics'!$C:$C,0))),"",INDEX('Policy Characteristics'!K:K,MATCH($C1197,'Policy Characteristics'!$C:$C,0)))</f>
        <v>industry-ag-main.html#avoid-f-gases</v>
      </c>
      <c r="R1197" s="254" t="str">
        <f>IF(ISBLANK(INDEX('Policy Characteristics'!L:L,MATCH($C1197,'Policy Characteristics'!$C:$C,0))),"",INDEX('Policy Characteristics'!L:L,MATCH($C1197,'Policy Characteristics'!$C:$C,0)))</f>
        <v>avoid-f-gases.html</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F-Gas Eqpt. Maintenance &amp; Retrofits</v>
      </c>
      <c r="C1198" s="317" t="s">
        <v>2747</v>
      </c>
      <c r="D1198" s="6" t="s">
        <v>3031</v>
      </c>
      <c r="E1198" s="6"/>
      <c r="F1198" t="s">
        <v>2993</v>
      </c>
      <c r="G1198" s="6"/>
      <c r="H1198" s="47">
        <f t="shared" si="65"/>
        <v>1197</v>
      </c>
      <c r="I1198" s="324" t="s">
        <v>40</v>
      </c>
      <c r="J1198" s="255" t="str">
        <f>IF(ISBLANK(INDEX('Policy Characteristics'!D:D,MATCH($C1198,'Policy Characteristics'!$C:$C,0))),"",INDEX('Policy Characteristics'!D:D,MATCH($C1198,'Policy Characteristics'!$C:$C,0)))</f>
        <v>F-gas Measures</v>
      </c>
      <c r="K1198" s="254" t="str">
        <f>IF(ISBLANK(INDEX('Policy Characteristics'!E:E,MATCH($C1198,'Policy Characteristics'!$C:$C,0))),"",INDEX('Policy Characteristics'!E:E,MATCH($C1198,'Policy Characteristics'!$C:$C,0)))</f>
        <v>indst f gas inspct maint retrofit</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98" s="254" t="str">
        <f>IF(ISBLANK(INDEX('Policy Characteristics'!K:K,MATCH($C1198,'Policy Characteristics'!$C:$C,0))),"",INDEX('Policy Characteristics'!K:K,MATCH($C1198,'Policy Characteristics'!$C:$C,0)))</f>
        <v>industry-ag-main.html#avoid-f-gases</v>
      </c>
      <c r="R1198" s="254" t="str">
        <f>IF(ISBLANK(INDEX('Policy Characteristics'!L:L,MATCH($C1198,'Policy Characteristics'!$C:$C,0))),"",INDEX('Policy Characteristics'!L:L,MATCH($C1198,'Policy Characteristics'!$C:$C,0)))</f>
        <v>avoid-f-gases.html</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t="s">
        <v>3692</v>
      </c>
      <c r="D1199" s="45" t="s">
        <v>3017</v>
      </c>
      <c r="E1199" s="45" t="s">
        <v>2376</v>
      </c>
      <c r="F1199" t="s">
        <v>3042</v>
      </c>
      <c r="G1199" s="45" t="s">
        <v>2382</v>
      </c>
      <c r="H1199" s="47">
        <f t="shared" si="65"/>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C$1199</f>
        <v>Fraction of Feedstock Shifted</v>
      </c>
      <c r="D1200" s="45" t="s">
        <v>3017</v>
      </c>
      <c r="E1200" s="45" t="s">
        <v>2377</v>
      </c>
      <c r="F1200" t="s">
        <v>3042</v>
      </c>
      <c r="G1200" s="45" t="s">
        <v>2385</v>
      </c>
      <c r="H1200" s="47">
        <f t="shared" si="65"/>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ref="C1201:C1264" si="67">C$1199</f>
        <v>Fraction of Feedstock Shifted</v>
      </c>
      <c r="D1201" s="45" t="s">
        <v>3017</v>
      </c>
      <c r="E1201" s="45" t="s">
        <v>2378</v>
      </c>
      <c r="F1201" t="s">
        <v>3042</v>
      </c>
      <c r="G1201" s="45" t="s">
        <v>2386</v>
      </c>
      <c r="H1201" s="47">
        <f t="shared" si="65"/>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67"/>
        <v>Fraction of Feedstock Shifted</v>
      </c>
      <c r="D1202" s="45" t="s">
        <v>3017</v>
      </c>
      <c r="E1202" s="45" t="s">
        <v>2379</v>
      </c>
      <c r="F1202" t="s">
        <v>3042</v>
      </c>
      <c r="G1202" s="45" t="s">
        <v>2383</v>
      </c>
      <c r="H1202" s="47">
        <f t="shared" si="65"/>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67"/>
        <v>Fraction of Feedstock Shifted</v>
      </c>
      <c r="D1203" s="45" t="s">
        <v>3017</v>
      </c>
      <c r="E1203" s="45" t="s">
        <v>2380</v>
      </c>
      <c r="F1203" t="s">
        <v>3042</v>
      </c>
      <c r="G1203" s="45" t="s">
        <v>2384</v>
      </c>
      <c r="H1203" s="47">
        <f t="shared" si="65"/>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67"/>
        <v>Fraction of Feedstock Shifted</v>
      </c>
      <c r="D1204" s="45" t="s">
        <v>3017</v>
      </c>
      <c r="E1204" s="45" t="s">
        <v>2381</v>
      </c>
      <c r="F1204" t="s">
        <v>3042</v>
      </c>
      <c r="G1204" s="45" t="s">
        <v>2387</v>
      </c>
      <c r="H1204" s="47">
        <f t="shared" si="65"/>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67"/>
        <v>Fraction of Feedstock Shifted</v>
      </c>
      <c r="D1205" s="45" t="s">
        <v>3017</v>
      </c>
      <c r="E1205" s="45" t="s">
        <v>2674</v>
      </c>
      <c r="F1205" t="s">
        <v>3042</v>
      </c>
      <c r="G1205" s="45" t="s">
        <v>2677</v>
      </c>
      <c r="H1205" s="47">
        <f t="shared" si="65"/>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67"/>
        <v>Fraction of Feedstock Shifted</v>
      </c>
      <c r="D1206" s="45" t="s">
        <v>3017</v>
      </c>
      <c r="E1206" s="45" t="s">
        <v>2675</v>
      </c>
      <c r="F1206" t="s">
        <v>3042</v>
      </c>
      <c r="G1206" s="45" t="s">
        <v>2679</v>
      </c>
      <c r="H1206" s="47">
        <f t="shared" si="65"/>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67"/>
        <v>Fraction of Feedstock Shifted</v>
      </c>
      <c r="D1207" s="45" t="s">
        <v>3017</v>
      </c>
      <c r="E1207" s="45" t="s">
        <v>2676</v>
      </c>
      <c r="F1207" t="s">
        <v>3042</v>
      </c>
      <c r="G1207" s="45" t="s">
        <v>2680</v>
      </c>
      <c r="H1207" s="47">
        <f t="shared" si="65"/>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67"/>
        <v>Fraction of Feedstock Shifted</v>
      </c>
      <c r="D1208" s="45" t="s">
        <v>3017</v>
      </c>
      <c r="E1208" s="45" t="s">
        <v>2673</v>
      </c>
      <c r="F1208" t="s">
        <v>3042</v>
      </c>
      <c r="G1208" s="45" t="s">
        <v>2678</v>
      </c>
      <c r="H1208" s="47">
        <f t="shared" si="65"/>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67"/>
        <v>Fraction of Feedstock Shifted</v>
      </c>
      <c r="D1209" s="6" t="s">
        <v>3018</v>
      </c>
      <c r="E1209" s="45" t="s">
        <v>2376</v>
      </c>
      <c r="F1209" t="s">
        <v>2727</v>
      </c>
      <c r="G1209" s="45" t="s">
        <v>2382</v>
      </c>
      <c r="H1209" s="47">
        <f t="shared" si="65"/>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67"/>
        <v>Fraction of Feedstock Shifted</v>
      </c>
      <c r="D1210" s="6" t="s">
        <v>3018</v>
      </c>
      <c r="E1210" s="45" t="s">
        <v>2377</v>
      </c>
      <c r="F1210" t="s">
        <v>2727</v>
      </c>
      <c r="G1210" s="45" t="s">
        <v>2385</v>
      </c>
      <c r="H1210" s="47">
        <f t="shared" si="65"/>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67"/>
        <v>Fraction of Feedstock Shifted</v>
      </c>
      <c r="D1211" s="6" t="s">
        <v>3018</v>
      </c>
      <c r="E1211" s="45" t="s">
        <v>2378</v>
      </c>
      <c r="F1211" t="s">
        <v>2727</v>
      </c>
      <c r="G1211" s="45" t="s">
        <v>2386</v>
      </c>
      <c r="H1211" s="47">
        <f t="shared" si="65"/>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67"/>
        <v>Fraction of Feedstock Shifted</v>
      </c>
      <c r="D1212" s="6" t="s">
        <v>3018</v>
      </c>
      <c r="E1212" s="45" t="s">
        <v>2379</v>
      </c>
      <c r="F1212" t="s">
        <v>2727</v>
      </c>
      <c r="G1212" s="45" t="s">
        <v>2383</v>
      </c>
      <c r="H1212" s="47">
        <f t="shared" si="65"/>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67"/>
        <v>Fraction of Feedstock Shifted</v>
      </c>
      <c r="D1213" s="6" t="s">
        <v>3018</v>
      </c>
      <c r="E1213" s="45" t="s">
        <v>2380</v>
      </c>
      <c r="F1213" t="s">
        <v>2727</v>
      </c>
      <c r="G1213" s="45" t="s">
        <v>2384</v>
      </c>
      <c r="H1213" s="47">
        <f t="shared" si="65"/>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67"/>
        <v>Fraction of Feedstock Shifted</v>
      </c>
      <c r="D1214" s="6" t="s">
        <v>3018</v>
      </c>
      <c r="E1214" s="45" t="s">
        <v>2381</v>
      </c>
      <c r="F1214" t="s">
        <v>2727</v>
      </c>
      <c r="G1214" s="45" t="s">
        <v>2387</v>
      </c>
      <c r="H1214" s="47">
        <f t="shared" si="65"/>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67"/>
        <v>Fraction of Feedstock Shifted</v>
      </c>
      <c r="D1215" s="6" t="s">
        <v>3018</v>
      </c>
      <c r="E1215" s="45" t="s">
        <v>2674</v>
      </c>
      <c r="F1215" t="s">
        <v>2727</v>
      </c>
      <c r="G1215" s="45" t="s">
        <v>2677</v>
      </c>
      <c r="H1215" s="47">
        <f t="shared" si="65"/>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67"/>
        <v>Fraction of Feedstock Shifted</v>
      </c>
      <c r="D1216" s="6" t="s">
        <v>3018</v>
      </c>
      <c r="E1216" s="45" t="s">
        <v>2675</v>
      </c>
      <c r="F1216" t="s">
        <v>2727</v>
      </c>
      <c r="G1216" s="45" t="s">
        <v>2679</v>
      </c>
      <c r="H1216" s="47">
        <f t="shared" si="65"/>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67"/>
        <v>Fraction of Feedstock Shifted</v>
      </c>
      <c r="D1217" s="6" t="s">
        <v>3018</v>
      </c>
      <c r="E1217" s="45" t="s">
        <v>2676</v>
      </c>
      <c r="F1217" t="s">
        <v>2727</v>
      </c>
      <c r="G1217" s="45" t="s">
        <v>2680</v>
      </c>
      <c r="H1217" s="47">
        <f t="shared" si="65"/>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67"/>
        <v>Fraction of Feedstock Shifted</v>
      </c>
      <c r="D1218" s="6" t="s">
        <v>3018</v>
      </c>
      <c r="E1218" s="45" t="s">
        <v>2673</v>
      </c>
      <c r="F1218" t="s">
        <v>2727</v>
      </c>
      <c r="G1218" s="45" t="s">
        <v>2678</v>
      </c>
      <c r="H1218" s="47">
        <f t="shared" si="65"/>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67"/>
        <v>Fraction of Feedstock Shifted</v>
      </c>
      <c r="D1219" s="6" t="s">
        <v>3019</v>
      </c>
      <c r="E1219" s="45" t="s">
        <v>2376</v>
      </c>
      <c r="F1219" t="s">
        <v>2983</v>
      </c>
      <c r="G1219" s="45" t="s">
        <v>2382</v>
      </c>
      <c r="H1219" s="47">
        <f t="shared" si="65"/>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67"/>
        <v>Fraction of Feedstock Shifted</v>
      </c>
      <c r="D1220" s="6" t="s">
        <v>3019</v>
      </c>
      <c r="E1220" s="45" t="s">
        <v>2377</v>
      </c>
      <c r="F1220" t="s">
        <v>2983</v>
      </c>
      <c r="G1220" s="45" t="s">
        <v>2385</v>
      </c>
      <c r="H1220" s="47">
        <f t="shared" si="65"/>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67"/>
        <v>Fraction of Feedstock Shifted</v>
      </c>
      <c r="D1221" s="6" t="s">
        <v>3019</v>
      </c>
      <c r="E1221" s="45" t="s">
        <v>2378</v>
      </c>
      <c r="F1221" t="s">
        <v>2983</v>
      </c>
      <c r="G1221" s="45" t="s">
        <v>2386</v>
      </c>
      <c r="H1221" s="47">
        <f t="shared" si="65"/>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67"/>
        <v>Fraction of Feedstock Shifted</v>
      </c>
      <c r="D1222" s="6" t="s">
        <v>3019</v>
      </c>
      <c r="E1222" s="45" t="s">
        <v>2379</v>
      </c>
      <c r="F1222" t="s">
        <v>2983</v>
      </c>
      <c r="G1222" s="45" t="s">
        <v>2383</v>
      </c>
      <c r="H1222" s="47">
        <f t="shared" si="65"/>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67"/>
        <v>Fraction of Feedstock Shifted</v>
      </c>
      <c r="D1223" s="6" t="s">
        <v>3019</v>
      </c>
      <c r="E1223" s="45" t="s">
        <v>2380</v>
      </c>
      <c r="F1223" t="s">
        <v>2983</v>
      </c>
      <c r="G1223" s="45" t="s">
        <v>2384</v>
      </c>
      <c r="H1223" s="47">
        <f t="shared" si="65"/>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67"/>
        <v>Fraction of Feedstock Shifted</v>
      </c>
      <c r="D1224" s="6" t="s">
        <v>3019</v>
      </c>
      <c r="E1224" s="45" t="s">
        <v>2381</v>
      </c>
      <c r="F1224" t="s">
        <v>2983</v>
      </c>
      <c r="G1224" s="45" t="s">
        <v>2387</v>
      </c>
      <c r="H1224" s="47">
        <f t="shared" si="65"/>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67"/>
        <v>Fraction of Feedstock Shifted</v>
      </c>
      <c r="D1225" s="6" t="s">
        <v>3019</v>
      </c>
      <c r="E1225" s="45" t="s">
        <v>2674</v>
      </c>
      <c r="F1225" t="s">
        <v>2983</v>
      </c>
      <c r="G1225" s="45" t="s">
        <v>2677</v>
      </c>
      <c r="H1225" s="47">
        <f t="shared" si="65"/>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67"/>
        <v>Fraction of Feedstock Shifted</v>
      </c>
      <c r="D1226" s="6" t="s">
        <v>3019</v>
      </c>
      <c r="E1226" s="45" t="s">
        <v>2675</v>
      </c>
      <c r="F1226" t="s">
        <v>2983</v>
      </c>
      <c r="G1226" s="45" t="s">
        <v>2679</v>
      </c>
      <c r="H1226" s="47">
        <f t="shared" si="65"/>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67"/>
        <v>Fraction of Feedstock Shifted</v>
      </c>
      <c r="D1227" s="6" t="s">
        <v>3019</v>
      </c>
      <c r="E1227" s="45" t="s">
        <v>2676</v>
      </c>
      <c r="F1227" t="s">
        <v>2983</v>
      </c>
      <c r="G1227" s="45" t="s">
        <v>2680</v>
      </c>
      <c r="H1227" s="47">
        <f t="shared" si="65"/>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67"/>
        <v>Fraction of Feedstock Shifted</v>
      </c>
      <c r="D1228" s="6" t="s">
        <v>3019</v>
      </c>
      <c r="E1228" s="45" t="s">
        <v>2673</v>
      </c>
      <c r="F1228" t="s">
        <v>2983</v>
      </c>
      <c r="G1228" s="45" t="s">
        <v>2678</v>
      </c>
      <c r="H1228" s="47">
        <f t="shared" si="65"/>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67"/>
        <v>Fraction of Feedstock Shifted</v>
      </c>
      <c r="D1229" s="6" t="s">
        <v>3020</v>
      </c>
      <c r="E1229" s="45" t="s">
        <v>2376</v>
      </c>
      <c r="F1229" t="s">
        <v>2984</v>
      </c>
      <c r="G1229" s="45" t="s">
        <v>2382</v>
      </c>
      <c r="H1229" s="47">
        <f t="shared" si="65"/>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67"/>
        <v>Fraction of Feedstock Shifted</v>
      </c>
      <c r="D1230" s="6" t="s">
        <v>3020</v>
      </c>
      <c r="E1230" s="45" t="s">
        <v>2377</v>
      </c>
      <c r="F1230" t="s">
        <v>2984</v>
      </c>
      <c r="G1230" s="45" t="s">
        <v>2385</v>
      </c>
      <c r="H1230" s="47">
        <f t="shared" si="65"/>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67"/>
        <v>Fraction of Feedstock Shifted</v>
      </c>
      <c r="D1231" s="6" t="s">
        <v>3020</v>
      </c>
      <c r="E1231" s="45" t="s">
        <v>2378</v>
      </c>
      <c r="F1231" t="s">
        <v>2984</v>
      </c>
      <c r="G1231" s="45" t="s">
        <v>2386</v>
      </c>
      <c r="H1231" s="47">
        <f t="shared" si="65"/>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67"/>
        <v>Fraction of Feedstock Shifted</v>
      </c>
      <c r="D1232" s="6" t="s">
        <v>3020</v>
      </c>
      <c r="E1232" s="45" t="s">
        <v>2379</v>
      </c>
      <c r="F1232" t="s">
        <v>2984</v>
      </c>
      <c r="G1232" s="45" t="s">
        <v>2383</v>
      </c>
      <c r="H1232" s="47">
        <f t="shared" si="65"/>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67"/>
        <v>Fraction of Feedstock Shifted</v>
      </c>
      <c r="D1233" s="6" t="s">
        <v>3020</v>
      </c>
      <c r="E1233" s="45" t="s">
        <v>2380</v>
      </c>
      <c r="F1233" t="s">
        <v>2984</v>
      </c>
      <c r="G1233" s="45" t="s">
        <v>2384</v>
      </c>
      <c r="H1233" s="47">
        <f t="shared" si="65"/>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67"/>
        <v>Fraction of Feedstock Shifted</v>
      </c>
      <c r="D1234" s="6" t="s">
        <v>3020</v>
      </c>
      <c r="E1234" s="45" t="s">
        <v>2381</v>
      </c>
      <c r="F1234" t="s">
        <v>2984</v>
      </c>
      <c r="G1234" s="45" t="s">
        <v>2387</v>
      </c>
      <c r="H1234" s="47">
        <f t="shared" si="65"/>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67"/>
        <v>Fraction of Feedstock Shifted</v>
      </c>
      <c r="D1235" s="6" t="s">
        <v>3020</v>
      </c>
      <c r="E1235" s="45" t="s">
        <v>2674</v>
      </c>
      <c r="F1235" t="s">
        <v>2984</v>
      </c>
      <c r="G1235" s="45" t="s">
        <v>2677</v>
      </c>
      <c r="H1235" s="47">
        <f t="shared" si="65"/>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67"/>
        <v>Fraction of Feedstock Shifted</v>
      </c>
      <c r="D1236" s="6" t="s">
        <v>3020</v>
      </c>
      <c r="E1236" s="45" t="s">
        <v>2675</v>
      </c>
      <c r="F1236" t="s">
        <v>2984</v>
      </c>
      <c r="G1236" s="45" t="s">
        <v>2679</v>
      </c>
      <c r="H1236" s="47">
        <f t="shared" si="65"/>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67"/>
        <v>Fraction of Feedstock Shifted</v>
      </c>
      <c r="D1237" s="6" t="s">
        <v>3020</v>
      </c>
      <c r="E1237" s="45" t="s">
        <v>2676</v>
      </c>
      <c r="F1237" t="s">
        <v>2984</v>
      </c>
      <c r="G1237" s="45" t="s">
        <v>2680</v>
      </c>
      <c r="H1237" s="47">
        <f t="shared" si="65"/>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67"/>
        <v>Fraction of Feedstock Shifted</v>
      </c>
      <c r="D1238" s="6" t="s">
        <v>3020</v>
      </c>
      <c r="E1238" s="45" t="s">
        <v>2673</v>
      </c>
      <c r="F1238" t="s">
        <v>2984</v>
      </c>
      <c r="G1238" s="45" t="s">
        <v>2678</v>
      </c>
      <c r="H1238" s="47">
        <f t="shared" si="65"/>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67"/>
        <v>Fraction of Feedstock Shifted</v>
      </c>
      <c r="D1239" s="6" t="s">
        <v>3021</v>
      </c>
      <c r="E1239" s="45" t="s">
        <v>2376</v>
      </c>
      <c r="F1239" t="s">
        <v>2985</v>
      </c>
      <c r="G1239" s="45" t="s">
        <v>2382</v>
      </c>
      <c r="H1239" s="47">
        <f t="shared" si="65"/>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67"/>
        <v>Fraction of Feedstock Shifted</v>
      </c>
      <c r="D1240" s="6" t="s">
        <v>3021</v>
      </c>
      <c r="E1240" s="45" t="s">
        <v>2377</v>
      </c>
      <c r="F1240" t="s">
        <v>2985</v>
      </c>
      <c r="G1240" s="45" t="s">
        <v>2385</v>
      </c>
      <c r="H1240" s="47">
        <f t="shared" si="65"/>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67"/>
        <v>Fraction of Feedstock Shifted</v>
      </c>
      <c r="D1241" s="6" t="s">
        <v>3021</v>
      </c>
      <c r="E1241" s="45" t="s">
        <v>2378</v>
      </c>
      <c r="F1241" t="s">
        <v>2985</v>
      </c>
      <c r="G1241" s="45" t="s">
        <v>2386</v>
      </c>
      <c r="H1241" s="47">
        <f t="shared" si="65"/>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67"/>
        <v>Fraction of Feedstock Shifted</v>
      </c>
      <c r="D1242" s="6" t="s">
        <v>3021</v>
      </c>
      <c r="E1242" s="45" t="s">
        <v>2379</v>
      </c>
      <c r="F1242" t="s">
        <v>2985</v>
      </c>
      <c r="G1242" s="45" t="s">
        <v>2383</v>
      </c>
      <c r="H1242" s="47">
        <f t="shared" si="65"/>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67"/>
        <v>Fraction of Feedstock Shifted</v>
      </c>
      <c r="D1243" s="6" t="s">
        <v>3021</v>
      </c>
      <c r="E1243" s="45" t="s">
        <v>2380</v>
      </c>
      <c r="F1243" t="s">
        <v>2985</v>
      </c>
      <c r="G1243" s="45" t="s">
        <v>2384</v>
      </c>
      <c r="H1243" s="47">
        <f t="shared" si="65"/>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67"/>
        <v>Fraction of Feedstock Shifted</v>
      </c>
      <c r="D1244" s="6" t="s">
        <v>3021</v>
      </c>
      <c r="E1244" s="45" t="s">
        <v>2381</v>
      </c>
      <c r="F1244" t="s">
        <v>2985</v>
      </c>
      <c r="G1244" s="45" t="s">
        <v>2387</v>
      </c>
      <c r="H1244" s="47">
        <f t="shared" si="65"/>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67"/>
        <v>Fraction of Feedstock Shifted</v>
      </c>
      <c r="D1245" s="6" t="s">
        <v>3021</v>
      </c>
      <c r="E1245" s="45" t="s">
        <v>2674</v>
      </c>
      <c r="F1245" t="s">
        <v>2985</v>
      </c>
      <c r="G1245" s="45" t="s">
        <v>2677</v>
      </c>
      <c r="H1245" s="47">
        <f t="shared" ref="H1245:H1308" si="68">H1244+1</f>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67"/>
        <v>Fraction of Feedstock Shifted</v>
      </c>
      <c r="D1246" s="6" t="s">
        <v>3021</v>
      </c>
      <c r="E1246" s="45" t="s">
        <v>2675</v>
      </c>
      <c r="F1246" t="s">
        <v>2985</v>
      </c>
      <c r="G1246" s="45" t="s">
        <v>2679</v>
      </c>
      <c r="H1246" s="47">
        <f t="shared" si="68"/>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67"/>
        <v>Fraction of Feedstock Shifted</v>
      </c>
      <c r="D1247" s="6" t="s">
        <v>3021</v>
      </c>
      <c r="E1247" s="45" t="s">
        <v>2676</v>
      </c>
      <c r="F1247" t="s">
        <v>2985</v>
      </c>
      <c r="G1247" s="45" t="s">
        <v>2680</v>
      </c>
      <c r="H1247" s="47">
        <f t="shared" si="68"/>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67"/>
        <v>Fraction of Feedstock Shifted</v>
      </c>
      <c r="D1248" s="6" t="s">
        <v>3021</v>
      </c>
      <c r="E1248" s="45" t="s">
        <v>2673</v>
      </c>
      <c r="F1248" t="s">
        <v>2985</v>
      </c>
      <c r="G1248" s="45" t="s">
        <v>2678</v>
      </c>
      <c r="H1248" s="47">
        <f t="shared" si="68"/>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67"/>
        <v>Fraction of Feedstock Shifted</v>
      </c>
      <c r="D1249" s="6" t="s">
        <v>3022</v>
      </c>
      <c r="E1249" s="45" t="s">
        <v>2376</v>
      </c>
      <c r="F1249" t="s">
        <v>2986</v>
      </c>
      <c r="G1249" s="45" t="s">
        <v>2382</v>
      </c>
      <c r="H1249" s="47">
        <f t="shared" si="68"/>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67"/>
        <v>Fraction of Feedstock Shifted</v>
      </c>
      <c r="D1250" s="6" t="s">
        <v>3022</v>
      </c>
      <c r="E1250" s="45" t="s">
        <v>2377</v>
      </c>
      <c r="F1250" t="s">
        <v>2986</v>
      </c>
      <c r="G1250" s="45" t="s">
        <v>2385</v>
      </c>
      <c r="H1250" s="47">
        <f t="shared" si="68"/>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67"/>
        <v>Fraction of Feedstock Shifted</v>
      </c>
      <c r="D1251" s="6" t="s">
        <v>3022</v>
      </c>
      <c r="E1251" s="45" t="s">
        <v>2378</v>
      </c>
      <c r="F1251" t="s">
        <v>2986</v>
      </c>
      <c r="G1251" s="45" t="s">
        <v>2386</v>
      </c>
      <c r="H1251" s="47">
        <f t="shared" si="68"/>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67"/>
        <v>Fraction of Feedstock Shifted</v>
      </c>
      <c r="D1252" s="6" t="s">
        <v>3022</v>
      </c>
      <c r="E1252" s="45" t="s">
        <v>2379</v>
      </c>
      <c r="F1252" t="s">
        <v>2986</v>
      </c>
      <c r="G1252" s="45" t="s">
        <v>2383</v>
      </c>
      <c r="H1252" s="47">
        <f t="shared" si="68"/>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67"/>
        <v>Fraction of Feedstock Shifted</v>
      </c>
      <c r="D1253" s="6" t="s">
        <v>3022</v>
      </c>
      <c r="E1253" s="45" t="s">
        <v>2380</v>
      </c>
      <c r="F1253" t="s">
        <v>2986</v>
      </c>
      <c r="G1253" s="45" t="s">
        <v>2384</v>
      </c>
      <c r="H1253" s="47">
        <f t="shared" si="68"/>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67"/>
        <v>Fraction of Feedstock Shifted</v>
      </c>
      <c r="D1254" s="6" t="s">
        <v>3022</v>
      </c>
      <c r="E1254" s="45" t="s">
        <v>2381</v>
      </c>
      <c r="F1254" t="s">
        <v>2986</v>
      </c>
      <c r="G1254" s="45" t="s">
        <v>2387</v>
      </c>
      <c r="H1254" s="47">
        <f t="shared" si="68"/>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67"/>
        <v>Fraction of Feedstock Shifted</v>
      </c>
      <c r="D1255" s="6" t="s">
        <v>3022</v>
      </c>
      <c r="E1255" s="45" t="s">
        <v>2674</v>
      </c>
      <c r="F1255" t="s">
        <v>2986</v>
      </c>
      <c r="G1255" s="45" t="s">
        <v>2677</v>
      </c>
      <c r="H1255" s="47">
        <f t="shared" si="68"/>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67"/>
        <v>Fraction of Feedstock Shifted</v>
      </c>
      <c r="D1256" s="6" t="s">
        <v>3022</v>
      </c>
      <c r="E1256" s="45" t="s">
        <v>2675</v>
      </c>
      <c r="F1256" t="s">
        <v>2986</v>
      </c>
      <c r="G1256" s="45" t="s">
        <v>2679</v>
      </c>
      <c r="H1256" s="47">
        <f t="shared" si="68"/>
        <v>1255</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67"/>
        <v>Fraction of Feedstock Shifted</v>
      </c>
      <c r="D1257" s="6" t="s">
        <v>3022</v>
      </c>
      <c r="E1257" s="45" t="s">
        <v>2676</v>
      </c>
      <c r="F1257" t="s">
        <v>2986</v>
      </c>
      <c r="G1257" s="45" t="s">
        <v>2680</v>
      </c>
      <c r="H1257" s="47">
        <f t="shared" si="68"/>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67"/>
        <v>Fraction of Feedstock Shifted</v>
      </c>
      <c r="D1258" s="6" t="s">
        <v>3022</v>
      </c>
      <c r="E1258" s="45" t="s">
        <v>2673</v>
      </c>
      <c r="F1258" t="s">
        <v>2986</v>
      </c>
      <c r="G1258" s="45" t="s">
        <v>2678</v>
      </c>
      <c r="H1258" s="47">
        <f t="shared" si="68"/>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67"/>
        <v>Fraction of Feedstock Shifted</v>
      </c>
      <c r="D1259" s="6" t="s">
        <v>3023</v>
      </c>
      <c r="E1259" s="45" t="s">
        <v>2376</v>
      </c>
      <c r="F1259" t="s">
        <v>2987</v>
      </c>
      <c r="G1259" s="45" t="s">
        <v>2382</v>
      </c>
      <c r="H1259" s="47">
        <f t="shared" si="68"/>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67"/>
        <v>Fraction of Feedstock Shifted</v>
      </c>
      <c r="D1260" s="6" t="s">
        <v>3023</v>
      </c>
      <c r="E1260" s="45" t="s">
        <v>2377</v>
      </c>
      <c r="F1260" t="s">
        <v>2987</v>
      </c>
      <c r="G1260" s="45" t="s">
        <v>2385</v>
      </c>
      <c r="H1260" s="47">
        <f t="shared" si="68"/>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67"/>
        <v>Fraction of Feedstock Shifted</v>
      </c>
      <c r="D1261" s="6" t="s">
        <v>3023</v>
      </c>
      <c r="E1261" s="45" t="s">
        <v>2378</v>
      </c>
      <c r="F1261" t="s">
        <v>2987</v>
      </c>
      <c r="G1261" s="45" t="s">
        <v>2386</v>
      </c>
      <c r="H1261" s="47">
        <f t="shared" si="68"/>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67"/>
        <v>Fraction of Feedstock Shifted</v>
      </c>
      <c r="D1262" s="6" t="s">
        <v>3023</v>
      </c>
      <c r="E1262" s="45" t="s">
        <v>2379</v>
      </c>
      <c r="F1262" t="s">
        <v>2987</v>
      </c>
      <c r="G1262" s="45" t="s">
        <v>2383</v>
      </c>
      <c r="H1262" s="47">
        <f t="shared" si="68"/>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67"/>
        <v>Fraction of Feedstock Shifted</v>
      </c>
      <c r="D1263" s="6" t="s">
        <v>3023</v>
      </c>
      <c r="E1263" s="45" t="s">
        <v>2380</v>
      </c>
      <c r="F1263" t="s">
        <v>2987</v>
      </c>
      <c r="G1263" s="45" t="s">
        <v>2384</v>
      </c>
      <c r="H1263" s="47">
        <f t="shared" si="68"/>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67"/>
        <v>Fraction of Feedstock Shifted</v>
      </c>
      <c r="D1264" s="6" t="s">
        <v>3023</v>
      </c>
      <c r="E1264" s="45" t="s">
        <v>2381</v>
      </c>
      <c r="F1264" t="s">
        <v>2987</v>
      </c>
      <c r="G1264" s="45" t="s">
        <v>2387</v>
      </c>
      <c r="H1264" s="47">
        <f t="shared" si="68"/>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ref="C1265:C1328" si="69">C$1199</f>
        <v>Fraction of Feedstock Shifted</v>
      </c>
      <c r="D1265" s="6" t="s">
        <v>3023</v>
      </c>
      <c r="E1265" s="45" t="s">
        <v>2674</v>
      </c>
      <c r="F1265" t="s">
        <v>2987</v>
      </c>
      <c r="G1265" s="45" t="s">
        <v>2677</v>
      </c>
      <c r="H1265" s="47">
        <f t="shared" si="68"/>
        <v>1264</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69"/>
        <v>Fraction of Feedstock Shifted</v>
      </c>
      <c r="D1266" s="6" t="s">
        <v>3023</v>
      </c>
      <c r="E1266" s="45" t="s">
        <v>2675</v>
      </c>
      <c r="F1266" t="s">
        <v>2987</v>
      </c>
      <c r="G1266" s="45" t="s">
        <v>2679</v>
      </c>
      <c r="H1266" s="47">
        <f t="shared" si="68"/>
        <v>1265</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69"/>
        <v>Fraction of Feedstock Shifted</v>
      </c>
      <c r="D1267" s="6" t="s">
        <v>3023</v>
      </c>
      <c r="E1267" s="45" t="s">
        <v>2676</v>
      </c>
      <c r="F1267" t="s">
        <v>2987</v>
      </c>
      <c r="G1267" s="45" t="s">
        <v>2680</v>
      </c>
      <c r="H1267" s="47">
        <f t="shared" si="68"/>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69"/>
        <v>Fraction of Feedstock Shifted</v>
      </c>
      <c r="D1268" s="6" t="s">
        <v>3023</v>
      </c>
      <c r="E1268" s="45" t="s">
        <v>2673</v>
      </c>
      <c r="F1268" t="s">
        <v>2987</v>
      </c>
      <c r="G1268" s="45" t="s">
        <v>2678</v>
      </c>
      <c r="H1268" s="47">
        <f t="shared" si="68"/>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69"/>
        <v>Fraction of Feedstock Shifted</v>
      </c>
      <c r="D1269" s="6" t="s">
        <v>3024</v>
      </c>
      <c r="E1269" s="45" t="s">
        <v>2376</v>
      </c>
      <c r="F1269" t="s">
        <v>2988</v>
      </c>
      <c r="G1269" s="45" t="s">
        <v>2382</v>
      </c>
      <c r="H1269" s="47">
        <f t="shared" si="68"/>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69"/>
        <v>Fraction of Feedstock Shifted</v>
      </c>
      <c r="D1270" s="6" t="s">
        <v>3024</v>
      </c>
      <c r="E1270" s="45" t="s">
        <v>2377</v>
      </c>
      <c r="F1270" t="s">
        <v>2988</v>
      </c>
      <c r="G1270" s="45" t="s">
        <v>2385</v>
      </c>
      <c r="H1270" s="47">
        <f t="shared" si="68"/>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69"/>
        <v>Fraction of Feedstock Shifted</v>
      </c>
      <c r="D1271" s="6" t="s">
        <v>3024</v>
      </c>
      <c r="E1271" s="45" t="s">
        <v>2378</v>
      </c>
      <c r="F1271" t="s">
        <v>2988</v>
      </c>
      <c r="G1271" s="45" t="s">
        <v>2386</v>
      </c>
      <c r="H1271" s="47">
        <f t="shared" si="68"/>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69"/>
        <v>Fraction of Feedstock Shifted</v>
      </c>
      <c r="D1272" s="6" t="s">
        <v>3024</v>
      </c>
      <c r="E1272" s="45" t="s">
        <v>2379</v>
      </c>
      <c r="F1272" t="s">
        <v>2988</v>
      </c>
      <c r="G1272" s="45" t="s">
        <v>2383</v>
      </c>
      <c r="H1272" s="47">
        <f t="shared" si="68"/>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69"/>
        <v>Fraction of Feedstock Shifted</v>
      </c>
      <c r="D1273" s="6" t="s">
        <v>3024</v>
      </c>
      <c r="E1273" s="45" t="s">
        <v>2380</v>
      </c>
      <c r="F1273" t="s">
        <v>2988</v>
      </c>
      <c r="G1273" s="45" t="s">
        <v>2384</v>
      </c>
      <c r="H1273" s="47">
        <f t="shared" si="68"/>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69"/>
        <v>Fraction of Feedstock Shifted</v>
      </c>
      <c r="D1274" s="6" t="s">
        <v>3024</v>
      </c>
      <c r="E1274" s="45" t="s">
        <v>2381</v>
      </c>
      <c r="F1274" t="s">
        <v>2988</v>
      </c>
      <c r="G1274" s="45" t="s">
        <v>2387</v>
      </c>
      <c r="H1274" s="47">
        <f t="shared" si="68"/>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69"/>
        <v>Fraction of Feedstock Shifted</v>
      </c>
      <c r="D1275" s="6" t="s">
        <v>3024</v>
      </c>
      <c r="E1275" s="45" t="s">
        <v>2674</v>
      </c>
      <c r="F1275" t="s">
        <v>2988</v>
      </c>
      <c r="G1275" s="45" t="s">
        <v>2677</v>
      </c>
      <c r="H1275" s="47">
        <f t="shared" si="68"/>
        <v>1274</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69"/>
        <v>Fraction of Feedstock Shifted</v>
      </c>
      <c r="D1276" s="6" t="s">
        <v>3024</v>
      </c>
      <c r="E1276" s="45" t="s">
        <v>2675</v>
      </c>
      <c r="F1276" t="s">
        <v>2988</v>
      </c>
      <c r="G1276" s="45" t="s">
        <v>2679</v>
      </c>
      <c r="H1276" s="47">
        <f t="shared" si="68"/>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69"/>
        <v>Fraction of Feedstock Shifted</v>
      </c>
      <c r="D1277" s="6" t="s">
        <v>3024</v>
      </c>
      <c r="E1277" s="45" t="s">
        <v>2676</v>
      </c>
      <c r="F1277" t="s">
        <v>2988</v>
      </c>
      <c r="G1277" s="45" t="s">
        <v>2680</v>
      </c>
      <c r="H1277" s="47">
        <f t="shared" si="68"/>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69"/>
        <v>Fraction of Feedstock Shifted</v>
      </c>
      <c r="D1278" s="6" t="s">
        <v>3024</v>
      </c>
      <c r="E1278" s="45" t="s">
        <v>2673</v>
      </c>
      <c r="F1278" t="s">
        <v>2988</v>
      </c>
      <c r="G1278" s="45" t="s">
        <v>2678</v>
      </c>
      <c r="H1278" s="47">
        <f t="shared" si="68"/>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69"/>
        <v>Fraction of Feedstock Shifted</v>
      </c>
      <c r="D1279" s="6" t="s">
        <v>3025</v>
      </c>
      <c r="E1279" s="45" t="s">
        <v>2376</v>
      </c>
      <c r="F1279" t="s">
        <v>2989</v>
      </c>
      <c r="G1279" s="45" t="s">
        <v>2382</v>
      </c>
      <c r="H1279" s="47">
        <f t="shared" si="68"/>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69"/>
        <v>Fraction of Feedstock Shifted</v>
      </c>
      <c r="D1280" s="6" t="s">
        <v>3025</v>
      </c>
      <c r="E1280" s="45" t="s">
        <v>2377</v>
      </c>
      <c r="F1280" t="s">
        <v>2989</v>
      </c>
      <c r="G1280" s="45" t="s">
        <v>2385</v>
      </c>
      <c r="H1280" s="47">
        <f t="shared" si="68"/>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69"/>
        <v>Fraction of Feedstock Shifted</v>
      </c>
      <c r="D1281" s="6" t="s">
        <v>3025</v>
      </c>
      <c r="E1281" s="45" t="s">
        <v>2378</v>
      </c>
      <c r="F1281" t="s">
        <v>2989</v>
      </c>
      <c r="G1281" s="45" t="s">
        <v>2386</v>
      </c>
      <c r="H1281" s="47">
        <f t="shared" si="68"/>
        <v>1280</v>
      </c>
      <c r="I1281" s="324" t="s">
        <v>40</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69"/>
        <v>Fraction of Feedstock Shifted</v>
      </c>
      <c r="D1282" s="6" t="s">
        <v>3025</v>
      </c>
      <c r="E1282" s="45" t="s">
        <v>2379</v>
      </c>
      <c r="F1282" t="s">
        <v>2989</v>
      </c>
      <c r="G1282" s="45" t="s">
        <v>2383</v>
      </c>
      <c r="H1282" s="47">
        <f t="shared" si="68"/>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69"/>
        <v>Fraction of Feedstock Shifted</v>
      </c>
      <c r="D1283" s="6" t="s">
        <v>3025</v>
      </c>
      <c r="E1283" s="45" t="s">
        <v>2380</v>
      </c>
      <c r="F1283" t="s">
        <v>2989</v>
      </c>
      <c r="G1283" s="45" t="s">
        <v>2384</v>
      </c>
      <c r="H1283" s="47">
        <f t="shared" si="68"/>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69"/>
        <v>Fraction of Feedstock Shifted</v>
      </c>
      <c r="D1284" s="6" t="s">
        <v>3025</v>
      </c>
      <c r="E1284" s="45" t="s">
        <v>2381</v>
      </c>
      <c r="F1284" t="s">
        <v>2989</v>
      </c>
      <c r="G1284" s="45" t="s">
        <v>2387</v>
      </c>
      <c r="H1284" s="47">
        <f t="shared" si="68"/>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69"/>
        <v>Fraction of Feedstock Shifted</v>
      </c>
      <c r="D1285" s="6" t="s">
        <v>3025</v>
      </c>
      <c r="E1285" s="45" t="s">
        <v>2674</v>
      </c>
      <c r="F1285" t="s">
        <v>2989</v>
      </c>
      <c r="G1285" s="45" t="s">
        <v>2677</v>
      </c>
      <c r="H1285" s="47">
        <f t="shared" si="68"/>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69"/>
        <v>Fraction of Feedstock Shifted</v>
      </c>
      <c r="D1286" s="6" t="s">
        <v>3025</v>
      </c>
      <c r="E1286" s="45" t="s">
        <v>2675</v>
      </c>
      <c r="F1286" t="s">
        <v>2989</v>
      </c>
      <c r="G1286" s="45" t="s">
        <v>2679</v>
      </c>
      <c r="H1286" s="47">
        <f t="shared" si="68"/>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69"/>
        <v>Fraction of Feedstock Shifted</v>
      </c>
      <c r="D1287" s="6" t="s">
        <v>3025</v>
      </c>
      <c r="E1287" s="45" t="s">
        <v>2676</v>
      </c>
      <c r="F1287" t="s">
        <v>2989</v>
      </c>
      <c r="G1287" s="45" t="s">
        <v>2680</v>
      </c>
      <c r="H1287" s="47">
        <f t="shared" si="68"/>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69"/>
        <v>Fraction of Feedstock Shifted</v>
      </c>
      <c r="D1288" s="6" t="s">
        <v>3025</v>
      </c>
      <c r="E1288" s="45" t="s">
        <v>2673</v>
      </c>
      <c r="F1288" t="s">
        <v>2989</v>
      </c>
      <c r="G1288" s="45" t="s">
        <v>2678</v>
      </c>
      <c r="H1288" s="47">
        <f t="shared" si="68"/>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69"/>
        <v>Fraction of Feedstock Shifted</v>
      </c>
      <c r="D1289" s="6" t="s">
        <v>3026</v>
      </c>
      <c r="E1289" s="45" t="s">
        <v>2376</v>
      </c>
      <c r="F1289" t="s">
        <v>2548</v>
      </c>
      <c r="G1289" s="45" t="s">
        <v>2382</v>
      </c>
      <c r="H1289" s="47">
        <f t="shared" si="68"/>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69"/>
        <v>Fraction of Feedstock Shifted</v>
      </c>
      <c r="D1290" s="6" t="s">
        <v>3026</v>
      </c>
      <c r="E1290" s="45" t="s">
        <v>2377</v>
      </c>
      <c r="F1290" t="s">
        <v>2548</v>
      </c>
      <c r="G1290" s="45" t="s">
        <v>2385</v>
      </c>
      <c r="H1290" s="47">
        <f t="shared" si="68"/>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69"/>
        <v>Fraction of Feedstock Shifted</v>
      </c>
      <c r="D1291" s="6" t="s">
        <v>3026</v>
      </c>
      <c r="E1291" s="45" t="s">
        <v>2378</v>
      </c>
      <c r="F1291" t="s">
        <v>2548</v>
      </c>
      <c r="G1291" s="45" t="s">
        <v>2386</v>
      </c>
      <c r="H1291" s="47">
        <f t="shared" si="68"/>
        <v>1290</v>
      </c>
      <c r="I1291" s="324" t="s">
        <v>40</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69"/>
        <v>Fraction of Feedstock Shifted</v>
      </c>
      <c r="D1292" s="6" t="s">
        <v>3026</v>
      </c>
      <c r="E1292" s="45" t="s">
        <v>2379</v>
      </c>
      <c r="F1292" t="s">
        <v>2548</v>
      </c>
      <c r="G1292" s="45" t="s">
        <v>2383</v>
      </c>
      <c r="H1292" s="47">
        <f t="shared" si="68"/>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69"/>
        <v>Fraction of Feedstock Shifted</v>
      </c>
      <c r="D1293" s="6" t="s">
        <v>3026</v>
      </c>
      <c r="E1293" s="45" t="s">
        <v>2380</v>
      </c>
      <c r="F1293" t="s">
        <v>2548</v>
      </c>
      <c r="G1293" s="45" t="s">
        <v>2384</v>
      </c>
      <c r="H1293" s="47">
        <f t="shared" si="68"/>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69"/>
        <v>Fraction of Feedstock Shifted</v>
      </c>
      <c r="D1294" s="6" t="s">
        <v>3026</v>
      </c>
      <c r="E1294" s="45" t="s">
        <v>2381</v>
      </c>
      <c r="F1294" t="s">
        <v>2548</v>
      </c>
      <c r="G1294" s="45" t="s">
        <v>2387</v>
      </c>
      <c r="H1294" s="47">
        <f t="shared" si="68"/>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69"/>
        <v>Fraction of Feedstock Shifted</v>
      </c>
      <c r="D1295" s="6" t="s">
        <v>3026</v>
      </c>
      <c r="E1295" s="45" t="s">
        <v>2674</v>
      </c>
      <c r="F1295" t="s">
        <v>2548</v>
      </c>
      <c r="G1295" s="45" t="s">
        <v>2677</v>
      </c>
      <c r="H1295" s="47">
        <f t="shared" si="68"/>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69"/>
        <v>Fraction of Feedstock Shifted</v>
      </c>
      <c r="D1296" s="6" t="s">
        <v>3026</v>
      </c>
      <c r="E1296" s="45" t="s">
        <v>2675</v>
      </c>
      <c r="F1296" t="s">
        <v>2548</v>
      </c>
      <c r="G1296" s="45" t="s">
        <v>2679</v>
      </c>
      <c r="H1296" s="47">
        <f t="shared" si="68"/>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69"/>
        <v>Fraction of Feedstock Shifted</v>
      </c>
      <c r="D1297" s="6" t="s">
        <v>3026</v>
      </c>
      <c r="E1297" s="45" t="s">
        <v>2676</v>
      </c>
      <c r="F1297" t="s">
        <v>2548</v>
      </c>
      <c r="G1297" s="45" t="s">
        <v>2680</v>
      </c>
      <c r="H1297" s="47">
        <f t="shared" si="68"/>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69"/>
        <v>Fraction of Feedstock Shifted</v>
      </c>
      <c r="D1298" s="6" t="s">
        <v>3026</v>
      </c>
      <c r="E1298" s="45" t="s">
        <v>2673</v>
      </c>
      <c r="F1298" t="s">
        <v>2548</v>
      </c>
      <c r="G1298" s="45" t="s">
        <v>2678</v>
      </c>
      <c r="H1298" s="47">
        <f t="shared" si="68"/>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69"/>
        <v>Fraction of Feedstock Shifted</v>
      </c>
      <c r="D1299" s="6" t="s">
        <v>3027</v>
      </c>
      <c r="E1299" s="45" t="s">
        <v>2376</v>
      </c>
      <c r="F1299" t="s">
        <v>2990</v>
      </c>
      <c r="G1299" s="45" t="s">
        <v>2382</v>
      </c>
      <c r="H1299" s="47">
        <f t="shared" si="68"/>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69"/>
        <v>Fraction of Feedstock Shifted</v>
      </c>
      <c r="D1300" s="6" t="s">
        <v>3027</v>
      </c>
      <c r="E1300" s="45" t="s">
        <v>2377</v>
      </c>
      <c r="F1300" t="s">
        <v>2990</v>
      </c>
      <c r="G1300" s="45" t="s">
        <v>2385</v>
      </c>
      <c r="H1300" s="47">
        <f t="shared" si="68"/>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69"/>
        <v>Fraction of Feedstock Shifted</v>
      </c>
      <c r="D1301" s="6" t="s">
        <v>3027</v>
      </c>
      <c r="E1301" s="45" t="s">
        <v>2378</v>
      </c>
      <c r="F1301" t="s">
        <v>2990</v>
      </c>
      <c r="G1301" s="45" t="s">
        <v>2386</v>
      </c>
      <c r="H1301" s="47">
        <f t="shared" si="68"/>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69"/>
        <v>Fraction of Feedstock Shifted</v>
      </c>
      <c r="D1302" s="6" t="s">
        <v>3027</v>
      </c>
      <c r="E1302" s="45" t="s">
        <v>2379</v>
      </c>
      <c r="F1302" t="s">
        <v>2990</v>
      </c>
      <c r="G1302" s="45" t="s">
        <v>2383</v>
      </c>
      <c r="H1302" s="47">
        <f t="shared" si="68"/>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69"/>
        <v>Fraction of Feedstock Shifted</v>
      </c>
      <c r="D1303" s="6" t="s">
        <v>3027</v>
      </c>
      <c r="E1303" s="45" t="s">
        <v>2380</v>
      </c>
      <c r="F1303" t="s">
        <v>2990</v>
      </c>
      <c r="G1303" s="45" t="s">
        <v>2384</v>
      </c>
      <c r="H1303" s="47">
        <f t="shared" si="68"/>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69"/>
        <v>Fraction of Feedstock Shifted</v>
      </c>
      <c r="D1304" s="6" t="s">
        <v>3027</v>
      </c>
      <c r="E1304" s="45" t="s">
        <v>2381</v>
      </c>
      <c r="F1304" t="s">
        <v>2990</v>
      </c>
      <c r="G1304" s="45" t="s">
        <v>2387</v>
      </c>
      <c r="H1304" s="47">
        <f t="shared" si="68"/>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69"/>
        <v>Fraction of Feedstock Shifted</v>
      </c>
      <c r="D1305" s="6" t="s">
        <v>3027</v>
      </c>
      <c r="E1305" s="45" t="s">
        <v>2674</v>
      </c>
      <c r="F1305" t="s">
        <v>2990</v>
      </c>
      <c r="G1305" s="45" t="s">
        <v>2677</v>
      </c>
      <c r="H1305" s="47">
        <f t="shared" si="68"/>
        <v>1304</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69"/>
        <v>Fraction of Feedstock Shifted</v>
      </c>
      <c r="D1306" s="6" t="s">
        <v>3027</v>
      </c>
      <c r="E1306" s="45" t="s">
        <v>2675</v>
      </c>
      <c r="F1306" t="s">
        <v>2990</v>
      </c>
      <c r="G1306" s="45" t="s">
        <v>2679</v>
      </c>
      <c r="H1306" s="47">
        <f t="shared" si="68"/>
        <v>1305</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69"/>
        <v>Fraction of Feedstock Shifted</v>
      </c>
      <c r="D1307" s="6" t="s">
        <v>3027</v>
      </c>
      <c r="E1307" s="45" t="s">
        <v>2676</v>
      </c>
      <c r="F1307" t="s">
        <v>2990</v>
      </c>
      <c r="G1307" s="45" t="s">
        <v>2680</v>
      </c>
      <c r="H1307" s="47">
        <f t="shared" si="68"/>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69"/>
        <v>Fraction of Feedstock Shifted</v>
      </c>
      <c r="D1308" s="6" t="s">
        <v>3027</v>
      </c>
      <c r="E1308" s="45" t="s">
        <v>2673</v>
      </c>
      <c r="F1308" t="s">
        <v>2990</v>
      </c>
      <c r="G1308" s="45" t="s">
        <v>2678</v>
      </c>
      <c r="H1308" s="47">
        <f t="shared" si="68"/>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69"/>
        <v>Fraction of Feedstock Shifted</v>
      </c>
      <c r="D1309" s="6" t="s">
        <v>3028</v>
      </c>
      <c r="E1309" s="45" t="s">
        <v>2376</v>
      </c>
      <c r="F1309" t="s">
        <v>2991</v>
      </c>
      <c r="G1309" s="45" t="s">
        <v>2382</v>
      </c>
      <c r="H1309" s="47">
        <f t="shared" ref="H1309:H1372" si="70">H1308+1</f>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69"/>
        <v>Fraction of Feedstock Shifted</v>
      </c>
      <c r="D1310" s="6" t="s">
        <v>3028</v>
      </c>
      <c r="E1310" s="45" t="s">
        <v>2377</v>
      </c>
      <c r="F1310" t="s">
        <v>2991</v>
      </c>
      <c r="G1310" s="45" t="s">
        <v>2385</v>
      </c>
      <c r="H1310" s="47">
        <f t="shared" si="70"/>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69"/>
        <v>Fraction of Feedstock Shifted</v>
      </c>
      <c r="D1311" s="6" t="s">
        <v>3028</v>
      </c>
      <c r="E1311" s="45" t="s">
        <v>2378</v>
      </c>
      <c r="F1311" t="s">
        <v>2991</v>
      </c>
      <c r="G1311" s="45" t="s">
        <v>2386</v>
      </c>
      <c r="H1311" s="47">
        <f t="shared" si="70"/>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69"/>
        <v>Fraction of Feedstock Shifted</v>
      </c>
      <c r="D1312" s="6" t="s">
        <v>3028</v>
      </c>
      <c r="E1312" s="45" t="s">
        <v>2379</v>
      </c>
      <c r="F1312" t="s">
        <v>2991</v>
      </c>
      <c r="G1312" s="45" t="s">
        <v>2383</v>
      </c>
      <c r="H1312" s="47">
        <f t="shared" si="70"/>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69"/>
        <v>Fraction of Feedstock Shifted</v>
      </c>
      <c r="D1313" s="6" t="s">
        <v>3028</v>
      </c>
      <c r="E1313" s="45" t="s">
        <v>2380</v>
      </c>
      <c r="F1313" t="s">
        <v>2991</v>
      </c>
      <c r="G1313" s="45" t="s">
        <v>2384</v>
      </c>
      <c r="H1313" s="47">
        <f t="shared" si="70"/>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69"/>
        <v>Fraction of Feedstock Shifted</v>
      </c>
      <c r="D1314" s="6" t="s">
        <v>3028</v>
      </c>
      <c r="E1314" s="45" t="s">
        <v>2381</v>
      </c>
      <c r="F1314" t="s">
        <v>2991</v>
      </c>
      <c r="G1314" s="45" t="s">
        <v>2387</v>
      </c>
      <c r="H1314" s="47">
        <f t="shared" si="70"/>
        <v>1313</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69"/>
        <v>Fraction of Feedstock Shifted</v>
      </c>
      <c r="D1315" s="6" t="s">
        <v>3028</v>
      </c>
      <c r="E1315" s="45" t="s">
        <v>2674</v>
      </c>
      <c r="F1315" t="s">
        <v>2991</v>
      </c>
      <c r="G1315" s="45" t="s">
        <v>2677</v>
      </c>
      <c r="H1315" s="47">
        <f t="shared" si="70"/>
        <v>1314</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69"/>
        <v>Fraction of Feedstock Shifted</v>
      </c>
      <c r="D1316" s="6" t="s">
        <v>3028</v>
      </c>
      <c r="E1316" s="45" t="s">
        <v>2675</v>
      </c>
      <c r="F1316" t="s">
        <v>2991</v>
      </c>
      <c r="G1316" s="45" t="s">
        <v>2679</v>
      </c>
      <c r="H1316" s="47">
        <f t="shared" si="70"/>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69"/>
        <v>Fraction of Feedstock Shifted</v>
      </c>
      <c r="D1317" s="6" t="s">
        <v>3028</v>
      </c>
      <c r="E1317" s="45" t="s">
        <v>2676</v>
      </c>
      <c r="F1317" t="s">
        <v>2991</v>
      </c>
      <c r="G1317" s="45" t="s">
        <v>2680</v>
      </c>
      <c r="H1317" s="47">
        <f t="shared" si="70"/>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69"/>
        <v>Fraction of Feedstock Shifted</v>
      </c>
      <c r="D1318" s="6" t="s">
        <v>3028</v>
      </c>
      <c r="E1318" s="45" t="s">
        <v>2673</v>
      </c>
      <c r="F1318" t="s">
        <v>2991</v>
      </c>
      <c r="G1318" s="45" t="s">
        <v>2678</v>
      </c>
      <c r="H1318" s="47">
        <f t="shared" si="70"/>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69"/>
        <v>Fraction of Feedstock Shifted</v>
      </c>
      <c r="D1319" s="6" t="s">
        <v>3029</v>
      </c>
      <c r="E1319" s="45" t="s">
        <v>2376</v>
      </c>
      <c r="F1319" t="s">
        <v>2992</v>
      </c>
      <c r="G1319" s="45" t="s">
        <v>2382</v>
      </c>
      <c r="H1319" s="47">
        <f t="shared" si="70"/>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69"/>
        <v>Fraction of Feedstock Shifted</v>
      </c>
      <c r="D1320" s="6" t="s">
        <v>3029</v>
      </c>
      <c r="E1320" s="45" t="s">
        <v>2377</v>
      </c>
      <c r="F1320" t="s">
        <v>2992</v>
      </c>
      <c r="G1320" s="45" t="s">
        <v>2385</v>
      </c>
      <c r="H1320" s="47">
        <f t="shared" si="70"/>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69"/>
        <v>Fraction of Feedstock Shifted</v>
      </c>
      <c r="D1321" s="6" t="s">
        <v>3029</v>
      </c>
      <c r="E1321" s="45" t="s">
        <v>2378</v>
      </c>
      <c r="F1321" t="s">
        <v>2992</v>
      </c>
      <c r="G1321" s="45" t="s">
        <v>2386</v>
      </c>
      <c r="H1321" s="47">
        <f t="shared" si="70"/>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69"/>
        <v>Fraction of Feedstock Shifted</v>
      </c>
      <c r="D1322" s="6" t="s">
        <v>3029</v>
      </c>
      <c r="E1322" s="45" t="s">
        <v>2379</v>
      </c>
      <c r="F1322" t="s">
        <v>2992</v>
      </c>
      <c r="G1322" s="45" t="s">
        <v>2383</v>
      </c>
      <c r="H1322" s="47">
        <f t="shared" si="70"/>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69"/>
        <v>Fraction of Feedstock Shifted</v>
      </c>
      <c r="D1323" s="6" t="s">
        <v>3029</v>
      </c>
      <c r="E1323" s="45" t="s">
        <v>2380</v>
      </c>
      <c r="F1323" t="s">
        <v>2992</v>
      </c>
      <c r="G1323" s="45" t="s">
        <v>2384</v>
      </c>
      <c r="H1323" s="47">
        <f t="shared" si="70"/>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69"/>
        <v>Fraction of Feedstock Shifted</v>
      </c>
      <c r="D1324" s="6" t="s">
        <v>3029</v>
      </c>
      <c r="E1324" s="45" t="s">
        <v>2381</v>
      </c>
      <c r="F1324" t="s">
        <v>2992</v>
      </c>
      <c r="G1324" s="45" t="s">
        <v>2387</v>
      </c>
      <c r="H1324" s="47">
        <f t="shared" si="70"/>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69"/>
        <v>Fraction of Feedstock Shifted</v>
      </c>
      <c r="D1325" s="6" t="s">
        <v>3029</v>
      </c>
      <c r="E1325" s="45" t="s">
        <v>2674</v>
      </c>
      <c r="F1325" t="s">
        <v>2992</v>
      </c>
      <c r="G1325" s="45" t="s">
        <v>2677</v>
      </c>
      <c r="H1325" s="47">
        <f t="shared" si="70"/>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69"/>
        <v>Fraction of Feedstock Shifted</v>
      </c>
      <c r="D1326" s="6" t="s">
        <v>3029</v>
      </c>
      <c r="E1326" s="45" t="s">
        <v>2675</v>
      </c>
      <c r="F1326" t="s">
        <v>2992</v>
      </c>
      <c r="G1326" s="45" t="s">
        <v>2679</v>
      </c>
      <c r="H1326" s="47">
        <f t="shared" si="70"/>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69"/>
        <v>Fraction of Feedstock Shifted</v>
      </c>
      <c r="D1327" s="6" t="s">
        <v>3029</v>
      </c>
      <c r="E1327" s="45" t="s">
        <v>2676</v>
      </c>
      <c r="F1327" t="s">
        <v>2992</v>
      </c>
      <c r="G1327" s="45" t="s">
        <v>2680</v>
      </c>
      <c r="H1327" s="47">
        <f t="shared" si="70"/>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69"/>
        <v>Fraction of Feedstock Shifted</v>
      </c>
      <c r="D1328" s="6" t="s">
        <v>3029</v>
      </c>
      <c r="E1328" s="45" t="s">
        <v>2673</v>
      </c>
      <c r="F1328" t="s">
        <v>2992</v>
      </c>
      <c r="G1328" s="45" t="s">
        <v>2678</v>
      </c>
      <c r="H1328" s="47">
        <f t="shared" si="70"/>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ref="C1329:C1392" si="71">C$1199</f>
        <v>Fraction of Feedstock Shifted</v>
      </c>
      <c r="D1329" s="6" t="s">
        <v>3030</v>
      </c>
      <c r="E1329" s="45" t="s">
        <v>2376</v>
      </c>
      <c r="F1329" t="s">
        <v>2549</v>
      </c>
      <c r="G1329" s="45" t="s">
        <v>2382</v>
      </c>
      <c r="H1329" s="47">
        <f t="shared" si="70"/>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71"/>
        <v>Fraction of Feedstock Shifted</v>
      </c>
      <c r="D1330" s="6" t="s">
        <v>3030</v>
      </c>
      <c r="E1330" s="45" t="s">
        <v>2377</v>
      </c>
      <c r="F1330" t="s">
        <v>2549</v>
      </c>
      <c r="G1330" s="45" t="s">
        <v>2385</v>
      </c>
      <c r="H1330" s="47">
        <f t="shared" si="70"/>
        <v>1329</v>
      </c>
      <c r="I1330" s="324" t="s">
        <v>40</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71"/>
        <v>Fraction of Feedstock Shifted</v>
      </c>
      <c r="D1331" s="6" t="s">
        <v>3030</v>
      </c>
      <c r="E1331" s="45" t="s">
        <v>2378</v>
      </c>
      <c r="F1331" t="s">
        <v>2549</v>
      </c>
      <c r="G1331" s="45" t="s">
        <v>2386</v>
      </c>
      <c r="H1331" s="47">
        <f t="shared" si="70"/>
        <v>1330</v>
      </c>
      <c r="I1331" s="324" t="s">
        <v>40</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71"/>
        <v>Fraction of Feedstock Shifted</v>
      </c>
      <c r="D1332" s="6" t="s">
        <v>3030</v>
      </c>
      <c r="E1332" s="45" t="s">
        <v>2379</v>
      </c>
      <c r="F1332" t="s">
        <v>2549</v>
      </c>
      <c r="G1332" s="45" t="s">
        <v>2383</v>
      </c>
      <c r="H1332" s="47">
        <f t="shared" si="70"/>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71"/>
        <v>Fraction of Feedstock Shifted</v>
      </c>
      <c r="D1333" s="6" t="s">
        <v>3030</v>
      </c>
      <c r="E1333" s="45" t="s">
        <v>2380</v>
      </c>
      <c r="F1333" t="s">
        <v>2549</v>
      </c>
      <c r="G1333" s="45" t="s">
        <v>2384</v>
      </c>
      <c r="H1333" s="47">
        <f t="shared" si="70"/>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71"/>
        <v>Fraction of Feedstock Shifted</v>
      </c>
      <c r="D1334" s="6" t="s">
        <v>3030</v>
      </c>
      <c r="E1334" s="45" t="s">
        <v>2381</v>
      </c>
      <c r="F1334" t="s">
        <v>2549</v>
      </c>
      <c r="G1334" s="45" t="s">
        <v>2387</v>
      </c>
      <c r="H1334" s="47">
        <f t="shared" si="70"/>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71"/>
        <v>Fraction of Feedstock Shifted</v>
      </c>
      <c r="D1335" s="6" t="s">
        <v>3030</v>
      </c>
      <c r="E1335" s="45" t="s">
        <v>2674</v>
      </c>
      <c r="F1335" t="s">
        <v>2549</v>
      </c>
      <c r="G1335" s="45" t="s">
        <v>2677</v>
      </c>
      <c r="H1335" s="47">
        <f t="shared" si="70"/>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71"/>
        <v>Fraction of Feedstock Shifted</v>
      </c>
      <c r="D1336" s="6" t="s">
        <v>3030</v>
      </c>
      <c r="E1336" s="45" t="s">
        <v>2675</v>
      </c>
      <c r="F1336" t="s">
        <v>2549</v>
      </c>
      <c r="G1336" s="45" t="s">
        <v>2679</v>
      </c>
      <c r="H1336" s="47">
        <f t="shared" si="70"/>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71"/>
        <v>Fraction of Feedstock Shifted</v>
      </c>
      <c r="D1337" s="6" t="s">
        <v>3030</v>
      </c>
      <c r="E1337" s="45" t="s">
        <v>2676</v>
      </c>
      <c r="F1337" t="s">
        <v>2549</v>
      </c>
      <c r="G1337" s="45" t="s">
        <v>2680</v>
      </c>
      <c r="H1337" s="47">
        <f t="shared" si="70"/>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71"/>
        <v>Fraction of Feedstock Shifted</v>
      </c>
      <c r="D1338" s="6" t="s">
        <v>3030</v>
      </c>
      <c r="E1338" s="45" t="s">
        <v>2673</v>
      </c>
      <c r="F1338" t="s">
        <v>2549</v>
      </c>
      <c r="G1338" s="45" t="s">
        <v>2678</v>
      </c>
      <c r="H1338" s="47">
        <f t="shared" si="70"/>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71"/>
        <v>Fraction of Feedstock Shifted</v>
      </c>
      <c r="D1339" s="6" t="s">
        <v>3031</v>
      </c>
      <c r="E1339" s="45" t="s">
        <v>2376</v>
      </c>
      <c r="F1339" t="s">
        <v>2993</v>
      </c>
      <c r="G1339" s="45" t="s">
        <v>2382</v>
      </c>
      <c r="H1339" s="47">
        <f t="shared" si="70"/>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71"/>
        <v>Fraction of Feedstock Shifted</v>
      </c>
      <c r="D1340" s="6" t="s">
        <v>3031</v>
      </c>
      <c r="E1340" s="45" t="s">
        <v>2377</v>
      </c>
      <c r="F1340" t="s">
        <v>2993</v>
      </c>
      <c r="G1340" s="45" t="s">
        <v>2385</v>
      </c>
      <c r="H1340" s="47">
        <f t="shared" si="70"/>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71"/>
        <v>Fraction of Feedstock Shifted</v>
      </c>
      <c r="D1341" s="6" t="s">
        <v>3031</v>
      </c>
      <c r="E1341" s="45" t="s">
        <v>2378</v>
      </c>
      <c r="F1341" t="s">
        <v>2993</v>
      </c>
      <c r="G1341" s="45" t="s">
        <v>2386</v>
      </c>
      <c r="H1341" s="47">
        <f t="shared" si="70"/>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71"/>
        <v>Fraction of Feedstock Shifted</v>
      </c>
      <c r="D1342" s="6" t="s">
        <v>3031</v>
      </c>
      <c r="E1342" s="45" t="s">
        <v>2379</v>
      </c>
      <c r="F1342" t="s">
        <v>2993</v>
      </c>
      <c r="G1342" s="45" t="s">
        <v>2383</v>
      </c>
      <c r="H1342" s="47">
        <f t="shared" si="70"/>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71"/>
        <v>Fraction of Feedstock Shifted</v>
      </c>
      <c r="D1343" s="6" t="s">
        <v>3031</v>
      </c>
      <c r="E1343" s="45" t="s">
        <v>2380</v>
      </c>
      <c r="F1343" t="s">
        <v>2993</v>
      </c>
      <c r="G1343" s="45" t="s">
        <v>2384</v>
      </c>
      <c r="H1343" s="47">
        <f t="shared" si="70"/>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71"/>
        <v>Fraction of Feedstock Shifted</v>
      </c>
      <c r="D1344" s="6" t="s">
        <v>3031</v>
      </c>
      <c r="E1344" s="45" t="s">
        <v>2381</v>
      </c>
      <c r="F1344" t="s">
        <v>2993</v>
      </c>
      <c r="G1344" s="45" t="s">
        <v>2387</v>
      </c>
      <c r="H1344" s="47">
        <f t="shared" si="70"/>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71"/>
        <v>Fraction of Feedstock Shifted</v>
      </c>
      <c r="D1345" s="6" t="s">
        <v>3031</v>
      </c>
      <c r="E1345" s="45" t="s">
        <v>2674</v>
      </c>
      <c r="F1345" t="s">
        <v>2993</v>
      </c>
      <c r="G1345" s="45" t="s">
        <v>2677</v>
      </c>
      <c r="H1345" s="47">
        <f t="shared" si="70"/>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71"/>
        <v>Fraction of Feedstock Shifted</v>
      </c>
      <c r="D1346" s="6" t="s">
        <v>3031</v>
      </c>
      <c r="E1346" s="45" t="s">
        <v>2675</v>
      </c>
      <c r="F1346" t="s">
        <v>2993</v>
      </c>
      <c r="G1346" s="45" t="s">
        <v>2679</v>
      </c>
      <c r="H1346" s="47">
        <f t="shared" si="70"/>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71"/>
        <v>Fraction of Feedstock Shifted</v>
      </c>
      <c r="D1347" s="6" t="s">
        <v>3031</v>
      </c>
      <c r="E1347" s="45" t="s">
        <v>2676</v>
      </c>
      <c r="F1347" t="s">
        <v>2993</v>
      </c>
      <c r="G1347" s="45" t="s">
        <v>2680</v>
      </c>
      <c r="H1347" s="47">
        <f t="shared" si="70"/>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71"/>
        <v>Fraction of Feedstock Shifted</v>
      </c>
      <c r="D1348" s="6" t="s">
        <v>3031</v>
      </c>
      <c r="E1348" s="45" t="s">
        <v>2673</v>
      </c>
      <c r="F1348" t="s">
        <v>2993</v>
      </c>
      <c r="G1348" s="45" t="s">
        <v>2678</v>
      </c>
      <c r="H1348" s="47">
        <f t="shared" si="70"/>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71"/>
        <v>Fraction of Feedstock Shifted</v>
      </c>
      <c r="D1349" s="6" t="s">
        <v>3032</v>
      </c>
      <c r="E1349" s="45" t="s">
        <v>2376</v>
      </c>
      <c r="F1349" t="s">
        <v>2994</v>
      </c>
      <c r="G1349" s="45" t="s">
        <v>2382</v>
      </c>
      <c r="H1349" s="47">
        <f t="shared" si="70"/>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71"/>
        <v>Fraction of Feedstock Shifted</v>
      </c>
      <c r="D1350" s="6" t="s">
        <v>3032</v>
      </c>
      <c r="E1350" s="45" t="s">
        <v>2377</v>
      </c>
      <c r="F1350" t="s">
        <v>2994</v>
      </c>
      <c r="G1350" s="45" t="s">
        <v>2385</v>
      </c>
      <c r="H1350" s="47">
        <f t="shared" si="70"/>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71"/>
        <v>Fraction of Feedstock Shifted</v>
      </c>
      <c r="D1351" s="6" t="s">
        <v>3032</v>
      </c>
      <c r="E1351" s="45" t="s">
        <v>2378</v>
      </c>
      <c r="F1351" t="s">
        <v>2994</v>
      </c>
      <c r="G1351" s="45" t="s">
        <v>2386</v>
      </c>
      <c r="H1351" s="47">
        <f t="shared" si="70"/>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71"/>
        <v>Fraction of Feedstock Shifted</v>
      </c>
      <c r="D1352" s="6" t="s">
        <v>3032</v>
      </c>
      <c r="E1352" s="45" t="s">
        <v>2379</v>
      </c>
      <c r="F1352" t="s">
        <v>2994</v>
      </c>
      <c r="G1352" s="45" t="s">
        <v>2383</v>
      </c>
      <c r="H1352" s="47">
        <f t="shared" si="70"/>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71"/>
        <v>Fraction of Feedstock Shifted</v>
      </c>
      <c r="D1353" s="6" t="s">
        <v>3032</v>
      </c>
      <c r="E1353" s="45" t="s">
        <v>2380</v>
      </c>
      <c r="F1353" t="s">
        <v>2994</v>
      </c>
      <c r="G1353" s="45" t="s">
        <v>2384</v>
      </c>
      <c r="H1353" s="47">
        <f t="shared" si="70"/>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71"/>
        <v>Fraction of Feedstock Shifted</v>
      </c>
      <c r="D1354" s="6" t="s">
        <v>3032</v>
      </c>
      <c r="E1354" s="45" t="s">
        <v>2381</v>
      </c>
      <c r="F1354" t="s">
        <v>2994</v>
      </c>
      <c r="G1354" s="45" t="s">
        <v>2387</v>
      </c>
      <c r="H1354" s="47">
        <f t="shared" si="70"/>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71"/>
        <v>Fraction of Feedstock Shifted</v>
      </c>
      <c r="D1355" s="6" t="s">
        <v>3032</v>
      </c>
      <c r="E1355" s="45" t="s">
        <v>2674</v>
      </c>
      <c r="F1355" t="s">
        <v>2994</v>
      </c>
      <c r="G1355" s="45" t="s">
        <v>2677</v>
      </c>
      <c r="H1355" s="47">
        <f t="shared" si="70"/>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71"/>
        <v>Fraction of Feedstock Shifted</v>
      </c>
      <c r="D1356" s="6" t="s">
        <v>3032</v>
      </c>
      <c r="E1356" s="45" t="s">
        <v>2675</v>
      </c>
      <c r="F1356" t="s">
        <v>2994</v>
      </c>
      <c r="G1356" s="45" t="s">
        <v>2679</v>
      </c>
      <c r="H1356" s="47">
        <f t="shared" si="70"/>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71"/>
        <v>Fraction of Feedstock Shifted</v>
      </c>
      <c r="D1357" s="6" t="s">
        <v>3032</v>
      </c>
      <c r="E1357" s="45" t="s">
        <v>2676</v>
      </c>
      <c r="F1357" t="s">
        <v>2994</v>
      </c>
      <c r="G1357" s="45" t="s">
        <v>2680</v>
      </c>
      <c r="H1357" s="47">
        <f t="shared" si="70"/>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71"/>
        <v>Fraction of Feedstock Shifted</v>
      </c>
      <c r="D1358" s="6" t="s">
        <v>3032</v>
      </c>
      <c r="E1358" s="45" t="s">
        <v>2673</v>
      </c>
      <c r="F1358" t="s">
        <v>2994</v>
      </c>
      <c r="G1358" s="45" t="s">
        <v>2678</v>
      </c>
      <c r="H1358" s="47">
        <f t="shared" si="70"/>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71"/>
        <v>Fraction of Feedstock Shifted</v>
      </c>
      <c r="D1359" s="6" t="s">
        <v>3033</v>
      </c>
      <c r="E1359" s="45" t="s">
        <v>2376</v>
      </c>
      <c r="F1359" t="s">
        <v>2995</v>
      </c>
      <c r="G1359" s="45" t="s">
        <v>2382</v>
      </c>
      <c r="H1359" s="47">
        <f t="shared" si="70"/>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71"/>
        <v>Fraction of Feedstock Shifted</v>
      </c>
      <c r="D1360" s="6" t="s">
        <v>3033</v>
      </c>
      <c r="E1360" s="45" t="s">
        <v>2377</v>
      </c>
      <c r="F1360" t="s">
        <v>2995</v>
      </c>
      <c r="G1360" s="45" t="s">
        <v>2385</v>
      </c>
      <c r="H1360" s="47">
        <f t="shared" si="70"/>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71"/>
        <v>Fraction of Feedstock Shifted</v>
      </c>
      <c r="D1361" s="6" t="s">
        <v>3033</v>
      </c>
      <c r="E1361" s="45" t="s">
        <v>2378</v>
      </c>
      <c r="F1361" t="s">
        <v>2995</v>
      </c>
      <c r="G1361" s="45" t="s">
        <v>2386</v>
      </c>
      <c r="H1361" s="47">
        <f t="shared" si="70"/>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71"/>
        <v>Fraction of Feedstock Shifted</v>
      </c>
      <c r="D1362" s="6" t="s">
        <v>3033</v>
      </c>
      <c r="E1362" s="45" t="s">
        <v>2379</v>
      </c>
      <c r="F1362" t="s">
        <v>2995</v>
      </c>
      <c r="G1362" s="45" t="s">
        <v>2383</v>
      </c>
      <c r="H1362" s="47">
        <f t="shared" si="70"/>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71"/>
        <v>Fraction of Feedstock Shifted</v>
      </c>
      <c r="D1363" s="6" t="s">
        <v>3033</v>
      </c>
      <c r="E1363" s="45" t="s">
        <v>2380</v>
      </c>
      <c r="F1363" t="s">
        <v>2995</v>
      </c>
      <c r="G1363" s="45" t="s">
        <v>2384</v>
      </c>
      <c r="H1363" s="47">
        <f t="shared" si="70"/>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71"/>
        <v>Fraction of Feedstock Shifted</v>
      </c>
      <c r="D1364" s="6" t="s">
        <v>3033</v>
      </c>
      <c r="E1364" s="45" t="s">
        <v>2381</v>
      </c>
      <c r="F1364" t="s">
        <v>2995</v>
      </c>
      <c r="G1364" s="45" t="s">
        <v>2387</v>
      </c>
      <c r="H1364" s="47">
        <f t="shared" si="70"/>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71"/>
        <v>Fraction of Feedstock Shifted</v>
      </c>
      <c r="D1365" s="6" t="s">
        <v>3033</v>
      </c>
      <c r="E1365" s="45" t="s">
        <v>2674</v>
      </c>
      <c r="F1365" t="s">
        <v>2995</v>
      </c>
      <c r="G1365" s="45" t="s">
        <v>2677</v>
      </c>
      <c r="H1365" s="47">
        <f t="shared" si="70"/>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71"/>
        <v>Fraction of Feedstock Shifted</v>
      </c>
      <c r="D1366" s="6" t="s">
        <v>3033</v>
      </c>
      <c r="E1366" s="45" t="s">
        <v>2675</v>
      </c>
      <c r="F1366" t="s">
        <v>2995</v>
      </c>
      <c r="G1366" s="45" t="s">
        <v>2679</v>
      </c>
      <c r="H1366" s="47">
        <f t="shared" si="70"/>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71"/>
        <v>Fraction of Feedstock Shifted</v>
      </c>
      <c r="D1367" s="6" t="s">
        <v>3033</v>
      </c>
      <c r="E1367" s="45" t="s">
        <v>2676</v>
      </c>
      <c r="F1367" t="s">
        <v>2995</v>
      </c>
      <c r="G1367" s="45" t="s">
        <v>2680</v>
      </c>
      <c r="H1367" s="47">
        <f t="shared" si="70"/>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si="71"/>
        <v>Fraction of Feedstock Shifted</v>
      </c>
      <c r="D1368" s="6" t="s">
        <v>3033</v>
      </c>
      <c r="E1368" s="45" t="s">
        <v>2673</v>
      </c>
      <c r="F1368" t="s">
        <v>2995</v>
      </c>
      <c r="G1368" s="45" t="s">
        <v>2678</v>
      </c>
      <c r="H1368" s="47">
        <f t="shared" si="70"/>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71"/>
        <v>Fraction of Feedstock Shifted</v>
      </c>
      <c r="D1369" s="6" t="s">
        <v>3034</v>
      </c>
      <c r="E1369" s="45" t="s">
        <v>2376</v>
      </c>
      <c r="F1369" t="s">
        <v>2996</v>
      </c>
      <c r="G1369" s="45" t="s">
        <v>2382</v>
      </c>
      <c r="H1369" s="47">
        <f t="shared" si="70"/>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71"/>
        <v>Fraction of Feedstock Shifted</v>
      </c>
      <c r="D1370" s="6" t="s">
        <v>3034</v>
      </c>
      <c r="E1370" s="45" t="s">
        <v>2377</v>
      </c>
      <c r="F1370" t="s">
        <v>2996</v>
      </c>
      <c r="G1370" s="45" t="s">
        <v>2385</v>
      </c>
      <c r="H1370" s="47">
        <f t="shared" si="70"/>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71"/>
        <v>Fraction of Feedstock Shifted</v>
      </c>
      <c r="D1371" s="6" t="s">
        <v>3034</v>
      </c>
      <c r="E1371" s="45" t="s">
        <v>2378</v>
      </c>
      <c r="F1371" t="s">
        <v>2996</v>
      </c>
      <c r="G1371" s="45" t="s">
        <v>2386</v>
      </c>
      <c r="H1371" s="47">
        <f t="shared" si="70"/>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71"/>
        <v>Fraction of Feedstock Shifted</v>
      </c>
      <c r="D1372" s="6" t="s">
        <v>3034</v>
      </c>
      <c r="E1372" s="45" t="s">
        <v>2379</v>
      </c>
      <c r="F1372" t="s">
        <v>2996</v>
      </c>
      <c r="G1372" s="45" t="s">
        <v>2383</v>
      </c>
      <c r="H1372" s="47">
        <f t="shared" si="70"/>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71"/>
        <v>Fraction of Feedstock Shifted</v>
      </c>
      <c r="D1373" s="6" t="s">
        <v>3034</v>
      </c>
      <c r="E1373" s="45" t="s">
        <v>2380</v>
      </c>
      <c r="F1373" t="s">
        <v>2996</v>
      </c>
      <c r="G1373" s="45" t="s">
        <v>2384</v>
      </c>
      <c r="H1373" s="47">
        <f t="shared" ref="H1373:H1436" si="72">H1372+1</f>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71"/>
        <v>Fraction of Feedstock Shifted</v>
      </c>
      <c r="D1374" s="6" t="s">
        <v>3034</v>
      </c>
      <c r="E1374" s="45" t="s">
        <v>2381</v>
      </c>
      <c r="F1374" t="s">
        <v>2996</v>
      </c>
      <c r="G1374" s="45" t="s">
        <v>2387</v>
      </c>
      <c r="H1374" s="47">
        <f t="shared" si="72"/>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71"/>
        <v>Fraction of Feedstock Shifted</v>
      </c>
      <c r="D1375" s="6" t="s">
        <v>3034</v>
      </c>
      <c r="E1375" s="45" t="s">
        <v>2674</v>
      </c>
      <c r="F1375" t="s">
        <v>2996</v>
      </c>
      <c r="G1375" s="45" t="s">
        <v>2677</v>
      </c>
      <c r="H1375" s="47">
        <f t="shared" si="72"/>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71"/>
        <v>Fraction of Feedstock Shifted</v>
      </c>
      <c r="D1376" s="6" t="s">
        <v>3034</v>
      </c>
      <c r="E1376" s="45" t="s">
        <v>2675</v>
      </c>
      <c r="F1376" t="s">
        <v>2996</v>
      </c>
      <c r="G1376" s="45" t="s">
        <v>2679</v>
      </c>
      <c r="H1376" s="47">
        <f t="shared" si="72"/>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si="71"/>
        <v>Fraction of Feedstock Shifted</v>
      </c>
      <c r="D1377" s="6" t="s">
        <v>3034</v>
      </c>
      <c r="E1377" s="45" t="s">
        <v>2676</v>
      </c>
      <c r="F1377" t="s">
        <v>2996</v>
      </c>
      <c r="G1377" s="45" t="s">
        <v>2680</v>
      </c>
      <c r="H1377" s="47">
        <f t="shared" si="72"/>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71"/>
        <v>Fraction of Feedstock Shifted</v>
      </c>
      <c r="D1378" s="6" t="s">
        <v>3034</v>
      </c>
      <c r="E1378" s="45" t="s">
        <v>2673</v>
      </c>
      <c r="F1378" t="s">
        <v>2996</v>
      </c>
      <c r="G1378" s="45" t="s">
        <v>2678</v>
      </c>
      <c r="H1378" s="47">
        <f t="shared" si="72"/>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71"/>
        <v>Fraction of Feedstock Shifted</v>
      </c>
      <c r="D1379" s="6" t="s">
        <v>3035</v>
      </c>
      <c r="E1379" s="45" t="s">
        <v>2376</v>
      </c>
      <c r="F1379" t="s">
        <v>2997</v>
      </c>
      <c r="G1379" s="45" t="s">
        <v>2382</v>
      </c>
      <c r="H1379" s="47">
        <f t="shared" si="72"/>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71"/>
        <v>Fraction of Feedstock Shifted</v>
      </c>
      <c r="D1380" s="6" t="s">
        <v>3035</v>
      </c>
      <c r="E1380" s="45" t="s">
        <v>2377</v>
      </c>
      <c r="F1380" t="s">
        <v>2997</v>
      </c>
      <c r="G1380" s="45" t="s">
        <v>2385</v>
      </c>
      <c r="H1380" s="47">
        <f t="shared" si="72"/>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71"/>
        <v>Fraction of Feedstock Shifted</v>
      </c>
      <c r="D1381" s="6" t="s">
        <v>3035</v>
      </c>
      <c r="E1381" s="45" t="s">
        <v>2378</v>
      </c>
      <c r="F1381" t="s">
        <v>2997</v>
      </c>
      <c r="G1381" s="45" t="s">
        <v>2386</v>
      </c>
      <c r="H1381" s="47">
        <f t="shared" si="72"/>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71"/>
        <v>Fraction of Feedstock Shifted</v>
      </c>
      <c r="D1382" s="6" t="s">
        <v>3035</v>
      </c>
      <c r="E1382" s="45" t="s">
        <v>2379</v>
      </c>
      <c r="F1382" t="s">
        <v>2997</v>
      </c>
      <c r="G1382" s="45" t="s">
        <v>2383</v>
      </c>
      <c r="H1382" s="47">
        <f t="shared" si="72"/>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71"/>
        <v>Fraction of Feedstock Shifted</v>
      </c>
      <c r="D1383" s="6" t="s">
        <v>3035</v>
      </c>
      <c r="E1383" s="45" t="s">
        <v>2380</v>
      </c>
      <c r="F1383" t="s">
        <v>2997</v>
      </c>
      <c r="G1383" s="45" t="s">
        <v>2384</v>
      </c>
      <c r="H1383" s="47">
        <f t="shared" si="72"/>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71"/>
        <v>Fraction of Feedstock Shifted</v>
      </c>
      <c r="D1384" s="6" t="s">
        <v>3035</v>
      </c>
      <c r="E1384" s="45" t="s">
        <v>2381</v>
      </c>
      <c r="F1384" t="s">
        <v>2997</v>
      </c>
      <c r="G1384" s="45" t="s">
        <v>2387</v>
      </c>
      <c r="H1384" s="47">
        <f t="shared" si="72"/>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71"/>
        <v>Fraction of Feedstock Shifted</v>
      </c>
      <c r="D1385" s="6" t="s">
        <v>3035</v>
      </c>
      <c r="E1385" s="45" t="s">
        <v>2674</v>
      </c>
      <c r="F1385" t="s">
        <v>2997</v>
      </c>
      <c r="G1385" s="45" t="s">
        <v>2677</v>
      </c>
      <c r="H1385" s="47">
        <f t="shared" si="72"/>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71"/>
        <v>Fraction of Feedstock Shifted</v>
      </c>
      <c r="D1386" s="6" t="s">
        <v>3035</v>
      </c>
      <c r="E1386" s="45" t="s">
        <v>2675</v>
      </c>
      <c r="F1386" t="s">
        <v>2997</v>
      </c>
      <c r="G1386" s="45" t="s">
        <v>2679</v>
      </c>
      <c r="H1386" s="47">
        <f t="shared" si="72"/>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71"/>
        <v>Fraction of Feedstock Shifted</v>
      </c>
      <c r="D1387" s="6" t="s">
        <v>3035</v>
      </c>
      <c r="E1387" s="45" t="s">
        <v>2676</v>
      </c>
      <c r="F1387" t="s">
        <v>2997</v>
      </c>
      <c r="G1387" s="45" t="s">
        <v>2680</v>
      </c>
      <c r="H1387" s="47">
        <f t="shared" si="72"/>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71"/>
        <v>Fraction of Feedstock Shifted</v>
      </c>
      <c r="D1388" s="6" t="s">
        <v>3035</v>
      </c>
      <c r="E1388" s="45" t="s">
        <v>2673</v>
      </c>
      <c r="F1388" t="s">
        <v>2997</v>
      </c>
      <c r="G1388" s="45" t="s">
        <v>2678</v>
      </c>
      <c r="H1388" s="47">
        <f t="shared" si="72"/>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71"/>
        <v>Fraction of Feedstock Shifted</v>
      </c>
      <c r="D1389" s="6" t="s">
        <v>3036</v>
      </c>
      <c r="E1389" s="45" t="s">
        <v>2376</v>
      </c>
      <c r="F1389" t="s">
        <v>2998</v>
      </c>
      <c r="G1389" s="45" t="s">
        <v>2382</v>
      </c>
      <c r="H1389" s="47">
        <f t="shared" si="72"/>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71"/>
        <v>Fraction of Feedstock Shifted</v>
      </c>
      <c r="D1390" s="6" t="s">
        <v>3036</v>
      </c>
      <c r="E1390" s="45" t="s">
        <v>2377</v>
      </c>
      <c r="F1390" t="s">
        <v>2998</v>
      </c>
      <c r="G1390" s="45" t="s">
        <v>2385</v>
      </c>
      <c r="H1390" s="47">
        <f t="shared" si="72"/>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71"/>
        <v>Fraction of Feedstock Shifted</v>
      </c>
      <c r="D1391" s="6" t="s">
        <v>3036</v>
      </c>
      <c r="E1391" s="45" t="s">
        <v>2378</v>
      </c>
      <c r="F1391" t="s">
        <v>2998</v>
      </c>
      <c r="G1391" s="45" t="s">
        <v>2386</v>
      </c>
      <c r="H1391" s="47">
        <f t="shared" si="72"/>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71"/>
        <v>Fraction of Feedstock Shifted</v>
      </c>
      <c r="D1392" s="6" t="s">
        <v>3036</v>
      </c>
      <c r="E1392" s="45" t="s">
        <v>2379</v>
      </c>
      <c r="F1392" t="s">
        <v>2998</v>
      </c>
      <c r="G1392" s="45" t="s">
        <v>2383</v>
      </c>
      <c r="H1392" s="47">
        <f t="shared" si="72"/>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ref="C1393:C1448" si="73">C$1199</f>
        <v>Fraction of Feedstock Shifted</v>
      </c>
      <c r="D1393" s="6" t="s">
        <v>3036</v>
      </c>
      <c r="E1393" s="45" t="s">
        <v>2380</v>
      </c>
      <c r="F1393" t="s">
        <v>2998</v>
      </c>
      <c r="G1393" s="45" t="s">
        <v>2384</v>
      </c>
      <c r="H1393" s="47">
        <f t="shared" si="72"/>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73"/>
        <v>Fraction of Feedstock Shifted</v>
      </c>
      <c r="D1394" s="6" t="s">
        <v>3036</v>
      </c>
      <c r="E1394" s="45" t="s">
        <v>2381</v>
      </c>
      <c r="F1394" t="s">
        <v>2998</v>
      </c>
      <c r="G1394" s="45" t="s">
        <v>2387</v>
      </c>
      <c r="H1394" s="47">
        <f t="shared" si="72"/>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73"/>
        <v>Fraction of Feedstock Shifted</v>
      </c>
      <c r="D1395" s="6" t="s">
        <v>3036</v>
      </c>
      <c r="E1395" s="45" t="s">
        <v>2674</v>
      </c>
      <c r="F1395" t="s">
        <v>2998</v>
      </c>
      <c r="G1395" s="45" t="s">
        <v>2677</v>
      </c>
      <c r="H1395" s="47">
        <f t="shared" si="72"/>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73"/>
        <v>Fraction of Feedstock Shifted</v>
      </c>
      <c r="D1396" s="6" t="s">
        <v>3036</v>
      </c>
      <c r="E1396" s="45" t="s">
        <v>2675</v>
      </c>
      <c r="F1396" t="s">
        <v>2998</v>
      </c>
      <c r="G1396" s="45" t="s">
        <v>2679</v>
      </c>
      <c r="H1396" s="47">
        <f t="shared" si="72"/>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73"/>
        <v>Fraction of Feedstock Shifted</v>
      </c>
      <c r="D1397" s="6" t="s">
        <v>3036</v>
      </c>
      <c r="E1397" s="45" t="s">
        <v>2676</v>
      </c>
      <c r="F1397" t="s">
        <v>2998</v>
      </c>
      <c r="G1397" s="45" t="s">
        <v>2680</v>
      </c>
      <c r="H1397" s="47">
        <f t="shared" si="72"/>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73"/>
        <v>Fraction of Feedstock Shifted</v>
      </c>
      <c r="D1398" s="6" t="s">
        <v>3036</v>
      </c>
      <c r="E1398" s="45" t="s">
        <v>2673</v>
      </c>
      <c r="F1398" t="s">
        <v>2998</v>
      </c>
      <c r="G1398" s="45" t="s">
        <v>2678</v>
      </c>
      <c r="H1398" s="47">
        <f t="shared" si="72"/>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73"/>
        <v>Fraction of Feedstock Shifted</v>
      </c>
      <c r="D1399" s="6" t="s">
        <v>3037</v>
      </c>
      <c r="E1399" s="45" t="s">
        <v>2376</v>
      </c>
      <c r="F1399" t="s">
        <v>2999</v>
      </c>
      <c r="G1399" s="45" t="s">
        <v>2382</v>
      </c>
      <c r="H1399" s="47">
        <f t="shared" si="72"/>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73"/>
        <v>Fraction of Feedstock Shifted</v>
      </c>
      <c r="D1400" s="6" t="s">
        <v>3037</v>
      </c>
      <c r="E1400" s="45" t="s">
        <v>2377</v>
      </c>
      <c r="F1400" t="s">
        <v>2999</v>
      </c>
      <c r="G1400" s="45" t="s">
        <v>2385</v>
      </c>
      <c r="H1400" s="47">
        <f t="shared" si="72"/>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73"/>
        <v>Fraction of Feedstock Shifted</v>
      </c>
      <c r="D1401" s="6" t="s">
        <v>3037</v>
      </c>
      <c r="E1401" s="45" t="s">
        <v>2378</v>
      </c>
      <c r="F1401" t="s">
        <v>2999</v>
      </c>
      <c r="G1401" s="45" t="s">
        <v>2386</v>
      </c>
      <c r="H1401" s="47">
        <f t="shared" si="72"/>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73"/>
        <v>Fraction of Feedstock Shifted</v>
      </c>
      <c r="D1402" s="6" t="s">
        <v>3037</v>
      </c>
      <c r="E1402" s="45" t="s">
        <v>2379</v>
      </c>
      <c r="F1402" t="s">
        <v>2999</v>
      </c>
      <c r="G1402" s="45" t="s">
        <v>2383</v>
      </c>
      <c r="H1402" s="47">
        <f t="shared" si="72"/>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73"/>
        <v>Fraction of Feedstock Shifted</v>
      </c>
      <c r="D1403" s="6" t="s">
        <v>3037</v>
      </c>
      <c r="E1403" s="45" t="s">
        <v>2380</v>
      </c>
      <c r="F1403" t="s">
        <v>2999</v>
      </c>
      <c r="G1403" s="45" t="s">
        <v>2384</v>
      </c>
      <c r="H1403" s="47">
        <f t="shared" si="72"/>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73"/>
        <v>Fraction of Feedstock Shifted</v>
      </c>
      <c r="D1404" s="6" t="s">
        <v>3037</v>
      </c>
      <c r="E1404" s="45" t="s">
        <v>2381</v>
      </c>
      <c r="F1404" t="s">
        <v>2999</v>
      </c>
      <c r="G1404" s="45" t="s">
        <v>2387</v>
      </c>
      <c r="H1404" s="47">
        <f t="shared" si="72"/>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73"/>
        <v>Fraction of Feedstock Shifted</v>
      </c>
      <c r="D1405" s="6" t="s">
        <v>3037</v>
      </c>
      <c r="E1405" s="45" t="s">
        <v>2674</v>
      </c>
      <c r="F1405" t="s">
        <v>2999</v>
      </c>
      <c r="G1405" s="45" t="s">
        <v>2677</v>
      </c>
      <c r="H1405" s="47">
        <f t="shared" si="72"/>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73"/>
        <v>Fraction of Feedstock Shifted</v>
      </c>
      <c r="D1406" s="6" t="s">
        <v>3037</v>
      </c>
      <c r="E1406" s="45" t="s">
        <v>2675</v>
      </c>
      <c r="F1406" t="s">
        <v>2999</v>
      </c>
      <c r="G1406" s="45" t="s">
        <v>2679</v>
      </c>
      <c r="H1406" s="47">
        <f t="shared" si="72"/>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73"/>
        <v>Fraction of Feedstock Shifted</v>
      </c>
      <c r="D1407" s="6" t="s">
        <v>3037</v>
      </c>
      <c r="E1407" s="45" t="s">
        <v>2676</v>
      </c>
      <c r="F1407" t="s">
        <v>2999</v>
      </c>
      <c r="G1407" s="45" t="s">
        <v>2680</v>
      </c>
      <c r="H1407" s="47">
        <f t="shared" si="72"/>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73"/>
        <v>Fraction of Feedstock Shifted</v>
      </c>
      <c r="D1408" s="6" t="s">
        <v>3037</v>
      </c>
      <c r="E1408" s="45" t="s">
        <v>2673</v>
      </c>
      <c r="F1408" t="s">
        <v>2999</v>
      </c>
      <c r="G1408" s="45" t="s">
        <v>2678</v>
      </c>
      <c r="H1408" s="47">
        <f t="shared" si="72"/>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73"/>
        <v>Fraction of Feedstock Shifted</v>
      </c>
      <c r="D1409" s="6" t="s">
        <v>3038</v>
      </c>
      <c r="E1409" s="45" t="s">
        <v>2376</v>
      </c>
      <c r="F1409" t="s">
        <v>3000</v>
      </c>
      <c r="G1409" s="45" t="s">
        <v>2382</v>
      </c>
      <c r="H1409" s="47">
        <f t="shared" si="72"/>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73"/>
        <v>Fraction of Feedstock Shifted</v>
      </c>
      <c r="D1410" s="6" t="s">
        <v>3038</v>
      </c>
      <c r="E1410" s="45" t="s">
        <v>2377</v>
      </c>
      <c r="F1410" t="s">
        <v>3000</v>
      </c>
      <c r="G1410" s="45" t="s">
        <v>2385</v>
      </c>
      <c r="H1410" s="47">
        <f t="shared" si="72"/>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73"/>
        <v>Fraction of Feedstock Shifted</v>
      </c>
      <c r="D1411" s="6" t="s">
        <v>3038</v>
      </c>
      <c r="E1411" s="45" t="s">
        <v>2378</v>
      </c>
      <c r="F1411" t="s">
        <v>3000</v>
      </c>
      <c r="G1411" s="45" t="s">
        <v>2386</v>
      </c>
      <c r="H1411" s="47">
        <f t="shared" si="72"/>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73"/>
        <v>Fraction of Feedstock Shifted</v>
      </c>
      <c r="D1412" s="6" t="s">
        <v>3038</v>
      </c>
      <c r="E1412" s="45" t="s">
        <v>2379</v>
      </c>
      <c r="F1412" t="s">
        <v>3000</v>
      </c>
      <c r="G1412" s="45" t="s">
        <v>2383</v>
      </c>
      <c r="H1412" s="47">
        <f t="shared" si="72"/>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73"/>
        <v>Fraction of Feedstock Shifted</v>
      </c>
      <c r="D1413" s="6" t="s">
        <v>3038</v>
      </c>
      <c r="E1413" s="45" t="s">
        <v>2380</v>
      </c>
      <c r="F1413" t="s">
        <v>3000</v>
      </c>
      <c r="G1413" s="45" t="s">
        <v>2384</v>
      </c>
      <c r="H1413" s="47">
        <f t="shared" si="72"/>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73"/>
        <v>Fraction of Feedstock Shifted</v>
      </c>
      <c r="D1414" s="6" t="s">
        <v>3038</v>
      </c>
      <c r="E1414" s="45" t="s">
        <v>2381</v>
      </c>
      <c r="F1414" t="s">
        <v>3000</v>
      </c>
      <c r="G1414" s="45" t="s">
        <v>2387</v>
      </c>
      <c r="H1414" s="47">
        <f t="shared" si="72"/>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73"/>
        <v>Fraction of Feedstock Shifted</v>
      </c>
      <c r="D1415" s="6" t="s">
        <v>3038</v>
      </c>
      <c r="E1415" s="45" t="s">
        <v>2674</v>
      </c>
      <c r="F1415" t="s">
        <v>3000</v>
      </c>
      <c r="G1415" s="45" t="s">
        <v>2677</v>
      </c>
      <c r="H1415" s="47">
        <f t="shared" si="72"/>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73"/>
        <v>Fraction of Feedstock Shifted</v>
      </c>
      <c r="D1416" s="6" t="s">
        <v>3038</v>
      </c>
      <c r="E1416" s="45" t="s">
        <v>2675</v>
      </c>
      <c r="F1416" t="s">
        <v>3000</v>
      </c>
      <c r="G1416" s="45" t="s">
        <v>2679</v>
      </c>
      <c r="H1416" s="47">
        <f t="shared" si="72"/>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73"/>
        <v>Fraction of Feedstock Shifted</v>
      </c>
      <c r="D1417" s="6" t="s">
        <v>3038</v>
      </c>
      <c r="E1417" s="45" t="s">
        <v>2676</v>
      </c>
      <c r="F1417" t="s">
        <v>3000</v>
      </c>
      <c r="G1417" s="45" t="s">
        <v>2680</v>
      </c>
      <c r="H1417" s="47">
        <f t="shared" si="72"/>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73"/>
        <v>Fraction of Feedstock Shifted</v>
      </c>
      <c r="D1418" s="6" t="s">
        <v>3038</v>
      </c>
      <c r="E1418" s="45" t="s">
        <v>2673</v>
      </c>
      <c r="F1418" t="s">
        <v>3000</v>
      </c>
      <c r="G1418" s="45" t="s">
        <v>2678</v>
      </c>
      <c r="H1418" s="47">
        <f t="shared" si="72"/>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73"/>
        <v>Fraction of Feedstock Shifted</v>
      </c>
      <c r="D1419" s="6" t="s">
        <v>3039</v>
      </c>
      <c r="E1419" s="45" t="s">
        <v>2376</v>
      </c>
      <c r="F1419" t="s">
        <v>3001</v>
      </c>
      <c r="G1419" s="45" t="s">
        <v>2382</v>
      </c>
      <c r="H1419" s="47">
        <f t="shared" si="72"/>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73"/>
        <v>Fraction of Feedstock Shifted</v>
      </c>
      <c r="D1420" s="6" t="s">
        <v>3039</v>
      </c>
      <c r="E1420" s="45" t="s">
        <v>2377</v>
      </c>
      <c r="F1420" t="s">
        <v>3001</v>
      </c>
      <c r="G1420" s="45" t="s">
        <v>2385</v>
      </c>
      <c r="H1420" s="47">
        <f t="shared" si="72"/>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73"/>
        <v>Fraction of Feedstock Shifted</v>
      </c>
      <c r="D1421" s="6" t="s">
        <v>3039</v>
      </c>
      <c r="E1421" s="45" t="s">
        <v>2378</v>
      </c>
      <c r="F1421" t="s">
        <v>3001</v>
      </c>
      <c r="G1421" s="45" t="s">
        <v>2386</v>
      </c>
      <c r="H1421" s="47">
        <f t="shared" si="72"/>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73"/>
        <v>Fraction of Feedstock Shifted</v>
      </c>
      <c r="D1422" s="6" t="s">
        <v>3039</v>
      </c>
      <c r="E1422" s="45" t="s">
        <v>2379</v>
      </c>
      <c r="F1422" t="s">
        <v>3001</v>
      </c>
      <c r="G1422" s="45" t="s">
        <v>2383</v>
      </c>
      <c r="H1422" s="47">
        <f t="shared" si="72"/>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73"/>
        <v>Fraction of Feedstock Shifted</v>
      </c>
      <c r="D1423" s="6" t="s">
        <v>3039</v>
      </c>
      <c r="E1423" s="45" t="s">
        <v>2380</v>
      </c>
      <c r="F1423" t="s">
        <v>3001</v>
      </c>
      <c r="G1423" s="45" t="s">
        <v>2384</v>
      </c>
      <c r="H1423" s="47">
        <f t="shared" si="72"/>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Feedstock Shifting</v>
      </c>
      <c r="C1424" s="254" t="str">
        <f t="shared" si="73"/>
        <v>Fraction of Feedstock Shifted</v>
      </c>
      <c r="D1424" s="6" t="s">
        <v>3039</v>
      </c>
      <c r="E1424" s="45" t="s">
        <v>2381</v>
      </c>
      <c r="F1424" t="s">
        <v>3001</v>
      </c>
      <c r="G1424" s="45" t="s">
        <v>2387</v>
      </c>
      <c r="H1424" s="47">
        <f t="shared" si="72"/>
        <v>1423</v>
      </c>
      <c r="I1424" s="324" t="s">
        <v>41</v>
      </c>
      <c r="J1424" s="255" t="str">
        <f>IF(ISBLANK(INDEX('Policy Characteristics'!D:D,MATCH($C1424,'Policy Characteristics'!$C:$C,0))),"",INDEX('Policy Characteristics'!D:D,MATCH($C1424,'Policy Characteristics'!$C:$C,0)))</f>
        <v>Feedstock Shifting</v>
      </c>
      <c r="K1424" s="254" t="str">
        <f>IF(ISBLANK(INDEX('Policy Characteristics'!E:E,MATCH($C1424,'Policy Characteristics'!$C:$C,0))),"",INDEX('Policy Characteristics'!E:E,MATCH($C1424,'Policy Characteristics'!$C:$C,0)))</f>
        <v>indst feedstock shifting</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potential achieved</v>
      </c>
      <c r="P1424" s="254" t="str">
        <f>IF(ISBLANK(INDEX('Policy Characteristics'!J:J,MATCH($C1424,'Policy Characteristics'!$C:$C,0))),"",INDEX('Policy Characteristics'!J:J,MATCH($C1424,'Policy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4" s="254" t="str">
        <f>IF(ISBLANK(INDEX('Policy Characteristics'!K:K,MATCH($C1424,'Policy Characteristics'!$C:$C,0))),"",INDEX('Policy Characteristics'!K:K,MATCH($C1424,'Policy Characteristics'!$C:$C,0)))</f>
        <v/>
      </c>
      <c r="R1424" s="254" t="str">
        <f>IF(ISBLANK(INDEX('Policy Characteristics'!L:L,MATCH($C1424,'Policy Characteristics'!$C:$C,0))),"",INDEX('Policy Characteristics'!L:L,MATCH($C1424,'Policy Characteristics'!$C:$C,0)))</f>
        <v/>
      </c>
    </row>
    <row r="1425" spans="1:18" s="2"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Feedstock Shifting</v>
      </c>
      <c r="C1425" s="254" t="str">
        <f t="shared" si="73"/>
        <v>Fraction of Feedstock Shifted</v>
      </c>
      <c r="D1425" s="6" t="s">
        <v>3039</v>
      </c>
      <c r="E1425" s="45" t="s">
        <v>2674</v>
      </c>
      <c r="F1425" t="s">
        <v>3001</v>
      </c>
      <c r="G1425" s="45" t="s">
        <v>2677</v>
      </c>
      <c r="H1425" s="47">
        <f t="shared" si="72"/>
        <v>1424</v>
      </c>
      <c r="I1425" s="324" t="s">
        <v>41</v>
      </c>
      <c r="J1425" s="255" t="str">
        <f>IF(ISBLANK(INDEX('Policy Characteristics'!D:D,MATCH($C1425,'Policy Characteristics'!$C:$C,0))),"",INDEX('Policy Characteristics'!D:D,MATCH($C1425,'Policy Characteristics'!$C:$C,0)))</f>
        <v>Feedstock Shifting</v>
      </c>
      <c r="K1425" s="254" t="str">
        <f>IF(ISBLANK(INDEX('Policy Characteristics'!E:E,MATCH($C1425,'Policy Characteristics'!$C:$C,0))),"",INDEX('Policy Characteristics'!E:E,MATCH($C1425,'Policy Characteristics'!$C:$C,0)))</f>
        <v>indst feedstock shifting</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potential achieved</v>
      </c>
      <c r="P1425" s="254" t="str">
        <f>IF(ISBLANK(INDEX('Policy Characteristics'!J:J,MATCH($C1425,'Policy Characteristics'!$C:$C,0))),"",INDEX('Policy Characteristics'!J:J,MATCH($C1425,'Policy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5" s="254" t="str">
        <f>IF(ISBLANK(INDEX('Policy Characteristics'!K:K,MATCH($C1425,'Policy Characteristics'!$C:$C,0))),"",INDEX('Policy Characteristics'!K:K,MATCH($C1425,'Policy Characteristics'!$C:$C,0)))</f>
        <v/>
      </c>
      <c r="R1425" s="254" t="str">
        <f>IF(ISBLANK(INDEX('Policy Characteristics'!L:L,MATCH($C1425,'Policy Characteristics'!$C:$C,0))),"",INDEX('Policy Characteristics'!L:L,MATCH($C1425,'Policy Characteristics'!$C:$C,0)))</f>
        <v/>
      </c>
    </row>
    <row r="1426" spans="1:18" s="2"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Feedstock Shifting</v>
      </c>
      <c r="C1426" s="254" t="str">
        <f t="shared" si="73"/>
        <v>Fraction of Feedstock Shifted</v>
      </c>
      <c r="D1426" s="6" t="s">
        <v>3039</v>
      </c>
      <c r="E1426" s="45" t="s">
        <v>2675</v>
      </c>
      <c r="F1426" t="s">
        <v>3001</v>
      </c>
      <c r="G1426" s="45" t="s">
        <v>2679</v>
      </c>
      <c r="H1426" s="47">
        <f t="shared" si="72"/>
        <v>1425</v>
      </c>
      <c r="I1426" s="324" t="s">
        <v>41</v>
      </c>
      <c r="J1426" s="255" t="str">
        <f>IF(ISBLANK(INDEX('Policy Characteristics'!D:D,MATCH($C1426,'Policy Characteristics'!$C:$C,0))),"",INDEX('Policy Characteristics'!D:D,MATCH($C1426,'Policy Characteristics'!$C:$C,0)))</f>
        <v>Feedstock Shifting</v>
      </c>
      <c r="K1426" s="254" t="str">
        <f>IF(ISBLANK(INDEX('Policy Characteristics'!E:E,MATCH($C1426,'Policy Characteristics'!$C:$C,0))),"",INDEX('Policy Characteristics'!E:E,MATCH($C1426,'Policy Characteristics'!$C:$C,0)))</f>
        <v>indst feedstock shifting</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potential achieved</v>
      </c>
      <c r="P1426" s="254" t="str">
        <f>IF(ISBLANK(INDEX('Policy Characteristics'!J:J,MATCH($C1426,'Policy Characteristics'!$C:$C,0))),"",INDEX('Policy Characteristics'!J:J,MATCH($C1426,'Policy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6" s="254" t="str">
        <f>IF(ISBLANK(INDEX('Policy Characteristics'!K:K,MATCH($C1426,'Policy Characteristics'!$C:$C,0))),"",INDEX('Policy Characteristics'!K:K,MATCH($C1426,'Policy Characteristics'!$C:$C,0)))</f>
        <v/>
      </c>
      <c r="R1426" s="254" t="str">
        <f>IF(ISBLANK(INDEX('Policy Characteristics'!L:L,MATCH($C1426,'Policy Characteristics'!$C:$C,0))),"",INDEX('Policy Characteristics'!L:L,MATCH($C1426,'Policy Characteristics'!$C:$C,0)))</f>
        <v/>
      </c>
    </row>
    <row r="1427" spans="1:18" s="2"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Feedstock Shifting</v>
      </c>
      <c r="C1427" s="254" t="str">
        <f t="shared" si="73"/>
        <v>Fraction of Feedstock Shifted</v>
      </c>
      <c r="D1427" s="6" t="s">
        <v>3039</v>
      </c>
      <c r="E1427" s="45" t="s">
        <v>2676</v>
      </c>
      <c r="F1427" t="s">
        <v>3001</v>
      </c>
      <c r="G1427" s="45" t="s">
        <v>2680</v>
      </c>
      <c r="H1427" s="47">
        <f t="shared" si="72"/>
        <v>1426</v>
      </c>
      <c r="I1427" s="324" t="s">
        <v>41</v>
      </c>
      <c r="J1427" s="255" t="str">
        <f>IF(ISBLANK(INDEX('Policy Characteristics'!D:D,MATCH($C1427,'Policy Characteristics'!$C:$C,0))),"",INDEX('Policy Characteristics'!D:D,MATCH($C1427,'Policy Characteristics'!$C:$C,0)))</f>
        <v>Feedstock Shifting</v>
      </c>
      <c r="K1427" s="254" t="str">
        <f>IF(ISBLANK(INDEX('Policy Characteristics'!E:E,MATCH($C1427,'Policy Characteristics'!$C:$C,0))),"",INDEX('Policy Characteristics'!E:E,MATCH($C1427,'Policy Characteristics'!$C:$C,0)))</f>
        <v>indst feedstock shifting</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potential achieved</v>
      </c>
      <c r="P1427" s="254" t="str">
        <f>IF(ISBLANK(INDEX('Policy Characteristics'!J:J,MATCH($C1427,'Policy Characteristics'!$C:$C,0))),"",INDEX('Policy Characteristics'!J:J,MATCH($C1427,'Policy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7" s="254" t="str">
        <f>IF(ISBLANK(INDEX('Policy Characteristics'!K:K,MATCH($C1427,'Policy Characteristics'!$C:$C,0))),"",INDEX('Policy Characteristics'!K:K,MATCH($C1427,'Policy Characteristics'!$C:$C,0)))</f>
        <v/>
      </c>
      <c r="R1427" s="254" t="str">
        <f>IF(ISBLANK(INDEX('Policy Characteristics'!L:L,MATCH($C1427,'Policy Characteristics'!$C:$C,0))),"",INDEX('Policy Characteristics'!L:L,MATCH($C1427,'Policy Characteristics'!$C:$C,0)))</f>
        <v/>
      </c>
    </row>
    <row r="1428" spans="1:18" s="2"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Feedstock Shifting</v>
      </c>
      <c r="C1428" s="254" t="str">
        <f t="shared" si="73"/>
        <v>Fraction of Feedstock Shifted</v>
      </c>
      <c r="D1428" s="6" t="s">
        <v>3039</v>
      </c>
      <c r="E1428" s="45" t="s">
        <v>2673</v>
      </c>
      <c r="F1428" t="s">
        <v>3001</v>
      </c>
      <c r="G1428" s="45" t="s">
        <v>2678</v>
      </c>
      <c r="H1428" s="47">
        <f t="shared" si="72"/>
        <v>1427</v>
      </c>
      <c r="I1428" s="324" t="s">
        <v>41</v>
      </c>
      <c r="J1428" s="255" t="str">
        <f>IF(ISBLANK(INDEX('Policy Characteristics'!D:D,MATCH($C1428,'Policy Characteristics'!$C:$C,0))),"",INDEX('Policy Characteristics'!D:D,MATCH($C1428,'Policy Characteristics'!$C:$C,0)))</f>
        <v>Feedstock Shifting</v>
      </c>
      <c r="K1428" s="254" t="str">
        <f>IF(ISBLANK(INDEX('Policy Characteristics'!E:E,MATCH($C1428,'Policy Characteristics'!$C:$C,0))),"",INDEX('Policy Characteristics'!E:E,MATCH($C1428,'Policy Characteristics'!$C:$C,0)))</f>
        <v>indst feedstock shifting</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potential achieved</v>
      </c>
      <c r="P1428" s="254" t="str">
        <f>IF(ISBLANK(INDEX('Policy Characteristics'!J:J,MATCH($C1428,'Policy Characteristics'!$C:$C,0))),"",INDEX('Policy Characteristics'!J:J,MATCH($C1428,'Policy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8" s="254" t="str">
        <f>IF(ISBLANK(INDEX('Policy Characteristics'!K:K,MATCH($C1428,'Policy Characteristics'!$C:$C,0))),"",INDEX('Policy Characteristics'!K:K,MATCH($C1428,'Policy Characteristics'!$C:$C,0)))</f>
        <v/>
      </c>
      <c r="R1428" s="254" t="str">
        <f>IF(ISBLANK(INDEX('Policy Characteristics'!L:L,MATCH($C1428,'Policy Characteristics'!$C:$C,0))),"",INDEX('Policy Characteristics'!L:L,MATCH($C1428,'Policy Characteristics'!$C:$C,0)))</f>
        <v/>
      </c>
    </row>
    <row r="1429" spans="1:18" s="2"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Feedstock Shifting</v>
      </c>
      <c r="C1429" s="254" t="str">
        <f t="shared" si="73"/>
        <v>Fraction of Feedstock Shifted</v>
      </c>
      <c r="D1429" s="6" t="s">
        <v>3040</v>
      </c>
      <c r="E1429" s="45" t="s">
        <v>2376</v>
      </c>
      <c r="F1429" t="s">
        <v>3043</v>
      </c>
      <c r="G1429" s="45" t="s">
        <v>2382</v>
      </c>
      <c r="H1429" s="47">
        <f t="shared" si="72"/>
        <v>1428</v>
      </c>
      <c r="I1429" s="324" t="s">
        <v>41</v>
      </c>
      <c r="J1429" s="255" t="str">
        <f>IF(ISBLANK(INDEX('Policy Characteristics'!D:D,MATCH($C1429,'Policy Characteristics'!$C:$C,0))),"",INDEX('Policy Characteristics'!D:D,MATCH($C1429,'Policy Characteristics'!$C:$C,0)))</f>
        <v>Feedstock Shifting</v>
      </c>
      <c r="K1429" s="254" t="str">
        <f>IF(ISBLANK(INDEX('Policy Characteristics'!E:E,MATCH($C1429,'Policy Characteristics'!$C:$C,0))),"",INDEX('Policy Characteristics'!E:E,MATCH($C1429,'Policy Characteristics'!$C:$C,0)))</f>
        <v>indst feedstock shifting</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potential achieved</v>
      </c>
      <c r="P1429" s="254" t="str">
        <f>IF(ISBLANK(INDEX('Policy Characteristics'!J:J,MATCH($C1429,'Policy Characteristics'!$C:$C,0))),"",INDEX('Policy Characteristics'!J:J,MATCH($C1429,'Policy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9" s="254" t="str">
        <f>IF(ISBLANK(INDEX('Policy Characteristics'!K:K,MATCH($C1429,'Policy Characteristics'!$C:$C,0))),"",INDEX('Policy Characteristics'!K:K,MATCH($C1429,'Policy Characteristics'!$C:$C,0)))</f>
        <v/>
      </c>
      <c r="R1429" s="254" t="str">
        <f>IF(ISBLANK(INDEX('Policy Characteristics'!L:L,MATCH($C1429,'Policy Characteristics'!$C:$C,0))),"",INDEX('Policy Characteristics'!L:L,MATCH($C1429,'Policy Characteristics'!$C:$C,0)))</f>
        <v/>
      </c>
    </row>
    <row r="1430" spans="1:18" s="2"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Feedstock Shifting</v>
      </c>
      <c r="C1430" s="254" t="str">
        <f t="shared" si="73"/>
        <v>Fraction of Feedstock Shifted</v>
      </c>
      <c r="D1430" s="6" t="s">
        <v>3040</v>
      </c>
      <c r="E1430" s="45" t="s">
        <v>2377</v>
      </c>
      <c r="F1430" t="s">
        <v>3043</v>
      </c>
      <c r="G1430" s="45" t="s">
        <v>2385</v>
      </c>
      <c r="H1430" s="47">
        <f t="shared" si="72"/>
        <v>1429</v>
      </c>
      <c r="I1430" s="324" t="s">
        <v>41</v>
      </c>
      <c r="J1430" s="255" t="str">
        <f>IF(ISBLANK(INDEX('Policy Characteristics'!D:D,MATCH($C1430,'Policy Characteristics'!$C:$C,0))),"",INDEX('Policy Characteristics'!D:D,MATCH($C1430,'Policy Characteristics'!$C:$C,0)))</f>
        <v>Feedstock Shifting</v>
      </c>
      <c r="K1430" s="254" t="str">
        <f>IF(ISBLANK(INDEX('Policy Characteristics'!E:E,MATCH($C1430,'Policy Characteristics'!$C:$C,0))),"",INDEX('Policy Characteristics'!E:E,MATCH($C1430,'Policy Characteristics'!$C:$C,0)))</f>
        <v>indst feedstock shifting</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potential achieved</v>
      </c>
      <c r="P1430" s="254" t="str">
        <f>IF(ISBLANK(INDEX('Policy Characteristics'!J:J,MATCH($C1430,'Policy Characteristics'!$C:$C,0))),"",INDEX('Policy Characteristics'!J:J,MATCH($C1430,'Policy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0" s="254" t="str">
        <f>IF(ISBLANK(INDEX('Policy Characteristics'!K:K,MATCH($C1430,'Policy Characteristics'!$C:$C,0))),"",INDEX('Policy Characteristics'!K:K,MATCH($C1430,'Policy Characteristics'!$C:$C,0)))</f>
        <v/>
      </c>
      <c r="R1430" s="254" t="str">
        <f>IF(ISBLANK(INDEX('Policy Characteristics'!L:L,MATCH($C1430,'Policy Characteristics'!$C:$C,0))),"",INDEX('Policy Characteristics'!L:L,MATCH($C1430,'Policy Characteristics'!$C:$C,0)))</f>
        <v/>
      </c>
    </row>
    <row r="1431" spans="1:18" s="2"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Feedstock Shifting</v>
      </c>
      <c r="C1431" s="254" t="str">
        <f t="shared" si="73"/>
        <v>Fraction of Feedstock Shifted</v>
      </c>
      <c r="D1431" s="6" t="s">
        <v>3040</v>
      </c>
      <c r="E1431" s="45" t="s">
        <v>2378</v>
      </c>
      <c r="F1431" t="s">
        <v>3043</v>
      </c>
      <c r="G1431" s="45" t="s">
        <v>2386</v>
      </c>
      <c r="H1431" s="47">
        <f t="shared" si="72"/>
        <v>1430</v>
      </c>
      <c r="I1431" s="324" t="s">
        <v>41</v>
      </c>
      <c r="J1431" s="255" t="str">
        <f>IF(ISBLANK(INDEX('Policy Characteristics'!D:D,MATCH($C1431,'Policy Characteristics'!$C:$C,0))),"",INDEX('Policy Characteristics'!D:D,MATCH($C1431,'Policy Characteristics'!$C:$C,0)))</f>
        <v>Feedstock Shifting</v>
      </c>
      <c r="K1431" s="254" t="str">
        <f>IF(ISBLANK(INDEX('Policy Characteristics'!E:E,MATCH($C1431,'Policy Characteristics'!$C:$C,0))),"",INDEX('Policy Characteristics'!E:E,MATCH($C1431,'Policy Characteristics'!$C:$C,0)))</f>
        <v>indst feedstock shifting</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potential achieved</v>
      </c>
      <c r="P1431" s="254" t="str">
        <f>IF(ISBLANK(INDEX('Policy Characteristics'!J:J,MATCH($C1431,'Policy Characteristics'!$C:$C,0))),"",INDEX('Policy Characteristics'!J:J,MATCH($C1431,'Policy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1" s="254" t="str">
        <f>IF(ISBLANK(INDEX('Policy Characteristics'!K:K,MATCH($C1431,'Policy Characteristics'!$C:$C,0))),"",INDEX('Policy Characteristics'!K:K,MATCH($C1431,'Policy Characteristics'!$C:$C,0)))</f>
        <v/>
      </c>
      <c r="R1431" s="254" t="str">
        <f>IF(ISBLANK(INDEX('Policy Characteristics'!L:L,MATCH($C1431,'Policy Characteristics'!$C:$C,0))),"",INDEX('Policy Characteristics'!L:L,MATCH($C1431,'Policy Characteristics'!$C:$C,0)))</f>
        <v/>
      </c>
    </row>
    <row r="1432" spans="1:18" s="2"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Feedstock Shifting</v>
      </c>
      <c r="C1432" s="254" t="str">
        <f t="shared" si="73"/>
        <v>Fraction of Feedstock Shifted</v>
      </c>
      <c r="D1432" s="6" t="s">
        <v>3040</v>
      </c>
      <c r="E1432" s="45" t="s">
        <v>2379</v>
      </c>
      <c r="F1432" t="s">
        <v>3043</v>
      </c>
      <c r="G1432" s="45" t="s">
        <v>2383</v>
      </c>
      <c r="H1432" s="47">
        <f t="shared" si="72"/>
        <v>1431</v>
      </c>
      <c r="I1432" s="324" t="s">
        <v>41</v>
      </c>
      <c r="J1432" s="255" t="str">
        <f>IF(ISBLANK(INDEX('Policy Characteristics'!D:D,MATCH($C1432,'Policy Characteristics'!$C:$C,0))),"",INDEX('Policy Characteristics'!D:D,MATCH($C1432,'Policy Characteristics'!$C:$C,0)))</f>
        <v>Feedstock Shifting</v>
      </c>
      <c r="K1432" s="254" t="str">
        <f>IF(ISBLANK(INDEX('Policy Characteristics'!E:E,MATCH($C1432,'Policy Characteristics'!$C:$C,0))),"",INDEX('Policy Characteristics'!E:E,MATCH($C1432,'Policy Characteristics'!$C:$C,0)))</f>
        <v>indst feedstock shifting</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potential achieved</v>
      </c>
      <c r="P1432" s="254" t="str">
        <f>IF(ISBLANK(INDEX('Policy Characteristics'!J:J,MATCH($C1432,'Policy Characteristics'!$C:$C,0))),"",INDEX('Policy Characteristics'!J:J,MATCH($C1432,'Policy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2" s="254" t="str">
        <f>IF(ISBLANK(INDEX('Policy Characteristics'!K:K,MATCH($C1432,'Policy Characteristics'!$C:$C,0))),"",INDEX('Policy Characteristics'!K:K,MATCH($C1432,'Policy Characteristics'!$C:$C,0)))</f>
        <v/>
      </c>
      <c r="R1432" s="254" t="str">
        <f>IF(ISBLANK(INDEX('Policy Characteristics'!L:L,MATCH($C1432,'Policy Characteristics'!$C:$C,0))),"",INDEX('Policy Characteristics'!L:L,MATCH($C1432,'Policy Characteristics'!$C:$C,0)))</f>
        <v/>
      </c>
    </row>
    <row r="1433" spans="1:18" s="2"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Feedstock Shifting</v>
      </c>
      <c r="C1433" s="254" t="str">
        <f t="shared" si="73"/>
        <v>Fraction of Feedstock Shifted</v>
      </c>
      <c r="D1433" s="6" t="s">
        <v>3040</v>
      </c>
      <c r="E1433" s="45" t="s">
        <v>2380</v>
      </c>
      <c r="F1433" t="s">
        <v>3043</v>
      </c>
      <c r="G1433" s="45" t="s">
        <v>2384</v>
      </c>
      <c r="H1433" s="47">
        <f t="shared" si="72"/>
        <v>1432</v>
      </c>
      <c r="I1433" s="324" t="s">
        <v>41</v>
      </c>
      <c r="J1433" s="255" t="str">
        <f>IF(ISBLANK(INDEX('Policy Characteristics'!D:D,MATCH($C1433,'Policy Characteristics'!$C:$C,0))),"",INDEX('Policy Characteristics'!D:D,MATCH($C1433,'Policy Characteristics'!$C:$C,0)))</f>
        <v>Feedstock Shifting</v>
      </c>
      <c r="K1433" s="254" t="str">
        <f>IF(ISBLANK(INDEX('Policy Characteristics'!E:E,MATCH($C1433,'Policy Characteristics'!$C:$C,0))),"",INDEX('Policy Characteristics'!E:E,MATCH($C1433,'Policy Characteristics'!$C:$C,0)))</f>
        <v>indst feedstock shifting</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potential achieved</v>
      </c>
      <c r="P1433" s="254" t="str">
        <f>IF(ISBLANK(INDEX('Policy Characteristics'!J:J,MATCH($C1433,'Policy Characteristics'!$C:$C,0))),"",INDEX('Policy Characteristics'!J:J,MATCH($C1433,'Policy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3" s="254" t="str">
        <f>IF(ISBLANK(INDEX('Policy Characteristics'!K:K,MATCH($C1433,'Policy Characteristics'!$C:$C,0))),"",INDEX('Policy Characteristics'!K:K,MATCH($C1433,'Policy Characteristics'!$C:$C,0)))</f>
        <v/>
      </c>
      <c r="R1433" s="254" t="str">
        <f>IF(ISBLANK(INDEX('Policy Characteristics'!L:L,MATCH($C1433,'Policy Characteristics'!$C:$C,0))),"",INDEX('Policy Characteristics'!L:L,MATCH($C1433,'Policy Characteristics'!$C:$C,0)))</f>
        <v/>
      </c>
    </row>
    <row r="1434" spans="1:18" s="2"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Feedstock Shifting</v>
      </c>
      <c r="C1434" s="254" t="str">
        <f t="shared" si="73"/>
        <v>Fraction of Feedstock Shifted</v>
      </c>
      <c r="D1434" s="6" t="s">
        <v>3040</v>
      </c>
      <c r="E1434" s="45" t="s">
        <v>2381</v>
      </c>
      <c r="F1434" t="s">
        <v>3043</v>
      </c>
      <c r="G1434" s="45" t="s">
        <v>2387</v>
      </c>
      <c r="H1434" s="47">
        <f t="shared" si="72"/>
        <v>1433</v>
      </c>
      <c r="I1434" s="324" t="s">
        <v>41</v>
      </c>
      <c r="J1434" s="255" t="str">
        <f>IF(ISBLANK(INDEX('Policy Characteristics'!D:D,MATCH($C1434,'Policy Characteristics'!$C:$C,0))),"",INDEX('Policy Characteristics'!D:D,MATCH($C1434,'Policy Characteristics'!$C:$C,0)))</f>
        <v>Feedstock Shifting</v>
      </c>
      <c r="K1434" s="254" t="str">
        <f>IF(ISBLANK(INDEX('Policy Characteristics'!E:E,MATCH($C1434,'Policy Characteristics'!$C:$C,0))),"",INDEX('Policy Characteristics'!E:E,MATCH($C1434,'Policy Characteristics'!$C:$C,0)))</f>
        <v>indst feedstock shifting</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potential achieved</v>
      </c>
      <c r="P1434" s="254" t="str">
        <f>IF(ISBLANK(INDEX('Policy Characteristics'!J:J,MATCH($C1434,'Policy Characteristics'!$C:$C,0))),"",INDEX('Policy Characteristics'!J:J,MATCH($C1434,'Policy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4" s="254" t="str">
        <f>IF(ISBLANK(INDEX('Policy Characteristics'!K:K,MATCH($C1434,'Policy Characteristics'!$C:$C,0))),"",INDEX('Policy Characteristics'!K:K,MATCH($C1434,'Policy Characteristics'!$C:$C,0)))</f>
        <v/>
      </c>
      <c r="R1434" s="254" t="str">
        <f>IF(ISBLANK(INDEX('Policy Characteristics'!L:L,MATCH($C1434,'Policy Characteristics'!$C:$C,0))),"",INDEX('Policy Characteristics'!L:L,MATCH($C1434,'Policy Characteristics'!$C:$C,0)))</f>
        <v/>
      </c>
    </row>
    <row r="1435" spans="1:18" s="2"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Feedstock Shifting</v>
      </c>
      <c r="C1435" s="254" t="str">
        <f t="shared" si="73"/>
        <v>Fraction of Feedstock Shifted</v>
      </c>
      <c r="D1435" s="6" t="s">
        <v>3040</v>
      </c>
      <c r="E1435" s="45" t="s">
        <v>2674</v>
      </c>
      <c r="F1435" t="s">
        <v>3043</v>
      </c>
      <c r="G1435" s="45" t="s">
        <v>2677</v>
      </c>
      <c r="H1435" s="47">
        <f t="shared" si="72"/>
        <v>1434</v>
      </c>
      <c r="I1435" s="324" t="s">
        <v>41</v>
      </c>
      <c r="J1435" s="255" t="str">
        <f>IF(ISBLANK(INDEX('Policy Characteristics'!D:D,MATCH($C1435,'Policy Characteristics'!$C:$C,0))),"",INDEX('Policy Characteristics'!D:D,MATCH($C1435,'Policy Characteristics'!$C:$C,0)))</f>
        <v>Feedstock Shifting</v>
      </c>
      <c r="K1435" s="254" t="str">
        <f>IF(ISBLANK(INDEX('Policy Characteristics'!E:E,MATCH($C1435,'Policy Characteristics'!$C:$C,0))),"",INDEX('Policy Characteristics'!E:E,MATCH($C1435,'Policy Characteristics'!$C:$C,0)))</f>
        <v>indst feedstock shifting</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potential achieved</v>
      </c>
      <c r="P1435" s="254" t="str">
        <f>IF(ISBLANK(INDEX('Policy Characteristics'!J:J,MATCH($C1435,'Policy Characteristics'!$C:$C,0))),"",INDEX('Policy Characteristics'!J:J,MATCH($C1435,'Policy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5" s="254" t="str">
        <f>IF(ISBLANK(INDEX('Policy Characteristics'!K:K,MATCH($C1435,'Policy Characteristics'!$C:$C,0))),"",INDEX('Policy Characteristics'!K:K,MATCH($C1435,'Policy Characteristics'!$C:$C,0)))</f>
        <v/>
      </c>
      <c r="R1435" s="254" t="str">
        <f>IF(ISBLANK(INDEX('Policy Characteristics'!L:L,MATCH($C1435,'Policy Characteristics'!$C:$C,0))),"",INDEX('Policy Characteristics'!L:L,MATCH($C1435,'Policy Characteristics'!$C:$C,0)))</f>
        <v/>
      </c>
    </row>
    <row r="1436" spans="1:18" s="2"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Feedstock Shifting</v>
      </c>
      <c r="C1436" s="254" t="str">
        <f t="shared" si="73"/>
        <v>Fraction of Feedstock Shifted</v>
      </c>
      <c r="D1436" s="6" t="s">
        <v>3040</v>
      </c>
      <c r="E1436" s="45" t="s">
        <v>2675</v>
      </c>
      <c r="F1436" t="s">
        <v>3043</v>
      </c>
      <c r="G1436" s="45" t="s">
        <v>2679</v>
      </c>
      <c r="H1436" s="47">
        <f t="shared" si="72"/>
        <v>1435</v>
      </c>
      <c r="I1436" s="324" t="s">
        <v>41</v>
      </c>
      <c r="J1436" s="255" t="str">
        <f>IF(ISBLANK(INDEX('Policy Characteristics'!D:D,MATCH($C1436,'Policy Characteristics'!$C:$C,0))),"",INDEX('Policy Characteristics'!D:D,MATCH($C1436,'Policy Characteristics'!$C:$C,0)))</f>
        <v>Feedstock Shifting</v>
      </c>
      <c r="K1436" s="254" t="str">
        <f>IF(ISBLANK(INDEX('Policy Characteristics'!E:E,MATCH($C1436,'Policy Characteristics'!$C:$C,0))),"",INDEX('Policy Characteristics'!E:E,MATCH($C1436,'Policy Characteristics'!$C:$C,0)))</f>
        <v>indst feedstock shifting</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potential achieved</v>
      </c>
      <c r="P1436" s="254" t="str">
        <f>IF(ISBLANK(INDEX('Policy Characteristics'!J:J,MATCH($C1436,'Policy Characteristics'!$C:$C,0))),"",INDEX('Policy Characteristics'!J:J,MATCH($C1436,'Policy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6" s="254" t="str">
        <f>IF(ISBLANK(INDEX('Policy Characteristics'!K:K,MATCH($C1436,'Policy Characteristics'!$C:$C,0))),"",INDEX('Policy Characteristics'!K:K,MATCH($C1436,'Policy Characteristics'!$C:$C,0)))</f>
        <v/>
      </c>
      <c r="R1436" s="254" t="str">
        <f>IF(ISBLANK(INDEX('Policy Characteristics'!L:L,MATCH($C1436,'Policy Characteristics'!$C:$C,0))),"",INDEX('Policy Characteristics'!L:L,MATCH($C1436,'Policy Characteristics'!$C:$C,0)))</f>
        <v/>
      </c>
    </row>
    <row r="1437" spans="1:18" s="2"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Feedstock Shifting</v>
      </c>
      <c r="C1437" s="254" t="str">
        <f t="shared" si="73"/>
        <v>Fraction of Feedstock Shifted</v>
      </c>
      <c r="D1437" s="6" t="s">
        <v>3040</v>
      </c>
      <c r="E1437" s="45" t="s">
        <v>2676</v>
      </c>
      <c r="F1437" t="s">
        <v>3043</v>
      </c>
      <c r="G1437" s="45" t="s">
        <v>2680</v>
      </c>
      <c r="H1437" s="47">
        <f t="shared" ref="H1437:H1500" si="74">H1436+1</f>
        <v>1436</v>
      </c>
      <c r="I1437" s="324" t="s">
        <v>41</v>
      </c>
      <c r="J1437" s="255" t="str">
        <f>IF(ISBLANK(INDEX('Policy Characteristics'!D:D,MATCH($C1437,'Policy Characteristics'!$C:$C,0))),"",INDEX('Policy Characteristics'!D:D,MATCH($C1437,'Policy Characteristics'!$C:$C,0)))</f>
        <v>Feedstock Shifting</v>
      </c>
      <c r="K1437" s="254" t="str">
        <f>IF(ISBLANK(INDEX('Policy Characteristics'!E:E,MATCH($C1437,'Policy Characteristics'!$C:$C,0))),"",INDEX('Policy Characteristics'!E:E,MATCH($C1437,'Policy Characteristics'!$C:$C,0)))</f>
        <v>indst feedstock shifting</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potential achieved</v>
      </c>
      <c r="P1437" s="254" t="str">
        <f>IF(ISBLANK(INDEX('Policy Characteristics'!J:J,MATCH($C1437,'Policy Characteristics'!$C:$C,0))),"",INDEX('Policy Characteristics'!J:J,MATCH($C1437,'Policy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7" s="254" t="str">
        <f>IF(ISBLANK(INDEX('Policy Characteristics'!K:K,MATCH($C1437,'Policy Characteristics'!$C:$C,0))),"",INDEX('Policy Characteristics'!K:K,MATCH($C1437,'Policy Characteristics'!$C:$C,0)))</f>
        <v/>
      </c>
      <c r="R1437" s="254" t="str">
        <f>IF(ISBLANK(INDEX('Policy Characteristics'!L:L,MATCH($C1437,'Policy Characteristics'!$C:$C,0))),"",INDEX('Policy Characteristics'!L:L,MATCH($C1437,'Policy Characteristics'!$C:$C,0)))</f>
        <v/>
      </c>
    </row>
    <row r="1438" spans="1:18" s="2"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Feedstock Shifting</v>
      </c>
      <c r="C1438" s="254" t="str">
        <f t="shared" si="73"/>
        <v>Fraction of Feedstock Shifted</v>
      </c>
      <c r="D1438" s="6" t="s">
        <v>3040</v>
      </c>
      <c r="E1438" s="45" t="s">
        <v>2673</v>
      </c>
      <c r="F1438" t="s">
        <v>3043</v>
      </c>
      <c r="G1438" s="45" t="s">
        <v>2678</v>
      </c>
      <c r="H1438" s="47">
        <f t="shared" si="74"/>
        <v>1437</v>
      </c>
      <c r="I1438" s="324" t="s">
        <v>41</v>
      </c>
      <c r="J1438" s="255" t="str">
        <f>IF(ISBLANK(INDEX('Policy Characteristics'!D:D,MATCH($C1438,'Policy Characteristics'!$C:$C,0))),"",INDEX('Policy Characteristics'!D:D,MATCH($C1438,'Policy Characteristics'!$C:$C,0)))</f>
        <v>Feedstock Shifting</v>
      </c>
      <c r="K1438" s="254" t="str">
        <f>IF(ISBLANK(INDEX('Policy Characteristics'!E:E,MATCH($C1438,'Policy Characteristics'!$C:$C,0))),"",INDEX('Policy Characteristics'!E:E,MATCH($C1438,'Policy Characteristics'!$C:$C,0)))</f>
        <v>indst feedstock shifting</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potential achieved</v>
      </c>
      <c r="P1438" s="254" t="str">
        <f>IF(ISBLANK(INDEX('Policy Characteristics'!J:J,MATCH($C1438,'Policy Characteristics'!$C:$C,0))),"",INDEX('Policy Characteristics'!J:J,MATCH($C1438,'Policy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8" s="254" t="str">
        <f>IF(ISBLANK(INDEX('Policy Characteristics'!K:K,MATCH($C1438,'Policy Characteristics'!$C:$C,0))),"",INDEX('Policy Characteristics'!K:K,MATCH($C1438,'Policy Characteristics'!$C:$C,0)))</f>
        <v/>
      </c>
      <c r="R1438" s="254" t="str">
        <f>IF(ISBLANK(INDEX('Policy Characteristics'!L:L,MATCH($C1438,'Policy Characteristics'!$C:$C,0))),"",INDEX('Policy Characteristics'!L:L,MATCH($C1438,'Policy Characteristics'!$C:$C,0)))</f>
        <v/>
      </c>
    </row>
    <row r="1439" spans="1:18" s="2"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Feedstock Shifting</v>
      </c>
      <c r="C1439" s="254" t="str">
        <f t="shared" si="73"/>
        <v>Fraction of Feedstock Shifted</v>
      </c>
      <c r="D1439" s="6" t="s">
        <v>3041</v>
      </c>
      <c r="E1439" s="45" t="s">
        <v>2376</v>
      </c>
      <c r="F1439" t="s">
        <v>3002</v>
      </c>
      <c r="G1439" s="45" t="s">
        <v>2382</v>
      </c>
      <c r="H1439" s="47">
        <f t="shared" si="74"/>
        <v>1438</v>
      </c>
      <c r="I1439" s="324" t="s">
        <v>41</v>
      </c>
      <c r="J1439" s="255" t="str">
        <f>IF(ISBLANK(INDEX('Policy Characteristics'!D:D,MATCH($C1439,'Policy Characteristics'!$C:$C,0))),"",INDEX('Policy Characteristics'!D:D,MATCH($C1439,'Policy Characteristics'!$C:$C,0)))</f>
        <v>Feedstock Shifting</v>
      </c>
      <c r="K1439" s="254" t="str">
        <f>IF(ISBLANK(INDEX('Policy Characteristics'!E:E,MATCH($C1439,'Policy Characteristics'!$C:$C,0))),"",INDEX('Policy Characteristics'!E:E,MATCH($C1439,'Policy Characteristics'!$C:$C,0)))</f>
        <v>indst feedstock shifting</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potential achieved</v>
      </c>
      <c r="P1439" s="254" t="str">
        <f>IF(ISBLANK(INDEX('Policy Characteristics'!J:J,MATCH($C1439,'Policy Characteristics'!$C:$C,0))),"",INDEX('Policy Characteristics'!J:J,MATCH($C1439,'Policy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9" s="254" t="str">
        <f>IF(ISBLANK(INDEX('Policy Characteristics'!K:K,MATCH($C1439,'Policy Characteristics'!$C:$C,0))),"",INDEX('Policy Characteristics'!K:K,MATCH($C1439,'Policy Characteristics'!$C:$C,0)))</f>
        <v/>
      </c>
      <c r="R1439" s="254" t="str">
        <f>IF(ISBLANK(INDEX('Policy Characteristics'!L:L,MATCH($C1439,'Policy Characteristics'!$C:$C,0))),"",INDEX('Policy Characteristics'!L:L,MATCH($C1439,'Policy Characteristics'!$C:$C,0)))</f>
        <v/>
      </c>
    </row>
    <row r="1440" spans="1:18" s="2"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Feedstock Shifting</v>
      </c>
      <c r="C1440" s="254" t="str">
        <f t="shared" si="73"/>
        <v>Fraction of Feedstock Shifted</v>
      </c>
      <c r="D1440" s="6" t="s">
        <v>3041</v>
      </c>
      <c r="E1440" s="45" t="s">
        <v>2377</v>
      </c>
      <c r="F1440" t="s">
        <v>3002</v>
      </c>
      <c r="G1440" s="45" t="s">
        <v>2385</v>
      </c>
      <c r="H1440" s="47">
        <f t="shared" si="74"/>
        <v>1439</v>
      </c>
      <c r="I1440" s="324" t="s">
        <v>41</v>
      </c>
      <c r="J1440" s="255" t="str">
        <f>IF(ISBLANK(INDEX('Policy Characteristics'!D:D,MATCH($C1440,'Policy Characteristics'!$C:$C,0))),"",INDEX('Policy Characteristics'!D:D,MATCH($C1440,'Policy Characteristics'!$C:$C,0)))</f>
        <v>Feedstock Shifting</v>
      </c>
      <c r="K1440" s="254" t="str">
        <f>IF(ISBLANK(INDEX('Policy Characteristics'!E:E,MATCH($C1440,'Policy Characteristics'!$C:$C,0))),"",INDEX('Policy Characteristics'!E:E,MATCH($C1440,'Policy Characteristics'!$C:$C,0)))</f>
        <v>indst feedstock shifting</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potential achieved</v>
      </c>
      <c r="P1440" s="254" t="str">
        <f>IF(ISBLANK(INDEX('Policy Characteristics'!J:J,MATCH($C1440,'Policy Characteristics'!$C:$C,0))),"",INDEX('Policy Characteristics'!J:J,MATCH($C1440,'Policy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0" s="254" t="str">
        <f>IF(ISBLANK(INDEX('Policy Characteristics'!K:K,MATCH($C1440,'Policy Characteristics'!$C:$C,0))),"",INDEX('Policy Characteristics'!K:K,MATCH($C1440,'Policy Characteristics'!$C:$C,0)))</f>
        <v/>
      </c>
      <c r="R1440" s="254" t="str">
        <f>IF(ISBLANK(INDEX('Policy Characteristics'!L:L,MATCH($C1440,'Policy Characteristics'!$C:$C,0))),"",INDEX('Policy Characteristics'!L:L,MATCH($C1440,'Policy Characteristics'!$C:$C,0)))</f>
        <v/>
      </c>
    </row>
    <row r="1441" spans="1:18" s="2"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Feedstock Shifting</v>
      </c>
      <c r="C1441" s="254" t="str">
        <f t="shared" si="73"/>
        <v>Fraction of Feedstock Shifted</v>
      </c>
      <c r="D1441" s="6" t="s">
        <v>3041</v>
      </c>
      <c r="E1441" s="45" t="s">
        <v>2378</v>
      </c>
      <c r="F1441" t="s">
        <v>3002</v>
      </c>
      <c r="G1441" s="45" t="s">
        <v>2386</v>
      </c>
      <c r="H1441" s="47">
        <f t="shared" si="74"/>
        <v>1440</v>
      </c>
      <c r="I1441" s="324" t="s">
        <v>41</v>
      </c>
      <c r="J1441" s="255" t="str">
        <f>IF(ISBLANK(INDEX('Policy Characteristics'!D:D,MATCH($C1441,'Policy Characteristics'!$C:$C,0))),"",INDEX('Policy Characteristics'!D:D,MATCH($C1441,'Policy Characteristics'!$C:$C,0)))</f>
        <v>Feedstock Shifting</v>
      </c>
      <c r="K1441" s="254" t="str">
        <f>IF(ISBLANK(INDEX('Policy Characteristics'!E:E,MATCH($C1441,'Policy Characteristics'!$C:$C,0))),"",INDEX('Policy Characteristics'!E:E,MATCH($C1441,'Policy Characteristics'!$C:$C,0)))</f>
        <v>indst feedstock shifting</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potential achieved</v>
      </c>
      <c r="P1441" s="254" t="str">
        <f>IF(ISBLANK(INDEX('Policy Characteristics'!J:J,MATCH($C1441,'Policy Characteristics'!$C:$C,0))),"",INDEX('Policy Characteristics'!J:J,MATCH($C1441,'Policy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1" s="254" t="str">
        <f>IF(ISBLANK(INDEX('Policy Characteristics'!K:K,MATCH($C1441,'Policy Characteristics'!$C:$C,0))),"",INDEX('Policy Characteristics'!K:K,MATCH($C1441,'Policy Characteristics'!$C:$C,0)))</f>
        <v/>
      </c>
      <c r="R1441" s="254" t="str">
        <f>IF(ISBLANK(INDEX('Policy Characteristics'!L:L,MATCH($C1441,'Policy Characteristics'!$C:$C,0))),"",INDEX('Policy Characteristics'!L:L,MATCH($C1441,'Policy Characteristics'!$C:$C,0)))</f>
        <v/>
      </c>
    </row>
    <row r="1442" spans="1:18" s="2"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Feedstock Shifting</v>
      </c>
      <c r="C1442" s="254" t="str">
        <f t="shared" si="73"/>
        <v>Fraction of Feedstock Shifted</v>
      </c>
      <c r="D1442" s="6" t="s">
        <v>3041</v>
      </c>
      <c r="E1442" s="45" t="s">
        <v>2379</v>
      </c>
      <c r="F1442" t="s">
        <v>3002</v>
      </c>
      <c r="G1442" s="45" t="s">
        <v>2383</v>
      </c>
      <c r="H1442" s="47">
        <f t="shared" si="74"/>
        <v>1441</v>
      </c>
      <c r="I1442" s="324" t="s">
        <v>41</v>
      </c>
      <c r="J1442" s="255" t="str">
        <f>IF(ISBLANK(INDEX('Policy Characteristics'!D:D,MATCH($C1442,'Policy Characteristics'!$C:$C,0))),"",INDEX('Policy Characteristics'!D:D,MATCH($C1442,'Policy Characteristics'!$C:$C,0)))</f>
        <v>Feedstock Shifting</v>
      </c>
      <c r="K1442" s="254" t="str">
        <f>IF(ISBLANK(INDEX('Policy Characteristics'!E:E,MATCH($C1442,'Policy Characteristics'!$C:$C,0))),"",INDEX('Policy Characteristics'!E:E,MATCH($C1442,'Policy Characteristics'!$C:$C,0)))</f>
        <v>indst feedstock shifting</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potential achieved</v>
      </c>
      <c r="P1442" s="254" t="str">
        <f>IF(ISBLANK(INDEX('Policy Characteristics'!J:J,MATCH($C1442,'Policy Characteristics'!$C:$C,0))),"",INDEX('Policy Characteristics'!J:J,MATCH($C1442,'Policy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2" s="254" t="str">
        <f>IF(ISBLANK(INDEX('Policy Characteristics'!K:K,MATCH($C1442,'Policy Characteristics'!$C:$C,0))),"",INDEX('Policy Characteristics'!K:K,MATCH($C1442,'Policy Characteristics'!$C:$C,0)))</f>
        <v/>
      </c>
      <c r="R1442" s="254" t="str">
        <f>IF(ISBLANK(INDEX('Policy Characteristics'!L:L,MATCH($C1442,'Policy Characteristics'!$C:$C,0))),"",INDEX('Policy Characteristics'!L:L,MATCH($C1442,'Policy Characteristics'!$C:$C,0)))</f>
        <v/>
      </c>
    </row>
    <row r="1443" spans="1:18" s="2"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Feedstock Shifting</v>
      </c>
      <c r="C1443" s="254" t="str">
        <f t="shared" si="73"/>
        <v>Fraction of Feedstock Shifted</v>
      </c>
      <c r="D1443" s="6" t="s">
        <v>3041</v>
      </c>
      <c r="E1443" s="45" t="s">
        <v>2380</v>
      </c>
      <c r="F1443" t="s">
        <v>3002</v>
      </c>
      <c r="G1443" s="45" t="s">
        <v>2384</v>
      </c>
      <c r="H1443" s="47">
        <f t="shared" si="74"/>
        <v>1442</v>
      </c>
      <c r="I1443" s="324" t="s">
        <v>41</v>
      </c>
      <c r="J1443" s="255" t="str">
        <f>IF(ISBLANK(INDEX('Policy Characteristics'!D:D,MATCH($C1443,'Policy Characteristics'!$C:$C,0))),"",INDEX('Policy Characteristics'!D:D,MATCH($C1443,'Policy Characteristics'!$C:$C,0)))</f>
        <v>Feedstock Shifting</v>
      </c>
      <c r="K1443" s="254" t="str">
        <f>IF(ISBLANK(INDEX('Policy Characteristics'!E:E,MATCH($C1443,'Policy Characteristics'!$C:$C,0))),"",INDEX('Policy Characteristics'!E:E,MATCH($C1443,'Policy Characteristics'!$C:$C,0)))</f>
        <v>indst feedstock shifting</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potential achieved</v>
      </c>
      <c r="P1443" s="254" t="str">
        <f>IF(ISBLANK(INDEX('Policy Characteristics'!J:J,MATCH($C1443,'Policy Characteristics'!$C:$C,0))),"",INDEX('Policy Characteristics'!J:J,MATCH($C1443,'Policy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3" s="254" t="str">
        <f>IF(ISBLANK(INDEX('Policy Characteristics'!K:K,MATCH($C1443,'Policy Characteristics'!$C:$C,0))),"",INDEX('Policy Characteristics'!K:K,MATCH($C1443,'Policy Characteristics'!$C:$C,0)))</f>
        <v/>
      </c>
      <c r="R1443" s="254" t="str">
        <f>IF(ISBLANK(INDEX('Policy Characteristics'!L:L,MATCH($C1443,'Policy Characteristics'!$C:$C,0))),"",INDEX('Policy Characteristics'!L:L,MATCH($C1443,'Policy Characteristics'!$C:$C,0)))</f>
        <v/>
      </c>
    </row>
    <row r="1444" spans="1:18" s="2"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Feedstock Shifting</v>
      </c>
      <c r="C1444" s="254" t="str">
        <f t="shared" si="73"/>
        <v>Fraction of Feedstock Shifted</v>
      </c>
      <c r="D1444" s="6" t="s">
        <v>3041</v>
      </c>
      <c r="E1444" s="45" t="s">
        <v>2381</v>
      </c>
      <c r="F1444" t="s">
        <v>3002</v>
      </c>
      <c r="G1444" s="45" t="s">
        <v>2387</v>
      </c>
      <c r="H1444" s="47">
        <f t="shared" si="74"/>
        <v>1443</v>
      </c>
      <c r="I1444" s="324" t="s">
        <v>41</v>
      </c>
      <c r="J1444" s="255" t="str">
        <f>IF(ISBLANK(INDEX('Policy Characteristics'!D:D,MATCH($C1444,'Policy Characteristics'!$C:$C,0))),"",INDEX('Policy Characteristics'!D:D,MATCH($C1444,'Policy Characteristics'!$C:$C,0)))</f>
        <v>Feedstock Shifting</v>
      </c>
      <c r="K1444" s="254" t="str">
        <f>IF(ISBLANK(INDEX('Policy Characteristics'!E:E,MATCH($C1444,'Policy Characteristics'!$C:$C,0))),"",INDEX('Policy Characteristics'!E:E,MATCH($C1444,'Policy Characteristics'!$C:$C,0)))</f>
        <v>indst feedstock shifting</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potential achieved</v>
      </c>
      <c r="P1444" s="254" t="str">
        <f>IF(ISBLANK(INDEX('Policy Characteristics'!J:J,MATCH($C1444,'Policy Characteristics'!$C:$C,0))),"",INDEX('Policy Characteristics'!J:J,MATCH($C1444,'Policy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4" s="254" t="str">
        <f>IF(ISBLANK(INDEX('Policy Characteristics'!K:K,MATCH($C1444,'Policy Characteristics'!$C:$C,0))),"",INDEX('Policy Characteristics'!K:K,MATCH($C1444,'Policy Characteristics'!$C:$C,0)))</f>
        <v/>
      </c>
      <c r="R1444" s="254" t="str">
        <f>IF(ISBLANK(INDEX('Policy Characteristics'!L:L,MATCH($C1444,'Policy Characteristics'!$C:$C,0))),"",INDEX('Policy Characteristics'!L:L,MATCH($C1444,'Policy Characteristics'!$C:$C,0)))</f>
        <v/>
      </c>
    </row>
    <row r="1445" spans="1:18" s="2"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Feedstock Shifting</v>
      </c>
      <c r="C1445" s="254" t="str">
        <f t="shared" si="73"/>
        <v>Fraction of Feedstock Shifted</v>
      </c>
      <c r="D1445" s="6" t="s">
        <v>3041</v>
      </c>
      <c r="E1445" s="45" t="s">
        <v>2674</v>
      </c>
      <c r="F1445" t="s">
        <v>3002</v>
      </c>
      <c r="G1445" s="45" t="s">
        <v>2677</v>
      </c>
      <c r="H1445" s="47">
        <f t="shared" si="74"/>
        <v>1444</v>
      </c>
      <c r="I1445" s="324" t="s">
        <v>41</v>
      </c>
      <c r="J1445" s="255" t="str">
        <f>IF(ISBLANK(INDEX('Policy Characteristics'!D:D,MATCH($C1445,'Policy Characteristics'!$C:$C,0))),"",INDEX('Policy Characteristics'!D:D,MATCH($C1445,'Policy Characteristics'!$C:$C,0)))</f>
        <v>Feedstock Shifting</v>
      </c>
      <c r="K1445" s="254" t="str">
        <f>IF(ISBLANK(INDEX('Policy Characteristics'!E:E,MATCH($C1445,'Policy Characteristics'!$C:$C,0))),"",INDEX('Policy Characteristics'!E:E,MATCH($C1445,'Policy Characteristics'!$C:$C,0)))</f>
        <v>indst feedstock shifting</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potential achieved</v>
      </c>
      <c r="P1445" s="254" t="str">
        <f>IF(ISBLANK(INDEX('Policy Characteristics'!J:J,MATCH($C1445,'Policy Characteristics'!$C:$C,0))),"",INDEX('Policy Characteristics'!J:J,MATCH($C1445,'Policy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5" s="254" t="str">
        <f>IF(ISBLANK(INDEX('Policy Characteristics'!K:K,MATCH($C1445,'Policy Characteristics'!$C:$C,0))),"",INDEX('Policy Characteristics'!K:K,MATCH($C1445,'Policy Characteristics'!$C:$C,0)))</f>
        <v/>
      </c>
      <c r="R1445" s="254" t="str">
        <f>IF(ISBLANK(INDEX('Policy Characteristics'!L:L,MATCH($C1445,'Policy Characteristics'!$C:$C,0))),"",INDEX('Policy Characteristics'!L:L,MATCH($C1445,'Policy Characteristics'!$C:$C,0)))</f>
        <v/>
      </c>
    </row>
    <row r="1446" spans="1:18" s="2"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Feedstock Shifting</v>
      </c>
      <c r="C1446" s="254" t="str">
        <f t="shared" si="73"/>
        <v>Fraction of Feedstock Shifted</v>
      </c>
      <c r="D1446" s="6" t="s">
        <v>3041</v>
      </c>
      <c r="E1446" s="45" t="s">
        <v>2675</v>
      </c>
      <c r="F1446" t="s">
        <v>3002</v>
      </c>
      <c r="G1446" s="45" t="s">
        <v>2679</v>
      </c>
      <c r="H1446" s="47">
        <f t="shared" si="74"/>
        <v>1445</v>
      </c>
      <c r="I1446" s="324" t="s">
        <v>41</v>
      </c>
      <c r="J1446" s="255" t="str">
        <f>IF(ISBLANK(INDEX('Policy Characteristics'!D:D,MATCH($C1446,'Policy Characteristics'!$C:$C,0))),"",INDEX('Policy Characteristics'!D:D,MATCH($C1446,'Policy Characteristics'!$C:$C,0)))</f>
        <v>Feedstock Shifting</v>
      </c>
      <c r="K1446" s="254" t="str">
        <f>IF(ISBLANK(INDEX('Policy Characteristics'!E:E,MATCH($C1446,'Policy Characteristics'!$C:$C,0))),"",INDEX('Policy Characteristics'!E:E,MATCH($C1446,'Policy Characteristics'!$C:$C,0)))</f>
        <v>indst feedstock shifting</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potential achieved</v>
      </c>
      <c r="P1446" s="254" t="str">
        <f>IF(ISBLANK(INDEX('Policy Characteristics'!J:J,MATCH($C1446,'Policy Characteristics'!$C:$C,0))),"",INDEX('Policy Characteristics'!J:J,MATCH($C1446,'Policy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6" s="254" t="str">
        <f>IF(ISBLANK(INDEX('Policy Characteristics'!K:K,MATCH($C1446,'Policy Characteristics'!$C:$C,0))),"",INDEX('Policy Characteristics'!K:K,MATCH($C1446,'Policy Characteristics'!$C:$C,0)))</f>
        <v/>
      </c>
      <c r="R1446" s="254" t="str">
        <f>IF(ISBLANK(INDEX('Policy Characteristics'!L:L,MATCH($C1446,'Policy Characteristics'!$C:$C,0))),"",INDEX('Policy Characteristics'!L:L,MATCH($C1446,'Policy Characteristics'!$C:$C,0)))</f>
        <v/>
      </c>
    </row>
    <row r="1447" spans="1:18" s="2"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Feedstock Shifting</v>
      </c>
      <c r="C1447" s="254" t="str">
        <f t="shared" si="73"/>
        <v>Fraction of Feedstock Shifted</v>
      </c>
      <c r="D1447" s="6" t="s">
        <v>3041</v>
      </c>
      <c r="E1447" s="45" t="s">
        <v>2676</v>
      </c>
      <c r="F1447" t="s">
        <v>3002</v>
      </c>
      <c r="G1447" s="45" t="s">
        <v>2680</v>
      </c>
      <c r="H1447" s="47">
        <f t="shared" si="74"/>
        <v>1446</v>
      </c>
      <c r="I1447" s="324" t="s">
        <v>41</v>
      </c>
      <c r="J1447" s="255" t="str">
        <f>IF(ISBLANK(INDEX('Policy Characteristics'!D:D,MATCH($C1447,'Policy Characteristics'!$C:$C,0))),"",INDEX('Policy Characteristics'!D:D,MATCH($C1447,'Policy Characteristics'!$C:$C,0)))</f>
        <v>Feedstock Shifting</v>
      </c>
      <c r="K1447" s="254" t="str">
        <f>IF(ISBLANK(INDEX('Policy Characteristics'!E:E,MATCH($C1447,'Policy Characteristics'!$C:$C,0))),"",INDEX('Policy Characteristics'!E:E,MATCH($C1447,'Policy Characteristics'!$C:$C,0)))</f>
        <v>indst feedstock shifting</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potential achieved</v>
      </c>
      <c r="P1447" s="254" t="str">
        <f>IF(ISBLANK(INDEX('Policy Characteristics'!J:J,MATCH($C1447,'Policy Characteristics'!$C:$C,0))),"",INDEX('Policy Characteristics'!J:J,MATCH($C1447,'Policy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7" s="254" t="str">
        <f>IF(ISBLANK(INDEX('Policy Characteristics'!K:K,MATCH($C1447,'Policy Characteristics'!$C:$C,0))),"",INDEX('Policy Characteristics'!K:K,MATCH($C1447,'Policy Characteristics'!$C:$C,0)))</f>
        <v/>
      </c>
      <c r="R1447" s="254" t="str">
        <f>IF(ISBLANK(INDEX('Policy Characteristics'!L:L,MATCH($C1447,'Policy Characteristics'!$C:$C,0))),"",INDEX('Policy Characteristics'!L:L,MATCH($C1447,'Policy Characteristics'!$C:$C,0)))</f>
        <v/>
      </c>
    </row>
    <row r="1448" spans="1:18" s="2"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Feedstock Shifting</v>
      </c>
      <c r="C1448" s="254" t="str">
        <f t="shared" si="73"/>
        <v>Fraction of Feedstock Shifted</v>
      </c>
      <c r="D1448" s="6" t="s">
        <v>3041</v>
      </c>
      <c r="E1448" s="45" t="s">
        <v>2673</v>
      </c>
      <c r="F1448" t="s">
        <v>3002</v>
      </c>
      <c r="G1448" s="45" t="s">
        <v>2678</v>
      </c>
      <c r="H1448" s="47">
        <f t="shared" si="74"/>
        <v>1447</v>
      </c>
      <c r="I1448" s="324" t="s">
        <v>41</v>
      </c>
      <c r="J1448" s="255" t="str">
        <f>IF(ISBLANK(INDEX('Policy Characteristics'!D:D,MATCH($C1448,'Policy Characteristics'!$C:$C,0))),"",INDEX('Policy Characteristics'!D:D,MATCH($C1448,'Policy Characteristics'!$C:$C,0)))</f>
        <v>Feedstock Shifting</v>
      </c>
      <c r="K1448" s="254" t="str">
        <f>IF(ISBLANK(INDEX('Policy Characteristics'!E:E,MATCH($C1448,'Policy Characteristics'!$C:$C,0))),"",INDEX('Policy Characteristics'!E:E,MATCH($C1448,'Policy Characteristics'!$C:$C,0)))</f>
        <v>indst feedstock shifting</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potential achieved</v>
      </c>
      <c r="P1448" s="254" t="str">
        <f>IF(ISBLANK(INDEX('Policy Characteristics'!J:J,MATCH($C1448,'Policy Characteristics'!$C:$C,0))),"",INDEX('Policy Characteristics'!J:J,MATCH($C1448,'Policy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8" s="254" t="str">
        <f>IF(ISBLANK(INDEX('Policy Characteristics'!K:K,MATCH($C1448,'Policy Characteristics'!$C:$C,0))),"",INDEX('Policy Characteristics'!K:K,MATCH($C1448,'Policy Characteristics'!$C:$C,0)))</f>
        <v/>
      </c>
      <c r="R1448" s="254" t="str">
        <f>IF(ISBLANK(INDEX('Policy Characteristics'!L:L,MATCH($C1448,'Policy Characteristics'!$C:$C,0))),"",INDEX('Policy Characteristics'!L:L,MATCH($C1448,'Policy Characteristics'!$C:$C,0)))</f>
        <v/>
      </c>
    </row>
    <row r="1449" spans="1:18" s="2"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t="s">
        <v>3910</v>
      </c>
      <c r="D1449" s="45" t="s">
        <v>3017</v>
      </c>
      <c r="E1449" s="1" t="s">
        <v>3461</v>
      </c>
      <c r="F1449" t="s">
        <v>3042</v>
      </c>
      <c r="G1449" s="45" t="s">
        <v>3467</v>
      </c>
      <c r="H1449" s="47">
        <f t="shared" si="74"/>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C$1449</f>
        <v>Fraction of Eligible Industrial Energy Use Shifted to Alternate Fuel</v>
      </c>
      <c r="D1450" s="45" t="s">
        <v>3017</v>
      </c>
      <c r="E1450" s="1" t="s">
        <v>3462</v>
      </c>
      <c r="F1450" t="s">
        <v>3042</v>
      </c>
      <c r="G1450" s="45" t="s">
        <v>3468</v>
      </c>
      <c r="H1450" s="47">
        <f t="shared" si="74"/>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ref="C1451:C1514" si="75">C$1449</f>
        <v>Fraction of Eligible Industrial Energy Use Shifted to Alternate Fuel</v>
      </c>
      <c r="D1451" s="45" t="s">
        <v>3017</v>
      </c>
      <c r="E1451" s="1" t="s">
        <v>3463</v>
      </c>
      <c r="F1451" t="s">
        <v>3042</v>
      </c>
      <c r="G1451" s="45" t="s">
        <v>3469</v>
      </c>
      <c r="H1451" s="47">
        <f t="shared" si="74"/>
        <v>1450</v>
      </c>
      <c r="I1451" s="324" t="s">
        <v>41</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75"/>
        <v>Fraction of Eligible Industrial Energy Use Shifted to Alternate Fuel</v>
      </c>
      <c r="D1452" s="45" t="s">
        <v>3017</v>
      </c>
      <c r="E1452" s="1" t="s">
        <v>3464</v>
      </c>
      <c r="F1452" t="s">
        <v>3042</v>
      </c>
      <c r="G1452" s="45" t="s">
        <v>3470</v>
      </c>
      <c r="H1452" s="47">
        <f t="shared" si="74"/>
        <v>1451</v>
      </c>
      <c r="I1452" s="324" t="s">
        <v>40</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75"/>
        <v>Fraction of Eligible Industrial Energy Use Shifted to Alternate Fuel</v>
      </c>
      <c r="D1453" s="45" t="s">
        <v>3017</v>
      </c>
      <c r="E1453" s="1" t="s">
        <v>3465</v>
      </c>
      <c r="F1453" t="s">
        <v>3042</v>
      </c>
      <c r="G1453" s="45" t="s">
        <v>3471</v>
      </c>
      <c r="H1453" s="47">
        <f t="shared" si="74"/>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75"/>
        <v>Fraction of Eligible Industrial Energy Use Shifted to Alternate Fuel</v>
      </c>
      <c r="D1454" s="45" t="s">
        <v>3017</v>
      </c>
      <c r="E1454" s="1" t="s">
        <v>3466</v>
      </c>
      <c r="F1454" t="s">
        <v>3042</v>
      </c>
      <c r="G1454" s="45" t="s">
        <v>3472</v>
      </c>
      <c r="H1454" s="47">
        <f t="shared" si="74"/>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75"/>
        <v>Fraction of Eligible Industrial Energy Use Shifted to Alternate Fuel</v>
      </c>
      <c r="D1455" s="45" t="s">
        <v>3017</v>
      </c>
      <c r="E1455" s="1" t="s">
        <v>3583</v>
      </c>
      <c r="F1455" t="s">
        <v>3042</v>
      </c>
      <c r="G1455" s="45" t="s">
        <v>3473</v>
      </c>
      <c r="H1455" s="47">
        <f t="shared" si="74"/>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75"/>
        <v>Fraction of Eligible Industrial Energy Use Shifted to Alternate Fuel</v>
      </c>
      <c r="D1456" s="45" t="s">
        <v>3017</v>
      </c>
      <c r="E1456" s="1" t="s">
        <v>3939</v>
      </c>
      <c r="F1456" t="s">
        <v>3042</v>
      </c>
      <c r="G1456" s="45" t="s">
        <v>3915</v>
      </c>
      <c r="H1456" s="47">
        <f t="shared" si="74"/>
        <v>1455</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75"/>
        <v>Fraction of Eligible Industrial Energy Use Shifted to Alternate Fuel</v>
      </c>
      <c r="D1457" s="45" t="s">
        <v>3017</v>
      </c>
      <c r="E1457" s="1" t="s">
        <v>3940</v>
      </c>
      <c r="F1457" t="s">
        <v>3042</v>
      </c>
      <c r="G1457" s="45" t="s">
        <v>3914</v>
      </c>
      <c r="H1457" s="47">
        <f t="shared" si="74"/>
        <v>1456</v>
      </c>
      <c r="I1457" s="324" t="s">
        <v>41</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75"/>
        <v>Fraction of Eligible Industrial Energy Use Shifted to Alternate Fuel</v>
      </c>
      <c r="D1458" s="45" t="s">
        <v>3017</v>
      </c>
      <c r="E1458" s="1" t="s">
        <v>3941</v>
      </c>
      <c r="F1458" t="s">
        <v>3042</v>
      </c>
      <c r="G1458" s="45" t="s">
        <v>3916</v>
      </c>
      <c r="H1458" s="47">
        <f t="shared" si="74"/>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75"/>
        <v>Fraction of Eligible Industrial Energy Use Shifted to Alternate Fuel</v>
      </c>
      <c r="D1459" s="6" t="s">
        <v>3018</v>
      </c>
      <c r="E1459" s="1" t="s">
        <v>3461</v>
      </c>
      <c r="F1459" t="s">
        <v>2727</v>
      </c>
      <c r="G1459" s="45" t="s">
        <v>3467</v>
      </c>
      <c r="H1459" s="47">
        <f t="shared" si="74"/>
        <v>1458</v>
      </c>
      <c r="I1459" s="324" t="s">
        <v>41</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75"/>
        <v>Fraction of Eligible Industrial Energy Use Shifted to Alternate Fuel</v>
      </c>
      <c r="D1460" s="6" t="s">
        <v>3018</v>
      </c>
      <c r="E1460" s="1" t="s">
        <v>3462</v>
      </c>
      <c r="F1460" t="s">
        <v>2727</v>
      </c>
      <c r="G1460" s="45" t="s">
        <v>3468</v>
      </c>
      <c r="H1460" s="47">
        <f t="shared" si="74"/>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75"/>
        <v>Fraction of Eligible Industrial Energy Use Shifted to Alternate Fuel</v>
      </c>
      <c r="D1461" s="6" t="s">
        <v>3018</v>
      </c>
      <c r="E1461" s="1" t="s">
        <v>3463</v>
      </c>
      <c r="F1461" t="s">
        <v>2727</v>
      </c>
      <c r="G1461" s="45" t="s">
        <v>3469</v>
      </c>
      <c r="H1461" s="47">
        <f t="shared" si="74"/>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75"/>
        <v>Fraction of Eligible Industrial Energy Use Shifted to Alternate Fuel</v>
      </c>
      <c r="D1462" s="6" t="s">
        <v>3018</v>
      </c>
      <c r="E1462" s="1" t="s">
        <v>3464</v>
      </c>
      <c r="F1462" t="s">
        <v>2727</v>
      </c>
      <c r="G1462" s="45" t="s">
        <v>3470</v>
      </c>
      <c r="H1462" s="47">
        <f t="shared" si="74"/>
        <v>1461</v>
      </c>
      <c r="I1462" s="324" t="s">
        <v>40</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75"/>
        <v>Fraction of Eligible Industrial Energy Use Shifted to Alternate Fuel</v>
      </c>
      <c r="D1463" s="6" t="s">
        <v>3018</v>
      </c>
      <c r="E1463" s="1" t="s">
        <v>3465</v>
      </c>
      <c r="F1463" t="s">
        <v>2727</v>
      </c>
      <c r="G1463" s="45" t="s">
        <v>3471</v>
      </c>
      <c r="H1463" s="47">
        <f t="shared" si="74"/>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75"/>
        <v>Fraction of Eligible Industrial Energy Use Shifted to Alternate Fuel</v>
      </c>
      <c r="D1464" s="6" t="s">
        <v>3018</v>
      </c>
      <c r="E1464" s="1" t="s">
        <v>3466</v>
      </c>
      <c r="F1464" t="s">
        <v>2727</v>
      </c>
      <c r="G1464" s="45" t="s">
        <v>3472</v>
      </c>
      <c r="H1464" s="47">
        <f t="shared" si="74"/>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75"/>
        <v>Fraction of Eligible Industrial Energy Use Shifted to Alternate Fuel</v>
      </c>
      <c r="D1465" s="6" t="s">
        <v>3018</v>
      </c>
      <c r="E1465" s="1" t="s">
        <v>3583</v>
      </c>
      <c r="F1465" t="s">
        <v>2727</v>
      </c>
      <c r="G1465" s="45" t="s">
        <v>3473</v>
      </c>
      <c r="H1465" s="47">
        <f t="shared" si="74"/>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75"/>
        <v>Fraction of Eligible Industrial Energy Use Shifted to Alternate Fuel</v>
      </c>
      <c r="D1466" s="6" t="s">
        <v>3018</v>
      </c>
      <c r="E1466" s="1" t="s">
        <v>3939</v>
      </c>
      <c r="F1466" t="s">
        <v>2727</v>
      </c>
      <c r="G1466" s="45" t="s">
        <v>3915</v>
      </c>
      <c r="H1466" s="47">
        <f t="shared" si="74"/>
        <v>1465</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75"/>
        <v>Fraction of Eligible Industrial Energy Use Shifted to Alternate Fuel</v>
      </c>
      <c r="D1467" s="6" t="s">
        <v>3018</v>
      </c>
      <c r="E1467" s="1" t="s">
        <v>3940</v>
      </c>
      <c r="F1467" t="s">
        <v>2727</v>
      </c>
      <c r="G1467" s="45" t="s">
        <v>3914</v>
      </c>
      <c r="H1467" s="47">
        <f t="shared" si="74"/>
        <v>1466</v>
      </c>
      <c r="I1467" s="324" t="s">
        <v>41</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75"/>
        <v>Fraction of Eligible Industrial Energy Use Shifted to Alternate Fuel</v>
      </c>
      <c r="D1468" s="6" t="s">
        <v>3018</v>
      </c>
      <c r="E1468" s="1" t="s">
        <v>3941</v>
      </c>
      <c r="F1468" t="s">
        <v>2727</v>
      </c>
      <c r="G1468" s="45" t="s">
        <v>3916</v>
      </c>
      <c r="H1468" s="47">
        <f t="shared" si="74"/>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75"/>
        <v>Fraction of Eligible Industrial Energy Use Shifted to Alternate Fuel</v>
      </c>
      <c r="D1469" s="6" t="s">
        <v>3019</v>
      </c>
      <c r="E1469" s="1" t="s">
        <v>3461</v>
      </c>
      <c r="F1469" t="s">
        <v>2983</v>
      </c>
      <c r="G1469" s="45" t="s">
        <v>3467</v>
      </c>
      <c r="H1469" s="47">
        <f t="shared" si="74"/>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75"/>
        <v>Fraction of Eligible Industrial Energy Use Shifted to Alternate Fuel</v>
      </c>
      <c r="D1470" s="6" t="s">
        <v>3019</v>
      </c>
      <c r="E1470" s="1" t="s">
        <v>3462</v>
      </c>
      <c r="F1470" t="s">
        <v>2983</v>
      </c>
      <c r="G1470" s="45" t="s">
        <v>3468</v>
      </c>
      <c r="H1470" s="47">
        <f t="shared" si="74"/>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75"/>
        <v>Fraction of Eligible Industrial Energy Use Shifted to Alternate Fuel</v>
      </c>
      <c r="D1471" s="6" t="s">
        <v>3019</v>
      </c>
      <c r="E1471" s="1" t="s">
        <v>3463</v>
      </c>
      <c r="F1471" t="s">
        <v>2983</v>
      </c>
      <c r="G1471" s="45" t="s">
        <v>3469</v>
      </c>
      <c r="H1471" s="47">
        <f t="shared" si="74"/>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75"/>
        <v>Fraction of Eligible Industrial Energy Use Shifted to Alternate Fuel</v>
      </c>
      <c r="D1472" s="6" t="s">
        <v>3019</v>
      </c>
      <c r="E1472" s="1" t="s">
        <v>3464</v>
      </c>
      <c r="F1472" t="s">
        <v>2983</v>
      </c>
      <c r="G1472" s="45" t="s">
        <v>3470</v>
      </c>
      <c r="H1472" s="47">
        <f t="shared" si="74"/>
        <v>1471</v>
      </c>
      <c r="I1472" s="324" t="s">
        <v>40</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75"/>
        <v>Fraction of Eligible Industrial Energy Use Shifted to Alternate Fuel</v>
      </c>
      <c r="D1473" s="6" t="s">
        <v>3019</v>
      </c>
      <c r="E1473" s="1" t="s">
        <v>3465</v>
      </c>
      <c r="F1473" t="s">
        <v>2983</v>
      </c>
      <c r="G1473" s="45" t="s">
        <v>3471</v>
      </c>
      <c r="H1473" s="47">
        <f t="shared" si="74"/>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75"/>
        <v>Fraction of Eligible Industrial Energy Use Shifted to Alternate Fuel</v>
      </c>
      <c r="D1474" s="6" t="s">
        <v>3019</v>
      </c>
      <c r="E1474" s="1" t="s">
        <v>3466</v>
      </c>
      <c r="F1474" t="s">
        <v>2983</v>
      </c>
      <c r="G1474" s="45" t="s">
        <v>3472</v>
      </c>
      <c r="H1474" s="47">
        <f t="shared" si="74"/>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75"/>
        <v>Fraction of Eligible Industrial Energy Use Shifted to Alternate Fuel</v>
      </c>
      <c r="D1475" s="6" t="s">
        <v>3019</v>
      </c>
      <c r="E1475" s="1" t="s">
        <v>3583</v>
      </c>
      <c r="F1475" t="s">
        <v>2983</v>
      </c>
      <c r="G1475" s="45" t="s">
        <v>3473</v>
      </c>
      <c r="H1475" s="47">
        <f t="shared" si="74"/>
        <v>1474</v>
      </c>
      <c r="I1475" s="324" t="s">
        <v>41</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75"/>
        <v>Fraction of Eligible Industrial Energy Use Shifted to Alternate Fuel</v>
      </c>
      <c r="D1476" s="6" t="s">
        <v>3019</v>
      </c>
      <c r="E1476" s="1" t="s">
        <v>3939</v>
      </c>
      <c r="F1476" t="s">
        <v>2983</v>
      </c>
      <c r="G1476" s="45" t="s">
        <v>3915</v>
      </c>
      <c r="H1476" s="47">
        <f t="shared" si="74"/>
        <v>1475</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75"/>
        <v>Fraction of Eligible Industrial Energy Use Shifted to Alternate Fuel</v>
      </c>
      <c r="D1477" s="6" t="s">
        <v>3019</v>
      </c>
      <c r="E1477" s="1" t="s">
        <v>3940</v>
      </c>
      <c r="F1477" t="s">
        <v>2983</v>
      </c>
      <c r="G1477" s="45" t="s">
        <v>3914</v>
      </c>
      <c r="H1477" s="47">
        <f t="shared" si="74"/>
        <v>1476</v>
      </c>
      <c r="I1477" s="324" t="s">
        <v>41</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75"/>
        <v>Fraction of Eligible Industrial Energy Use Shifted to Alternate Fuel</v>
      </c>
      <c r="D1478" s="6" t="s">
        <v>3019</v>
      </c>
      <c r="E1478" s="1" t="s">
        <v>3941</v>
      </c>
      <c r="F1478" t="s">
        <v>2983</v>
      </c>
      <c r="G1478" s="45" t="s">
        <v>3916</v>
      </c>
      <c r="H1478" s="47">
        <f t="shared" si="74"/>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75"/>
        <v>Fraction of Eligible Industrial Energy Use Shifted to Alternate Fuel</v>
      </c>
      <c r="D1479" s="6" t="s">
        <v>3020</v>
      </c>
      <c r="E1479" s="1" t="s">
        <v>3461</v>
      </c>
      <c r="F1479" t="s">
        <v>2984</v>
      </c>
      <c r="G1479" s="45" t="s">
        <v>3467</v>
      </c>
      <c r="H1479" s="47">
        <f t="shared" si="74"/>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75"/>
        <v>Fraction of Eligible Industrial Energy Use Shifted to Alternate Fuel</v>
      </c>
      <c r="D1480" s="6" t="s">
        <v>3020</v>
      </c>
      <c r="E1480" s="1" t="s">
        <v>3462</v>
      </c>
      <c r="F1480" t="s">
        <v>2984</v>
      </c>
      <c r="G1480" s="45" t="s">
        <v>3468</v>
      </c>
      <c r="H1480" s="47">
        <f t="shared" si="74"/>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75"/>
        <v>Fraction of Eligible Industrial Energy Use Shifted to Alternate Fuel</v>
      </c>
      <c r="D1481" s="6" t="s">
        <v>3020</v>
      </c>
      <c r="E1481" s="1" t="s">
        <v>3463</v>
      </c>
      <c r="F1481" t="s">
        <v>2984</v>
      </c>
      <c r="G1481" s="45" t="s">
        <v>3469</v>
      </c>
      <c r="H1481" s="47">
        <f t="shared" si="74"/>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75"/>
        <v>Fraction of Eligible Industrial Energy Use Shifted to Alternate Fuel</v>
      </c>
      <c r="D1482" s="6" t="s">
        <v>3020</v>
      </c>
      <c r="E1482" s="1" t="s">
        <v>3464</v>
      </c>
      <c r="F1482" t="s">
        <v>2984</v>
      </c>
      <c r="G1482" s="45" t="s">
        <v>3470</v>
      </c>
      <c r="H1482" s="47">
        <f t="shared" si="74"/>
        <v>1481</v>
      </c>
      <c r="I1482" s="324" t="s">
        <v>40</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75"/>
        <v>Fraction of Eligible Industrial Energy Use Shifted to Alternate Fuel</v>
      </c>
      <c r="D1483" s="6" t="s">
        <v>3020</v>
      </c>
      <c r="E1483" s="1" t="s">
        <v>3465</v>
      </c>
      <c r="F1483" t="s">
        <v>2984</v>
      </c>
      <c r="G1483" s="45" t="s">
        <v>3471</v>
      </c>
      <c r="H1483" s="47">
        <f t="shared" si="74"/>
        <v>1482</v>
      </c>
      <c r="I1483" s="324" t="s">
        <v>41</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75"/>
        <v>Fraction of Eligible Industrial Energy Use Shifted to Alternate Fuel</v>
      </c>
      <c r="D1484" s="6" t="s">
        <v>3020</v>
      </c>
      <c r="E1484" s="1" t="s">
        <v>3466</v>
      </c>
      <c r="F1484" t="s">
        <v>2984</v>
      </c>
      <c r="G1484" s="45" t="s">
        <v>3472</v>
      </c>
      <c r="H1484" s="47">
        <f t="shared" si="74"/>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75"/>
        <v>Fraction of Eligible Industrial Energy Use Shifted to Alternate Fuel</v>
      </c>
      <c r="D1485" s="6" t="s">
        <v>3020</v>
      </c>
      <c r="E1485" s="1" t="s">
        <v>3583</v>
      </c>
      <c r="F1485" t="s">
        <v>2984</v>
      </c>
      <c r="G1485" s="45" t="s">
        <v>3473</v>
      </c>
      <c r="H1485" s="47">
        <f t="shared" si="74"/>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75"/>
        <v>Fraction of Eligible Industrial Energy Use Shifted to Alternate Fuel</v>
      </c>
      <c r="D1486" s="6" t="s">
        <v>3020</v>
      </c>
      <c r="E1486" s="1" t="s">
        <v>3939</v>
      </c>
      <c r="F1486" t="s">
        <v>2984</v>
      </c>
      <c r="G1486" s="45" t="s">
        <v>3915</v>
      </c>
      <c r="H1486" s="47">
        <f t="shared" si="74"/>
        <v>1485</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75"/>
        <v>Fraction of Eligible Industrial Energy Use Shifted to Alternate Fuel</v>
      </c>
      <c r="D1487" s="6" t="s">
        <v>3020</v>
      </c>
      <c r="E1487" s="1" t="s">
        <v>3940</v>
      </c>
      <c r="F1487" t="s">
        <v>2984</v>
      </c>
      <c r="G1487" s="45" t="s">
        <v>3914</v>
      </c>
      <c r="H1487" s="47">
        <f t="shared" si="74"/>
        <v>1486</v>
      </c>
      <c r="I1487" s="324" t="s">
        <v>41</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75"/>
        <v>Fraction of Eligible Industrial Energy Use Shifted to Alternate Fuel</v>
      </c>
      <c r="D1488" s="6" t="s">
        <v>3020</v>
      </c>
      <c r="E1488" s="1" t="s">
        <v>3941</v>
      </c>
      <c r="F1488" t="s">
        <v>2984</v>
      </c>
      <c r="G1488" s="45" t="s">
        <v>3916</v>
      </c>
      <c r="H1488" s="47">
        <f t="shared" si="74"/>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75"/>
        <v>Fraction of Eligible Industrial Energy Use Shifted to Alternate Fuel</v>
      </c>
      <c r="D1489" s="6" t="s">
        <v>3021</v>
      </c>
      <c r="E1489" s="1" t="s">
        <v>3461</v>
      </c>
      <c r="F1489" t="s">
        <v>2985</v>
      </c>
      <c r="G1489" s="45" t="s">
        <v>3467</v>
      </c>
      <c r="H1489" s="47">
        <f t="shared" si="74"/>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si="75"/>
        <v>Fraction of Eligible Industrial Energy Use Shifted to Alternate Fuel</v>
      </c>
      <c r="D1490" s="6" t="s">
        <v>3021</v>
      </c>
      <c r="E1490" s="1" t="s">
        <v>3462</v>
      </c>
      <c r="F1490" t="s">
        <v>2985</v>
      </c>
      <c r="G1490" s="45" t="s">
        <v>3468</v>
      </c>
      <c r="H1490" s="47">
        <f t="shared" si="74"/>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75"/>
        <v>Fraction of Eligible Industrial Energy Use Shifted to Alternate Fuel</v>
      </c>
      <c r="D1491" s="6" t="s">
        <v>3021</v>
      </c>
      <c r="E1491" s="1" t="s">
        <v>3463</v>
      </c>
      <c r="F1491" t="s">
        <v>2985</v>
      </c>
      <c r="G1491" s="45" t="s">
        <v>3469</v>
      </c>
      <c r="H1491" s="47">
        <f t="shared" si="74"/>
        <v>1490</v>
      </c>
      <c r="I1491" s="324" t="s">
        <v>41</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75"/>
        <v>Fraction of Eligible Industrial Energy Use Shifted to Alternate Fuel</v>
      </c>
      <c r="D1492" s="6" t="s">
        <v>3021</v>
      </c>
      <c r="E1492" s="1" t="s">
        <v>3464</v>
      </c>
      <c r="F1492" t="s">
        <v>2985</v>
      </c>
      <c r="G1492" s="45" t="s">
        <v>3470</v>
      </c>
      <c r="H1492" s="47">
        <f t="shared" si="74"/>
        <v>1491</v>
      </c>
      <c r="I1492" s="324" t="s">
        <v>40</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75"/>
        <v>Fraction of Eligible Industrial Energy Use Shifted to Alternate Fuel</v>
      </c>
      <c r="D1493" s="6" t="s">
        <v>3021</v>
      </c>
      <c r="E1493" s="1" t="s">
        <v>3465</v>
      </c>
      <c r="F1493" t="s">
        <v>2985</v>
      </c>
      <c r="G1493" s="45" t="s">
        <v>3471</v>
      </c>
      <c r="H1493" s="47">
        <f t="shared" si="74"/>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75"/>
        <v>Fraction of Eligible Industrial Energy Use Shifted to Alternate Fuel</v>
      </c>
      <c r="D1494" s="6" t="s">
        <v>3021</v>
      </c>
      <c r="E1494" s="1" t="s">
        <v>3466</v>
      </c>
      <c r="F1494" t="s">
        <v>2985</v>
      </c>
      <c r="G1494" s="45" t="s">
        <v>3472</v>
      </c>
      <c r="H1494" s="47">
        <f t="shared" si="74"/>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75"/>
        <v>Fraction of Eligible Industrial Energy Use Shifted to Alternate Fuel</v>
      </c>
      <c r="D1495" s="6" t="s">
        <v>3021</v>
      </c>
      <c r="E1495" s="1" t="s">
        <v>3583</v>
      </c>
      <c r="F1495" t="s">
        <v>2985</v>
      </c>
      <c r="G1495" s="45" t="s">
        <v>3473</v>
      </c>
      <c r="H1495" s="47">
        <f t="shared" si="74"/>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75"/>
        <v>Fraction of Eligible Industrial Energy Use Shifted to Alternate Fuel</v>
      </c>
      <c r="D1496" s="6" t="s">
        <v>3021</v>
      </c>
      <c r="E1496" s="1" t="s">
        <v>3939</v>
      </c>
      <c r="F1496" t="s">
        <v>2985</v>
      </c>
      <c r="G1496" s="45" t="s">
        <v>3915</v>
      </c>
      <c r="H1496" s="47">
        <f t="shared" si="74"/>
        <v>1495</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75"/>
        <v>Fraction of Eligible Industrial Energy Use Shifted to Alternate Fuel</v>
      </c>
      <c r="D1497" s="6" t="s">
        <v>3021</v>
      </c>
      <c r="E1497" s="1" t="s">
        <v>3940</v>
      </c>
      <c r="F1497" t="s">
        <v>2985</v>
      </c>
      <c r="G1497" s="45" t="s">
        <v>3914</v>
      </c>
      <c r="H1497" s="47">
        <f t="shared" si="74"/>
        <v>1496</v>
      </c>
      <c r="I1497" s="324" t="s">
        <v>41</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75"/>
        <v>Fraction of Eligible Industrial Energy Use Shifted to Alternate Fuel</v>
      </c>
      <c r="D1498" s="6" t="s">
        <v>3021</v>
      </c>
      <c r="E1498" s="1" t="s">
        <v>3941</v>
      </c>
      <c r="F1498" t="s">
        <v>2985</v>
      </c>
      <c r="G1498" s="45" t="s">
        <v>3916</v>
      </c>
      <c r="H1498" s="47">
        <f t="shared" si="74"/>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75"/>
        <v>Fraction of Eligible Industrial Energy Use Shifted to Alternate Fuel</v>
      </c>
      <c r="D1499" s="6" t="s">
        <v>3022</v>
      </c>
      <c r="E1499" s="1" t="s">
        <v>3461</v>
      </c>
      <c r="F1499" t="s">
        <v>2986</v>
      </c>
      <c r="G1499" s="45" t="s">
        <v>3467</v>
      </c>
      <c r="H1499" s="47">
        <f t="shared" si="74"/>
        <v>1498</v>
      </c>
      <c r="I1499" s="324" t="s">
        <v>41</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75"/>
        <v>Fraction of Eligible Industrial Energy Use Shifted to Alternate Fuel</v>
      </c>
      <c r="D1500" s="6" t="s">
        <v>3022</v>
      </c>
      <c r="E1500" s="1" t="s">
        <v>3462</v>
      </c>
      <c r="F1500" t="s">
        <v>2986</v>
      </c>
      <c r="G1500" s="45" t="s">
        <v>3468</v>
      </c>
      <c r="H1500" s="47">
        <f t="shared" si="74"/>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75"/>
        <v>Fraction of Eligible Industrial Energy Use Shifted to Alternate Fuel</v>
      </c>
      <c r="D1501" s="6" t="s">
        <v>3022</v>
      </c>
      <c r="E1501" s="1" t="s">
        <v>3463</v>
      </c>
      <c r="F1501" t="s">
        <v>2986</v>
      </c>
      <c r="G1501" s="45" t="s">
        <v>3469</v>
      </c>
      <c r="H1501" s="47">
        <f t="shared" ref="H1501:H1564" si="76">H1500+1</f>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75"/>
        <v>Fraction of Eligible Industrial Energy Use Shifted to Alternate Fuel</v>
      </c>
      <c r="D1502" s="6" t="s">
        <v>3022</v>
      </c>
      <c r="E1502" s="1" t="s">
        <v>3464</v>
      </c>
      <c r="F1502" t="s">
        <v>2986</v>
      </c>
      <c r="G1502" s="45" t="s">
        <v>3470</v>
      </c>
      <c r="H1502" s="47">
        <f t="shared" si="76"/>
        <v>1501</v>
      </c>
      <c r="I1502" s="324" t="s">
        <v>40</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75"/>
        <v>Fraction of Eligible Industrial Energy Use Shifted to Alternate Fuel</v>
      </c>
      <c r="D1503" s="6" t="s">
        <v>3022</v>
      </c>
      <c r="E1503" s="1" t="s">
        <v>3465</v>
      </c>
      <c r="F1503" t="s">
        <v>2986</v>
      </c>
      <c r="G1503" s="45" t="s">
        <v>3471</v>
      </c>
      <c r="H1503" s="47">
        <f t="shared" si="76"/>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75"/>
        <v>Fraction of Eligible Industrial Energy Use Shifted to Alternate Fuel</v>
      </c>
      <c r="D1504" s="6" t="s">
        <v>3022</v>
      </c>
      <c r="E1504" s="1" t="s">
        <v>3466</v>
      </c>
      <c r="F1504" t="s">
        <v>2986</v>
      </c>
      <c r="G1504" s="45" t="s">
        <v>3472</v>
      </c>
      <c r="H1504" s="47">
        <f t="shared" si="76"/>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75"/>
        <v>Fraction of Eligible Industrial Energy Use Shifted to Alternate Fuel</v>
      </c>
      <c r="D1505" s="6" t="s">
        <v>3022</v>
      </c>
      <c r="E1505" s="1" t="s">
        <v>3583</v>
      </c>
      <c r="F1505" t="s">
        <v>2986</v>
      </c>
      <c r="G1505" s="45" t="s">
        <v>3473</v>
      </c>
      <c r="H1505" s="47">
        <f t="shared" si="76"/>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75"/>
        <v>Fraction of Eligible Industrial Energy Use Shifted to Alternate Fuel</v>
      </c>
      <c r="D1506" s="6" t="s">
        <v>3022</v>
      </c>
      <c r="E1506" s="1" t="s">
        <v>3939</v>
      </c>
      <c r="F1506" t="s">
        <v>2986</v>
      </c>
      <c r="G1506" s="45" t="s">
        <v>3915</v>
      </c>
      <c r="H1506" s="47">
        <f t="shared" si="76"/>
        <v>1505</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75"/>
        <v>Fraction of Eligible Industrial Energy Use Shifted to Alternate Fuel</v>
      </c>
      <c r="D1507" s="6" t="s">
        <v>3022</v>
      </c>
      <c r="E1507" s="1" t="s">
        <v>3940</v>
      </c>
      <c r="F1507" t="s">
        <v>2986</v>
      </c>
      <c r="G1507" s="45" t="s">
        <v>3914</v>
      </c>
      <c r="H1507" s="47">
        <f t="shared" si="76"/>
        <v>1506</v>
      </c>
      <c r="I1507" s="324" t="s">
        <v>41</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75"/>
        <v>Fraction of Eligible Industrial Energy Use Shifted to Alternate Fuel</v>
      </c>
      <c r="D1508" s="6" t="s">
        <v>3022</v>
      </c>
      <c r="E1508" s="1" t="s">
        <v>3941</v>
      </c>
      <c r="F1508" t="s">
        <v>2986</v>
      </c>
      <c r="G1508" s="45" t="s">
        <v>3916</v>
      </c>
      <c r="H1508" s="47">
        <f t="shared" si="76"/>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75"/>
        <v>Fraction of Eligible Industrial Energy Use Shifted to Alternate Fuel</v>
      </c>
      <c r="D1509" s="6" t="s">
        <v>3023</v>
      </c>
      <c r="E1509" s="1" t="s">
        <v>3461</v>
      </c>
      <c r="F1509" t="s">
        <v>2987</v>
      </c>
      <c r="G1509" s="45" t="s">
        <v>3467</v>
      </c>
      <c r="H1509" s="47">
        <f t="shared" si="76"/>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75"/>
        <v>Fraction of Eligible Industrial Energy Use Shifted to Alternate Fuel</v>
      </c>
      <c r="D1510" s="6" t="s">
        <v>3023</v>
      </c>
      <c r="E1510" s="1" t="s">
        <v>3462</v>
      </c>
      <c r="F1510" t="s">
        <v>2987</v>
      </c>
      <c r="G1510" s="45" t="s">
        <v>3468</v>
      </c>
      <c r="H1510" s="47">
        <f t="shared" si="76"/>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75"/>
        <v>Fraction of Eligible Industrial Energy Use Shifted to Alternate Fuel</v>
      </c>
      <c r="D1511" s="6" t="s">
        <v>3023</v>
      </c>
      <c r="E1511" s="1" t="s">
        <v>3463</v>
      </c>
      <c r="F1511" t="s">
        <v>2987</v>
      </c>
      <c r="G1511" s="45" t="s">
        <v>3469</v>
      </c>
      <c r="H1511" s="47">
        <f t="shared" si="76"/>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75"/>
        <v>Fraction of Eligible Industrial Energy Use Shifted to Alternate Fuel</v>
      </c>
      <c r="D1512" s="6" t="s">
        <v>3023</v>
      </c>
      <c r="E1512" s="1" t="s">
        <v>3464</v>
      </c>
      <c r="F1512" t="s">
        <v>2987</v>
      </c>
      <c r="G1512" s="45" t="s">
        <v>3470</v>
      </c>
      <c r="H1512" s="47">
        <f t="shared" si="76"/>
        <v>1511</v>
      </c>
      <c r="I1512" s="324" t="s">
        <v>40</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75"/>
        <v>Fraction of Eligible Industrial Energy Use Shifted to Alternate Fuel</v>
      </c>
      <c r="D1513" s="6" t="s">
        <v>3023</v>
      </c>
      <c r="E1513" s="1" t="s">
        <v>3465</v>
      </c>
      <c r="F1513" t="s">
        <v>2987</v>
      </c>
      <c r="G1513" s="45" t="s">
        <v>3471</v>
      </c>
      <c r="H1513" s="47">
        <f t="shared" si="76"/>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75"/>
        <v>Fraction of Eligible Industrial Energy Use Shifted to Alternate Fuel</v>
      </c>
      <c r="D1514" s="6" t="s">
        <v>3023</v>
      </c>
      <c r="E1514" s="1" t="s">
        <v>3466</v>
      </c>
      <c r="F1514" t="s">
        <v>2987</v>
      </c>
      <c r="G1514" s="45" t="s">
        <v>3472</v>
      </c>
      <c r="H1514" s="47">
        <f t="shared" si="76"/>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ref="C1515:C1578" si="77">C$1449</f>
        <v>Fraction of Eligible Industrial Energy Use Shifted to Alternate Fuel</v>
      </c>
      <c r="D1515" s="6" t="s">
        <v>3023</v>
      </c>
      <c r="E1515" s="1" t="s">
        <v>3583</v>
      </c>
      <c r="F1515" t="s">
        <v>2987</v>
      </c>
      <c r="G1515" s="45" t="s">
        <v>3473</v>
      </c>
      <c r="H1515" s="47">
        <f t="shared" si="76"/>
        <v>1514</v>
      </c>
      <c r="I1515" s="324" t="s">
        <v>41</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77"/>
        <v>Fraction of Eligible Industrial Energy Use Shifted to Alternate Fuel</v>
      </c>
      <c r="D1516" s="6" t="s">
        <v>3023</v>
      </c>
      <c r="E1516" s="1" t="s">
        <v>3939</v>
      </c>
      <c r="F1516" t="s">
        <v>2987</v>
      </c>
      <c r="G1516" s="45" t="s">
        <v>3915</v>
      </c>
      <c r="H1516" s="47">
        <f t="shared" si="76"/>
        <v>1515</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77"/>
        <v>Fraction of Eligible Industrial Energy Use Shifted to Alternate Fuel</v>
      </c>
      <c r="D1517" s="6" t="s">
        <v>3023</v>
      </c>
      <c r="E1517" s="1" t="s">
        <v>3940</v>
      </c>
      <c r="F1517" t="s">
        <v>2987</v>
      </c>
      <c r="G1517" s="45" t="s">
        <v>3914</v>
      </c>
      <c r="H1517" s="47">
        <f t="shared" si="76"/>
        <v>1516</v>
      </c>
      <c r="I1517" s="324" t="s">
        <v>41</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77"/>
        <v>Fraction of Eligible Industrial Energy Use Shifted to Alternate Fuel</v>
      </c>
      <c r="D1518" s="6" t="s">
        <v>3023</v>
      </c>
      <c r="E1518" s="1" t="s">
        <v>3941</v>
      </c>
      <c r="F1518" t="s">
        <v>2987</v>
      </c>
      <c r="G1518" s="45" t="s">
        <v>3916</v>
      </c>
      <c r="H1518" s="47">
        <f t="shared" si="76"/>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77"/>
        <v>Fraction of Eligible Industrial Energy Use Shifted to Alternate Fuel</v>
      </c>
      <c r="D1519" s="6" t="s">
        <v>3024</v>
      </c>
      <c r="E1519" s="1" t="s">
        <v>3461</v>
      </c>
      <c r="F1519" t="s">
        <v>2988</v>
      </c>
      <c r="G1519" s="45" t="s">
        <v>3467</v>
      </c>
      <c r="H1519" s="47">
        <f t="shared" si="76"/>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77"/>
        <v>Fraction of Eligible Industrial Energy Use Shifted to Alternate Fuel</v>
      </c>
      <c r="D1520" s="6" t="s">
        <v>3024</v>
      </c>
      <c r="E1520" s="1" t="s">
        <v>3462</v>
      </c>
      <c r="F1520" t="s">
        <v>2988</v>
      </c>
      <c r="G1520" s="45" t="s">
        <v>3468</v>
      </c>
      <c r="H1520" s="47">
        <f t="shared" si="76"/>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77"/>
        <v>Fraction of Eligible Industrial Energy Use Shifted to Alternate Fuel</v>
      </c>
      <c r="D1521" s="6" t="s">
        <v>3024</v>
      </c>
      <c r="E1521" s="1" t="s">
        <v>3463</v>
      </c>
      <c r="F1521" t="s">
        <v>2988</v>
      </c>
      <c r="G1521" s="45" t="s">
        <v>3469</v>
      </c>
      <c r="H1521" s="47">
        <f t="shared" si="76"/>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77"/>
        <v>Fraction of Eligible Industrial Energy Use Shifted to Alternate Fuel</v>
      </c>
      <c r="D1522" s="6" t="s">
        <v>3024</v>
      </c>
      <c r="E1522" s="1" t="s">
        <v>3464</v>
      </c>
      <c r="F1522" t="s">
        <v>2988</v>
      </c>
      <c r="G1522" s="45" t="s">
        <v>3470</v>
      </c>
      <c r="H1522" s="47">
        <f t="shared" si="76"/>
        <v>1521</v>
      </c>
      <c r="I1522" s="324" t="s">
        <v>40</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77"/>
        <v>Fraction of Eligible Industrial Energy Use Shifted to Alternate Fuel</v>
      </c>
      <c r="D1523" s="6" t="s">
        <v>3024</v>
      </c>
      <c r="E1523" s="1" t="s">
        <v>3465</v>
      </c>
      <c r="F1523" t="s">
        <v>2988</v>
      </c>
      <c r="G1523" s="45" t="s">
        <v>3471</v>
      </c>
      <c r="H1523" s="47">
        <f t="shared" si="76"/>
        <v>1522</v>
      </c>
      <c r="I1523" s="324" t="s">
        <v>41</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77"/>
        <v>Fraction of Eligible Industrial Energy Use Shifted to Alternate Fuel</v>
      </c>
      <c r="D1524" s="6" t="s">
        <v>3024</v>
      </c>
      <c r="E1524" s="1" t="s">
        <v>3466</v>
      </c>
      <c r="F1524" t="s">
        <v>2988</v>
      </c>
      <c r="G1524" s="45" t="s">
        <v>3472</v>
      </c>
      <c r="H1524" s="47">
        <f t="shared" si="76"/>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77"/>
        <v>Fraction of Eligible Industrial Energy Use Shifted to Alternate Fuel</v>
      </c>
      <c r="D1525" s="6" t="s">
        <v>3024</v>
      </c>
      <c r="E1525" s="1" t="s">
        <v>3583</v>
      </c>
      <c r="F1525" t="s">
        <v>2988</v>
      </c>
      <c r="G1525" s="45" t="s">
        <v>3473</v>
      </c>
      <c r="H1525" s="47">
        <f t="shared" si="76"/>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77"/>
        <v>Fraction of Eligible Industrial Energy Use Shifted to Alternate Fuel</v>
      </c>
      <c r="D1526" s="6" t="s">
        <v>3024</v>
      </c>
      <c r="E1526" s="1" t="s">
        <v>3939</v>
      </c>
      <c r="F1526" t="s">
        <v>2988</v>
      </c>
      <c r="G1526" s="45" t="s">
        <v>3915</v>
      </c>
      <c r="H1526" s="47">
        <f t="shared" si="76"/>
        <v>1525</v>
      </c>
      <c r="I1526" s="324" t="s">
        <v>41</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77"/>
        <v>Fraction of Eligible Industrial Energy Use Shifted to Alternate Fuel</v>
      </c>
      <c r="D1527" s="6" t="s">
        <v>3024</v>
      </c>
      <c r="E1527" s="1" t="s">
        <v>3940</v>
      </c>
      <c r="F1527" t="s">
        <v>2988</v>
      </c>
      <c r="G1527" s="45" t="s">
        <v>3914</v>
      </c>
      <c r="H1527" s="47">
        <f t="shared" si="76"/>
        <v>1526</v>
      </c>
      <c r="I1527" s="324" t="s">
        <v>41</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77"/>
        <v>Fraction of Eligible Industrial Energy Use Shifted to Alternate Fuel</v>
      </c>
      <c r="D1528" s="6" t="s">
        <v>3024</v>
      </c>
      <c r="E1528" s="1" t="s">
        <v>3941</v>
      </c>
      <c r="F1528" t="s">
        <v>2988</v>
      </c>
      <c r="G1528" s="45" t="s">
        <v>3916</v>
      </c>
      <c r="H1528" s="47">
        <f t="shared" si="76"/>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77"/>
        <v>Fraction of Eligible Industrial Energy Use Shifted to Alternate Fuel</v>
      </c>
      <c r="D1529" s="6" t="s">
        <v>3025</v>
      </c>
      <c r="E1529" s="1" t="s">
        <v>3461</v>
      </c>
      <c r="F1529" t="s">
        <v>2989</v>
      </c>
      <c r="G1529" s="45" t="s">
        <v>3467</v>
      </c>
      <c r="H1529" s="47">
        <f t="shared" si="76"/>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77"/>
        <v>Fraction of Eligible Industrial Energy Use Shifted to Alternate Fuel</v>
      </c>
      <c r="D1530" s="6" t="s">
        <v>3025</v>
      </c>
      <c r="E1530" s="1" t="s">
        <v>3462</v>
      </c>
      <c r="F1530" t="s">
        <v>2989</v>
      </c>
      <c r="G1530" s="45" t="s">
        <v>3468</v>
      </c>
      <c r="H1530" s="47">
        <f t="shared" si="76"/>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77"/>
        <v>Fraction of Eligible Industrial Energy Use Shifted to Alternate Fuel</v>
      </c>
      <c r="D1531" s="6" t="s">
        <v>3025</v>
      </c>
      <c r="E1531" s="1" t="s">
        <v>3463</v>
      </c>
      <c r="F1531" t="s">
        <v>2989</v>
      </c>
      <c r="G1531" s="45" t="s">
        <v>3469</v>
      </c>
      <c r="H1531" s="47">
        <f t="shared" si="76"/>
        <v>1530</v>
      </c>
      <c r="I1531" s="324" t="s">
        <v>41</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77"/>
        <v>Fraction of Eligible Industrial Energy Use Shifted to Alternate Fuel</v>
      </c>
      <c r="D1532" s="6" t="s">
        <v>3025</v>
      </c>
      <c r="E1532" s="1" t="s">
        <v>3464</v>
      </c>
      <c r="F1532" t="s">
        <v>2989</v>
      </c>
      <c r="G1532" s="45" t="s">
        <v>3470</v>
      </c>
      <c r="H1532" s="47">
        <f t="shared" si="76"/>
        <v>1531</v>
      </c>
      <c r="I1532" s="324" t="s">
        <v>40</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77"/>
        <v>Fraction of Eligible Industrial Energy Use Shifted to Alternate Fuel</v>
      </c>
      <c r="D1533" s="6" t="s">
        <v>3025</v>
      </c>
      <c r="E1533" s="1" t="s">
        <v>3465</v>
      </c>
      <c r="F1533" t="s">
        <v>2989</v>
      </c>
      <c r="G1533" s="45" t="s">
        <v>3471</v>
      </c>
      <c r="H1533" s="47">
        <f t="shared" si="76"/>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77"/>
        <v>Fraction of Eligible Industrial Energy Use Shifted to Alternate Fuel</v>
      </c>
      <c r="D1534" s="6" t="s">
        <v>3025</v>
      </c>
      <c r="E1534" s="1" t="s">
        <v>3466</v>
      </c>
      <c r="F1534" t="s">
        <v>2989</v>
      </c>
      <c r="G1534" s="45" t="s">
        <v>3472</v>
      </c>
      <c r="H1534" s="47">
        <f t="shared" si="76"/>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77"/>
        <v>Fraction of Eligible Industrial Energy Use Shifted to Alternate Fuel</v>
      </c>
      <c r="D1535" s="6" t="s">
        <v>3025</v>
      </c>
      <c r="E1535" s="1" t="s">
        <v>3583</v>
      </c>
      <c r="F1535" t="s">
        <v>2989</v>
      </c>
      <c r="G1535" s="45" t="s">
        <v>3473</v>
      </c>
      <c r="H1535" s="47">
        <f t="shared" si="76"/>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77"/>
        <v>Fraction of Eligible Industrial Energy Use Shifted to Alternate Fuel</v>
      </c>
      <c r="D1536" s="6" t="s">
        <v>3025</v>
      </c>
      <c r="E1536" s="1" t="s">
        <v>3939</v>
      </c>
      <c r="F1536" t="s">
        <v>2989</v>
      </c>
      <c r="G1536" s="45" t="s">
        <v>3915</v>
      </c>
      <c r="H1536" s="47">
        <f t="shared" si="76"/>
        <v>1535</v>
      </c>
      <c r="I1536" s="324" t="s">
        <v>41</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77"/>
        <v>Fraction of Eligible Industrial Energy Use Shifted to Alternate Fuel</v>
      </c>
      <c r="D1537" s="6" t="s">
        <v>3025</v>
      </c>
      <c r="E1537" s="1" t="s">
        <v>3940</v>
      </c>
      <c r="F1537" t="s">
        <v>2989</v>
      </c>
      <c r="G1537" s="45" t="s">
        <v>3914</v>
      </c>
      <c r="H1537" s="47">
        <f t="shared" si="76"/>
        <v>1536</v>
      </c>
      <c r="I1537" s="324" t="s">
        <v>41</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77"/>
        <v>Fraction of Eligible Industrial Energy Use Shifted to Alternate Fuel</v>
      </c>
      <c r="D1538" s="6" t="s">
        <v>3025</v>
      </c>
      <c r="E1538" s="1" t="s">
        <v>3941</v>
      </c>
      <c r="F1538" t="s">
        <v>2989</v>
      </c>
      <c r="G1538" s="45" t="s">
        <v>3916</v>
      </c>
      <c r="H1538" s="47">
        <f t="shared" si="76"/>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77"/>
        <v>Fraction of Eligible Industrial Energy Use Shifted to Alternate Fuel</v>
      </c>
      <c r="D1539" s="6" t="s">
        <v>3026</v>
      </c>
      <c r="E1539" s="1" t="s">
        <v>3461</v>
      </c>
      <c r="F1539" t="s">
        <v>2548</v>
      </c>
      <c r="G1539" s="45" t="s">
        <v>3467</v>
      </c>
      <c r="H1539" s="47">
        <f t="shared" si="76"/>
        <v>1538</v>
      </c>
      <c r="I1539" s="324" t="s">
        <v>41</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77"/>
        <v>Fraction of Eligible Industrial Energy Use Shifted to Alternate Fuel</v>
      </c>
      <c r="D1540" s="6" t="s">
        <v>3026</v>
      </c>
      <c r="E1540" s="1" t="s">
        <v>3462</v>
      </c>
      <c r="F1540" t="s">
        <v>2548</v>
      </c>
      <c r="G1540" s="45" t="s">
        <v>3468</v>
      </c>
      <c r="H1540" s="47">
        <f t="shared" si="76"/>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77"/>
        <v>Fraction of Eligible Industrial Energy Use Shifted to Alternate Fuel</v>
      </c>
      <c r="D1541" s="6" t="s">
        <v>3026</v>
      </c>
      <c r="E1541" s="1" t="s">
        <v>3463</v>
      </c>
      <c r="F1541" t="s">
        <v>2548</v>
      </c>
      <c r="G1541" s="45" t="s">
        <v>3469</v>
      </c>
      <c r="H1541" s="47">
        <f t="shared" si="76"/>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77"/>
        <v>Fraction of Eligible Industrial Energy Use Shifted to Alternate Fuel</v>
      </c>
      <c r="D1542" s="6" t="s">
        <v>3026</v>
      </c>
      <c r="E1542" s="1" t="s">
        <v>3464</v>
      </c>
      <c r="F1542" t="s">
        <v>2548</v>
      </c>
      <c r="G1542" s="45" t="s">
        <v>3470</v>
      </c>
      <c r="H1542" s="47">
        <f t="shared" si="76"/>
        <v>1541</v>
      </c>
      <c r="I1542" s="324" t="s">
        <v>40</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77"/>
        <v>Fraction of Eligible Industrial Energy Use Shifted to Alternate Fuel</v>
      </c>
      <c r="D1543" s="6" t="s">
        <v>3026</v>
      </c>
      <c r="E1543" s="1" t="s">
        <v>3465</v>
      </c>
      <c r="F1543" t="s">
        <v>2548</v>
      </c>
      <c r="G1543" s="45" t="s">
        <v>3471</v>
      </c>
      <c r="H1543" s="47">
        <f t="shared" si="76"/>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77"/>
        <v>Fraction of Eligible Industrial Energy Use Shifted to Alternate Fuel</v>
      </c>
      <c r="D1544" s="6" t="s">
        <v>3026</v>
      </c>
      <c r="E1544" s="1" t="s">
        <v>3466</v>
      </c>
      <c r="F1544" t="s">
        <v>2548</v>
      </c>
      <c r="G1544" s="45" t="s">
        <v>3472</v>
      </c>
      <c r="H1544" s="47">
        <f t="shared" si="76"/>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77"/>
        <v>Fraction of Eligible Industrial Energy Use Shifted to Alternate Fuel</v>
      </c>
      <c r="D1545" s="6" t="s">
        <v>3026</v>
      </c>
      <c r="E1545" s="1" t="s">
        <v>3583</v>
      </c>
      <c r="F1545" t="s">
        <v>2548</v>
      </c>
      <c r="G1545" s="45" t="s">
        <v>3473</v>
      </c>
      <c r="H1545" s="47">
        <f t="shared" si="76"/>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77"/>
        <v>Fraction of Eligible Industrial Energy Use Shifted to Alternate Fuel</v>
      </c>
      <c r="D1546" s="6" t="s">
        <v>3026</v>
      </c>
      <c r="E1546" s="1" t="s">
        <v>3939</v>
      </c>
      <c r="F1546" t="s">
        <v>2548</v>
      </c>
      <c r="G1546" s="45" t="s">
        <v>3915</v>
      </c>
      <c r="H1546" s="47">
        <f t="shared" si="76"/>
        <v>1545</v>
      </c>
      <c r="I1546" s="324" t="s">
        <v>41</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77"/>
        <v>Fraction of Eligible Industrial Energy Use Shifted to Alternate Fuel</v>
      </c>
      <c r="D1547" s="6" t="s">
        <v>3026</v>
      </c>
      <c r="E1547" s="1" t="s">
        <v>3940</v>
      </c>
      <c r="F1547" t="s">
        <v>2548</v>
      </c>
      <c r="G1547" s="45" t="s">
        <v>3914</v>
      </c>
      <c r="H1547" s="47">
        <f t="shared" si="76"/>
        <v>1546</v>
      </c>
      <c r="I1547" s="324" t="s">
        <v>41</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77"/>
        <v>Fraction of Eligible Industrial Energy Use Shifted to Alternate Fuel</v>
      </c>
      <c r="D1548" s="6" t="s">
        <v>3026</v>
      </c>
      <c r="E1548" s="1" t="s">
        <v>3941</v>
      </c>
      <c r="F1548" t="s">
        <v>2548</v>
      </c>
      <c r="G1548" s="45" t="s">
        <v>3916</v>
      </c>
      <c r="H1548" s="47">
        <f t="shared" si="76"/>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77"/>
        <v>Fraction of Eligible Industrial Energy Use Shifted to Alternate Fuel</v>
      </c>
      <c r="D1549" s="6" t="s">
        <v>3027</v>
      </c>
      <c r="E1549" s="1" t="s">
        <v>3461</v>
      </c>
      <c r="F1549" t="s">
        <v>2990</v>
      </c>
      <c r="G1549" s="45" t="s">
        <v>3467</v>
      </c>
      <c r="H1549" s="47">
        <f t="shared" si="76"/>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77"/>
        <v>Fraction of Eligible Industrial Energy Use Shifted to Alternate Fuel</v>
      </c>
      <c r="D1550" s="6" t="s">
        <v>3027</v>
      </c>
      <c r="E1550" s="1" t="s">
        <v>3462</v>
      </c>
      <c r="F1550" t="s">
        <v>2990</v>
      </c>
      <c r="G1550" s="45" t="s">
        <v>3468</v>
      </c>
      <c r="H1550" s="47">
        <f t="shared" si="76"/>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77"/>
        <v>Fraction of Eligible Industrial Energy Use Shifted to Alternate Fuel</v>
      </c>
      <c r="D1551" s="6" t="s">
        <v>3027</v>
      </c>
      <c r="E1551" s="1" t="s">
        <v>3463</v>
      </c>
      <c r="F1551" t="s">
        <v>2990</v>
      </c>
      <c r="G1551" s="45" t="s">
        <v>3469</v>
      </c>
      <c r="H1551" s="47">
        <f t="shared" si="76"/>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77"/>
        <v>Fraction of Eligible Industrial Energy Use Shifted to Alternate Fuel</v>
      </c>
      <c r="D1552" s="6" t="s">
        <v>3027</v>
      </c>
      <c r="E1552" s="1" t="s">
        <v>3464</v>
      </c>
      <c r="F1552" t="s">
        <v>2990</v>
      </c>
      <c r="G1552" s="45" t="s">
        <v>3470</v>
      </c>
      <c r="H1552" s="47">
        <f t="shared" si="76"/>
        <v>1551</v>
      </c>
      <c r="I1552" s="324" t="s">
        <v>40</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77"/>
        <v>Fraction of Eligible Industrial Energy Use Shifted to Alternate Fuel</v>
      </c>
      <c r="D1553" s="6" t="s">
        <v>3027</v>
      </c>
      <c r="E1553" s="1" t="s">
        <v>3465</v>
      </c>
      <c r="F1553" t="s">
        <v>2990</v>
      </c>
      <c r="G1553" s="45" t="s">
        <v>3471</v>
      </c>
      <c r="H1553" s="47">
        <f t="shared" si="76"/>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si="77"/>
        <v>Fraction of Eligible Industrial Energy Use Shifted to Alternate Fuel</v>
      </c>
      <c r="D1554" s="6" t="s">
        <v>3027</v>
      </c>
      <c r="E1554" s="1" t="s">
        <v>3466</v>
      </c>
      <c r="F1554" t="s">
        <v>2990</v>
      </c>
      <c r="G1554" s="45" t="s">
        <v>3472</v>
      </c>
      <c r="H1554" s="47">
        <f t="shared" si="76"/>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77"/>
        <v>Fraction of Eligible Industrial Energy Use Shifted to Alternate Fuel</v>
      </c>
      <c r="D1555" s="6" t="s">
        <v>3027</v>
      </c>
      <c r="E1555" s="1" t="s">
        <v>3583</v>
      </c>
      <c r="F1555" t="s">
        <v>2990</v>
      </c>
      <c r="G1555" s="45" t="s">
        <v>3473</v>
      </c>
      <c r="H1555" s="47">
        <f t="shared" si="76"/>
        <v>1554</v>
      </c>
      <c r="I1555" s="324" t="s">
        <v>41</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77"/>
        <v>Fraction of Eligible Industrial Energy Use Shifted to Alternate Fuel</v>
      </c>
      <c r="D1556" s="6" t="s">
        <v>3027</v>
      </c>
      <c r="E1556" s="1" t="s">
        <v>3939</v>
      </c>
      <c r="F1556" t="s">
        <v>2990</v>
      </c>
      <c r="G1556" s="45" t="s">
        <v>3915</v>
      </c>
      <c r="H1556" s="47">
        <f t="shared" si="76"/>
        <v>1555</v>
      </c>
      <c r="I1556" s="324" t="s">
        <v>41</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77"/>
        <v>Fraction of Eligible Industrial Energy Use Shifted to Alternate Fuel</v>
      </c>
      <c r="D1557" s="6" t="s">
        <v>3027</v>
      </c>
      <c r="E1557" s="1" t="s">
        <v>3940</v>
      </c>
      <c r="F1557" t="s">
        <v>2990</v>
      </c>
      <c r="G1557" s="45" t="s">
        <v>3914</v>
      </c>
      <c r="H1557" s="47">
        <f t="shared" si="76"/>
        <v>1556</v>
      </c>
      <c r="I1557" s="324" t="s">
        <v>41</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77"/>
        <v>Fraction of Eligible Industrial Energy Use Shifted to Alternate Fuel</v>
      </c>
      <c r="D1558" s="6" t="s">
        <v>3027</v>
      </c>
      <c r="E1558" s="1" t="s">
        <v>3941</v>
      </c>
      <c r="F1558" t="s">
        <v>2990</v>
      </c>
      <c r="G1558" s="45" t="s">
        <v>3916</v>
      </c>
      <c r="H1558" s="47">
        <f t="shared" si="76"/>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77"/>
        <v>Fraction of Eligible Industrial Energy Use Shifted to Alternate Fuel</v>
      </c>
      <c r="D1559" s="6" t="s">
        <v>3028</v>
      </c>
      <c r="E1559" s="1" t="s">
        <v>3461</v>
      </c>
      <c r="F1559" t="s">
        <v>2991</v>
      </c>
      <c r="G1559" s="45" t="s">
        <v>3467</v>
      </c>
      <c r="H1559" s="47">
        <f t="shared" si="76"/>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77"/>
        <v>Fraction of Eligible Industrial Energy Use Shifted to Alternate Fuel</v>
      </c>
      <c r="D1560" s="6" t="s">
        <v>3028</v>
      </c>
      <c r="E1560" s="1" t="s">
        <v>3462</v>
      </c>
      <c r="F1560" t="s">
        <v>2991</v>
      </c>
      <c r="G1560" s="45" t="s">
        <v>3468</v>
      </c>
      <c r="H1560" s="47">
        <f t="shared" si="76"/>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77"/>
        <v>Fraction of Eligible Industrial Energy Use Shifted to Alternate Fuel</v>
      </c>
      <c r="D1561" s="6" t="s">
        <v>3028</v>
      </c>
      <c r="E1561" s="1" t="s">
        <v>3463</v>
      </c>
      <c r="F1561" t="s">
        <v>2991</v>
      </c>
      <c r="G1561" s="45" t="s">
        <v>3469</v>
      </c>
      <c r="H1561" s="47">
        <f t="shared" si="76"/>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77"/>
        <v>Fraction of Eligible Industrial Energy Use Shifted to Alternate Fuel</v>
      </c>
      <c r="D1562" s="6" t="s">
        <v>3028</v>
      </c>
      <c r="E1562" s="1" t="s">
        <v>3464</v>
      </c>
      <c r="F1562" t="s">
        <v>2991</v>
      </c>
      <c r="G1562" s="45" t="s">
        <v>3470</v>
      </c>
      <c r="H1562" s="47">
        <f t="shared" si="76"/>
        <v>1561</v>
      </c>
      <c r="I1562" s="324" t="s">
        <v>40</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si="77"/>
        <v>Fraction of Eligible Industrial Energy Use Shifted to Alternate Fuel</v>
      </c>
      <c r="D1563" s="6" t="s">
        <v>3028</v>
      </c>
      <c r="E1563" s="1" t="s">
        <v>3465</v>
      </c>
      <c r="F1563" t="s">
        <v>2991</v>
      </c>
      <c r="G1563" s="45" t="s">
        <v>3471</v>
      </c>
      <c r="H1563" s="47">
        <f t="shared" si="76"/>
        <v>1562</v>
      </c>
      <c r="I1563" s="324" t="s">
        <v>41</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77"/>
        <v>Fraction of Eligible Industrial Energy Use Shifted to Alternate Fuel</v>
      </c>
      <c r="D1564" s="6" t="s">
        <v>3028</v>
      </c>
      <c r="E1564" s="1" t="s">
        <v>3466</v>
      </c>
      <c r="F1564" t="s">
        <v>2991</v>
      </c>
      <c r="G1564" s="45" t="s">
        <v>3472</v>
      </c>
      <c r="H1564" s="47">
        <f t="shared" si="76"/>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77"/>
        <v>Fraction of Eligible Industrial Energy Use Shifted to Alternate Fuel</v>
      </c>
      <c r="D1565" s="6" t="s">
        <v>3028</v>
      </c>
      <c r="E1565" s="1" t="s">
        <v>3583</v>
      </c>
      <c r="F1565" t="s">
        <v>2991</v>
      </c>
      <c r="G1565" s="45" t="s">
        <v>3473</v>
      </c>
      <c r="H1565" s="47">
        <f t="shared" ref="H1565:H1628" si="78">H1564+1</f>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77"/>
        <v>Fraction of Eligible Industrial Energy Use Shifted to Alternate Fuel</v>
      </c>
      <c r="D1566" s="6" t="s">
        <v>3028</v>
      </c>
      <c r="E1566" s="1" t="s">
        <v>3939</v>
      </c>
      <c r="F1566" t="s">
        <v>2991</v>
      </c>
      <c r="G1566" s="45" t="s">
        <v>3915</v>
      </c>
      <c r="H1566" s="47">
        <f t="shared" si="78"/>
        <v>1565</v>
      </c>
      <c r="I1566" s="324" t="s">
        <v>41</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77"/>
        <v>Fraction of Eligible Industrial Energy Use Shifted to Alternate Fuel</v>
      </c>
      <c r="D1567" s="6" t="s">
        <v>3028</v>
      </c>
      <c r="E1567" s="1" t="s">
        <v>3940</v>
      </c>
      <c r="F1567" t="s">
        <v>2991</v>
      </c>
      <c r="G1567" s="45" t="s">
        <v>3914</v>
      </c>
      <c r="H1567" s="47">
        <f t="shared" si="78"/>
        <v>1566</v>
      </c>
      <c r="I1567" s="324" t="s">
        <v>41</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77"/>
        <v>Fraction of Eligible Industrial Energy Use Shifted to Alternate Fuel</v>
      </c>
      <c r="D1568" s="6" t="s">
        <v>3028</v>
      </c>
      <c r="E1568" s="1" t="s">
        <v>3941</v>
      </c>
      <c r="F1568" t="s">
        <v>2991</v>
      </c>
      <c r="G1568" s="45" t="s">
        <v>3916</v>
      </c>
      <c r="H1568" s="47">
        <f t="shared" si="78"/>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77"/>
        <v>Fraction of Eligible Industrial Energy Use Shifted to Alternate Fuel</v>
      </c>
      <c r="D1569" s="6" t="s">
        <v>3029</v>
      </c>
      <c r="E1569" s="1" t="s">
        <v>3461</v>
      </c>
      <c r="F1569" t="s">
        <v>2992</v>
      </c>
      <c r="G1569" s="45" t="s">
        <v>3467</v>
      </c>
      <c r="H1569" s="47">
        <f t="shared" si="78"/>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77"/>
        <v>Fraction of Eligible Industrial Energy Use Shifted to Alternate Fuel</v>
      </c>
      <c r="D1570" s="6" t="s">
        <v>3029</v>
      </c>
      <c r="E1570" s="1" t="s">
        <v>3462</v>
      </c>
      <c r="F1570" t="s">
        <v>2992</v>
      </c>
      <c r="G1570" s="45" t="s">
        <v>3468</v>
      </c>
      <c r="H1570" s="47">
        <f t="shared" si="78"/>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77"/>
        <v>Fraction of Eligible Industrial Energy Use Shifted to Alternate Fuel</v>
      </c>
      <c r="D1571" s="6" t="s">
        <v>3029</v>
      </c>
      <c r="E1571" s="1" t="s">
        <v>3463</v>
      </c>
      <c r="F1571" t="s">
        <v>2992</v>
      </c>
      <c r="G1571" s="45" t="s">
        <v>3469</v>
      </c>
      <c r="H1571" s="47">
        <f t="shared" si="78"/>
        <v>1570</v>
      </c>
      <c r="I1571" s="324" t="s">
        <v>41</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77"/>
        <v>Fraction of Eligible Industrial Energy Use Shifted to Alternate Fuel</v>
      </c>
      <c r="D1572" s="6" t="s">
        <v>3029</v>
      </c>
      <c r="E1572" s="1" t="s">
        <v>3464</v>
      </c>
      <c r="F1572" t="s">
        <v>2992</v>
      </c>
      <c r="G1572" s="45" t="s">
        <v>3470</v>
      </c>
      <c r="H1572" s="47">
        <f t="shared" si="78"/>
        <v>1571</v>
      </c>
      <c r="I1572" s="324" t="s">
        <v>40</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77"/>
        <v>Fraction of Eligible Industrial Energy Use Shifted to Alternate Fuel</v>
      </c>
      <c r="D1573" s="6" t="s">
        <v>3029</v>
      </c>
      <c r="E1573" s="1" t="s">
        <v>3465</v>
      </c>
      <c r="F1573" t="s">
        <v>2992</v>
      </c>
      <c r="G1573" s="45" t="s">
        <v>3471</v>
      </c>
      <c r="H1573" s="47">
        <f t="shared" si="78"/>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77"/>
        <v>Fraction of Eligible Industrial Energy Use Shifted to Alternate Fuel</v>
      </c>
      <c r="D1574" s="6" t="s">
        <v>3029</v>
      </c>
      <c r="E1574" s="1" t="s">
        <v>3466</v>
      </c>
      <c r="F1574" t="s">
        <v>2992</v>
      </c>
      <c r="G1574" s="45" t="s">
        <v>3472</v>
      </c>
      <c r="H1574" s="47">
        <f t="shared" si="78"/>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77"/>
        <v>Fraction of Eligible Industrial Energy Use Shifted to Alternate Fuel</v>
      </c>
      <c r="D1575" s="6" t="s">
        <v>3029</v>
      </c>
      <c r="E1575" s="1" t="s">
        <v>3583</v>
      </c>
      <c r="F1575" t="s">
        <v>2992</v>
      </c>
      <c r="G1575" s="45" t="s">
        <v>3473</v>
      </c>
      <c r="H1575" s="47">
        <f t="shared" si="78"/>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77"/>
        <v>Fraction of Eligible Industrial Energy Use Shifted to Alternate Fuel</v>
      </c>
      <c r="D1576" s="6" t="s">
        <v>3029</v>
      </c>
      <c r="E1576" s="1" t="s">
        <v>3939</v>
      </c>
      <c r="F1576" t="s">
        <v>2992</v>
      </c>
      <c r="G1576" s="45" t="s">
        <v>3915</v>
      </c>
      <c r="H1576" s="47">
        <f t="shared" si="78"/>
        <v>1575</v>
      </c>
      <c r="I1576" s="324" t="s">
        <v>41</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77"/>
        <v>Fraction of Eligible Industrial Energy Use Shifted to Alternate Fuel</v>
      </c>
      <c r="D1577" s="6" t="s">
        <v>3029</v>
      </c>
      <c r="E1577" s="1" t="s">
        <v>3940</v>
      </c>
      <c r="F1577" t="s">
        <v>2992</v>
      </c>
      <c r="G1577" s="45" t="s">
        <v>3914</v>
      </c>
      <c r="H1577" s="47">
        <f t="shared" si="78"/>
        <v>1576</v>
      </c>
      <c r="I1577" s="324" t="s">
        <v>41</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77"/>
        <v>Fraction of Eligible Industrial Energy Use Shifted to Alternate Fuel</v>
      </c>
      <c r="D1578" s="6" t="s">
        <v>3029</v>
      </c>
      <c r="E1578" s="1" t="s">
        <v>3941</v>
      </c>
      <c r="F1578" t="s">
        <v>2992</v>
      </c>
      <c r="G1578" s="45" t="s">
        <v>3916</v>
      </c>
      <c r="H1578" s="47">
        <f t="shared" si="78"/>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ref="C1579:C1642" si="79">C$1449</f>
        <v>Fraction of Eligible Industrial Energy Use Shifted to Alternate Fuel</v>
      </c>
      <c r="D1579" s="6" t="s">
        <v>3030</v>
      </c>
      <c r="E1579" s="1" t="s">
        <v>3461</v>
      </c>
      <c r="F1579" t="s">
        <v>2549</v>
      </c>
      <c r="G1579" s="45" t="s">
        <v>3467</v>
      </c>
      <c r="H1579" s="47">
        <f t="shared" si="78"/>
        <v>1578</v>
      </c>
      <c r="I1579" s="324" t="s">
        <v>41</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79"/>
        <v>Fraction of Eligible Industrial Energy Use Shifted to Alternate Fuel</v>
      </c>
      <c r="D1580" s="6" t="s">
        <v>3030</v>
      </c>
      <c r="E1580" s="1" t="s">
        <v>3462</v>
      </c>
      <c r="F1580" t="s">
        <v>2549</v>
      </c>
      <c r="G1580" s="45" t="s">
        <v>3468</v>
      </c>
      <c r="H1580" s="47">
        <f t="shared" si="78"/>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79"/>
        <v>Fraction of Eligible Industrial Energy Use Shifted to Alternate Fuel</v>
      </c>
      <c r="D1581" s="6" t="s">
        <v>3030</v>
      </c>
      <c r="E1581" s="1" t="s">
        <v>3463</v>
      </c>
      <c r="F1581" t="s">
        <v>2549</v>
      </c>
      <c r="G1581" s="45" t="s">
        <v>3469</v>
      </c>
      <c r="H1581" s="47">
        <f t="shared" si="78"/>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79"/>
        <v>Fraction of Eligible Industrial Energy Use Shifted to Alternate Fuel</v>
      </c>
      <c r="D1582" s="6" t="s">
        <v>3030</v>
      </c>
      <c r="E1582" s="1" t="s">
        <v>3464</v>
      </c>
      <c r="F1582" t="s">
        <v>2549</v>
      </c>
      <c r="G1582" s="45" t="s">
        <v>3470</v>
      </c>
      <c r="H1582" s="47">
        <f t="shared" si="78"/>
        <v>1581</v>
      </c>
      <c r="I1582" s="324" t="s">
        <v>40</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79"/>
        <v>Fraction of Eligible Industrial Energy Use Shifted to Alternate Fuel</v>
      </c>
      <c r="D1583" s="6" t="s">
        <v>3030</v>
      </c>
      <c r="E1583" s="1" t="s">
        <v>3465</v>
      </c>
      <c r="F1583" t="s">
        <v>2549</v>
      </c>
      <c r="G1583" s="45" t="s">
        <v>3471</v>
      </c>
      <c r="H1583" s="47">
        <f t="shared" si="78"/>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79"/>
        <v>Fraction of Eligible Industrial Energy Use Shifted to Alternate Fuel</v>
      </c>
      <c r="D1584" s="6" t="s">
        <v>3030</v>
      </c>
      <c r="E1584" s="1" t="s">
        <v>3466</v>
      </c>
      <c r="F1584" t="s">
        <v>2549</v>
      </c>
      <c r="G1584" s="45" t="s">
        <v>3472</v>
      </c>
      <c r="H1584" s="47">
        <f t="shared" si="78"/>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79"/>
        <v>Fraction of Eligible Industrial Energy Use Shifted to Alternate Fuel</v>
      </c>
      <c r="D1585" s="6" t="s">
        <v>3030</v>
      </c>
      <c r="E1585" s="1" t="s">
        <v>3583</v>
      </c>
      <c r="F1585" t="s">
        <v>2549</v>
      </c>
      <c r="G1585" s="45" t="s">
        <v>3473</v>
      </c>
      <c r="H1585" s="47">
        <f t="shared" si="78"/>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79"/>
        <v>Fraction of Eligible Industrial Energy Use Shifted to Alternate Fuel</v>
      </c>
      <c r="D1586" s="6" t="s">
        <v>3030</v>
      </c>
      <c r="E1586" s="1" t="s">
        <v>3939</v>
      </c>
      <c r="F1586" t="s">
        <v>2549</v>
      </c>
      <c r="G1586" s="45" t="s">
        <v>3915</v>
      </c>
      <c r="H1586" s="47">
        <f t="shared" si="78"/>
        <v>1585</v>
      </c>
      <c r="I1586" s="324" t="s">
        <v>41</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79"/>
        <v>Fraction of Eligible Industrial Energy Use Shifted to Alternate Fuel</v>
      </c>
      <c r="D1587" s="6" t="s">
        <v>3030</v>
      </c>
      <c r="E1587" s="1" t="s">
        <v>3940</v>
      </c>
      <c r="F1587" t="s">
        <v>2549</v>
      </c>
      <c r="G1587" s="45" t="s">
        <v>3914</v>
      </c>
      <c r="H1587" s="47">
        <f t="shared" si="78"/>
        <v>1586</v>
      </c>
      <c r="I1587" s="324" t="s">
        <v>41</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79"/>
        <v>Fraction of Eligible Industrial Energy Use Shifted to Alternate Fuel</v>
      </c>
      <c r="D1588" s="6" t="s">
        <v>3030</v>
      </c>
      <c r="E1588" s="1" t="s">
        <v>3941</v>
      </c>
      <c r="F1588" t="s">
        <v>2549</v>
      </c>
      <c r="G1588" s="45" t="s">
        <v>3916</v>
      </c>
      <c r="H1588" s="47">
        <f t="shared" si="78"/>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79"/>
        <v>Fraction of Eligible Industrial Energy Use Shifted to Alternate Fuel</v>
      </c>
      <c r="D1589" s="6" t="s">
        <v>3031</v>
      </c>
      <c r="E1589" s="1" t="s">
        <v>3461</v>
      </c>
      <c r="F1589" t="s">
        <v>2993</v>
      </c>
      <c r="G1589" s="45" t="s">
        <v>3467</v>
      </c>
      <c r="H1589" s="47">
        <f t="shared" si="78"/>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79"/>
        <v>Fraction of Eligible Industrial Energy Use Shifted to Alternate Fuel</v>
      </c>
      <c r="D1590" s="6" t="s">
        <v>3031</v>
      </c>
      <c r="E1590" s="1" t="s">
        <v>3462</v>
      </c>
      <c r="F1590" t="s">
        <v>2993</v>
      </c>
      <c r="G1590" s="45" t="s">
        <v>3468</v>
      </c>
      <c r="H1590" s="47">
        <f t="shared" si="78"/>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79"/>
        <v>Fraction of Eligible Industrial Energy Use Shifted to Alternate Fuel</v>
      </c>
      <c r="D1591" s="6" t="s">
        <v>3031</v>
      </c>
      <c r="E1591" s="1" t="s">
        <v>3463</v>
      </c>
      <c r="F1591" t="s">
        <v>2993</v>
      </c>
      <c r="G1591" s="45" t="s">
        <v>3469</v>
      </c>
      <c r="H1591" s="47">
        <f t="shared" si="78"/>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79"/>
        <v>Fraction of Eligible Industrial Energy Use Shifted to Alternate Fuel</v>
      </c>
      <c r="D1592" s="6" t="s">
        <v>3031</v>
      </c>
      <c r="E1592" s="1" t="s">
        <v>3464</v>
      </c>
      <c r="F1592" t="s">
        <v>2993</v>
      </c>
      <c r="G1592" s="45" t="s">
        <v>3470</v>
      </c>
      <c r="H1592" s="47">
        <f t="shared" si="78"/>
        <v>1591</v>
      </c>
      <c r="I1592" s="324" t="s">
        <v>40</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79"/>
        <v>Fraction of Eligible Industrial Energy Use Shifted to Alternate Fuel</v>
      </c>
      <c r="D1593" s="6" t="s">
        <v>3031</v>
      </c>
      <c r="E1593" s="1" t="s">
        <v>3465</v>
      </c>
      <c r="F1593" t="s">
        <v>2993</v>
      </c>
      <c r="G1593" s="45" t="s">
        <v>3471</v>
      </c>
      <c r="H1593" s="47">
        <f t="shared" si="78"/>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79"/>
        <v>Fraction of Eligible Industrial Energy Use Shifted to Alternate Fuel</v>
      </c>
      <c r="D1594" s="6" t="s">
        <v>3031</v>
      </c>
      <c r="E1594" s="1" t="s">
        <v>3466</v>
      </c>
      <c r="F1594" t="s">
        <v>2993</v>
      </c>
      <c r="G1594" s="45" t="s">
        <v>3472</v>
      </c>
      <c r="H1594" s="47">
        <f t="shared" si="78"/>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79"/>
        <v>Fraction of Eligible Industrial Energy Use Shifted to Alternate Fuel</v>
      </c>
      <c r="D1595" s="6" t="s">
        <v>3031</v>
      </c>
      <c r="E1595" s="1" t="s">
        <v>3583</v>
      </c>
      <c r="F1595" t="s">
        <v>2993</v>
      </c>
      <c r="G1595" s="45" t="s">
        <v>3473</v>
      </c>
      <c r="H1595" s="47">
        <f t="shared" si="78"/>
        <v>1594</v>
      </c>
      <c r="I1595" s="324" t="s">
        <v>41</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79"/>
        <v>Fraction of Eligible Industrial Energy Use Shifted to Alternate Fuel</v>
      </c>
      <c r="D1596" s="6" t="s">
        <v>3031</v>
      </c>
      <c r="E1596" s="1" t="s">
        <v>3939</v>
      </c>
      <c r="F1596" t="s">
        <v>2993</v>
      </c>
      <c r="G1596" s="45" t="s">
        <v>3915</v>
      </c>
      <c r="H1596" s="47">
        <f t="shared" si="78"/>
        <v>1595</v>
      </c>
      <c r="I1596" s="324" t="s">
        <v>41</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79"/>
        <v>Fraction of Eligible Industrial Energy Use Shifted to Alternate Fuel</v>
      </c>
      <c r="D1597" s="6" t="s">
        <v>3031</v>
      </c>
      <c r="E1597" s="1" t="s">
        <v>3940</v>
      </c>
      <c r="F1597" t="s">
        <v>2993</v>
      </c>
      <c r="G1597" s="45" t="s">
        <v>3914</v>
      </c>
      <c r="H1597" s="47">
        <f t="shared" si="78"/>
        <v>1596</v>
      </c>
      <c r="I1597" s="324" t="s">
        <v>41</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79"/>
        <v>Fraction of Eligible Industrial Energy Use Shifted to Alternate Fuel</v>
      </c>
      <c r="D1598" s="6" t="s">
        <v>3031</v>
      </c>
      <c r="E1598" s="1" t="s">
        <v>3941</v>
      </c>
      <c r="F1598" t="s">
        <v>2993</v>
      </c>
      <c r="G1598" s="45" t="s">
        <v>3916</v>
      </c>
      <c r="H1598" s="47">
        <f t="shared" si="78"/>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79"/>
        <v>Fraction of Eligible Industrial Energy Use Shifted to Alternate Fuel</v>
      </c>
      <c r="D1599" s="6" t="s">
        <v>3032</v>
      </c>
      <c r="E1599" s="1" t="s">
        <v>3461</v>
      </c>
      <c r="F1599" t="s">
        <v>2994</v>
      </c>
      <c r="G1599" s="45" t="s">
        <v>3467</v>
      </c>
      <c r="H1599" s="47">
        <f t="shared" si="78"/>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79"/>
        <v>Fraction of Eligible Industrial Energy Use Shifted to Alternate Fuel</v>
      </c>
      <c r="D1600" s="6" t="s">
        <v>3032</v>
      </c>
      <c r="E1600" s="1" t="s">
        <v>3462</v>
      </c>
      <c r="F1600" t="s">
        <v>2994</v>
      </c>
      <c r="G1600" s="45" t="s">
        <v>3468</v>
      </c>
      <c r="H1600" s="47">
        <f t="shared" si="78"/>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79"/>
        <v>Fraction of Eligible Industrial Energy Use Shifted to Alternate Fuel</v>
      </c>
      <c r="D1601" s="6" t="s">
        <v>3032</v>
      </c>
      <c r="E1601" s="1" t="s">
        <v>3463</v>
      </c>
      <c r="F1601" t="s">
        <v>2994</v>
      </c>
      <c r="G1601" s="45" t="s">
        <v>3469</v>
      </c>
      <c r="H1601" s="47">
        <f t="shared" si="78"/>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79"/>
        <v>Fraction of Eligible Industrial Energy Use Shifted to Alternate Fuel</v>
      </c>
      <c r="D1602" s="6" t="s">
        <v>3032</v>
      </c>
      <c r="E1602" s="1" t="s">
        <v>3464</v>
      </c>
      <c r="F1602" t="s">
        <v>2994</v>
      </c>
      <c r="G1602" s="45" t="s">
        <v>3470</v>
      </c>
      <c r="H1602" s="47">
        <f t="shared" si="78"/>
        <v>1601</v>
      </c>
      <c r="I1602" s="324" t="s">
        <v>40</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3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79"/>
        <v>Fraction of Eligible Industrial Energy Use Shifted to Alternate Fuel</v>
      </c>
      <c r="D1603" s="6" t="s">
        <v>3032</v>
      </c>
      <c r="E1603" s="1" t="s">
        <v>3465</v>
      </c>
      <c r="F1603" t="s">
        <v>2994</v>
      </c>
      <c r="G1603" s="45" t="s">
        <v>3471</v>
      </c>
      <c r="H1603" s="47">
        <f t="shared" si="78"/>
        <v>1602</v>
      </c>
      <c r="I1603" s="324" t="s">
        <v>41</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3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79"/>
        <v>Fraction of Eligible Industrial Energy Use Shifted to Alternate Fuel</v>
      </c>
      <c r="D1604" s="6" t="s">
        <v>3032</v>
      </c>
      <c r="E1604" s="1" t="s">
        <v>3466</v>
      </c>
      <c r="F1604" t="s">
        <v>2994</v>
      </c>
      <c r="G1604" s="45" t="s">
        <v>3472</v>
      </c>
      <c r="H1604" s="47">
        <f t="shared" si="78"/>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3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79"/>
        <v>Fraction of Eligible Industrial Energy Use Shifted to Alternate Fuel</v>
      </c>
      <c r="D1605" s="6" t="s">
        <v>3032</v>
      </c>
      <c r="E1605" s="1" t="s">
        <v>3583</v>
      </c>
      <c r="F1605" t="s">
        <v>2994</v>
      </c>
      <c r="G1605" s="45" t="s">
        <v>3473</v>
      </c>
      <c r="H1605" s="47">
        <f t="shared" si="78"/>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3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79"/>
        <v>Fraction of Eligible Industrial Energy Use Shifted to Alternate Fuel</v>
      </c>
      <c r="D1606" s="6" t="s">
        <v>3032</v>
      </c>
      <c r="E1606" s="1" t="s">
        <v>3939</v>
      </c>
      <c r="F1606" t="s">
        <v>2994</v>
      </c>
      <c r="G1606" s="45" t="s">
        <v>3915</v>
      </c>
      <c r="H1606" s="47">
        <f t="shared" si="78"/>
        <v>1605</v>
      </c>
      <c r="I1606" s="324" t="s">
        <v>41</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3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79"/>
        <v>Fraction of Eligible Industrial Energy Use Shifted to Alternate Fuel</v>
      </c>
      <c r="D1607" s="6" t="s">
        <v>3032</v>
      </c>
      <c r="E1607" s="1" t="s">
        <v>3940</v>
      </c>
      <c r="F1607" t="s">
        <v>2994</v>
      </c>
      <c r="G1607" s="45" t="s">
        <v>3914</v>
      </c>
      <c r="H1607" s="47">
        <f t="shared" si="78"/>
        <v>1606</v>
      </c>
      <c r="I1607" s="324" t="s">
        <v>41</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3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79"/>
        <v>Fraction of Eligible Industrial Energy Use Shifted to Alternate Fuel</v>
      </c>
      <c r="D1608" s="6" t="s">
        <v>3032</v>
      </c>
      <c r="E1608" s="1" t="s">
        <v>3941</v>
      </c>
      <c r="F1608" t="s">
        <v>2994</v>
      </c>
      <c r="G1608" s="45" t="s">
        <v>3916</v>
      </c>
      <c r="H1608" s="47">
        <f t="shared" si="78"/>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3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79"/>
        <v>Fraction of Eligible Industrial Energy Use Shifted to Alternate Fuel</v>
      </c>
      <c r="D1609" s="6" t="s">
        <v>3033</v>
      </c>
      <c r="E1609" s="1" t="s">
        <v>3461</v>
      </c>
      <c r="F1609" t="s">
        <v>2995</v>
      </c>
      <c r="G1609" s="45" t="s">
        <v>3467</v>
      </c>
      <c r="H1609" s="47">
        <f t="shared" si="78"/>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3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79"/>
        <v>Fraction of Eligible Industrial Energy Use Shifted to Alternate Fuel</v>
      </c>
      <c r="D1610" s="6" t="s">
        <v>3033</v>
      </c>
      <c r="E1610" s="1" t="s">
        <v>3462</v>
      </c>
      <c r="F1610" t="s">
        <v>2995</v>
      </c>
      <c r="G1610" s="45" t="s">
        <v>3468</v>
      </c>
      <c r="H1610" s="47">
        <f t="shared" si="78"/>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3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79"/>
        <v>Fraction of Eligible Industrial Energy Use Shifted to Alternate Fuel</v>
      </c>
      <c r="D1611" s="6" t="s">
        <v>3033</v>
      </c>
      <c r="E1611" s="1" t="s">
        <v>3463</v>
      </c>
      <c r="F1611" t="s">
        <v>2995</v>
      </c>
      <c r="G1611" s="45" t="s">
        <v>3469</v>
      </c>
      <c r="H1611" s="47">
        <f t="shared" si="78"/>
        <v>1610</v>
      </c>
      <c r="I1611" s="324" t="s">
        <v>41</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3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79"/>
        <v>Fraction of Eligible Industrial Energy Use Shifted to Alternate Fuel</v>
      </c>
      <c r="D1612" s="6" t="s">
        <v>3033</v>
      </c>
      <c r="E1612" s="1" t="s">
        <v>3464</v>
      </c>
      <c r="F1612" t="s">
        <v>2995</v>
      </c>
      <c r="G1612" s="45" t="s">
        <v>3470</v>
      </c>
      <c r="H1612" s="47">
        <f t="shared" si="78"/>
        <v>1611</v>
      </c>
      <c r="I1612" s="324" t="s">
        <v>40</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3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79"/>
        <v>Fraction of Eligible Industrial Energy Use Shifted to Alternate Fuel</v>
      </c>
      <c r="D1613" s="6" t="s">
        <v>3033</v>
      </c>
      <c r="E1613" s="1" t="s">
        <v>3465</v>
      </c>
      <c r="F1613" t="s">
        <v>2995</v>
      </c>
      <c r="G1613" s="45" t="s">
        <v>3471</v>
      </c>
      <c r="H1613" s="47">
        <f t="shared" si="78"/>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3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79"/>
        <v>Fraction of Eligible Industrial Energy Use Shifted to Alternate Fuel</v>
      </c>
      <c r="D1614" s="6" t="s">
        <v>3033</v>
      </c>
      <c r="E1614" s="1" t="s">
        <v>3466</v>
      </c>
      <c r="F1614" t="s">
        <v>2995</v>
      </c>
      <c r="G1614" s="45" t="s">
        <v>3472</v>
      </c>
      <c r="H1614" s="47">
        <f t="shared" si="78"/>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3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79"/>
        <v>Fraction of Eligible Industrial Energy Use Shifted to Alternate Fuel</v>
      </c>
      <c r="D1615" s="6" t="s">
        <v>3033</v>
      </c>
      <c r="E1615" s="1" t="s">
        <v>3583</v>
      </c>
      <c r="F1615" t="s">
        <v>2995</v>
      </c>
      <c r="G1615" s="45" t="s">
        <v>3473</v>
      </c>
      <c r="H1615" s="47">
        <f t="shared" si="78"/>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3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79"/>
        <v>Fraction of Eligible Industrial Energy Use Shifted to Alternate Fuel</v>
      </c>
      <c r="D1616" s="6" t="s">
        <v>3033</v>
      </c>
      <c r="E1616" s="1" t="s">
        <v>3939</v>
      </c>
      <c r="F1616" t="s">
        <v>2995</v>
      </c>
      <c r="G1616" s="45" t="s">
        <v>3915</v>
      </c>
      <c r="H1616" s="47">
        <f t="shared" si="78"/>
        <v>1615</v>
      </c>
      <c r="I1616" s="324" t="s">
        <v>41</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3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79"/>
        <v>Fraction of Eligible Industrial Energy Use Shifted to Alternate Fuel</v>
      </c>
      <c r="D1617" s="6" t="s">
        <v>3033</v>
      </c>
      <c r="E1617" s="1" t="s">
        <v>3940</v>
      </c>
      <c r="F1617" t="s">
        <v>2995</v>
      </c>
      <c r="G1617" s="45" t="s">
        <v>3914</v>
      </c>
      <c r="H1617" s="47">
        <f t="shared" si="78"/>
        <v>1616</v>
      </c>
      <c r="I1617" s="324" t="s">
        <v>41</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3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si="79"/>
        <v>Fraction of Eligible Industrial Energy Use Shifted to Alternate Fuel</v>
      </c>
      <c r="D1618" s="6" t="s">
        <v>3033</v>
      </c>
      <c r="E1618" s="1" t="s">
        <v>3941</v>
      </c>
      <c r="F1618" t="s">
        <v>2995</v>
      </c>
      <c r="G1618" s="45" t="s">
        <v>3916</v>
      </c>
      <c r="H1618" s="47">
        <f t="shared" si="78"/>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3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79"/>
        <v>Fraction of Eligible Industrial Energy Use Shifted to Alternate Fuel</v>
      </c>
      <c r="D1619" s="6" t="s">
        <v>3034</v>
      </c>
      <c r="E1619" s="1" t="s">
        <v>3461</v>
      </c>
      <c r="F1619" t="s">
        <v>2996</v>
      </c>
      <c r="G1619" s="45" t="s">
        <v>3467</v>
      </c>
      <c r="H1619" s="47">
        <f t="shared" si="78"/>
        <v>1618</v>
      </c>
      <c r="I1619" s="324" t="s">
        <v>41</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3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79"/>
        <v>Fraction of Eligible Industrial Energy Use Shifted to Alternate Fuel</v>
      </c>
      <c r="D1620" s="6" t="s">
        <v>3034</v>
      </c>
      <c r="E1620" s="1" t="s">
        <v>3462</v>
      </c>
      <c r="F1620" t="s">
        <v>2996</v>
      </c>
      <c r="G1620" s="45" t="s">
        <v>3468</v>
      </c>
      <c r="H1620" s="47">
        <f t="shared" si="78"/>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3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79"/>
        <v>Fraction of Eligible Industrial Energy Use Shifted to Alternate Fuel</v>
      </c>
      <c r="D1621" s="6" t="s">
        <v>3034</v>
      </c>
      <c r="E1621" s="1" t="s">
        <v>3463</v>
      </c>
      <c r="F1621" t="s">
        <v>2996</v>
      </c>
      <c r="G1621" s="45" t="s">
        <v>3469</v>
      </c>
      <c r="H1621" s="47">
        <f t="shared" si="78"/>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3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79"/>
        <v>Fraction of Eligible Industrial Energy Use Shifted to Alternate Fuel</v>
      </c>
      <c r="D1622" s="6" t="s">
        <v>3034</v>
      </c>
      <c r="E1622" s="1" t="s">
        <v>3464</v>
      </c>
      <c r="F1622" t="s">
        <v>2996</v>
      </c>
      <c r="G1622" s="45" t="s">
        <v>3470</v>
      </c>
      <c r="H1622" s="47">
        <f t="shared" si="78"/>
        <v>1621</v>
      </c>
      <c r="I1622" s="324" t="s">
        <v>40</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3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79"/>
        <v>Fraction of Eligible Industrial Energy Use Shifted to Alternate Fuel</v>
      </c>
      <c r="D1623" s="6" t="s">
        <v>3034</v>
      </c>
      <c r="E1623" s="1" t="s">
        <v>3465</v>
      </c>
      <c r="F1623" t="s">
        <v>2996</v>
      </c>
      <c r="G1623" s="45" t="s">
        <v>3471</v>
      </c>
      <c r="H1623" s="47">
        <f t="shared" si="78"/>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3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79"/>
        <v>Fraction of Eligible Industrial Energy Use Shifted to Alternate Fuel</v>
      </c>
      <c r="D1624" s="6" t="s">
        <v>3034</v>
      </c>
      <c r="E1624" s="1" t="s">
        <v>3466</v>
      </c>
      <c r="F1624" t="s">
        <v>2996</v>
      </c>
      <c r="G1624" s="45" t="s">
        <v>3472</v>
      </c>
      <c r="H1624" s="47">
        <f t="shared" si="78"/>
        <v>1623</v>
      </c>
      <c r="I1624" s="324" t="s">
        <v>41</v>
      </c>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3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79"/>
        <v>Fraction of Eligible Industrial Energy Use Shifted to Alternate Fuel</v>
      </c>
      <c r="D1625" s="6" t="s">
        <v>3034</v>
      </c>
      <c r="E1625" s="1" t="s">
        <v>3583</v>
      </c>
      <c r="F1625" t="s">
        <v>2996</v>
      </c>
      <c r="G1625" s="45" t="s">
        <v>3473</v>
      </c>
      <c r="H1625" s="47">
        <f t="shared" si="78"/>
        <v>1624</v>
      </c>
      <c r="I1625" s="324" t="s">
        <v>41</v>
      </c>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3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79"/>
        <v>Fraction of Eligible Industrial Energy Use Shifted to Alternate Fuel</v>
      </c>
      <c r="D1626" s="6" t="s">
        <v>3034</v>
      </c>
      <c r="E1626" s="1" t="s">
        <v>3939</v>
      </c>
      <c r="F1626" t="s">
        <v>2996</v>
      </c>
      <c r="G1626" s="45" t="s">
        <v>3915</v>
      </c>
      <c r="H1626" s="47">
        <f t="shared" si="78"/>
        <v>1625</v>
      </c>
      <c r="I1626" s="324" t="s">
        <v>41</v>
      </c>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3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si="79"/>
        <v>Fraction of Eligible Industrial Energy Use Shifted to Alternate Fuel</v>
      </c>
      <c r="D1627" s="6" t="s">
        <v>3034</v>
      </c>
      <c r="E1627" s="1" t="s">
        <v>3940</v>
      </c>
      <c r="F1627" t="s">
        <v>2996</v>
      </c>
      <c r="G1627" s="45" t="s">
        <v>3914</v>
      </c>
      <c r="H1627" s="47">
        <f t="shared" si="78"/>
        <v>1626</v>
      </c>
      <c r="I1627" s="324" t="s">
        <v>41</v>
      </c>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3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79"/>
        <v>Fraction of Eligible Industrial Energy Use Shifted to Alternate Fuel</v>
      </c>
      <c r="D1628" s="6" t="s">
        <v>3034</v>
      </c>
      <c r="E1628" s="1" t="s">
        <v>3941</v>
      </c>
      <c r="F1628" t="s">
        <v>2996</v>
      </c>
      <c r="G1628" s="45" t="s">
        <v>3916</v>
      </c>
      <c r="H1628" s="47">
        <f t="shared" si="78"/>
        <v>1627</v>
      </c>
      <c r="I1628" s="324" t="s">
        <v>41</v>
      </c>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3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79"/>
        <v>Fraction of Eligible Industrial Energy Use Shifted to Alternate Fuel</v>
      </c>
      <c r="D1629" s="6" t="s">
        <v>3035</v>
      </c>
      <c r="E1629" s="1" t="s">
        <v>3461</v>
      </c>
      <c r="F1629" t="s">
        <v>2997</v>
      </c>
      <c r="G1629" s="45" t="s">
        <v>3467</v>
      </c>
      <c r="H1629" s="47">
        <f t="shared" ref="H1629:H1692" si="80">H1628+1</f>
        <v>1628</v>
      </c>
      <c r="I1629" s="324" t="s">
        <v>41</v>
      </c>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3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79"/>
        <v>Fraction of Eligible Industrial Energy Use Shifted to Alternate Fuel</v>
      </c>
      <c r="D1630" s="6" t="s">
        <v>3035</v>
      </c>
      <c r="E1630" s="1" t="s">
        <v>3462</v>
      </c>
      <c r="F1630" t="s">
        <v>2997</v>
      </c>
      <c r="G1630" s="45" t="s">
        <v>3468</v>
      </c>
      <c r="H1630" s="47">
        <f t="shared" si="80"/>
        <v>1629</v>
      </c>
      <c r="I1630" s="324" t="s">
        <v>41</v>
      </c>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3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79"/>
        <v>Fraction of Eligible Industrial Energy Use Shifted to Alternate Fuel</v>
      </c>
      <c r="D1631" s="6" t="s">
        <v>3035</v>
      </c>
      <c r="E1631" s="1" t="s">
        <v>3463</v>
      </c>
      <c r="F1631" t="s">
        <v>2997</v>
      </c>
      <c r="G1631" s="45" t="s">
        <v>3469</v>
      </c>
      <c r="H1631" s="47">
        <f t="shared" si="80"/>
        <v>1630</v>
      </c>
      <c r="I1631" s="324" t="s">
        <v>41</v>
      </c>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3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79"/>
        <v>Fraction of Eligible Industrial Energy Use Shifted to Alternate Fuel</v>
      </c>
      <c r="D1632" s="6" t="s">
        <v>3035</v>
      </c>
      <c r="E1632" s="1" t="s">
        <v>3464</v>
      </c>
      <c r="F1632" t="s">
        <v>2997</v>
      </c>
      <c r="G1632" s="45" t="s">
        <v>3470</v>
      </c>
      <c r="H1632" s="47">
        <f t="shared" si="80"/>
        <v>1631</v>
      </c>
      <c r="I1632" s="324" t="s">
        <v>40</v>
      </c>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3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79"/>
        <v>Fraction of Eligible Industrial Energy Use Shifted to Alternate Fuel</v>
      </c>
      <c r="D1633" s="6" t="s">
        <v>3035</v>
      </c>
      <c r="E1633" s="1" t="s">
        <v>3465</v>
      </c>
      <c r="F1633" t="s">
        <v>2997</v>
      </c>
      <c r="G1633" s="45" t="s">
        <v>3471</v>
      </c>
      <c r="H1633" s="47">
        <f t="shared" si="80"/>
        <v>1632</v>
      </c>
      <c r="I1633" s="324" t="s">
        <v>41</v>
      </c>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3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79"/>
        <v>Fraction of Eligible Industrial Energy Use Shifted to Alternate Fuel</v>
      </c>
      <c r="D1634" s="6" t="s">
        <v>3035</v>
      </c>
      <c r="E1634" s="1" t="s">
        <v>3466</v>
      </c>
      <c r="F1634" t="s">
        <v>2997</v>
      </c>
      <c r="G1634" s="45" t="s">
        <v>3472</v>
      </c>
      <c r="H1634" s="47">
        <f t="shared" si="80"/>
        <v>1633</v>
      </c>
      <c r="I1634" s="324" t="s">
        <v>41</v>
      </c>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3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79"/>
        <v>Fraction of Eligible Industrial Energy Use Shifted to Alternate Fuel</v>
      </c>
      <c r="D1635" s="6" t="s">
        <v>3035</v>
      </c>
      <c r="E1635" s="1" t="s">
        <v>3583</v>
      </c>
      <c r="F1635" t="s">
        <v>2997</v>
      </c>
      <c r="G1635" s="45" t="s">
        <v>3473</v>
      </c>
      <c r="H1635" s="47">
        <f t="shared" si="80"/>
        <v>1634</v>
      </c>
      <c r="I1635" s="324" t="s">
        <v>41</v>
      </c>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3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79"/>
        <v>Fraction of Eligible Industrial Energy Use Shifted to Alternate Fuel</v>
      </c>
      <c r="D1636" s="6" t="s">
        <v>3035</v>
      </c>
      <c r="E1636" s="1" t="s">
        <v>3939</v>
      </c>
      <c r="F1636" t="s">
        <v>2997</v>
      </c>
      <c r="G1636" s="45" t="s">
        <v>3915</v>
      </c>
      <c r="H1636" s="47">
        <f t="shared" si="80"/>
        <v>1635</v>
      </c>
      <c r="I1636" s="324" t="s">
        <v>41</v>
      </c>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3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79"/>
        <v>Fraction of Eligible Industrial Energy Use Shifted to Alternate Fuel</v>
      </c>
      <c r="D1637" s="6" t="s">
        <v>3035</v>
      </c>
      <c r="E1637" s="1" t="s">
        <v>3940</v>
      </c>
      <c r="F1637" t="s">
        <v>2997</v>
      </c>
      <c r="G1637" s="45" t="s">
        <v>3914</v>
      </c>
      <c r="H1637" s="47">
        <f t="shared" si="80"/>
        <v>1636</v>
      </c>
      <c r="I1637" s="324" t="s">
        <v>41</v>
      </c>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3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79"/>
        <v>Fraction of Eligible Industrial Energy Use Shifted to Alternate Fuel</v>
      </c>
      <c r="D1638" s="6" t="s">
        <v>3035</v>
      </c>
      <c r="E1638" s="1" t="s">
        <v>3941</v>
      </c>
      <c r="F1638" t="s">
        <v>2997</v>
      </c>
      <c r="G1638" s="45" t="s">
        <v>3916</v>
      </c>
      <c r="H1638" s="47">
        <f t="shared" si="80"/>
        <v>1637</v>
      </c>
      <c r="I1638" s="324" t="s">
        <v>41</v>
      </c>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3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79"/>
        <v>Fraction of Eligible Industrial Energy Use Shifted to Alternate Fuel</v>
      </c>
      <c r="D1639" s="6" t="s">
        <v>3036</v>
      </c>
      <c r="E1639" s="1" t="s">
        <v>3461</v>
      </c>
      <c r="F1639" t="s">
        <v>2998</v>
      </c>
      <c r="G1639" s="45" t="s">
        <v>3467</v>
      </c>
      <c r="H1639" s="47">
        <f t="shared" si="80"/>
        <v>1638</v>
      </c>
      <c r="I1639" s="324" t="s">
        <v>41</v>
      </c>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3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79"/>
        <v>Fraction of Eligible Industrial Energy Use Shifted to Alternate Fuel</v>
      </c>
      <c r="D1640" s="6" t="s">
        <v>3036</v>
      </c>
      <c r="E1640" s="1" t="s">
        <v>3462</v>
      </c>
      <c r="F1640" t="s">
        <v>2998</v>
      </c>
      <c r="G1640" s="45" t="s">
        <v>3468</v>
      </c>
      <c r="H1640" s="47">
        <f t="shared" si="80"/>
        <v>1639</v>
      </c>
      <c r="I1640" s="324" t="s">
        <v>41</v>
      </c>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3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79"/>
        <v>Fraction of Eligible Industrial Energy Use Shifted to Alternate Fuel</v>
      </c>
      <c r="D1641" s="6" t="s">
        <v>3036</v>
      </c>
      <c r="E1641" s="1" t="s">
        <v>3463</v>
      </c>
      <c r="F1641" t="s">
        <v>2998</v>
      </c>
      <c r="G1641" s="45" t="s">
        <v>3469</v>
      </c>
      <c r="H1641" s="47">
        <f t="shared" si="80"/>
        <v>1640</v>
      </c>
      <c r="I1641" s="324" t="s">
        <v>41</v>
      </c>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3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79"/>
        <v>Fraction of Eligible Industrial Energy Use Shifted to Alternate Fuel</v>
      </c>
      <c r="D1642" s="6" t="s">
        <v>3036</v>
      </c>
      <c r="E1642" s="1" t="s">
        <v>3464</v>
      </c>
      <c r="F1642" t="s">
        <v>2998</v>
      </c>
      <c r="G1642" s="45" t="s">
        <v>3470</v>
      </c>
      <c r="H1642" s="47">
        <f t="shared" si="80"/>
        <v>1641</v>
      </c>
      <c r="I1642" s="324" t="s">
        <v>40</v>
      </c>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3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ref="C1643:C1698" si="81">C$1449</f>
        <v>Fraction of Eligible Industrial Energy Use Shifted to Alternate Fuel</v>
      </c>
      <c r="D1643" s="6" t="s">
        <v>3036</v>
      </c>
      <c r="E1643" s="1" t="s">
        <v>3465</v>
      </c>
      <c r="F1643" t="s">
        <v>2998</v>
      </c>
      <c r="G1643" s="45" t="s">
        <v>3471</v>
      </c>
      <c r="H1643" s="47">
        <f t="shared" si="80"/>
        <v>1642</v>
      </c>
      <c r="I1643" s="324" t="s">
        <v>41</v>
      </c>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3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81"/>
        <v>Fraction of Eligible Industrial Energy Use Shifted to Alternate Fuel</v>
      </c>
      <c r="D1644" s="6" t="s">
        <v>3036</v>
      </c>
      <c r="E1644" s="1" t="s">
        <v>3466</v>
      </c>
      <c r="F1644" t="s">
        <v>2998</v>
      </c>
      <c r="G1644" s="45" t="s">
        <v>3472</v>
      </c>
      <c r="H1644" s="47">
        <f t="shared" si="80"/>
        <v>1643</v>
      </c>
      <c r="I1644" s="324" t="s">
        <v>41</v>
      </c>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3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81"/>
        <v>Fraction of Eligible Industrial Energy Use Shifted to Alternate Fuel</v>
      </c>
      <c r="D1645" s="6" t="s">
        <v>3036</v>
      </c>
      <c r="E1645" s="1" t="s">
        <v>3583</v>
      </c>
      <c r="F1645" t="s">
        <v>2998</v>
      </c>
      <c r="G1645" s="45" t="s">
        <v>3473</v>
      </c>
      <c r="H1645" s="47">
        <f t="shared" si="80"/>
        <v>1644</v>
      </c>
      <c r="I1645" s="324" t="s">
        <v>41</v>
      </c>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3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81"/>
        <v>Fraction of Eligible Industrial Energy Use Shifted to Alternate Fuel</v>
      </c>
      <c r="D1646" s="6" t="s">
        <v>3036</v>
      </c>
      <c r="E1646" s="1" t="s">
        <v>3939</v>
      </c>
      <c r="F1646" t="s">
        <v>2998</v>
      </c>
      <c r="G1646" s="45" t="s">
        <v>3915</v>
      </c>
      <c r="H1646" s="47">
        <f t="shared" si="80"/>
        <v>1645</v>
      </c>
      <c r="I1646" s="324" t="s">
        <v>41</v>
      </c>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3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81"/>
        <v>Fraction of Eligible Industrial Energy Use Shifted to Alternate Fuel</v>
      </c>
      <c r="D1647" s="6" t="s">
        <v>3036</v>
      </c>
      <c r="E1647" s="1" t="s">
        <v>3940</v>
      </c>
      <c r="F1647" t="s">
        <v>2998</v>
      </c>
      <c r="G1647" s="45" t="s">
        <v>3914</v>
      </c>
      <c r="H1647" s="47">
        <f t="shared" si="80"/>
        <v>1646</v>
      </c>
      <c r="I1647" s="324" t="s">
        <v>41</v>
      </c>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3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81"/>
        <v>Fraction of Eligible Industrial Energy Use Shifted to Alternate Fuel</v>
      </c>
      <c r="D1648" s="6" t="s">
        <v>3036</v>
      </c>
      <c r="E1648" s="1" t="s">
        <v>3941</v>
      </c>
      <c r="F1648" t="s">
        <v>2998</v>
      </c>
      <c r="G1648" s="45" t="s">
        <v>3916</v>
      </c>
      <c r="H1648" s="47">
        <f t="shared" si="80"/>
        <v>1647</v>
      </c>
      <c r="I1648" s="324" t="s">
        <v>41</v>
      </c>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3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81"/>
        <v>Fraction of Eligible Industrial Energy Use Shifted to Alternate Fuel</v>
      </c>
      <c r="D1649" s="6" t="s">
        <v>3037</v>
      </c>
      <c r="E1649" s="1" t="s">
        <v>3461</v>
      </c>
      <c r="F1649" t="s">
        <v>2999</v>
      </c>
      <c r="G1649" s="45" t="s">
        <v>3467</v>
      </c>
      <c r="H1649" s="47">
        <f t="shared" si="80"/>
        <v>1648</v>
      </c>
      <c r="I1649" s="324" t="s">
        <v>41</v>
      </c>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3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81"/>
        <v>Fraction of Eligible Industrial Energy Use Shifted to Alternate Fuel</v>
      </c>
      <c r="D1650" s="6" t="s">
        <v>3037</v>
      </c>
      <c r="E1650" s="1" t="s">
        <v>3462</v>
      </c>
      <c r="F1650" t="s">
        <v>2999</v>
      </c>
      <c r="G1650" s="45" t="s">
        <v>3468</v>
      </c>
      <c r="H1650" s="47">
        <f t="shared" si="80"/>
        <v>1649</v>
      </c>
      <c r="I1650" s="324" t="s">
        <v>41</v>
      </c>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3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81"/>
        <v>Fraction of Eligible Industrial Energy Use Shifted to Alternate Fuel</v>
      </c>
      <c r="D1651" s="6" t="s">
        <v>3037</v>
      </c>
      <c r="E1651" s="1" t="s">
        <v>3463</v>
      </c>
      <c r="F1651" t="s">
        <v>2999</v>
      </c>
      <c r="G1651" s="45" t="s">
        <v>3469</v>
      </c>
      <c r="H1651" s="47">
        <f t="shared" si="80"/>
        <v>1650</v>
      </c>
      <c r="I1651" s="324" t="s">
        <v>41</v>
      </c>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3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81"/>
        <v>Fraction of Eligible Industrial Energy Use Shifted to Alternate Fuel</v>
      </c>
      <c r="D1652" s="6" t="s">
        <v>3037</v>
      </c>
      <c r="E1652" s="1" t="s">
        <v>3464</v>
      </c>
      <c r="F1652" t="s">
        <v>2999</v>
      </c>
      <c r="G1652" s="45" t="s">
        <v>3470</v>
      </c>
      <c r="H1652" s="47">
        <f t="shared" si="80"/>
        <v>1651</v>
      </c>
      <c r="I1652" s="324" t="s">
        <v>40</v>
      </c>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3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81"/>
        <v>Fraction of Eligible Industrial Energy Use Shifted to Alternate Fuel</v>
      </c>
      <c r="D1653" s="6" t="s">
        <v>3037</v>
      </c>
      <c r="E1653" s="1" t="s">
        <v>3465</v>
      </c>
      <c r="F1653" t="s">
        <v>2999</v>
      </c>
      <c r="G1653" s="45" t="s">
        <v>3471</v>
      </c>
      <c r="H1653" s="47">
        <f t="shared" si="80"/>
        <v>1652</v>
      </c>
      <c r="I1653" s="324" t="s">
        <v>41</v>
      </c>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3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81"/>
        <v>Fraction of Eligible Industrial Energy Use Shifted to Alternate Fuel</v>
      </c>
      <c r="D1654" s="6" t="s">
        <v>3037</v>
      </c>
      <c r="E1654" s="1" t="s">
        <v>3466</v>
      </c>
      <c r="F1654" t="s">
        <v>2999</v>
      </c>
      <c r="G1654" s="45" t="s">
        <v>3472</v>
      </c>
      <c r="H1654" s="47">
        <f t="shared" si="80"/>
        <v>1653</v>
      </c>
      <c r="I1654" s="324" t="s">
        <v>41</v>
      </c>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3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81"/>
        <v>Fraction of Eligible Industrial Energy Use Shifted to Alternate Fuel</v>
      </c>
      <c r="D1655" s="6" t="s">
        <v>3037</v>
      </c>
      <c r="E1655" s="1" t="s">
        <v>3583</v>
      </c>
      <c r="F1655" t="s">
        <v>2999</v>
      </c>
      <c r="G1655" s="45" t="s">
        <v>3473</v>
      </c>
      <c r="H1655" s="47">
        <f t="shared" si="80"/>
        <v>1654</v>
      </c>
      <c r="I1655" s="324" t="s">
        <v>41</v>
      </c>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3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81"/>
        <v>Fraction of Eligible Industrial Energy Use Shifted to Alternate Fuel</v>
      </c>
      <c r="D1656" s="6" t="s">
        <v>3037</v>
      </c>
      <c r="E1656" s="1" t="s">
        <v>3939</v>
      </c>
      <c r="F1656" t="s">
        <v>2999</v>
      </c>
      <c r="G1656" s="45" t="s">
        <v>3915</v>
      </c>
      <c r="H1656" s="47">
        <f t="shared" si="80"/>
        <v>1655</v>
      </c>
      <c r="I1656" s="324" t="s">
        <v>41</v>
      </c>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3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81"/>
        <v>Fraction of Eligible Industrial Energy Use Shifted to Alternate Fuel</v>
      </c>
      <c r="D1657" s="6" t="s">
        <v>3037</v>
      </c>
      <c r="E1657" s="1" t="s">
        <v>3940</v>
      </c>
      <c r="F1657" t="s">
        <v>2999</v>
      </c>
      <c r="G1657" s="45" t="s">
        <v>3914</v>
      </c>
      <c r="H1657" s="47">
        <f t="shared" si="80"/>
        <v>1656</v>
      </c>
      <c r="I1657" s="324" t="s">
        <v>41</v>
      </c>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3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81"/>
        <v>Fraction of Eligible Industrial Energy Use Shifted to Alternate Fuel</v>
      </c>
      <c r="D1658" s="6" t="s">
        <v>3037</v>
      </c>
      <c r="E1658" s="1" t="s">
        <v>3941</v>
      </c>
      <c r="F1658" t="s">
        <v>2999</v>
      </c>
      <c r="G1658" s="45" t="s">
        <v>3916</v>
      </c>
      <c r="H1658" s="47">
        <f t="shared" si="80"/>
        <v>1657</v>
      </c>
      <c r="I1658" s="324" t="s">
        <v>41</v>
      </c>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3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 t="shared" si="81"/>
        <v>Fraction of Eligible Industrial Energy Use Shifted to Alternate Fuel</v>
      </c>
      <c r="D1659" s="6" t="s">
        <v>3038</v>
      </c>
      <c r="E1659" s="1" t="s">
        <v>3461</v>
      </c>
      <c r="F1659" t="s">
        <v>3000</v>
      </c>
      <c r="G1659" s="45" t="s">
        <v>3467</v>
      </c>
      <c r="H1659" s="47">
        <f t="shared" si="80"/>
        <v>1658</v>
      </c>
      <c r="I1659" s="324" t="s">
        <v>41</v>
      </c>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3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81"/>
        <v>Fraction of Eligible Industrial Energy Use Shifted to Alternate Fuel</v>
      </c>
      <c r="D1660" s="6" t="s">
        <v>3038</v>
      </c>
      <c r="E1660" s="1" t="s">
        <v>3462</v>
      </c>
      <c r="F1660" t="s">
        <v>3000</v>
      </c>
      <c r="G1660" s="45" t="s">
        <v>3468</v>
      </c>
      <c r="H1660" s="47">
        <f t="shared" si="80"/>
        <v>1659</v>
      </c>
      <c r="I1660" s="324" t="s">
        <v>41</v>
      </c>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3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81"/>
        <v>Fraction of Eligible Industrial Energy Use Shifted to Alternate Fuel</v>
      </c>
      <c r="D1661" s="6" t="s">
        <v>3038</v>
      </c>
      <c r="E1661" s="1" t="s">
        <v>3463</v>
      </c>
      <c r="F1661" t="s">
        <v>3000</v>
      </c>
      <c r="G1661" s="45" t="s">
        <v>3469</v>
      </c>
      <c r="H1661" s="47">
        <f t="shared" si="80"/>
        <v>1660</v>
      </c>
      <c r="I1661" s="324" t="s">
        <v>41</v>
      </c>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3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81"/>
        <v>Fraction of Eligible Industrial Energy Use Shifted to Alternate Fuel</v>
      </c>
      <c r="D1662" s="6" t="s">
        <v>3038</v>
      </c>
      <c r="E1662" s="1" t="s">
        <v>3464</v>
      </c>
      <c r="F1662" t="s">
        <v>3000</v>
      </c>
      <c r="G1662" s="45" t="s">
        <v>3470</v>
      </c>
      <c r="H1662" s="47">
        <f t="shared" si="80"/>
        <v>1661</v>
      </c>
      <c r="I1662" s="324" t="s">
        <v>40</v>
      </c>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3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81"/>
        <v>Fraction of Eligible Industrial Energy Use Shifted to Alternate Fuel</v>
      </c>
      <c r="D1663" s="6" t="s">
        <v>3038</v>
      </c>
      <c r="E1663" s="1" t="s">
        <v>3465</v>
      </c>
      <c r="F1663" t="s">
        <v>3000</v>
      </c>
      <c r="G1663" s="45" t="s">
        <v>3471</v>
      </c>
      <c r="H1663" s="47">
        <f t="shared" si="80"/>
        <v>1662</v>
      </c>
      <c r="I1663" s="324" t="s">
        <v>41</v>
      </c>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3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81"/>
        <v>Fraction of Eligible Industrial Energy Use Shifted to Alternate Fuel</v>
      </c>
      <c r="D1664" s="6" t="s">
        <v>3038</v>
      </c>
      <c r="E1664" s="1" t="s">
        <v>3466</v>
      </c>
      <c r="F1664" t="s">
        <v>3000</v>
      </c>
      <c r="G1664" s="45" t="s">
        <v>3472</v>
      </c>
      <c r="H1664" s="47">
        <f t="shared" si="80"/>
        <v>1663</v>
      </c>
      <c r="I1664" s="324" t="s">
        <v>41</v>
      </c>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3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81"/>
        <v>Fraction of Eligible Industrial Energy Use Shifted to Alternate Fuel</v>
      </c>
      <c r="D1665" s="6" t="s">
        <v>3038</v>
      </c>
      <c r="E1665" s="1" t="s">
        <v>3583</v>
      </c>
      <c r="F1665" t="s">
        <v>3000</v>
      </c>
      <c r="G1665" s="45" t="s">
        <v>3473</v>
      </c>
      <c r="H1665" s="47">
        <f t="shared" si="80"/>
        <v>1664</v>
      </c>
      <c r="I1665" s="324" t="s">
        <v>41</v>
      </c>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3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81"/>
        <v>Fraction of Eligible Industrial Energy Use Shifted to Alternate Fuel</v>
      </c>
      <c r="D1666" s="6" t="s">
        <v>3038</v>
      </c>
      <c r="E1666" s="1" t="s">
        <v>3939</v>
      </c>
      <c r="F1666" t="s">
        <v>3000</v>
      </c>
      <c r="G1666" s="45" t="s">
        <v>3915</v>
      </c>
      <c r="H1666" s="47">
        <f t="shared" si="80"/>
        <v>1665</v>
      </c>
      <c r="I1666" s="324" t="s">
        <v>41</v>
      </c>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3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81"/>
        <v>Fraction of Eligible Industrial Energy Use Shifted to Alternate Fuel</v>
      </c>
      <c r="D1667" s="6" t="s">
        <v>3038</v>
      </c>
      <c r="E1667" s="1" t="s">
        <v>3940</v>
      </c>
      <c r="F1667" t="s">
        <v>3000</v>
      </c>
      <c r="G1667" s="45" t="s">
        <v>3914</v>
      </c>
      <c r="H1667" s="47">
        <f t="shared" si="80"/>
        <v>1666</v>
      </c>
      <c r="I1667" s="324" t="s">
        <v>41</v>
      </c>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3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 t="shared" si="81"/>
        <v>Fraction of Eligible Industrial Energy Use Shifted to Alternate Fuel</v>
      </c>
      <c r="D1668" s="6" t="s">
        <v>3038</v>
      </c>
      <c r="E1668" s="1" t="s">
        <v>3941</v>
      </c>
      <c r="F1668" t="s">
        <v>3000</v>
      </c>
      <c r="G1668" s="45" t="s">
        <v>3916</v>
      </c>
      <c r="H1668" s="47">
        <f t="shared" si="80"/>
        <v>1667</v>
      </c>
      <c r="I1668" s="324" t="s">
        <v>41</v>
      </c>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3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81"/>
        <v>Fraction of Eligible Industrial Energy Use Shifted to Alternate Fuel</v>
      </c>
      <c r="D1669" s="6" t="s">
        <v>3039</v>
      </c>
      <c r="E1669" s="1" t="s">
        <v>3461</v>
      </c>
      <c r="F1669" t="s">
        <v>3001</v>
      </c>
      <c r="G1669" s="45" t="s">
        <v>3467</v>
      </c>
      <c r="H1669" s="47">
        <f t="shared" si="80"/>
        <v>1668</v>
      </c>
      <c r="I1669" s="324" t="s">
        <v>41</v>
      </c>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3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81"/>
        <v>Fraction of Eligible Industrial Energy Use Shifted to Alternate Fuel</v>
      </c>
      <c r="D1670" s="6" t="s">
        <v>3039</v>
      </c>
      <c r="E1670" s="1" t="s">
        <v>3462</v>
      </c>
      <c r="F1670" t="s">
        <v>3001</v>
      </c>
      <c r="G1670" s="45" t="s">
        <v>3468</v>
      </c>
      <c r="H1670" s="47">
        <f t="shared" si="80"/>
        <v>1669</v>
      </c>
      <c r="I1670" s="324" t="s">
        <v>41</v>
      </c>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3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81"/>
        <v>Fraction of Eligible Industrial Energy Use Shifted to Alternate Fuel</v>
      </c>
      <c r="D1671" s="6" t="s">
        <v>3039</v>
      </c>
      <c r="E1671" s="1" t="s">
        <v>3463</v>
      </c>
      <c r="F1671" t="s">
        <v>3001</v>
      </c>
      <c r="G1671" s="45" t="s">
        <v>3469</v>
      </c>
      <c r="H1671" s="47">
        <f t="shared" si="80"/>
        <v>1670</v>
      </c>
      <c r="I1671" s="324" t="s">
        <v>41</v>
      </c>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3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81"/>
        <v>Fraction of Eligible Industrial Energy Use Shifted to Alternate Fuel</v>
      </c>
      <c r="D1672" s="6" t="s">
        <v>3039</v>
      </c>
      <c r="E1672" s="1" t="s">
        <v>3464</v>
      </c>
      <c r="F1672" t="s">
        <v>3001</v>
      </c>
      <c r="G1672" s="45" t="s">
        <v>3470</v>
      </c>
      <c r="H1672" s="47">
        <f t="shared" si="80"/>
        <v>1671</v>
      </c>
      <c r="I1672" s="324" t="s">
        <v>40</v>
      </c>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3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81"/>
        <v>Fraction of Eligible Industrial Energy Use Shifted to Alternate Fuel</v>
      </c>
      <c r="D1673" s="6" t="s">
        <v>3039</v>
      </c>
      <c r="E1673" s="1" t="s">
        <v>3465</v>
      </c>
      <c r="F1673" t="s">
        <v>3001</v>
      </c>
      <c r="G1673" s="45" t="s">
        <v>3471</v>
      </c>
      <c r="H1673" s="47">
        <f t="shared" si="80"/>
        <v>1672</v>
      </c>
      <c r="I1673" s="324" t="s">
        <v>41</v>
      </c>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3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Alternative Fuel Shifting</v>
      </c>
      <c r="C1674" s="254" t="str">
        <f t="shared" si="81"/>
        <v>Fraction of Eligible Industrial Energy Use Shifted to Alternate Fuel</v>
      </c>
      <c r="D1674" s="6" t="s">
        <v>3039</v>
      </c>
      <c r="E1674" s="1" t="s">
        <v>3466</v>
      </c>
      <c r="F1674" t="s">
        <v>3001</v>
      </c>
      <c r="G1674" s="45" t="s">
        <v>3472</v>
      </c>
      <c r="H1674" s="47">
        <f t="shared" si="80"/>
        <v>1673</v>
      </c>
      <c r="I1674" s="324" t="s">
        <v>41</v>
      </c>
      <c r="J1674" s="255" t="str">
        <f>IF(ISBLANK(INDEX('Policy Characteristics'!D:D,MATCH($C1674,'Policy Characteristics'!$C:$C,0))),"",INDEX('Policy Characteristics'!D:D,MATCH($C1674,'Policy Characteristics'!$C:$C,0)))</f>
        <v>Alternate Fuel Shifting</v>
      </c>
      <c r="K1674" s="254" t="str">
        <f>IF(ISBLANK(INDEX('Policy Characteristics'!E:E,MATCH($C1674,'Policy Characteristics'!$C:$C,0))),"",INDEX('Policy Characteristics'!E:E,MATCH($C1674,'Policy Characteristics'!$C:$C,0)))</f>
        <v>indst shift to alt fuel</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fuel shifted</v>
      </c>
      <c r="P1674" s="254" t="str">
        <f>IF(ISBLANK(INDEX('Policy Characteristics'!J:J,MATCH($C1674,'Policy Characteristics'!$C:$C,0))),"",INDEX('Policy Characteristics'!J:J,MATCH($C1674,'Policy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4" s="254" t="str">
        <f>IF(ISBLANK(INDEX('Policy Characteristics'!K:K,MATCH($C1674,'Policy Characteristics'!$C:$C,0))),"",INDEX('Policy Characteristics'!K:K,MATCH($C1674,'Policy Characteristics'!$C:$C,0)))</f>
        <v>industry-ag-main.html#fuel-switching</v>
      </c>
      <c r="R1674" s="254" t="str">
        <f>IF(ISBLANK(INDEX('Policy Characteristics'!L:L,MATCH($C1674,'Policy Characteristics'!$C:$C,0))),"",INDEX('Policy Characteristics'!L:L,MATCH($C1674,'Policy Characteristics'!$C:$C,0)))</f>
        <v>industry-elec-and-hydrogen.html</v>
      </c>
    </row>
    <row r="1675" spans="1:18" s="2" customFormat="1" x14ac:dyDescent="0.3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Alternative Fuel Shifting</v>
      </c>
      <c r="C1675" s="254" t="str">
        <f t="shared" si="81"/>
        <v>Fraction of Eligible Industrial Energy Use Shifted to Alternate Fuel</v>
      </c>
      <c r="D1675" s="6" t="s">
        <v>3039</v>
      </c>
      <c r="E1675" s="1" t="s">
        <v>3583</v>
      </c>
      <c r="F1675" t="s">
        <v>3001</v>
      </c>
      <c r="G1675" s="45" t="s">
        <v>3473</v>
      </c>
      <c r="H1675" s="47">
        <f t="shared" si="80"/>
        <v>1674</v>
      </c>
      <c r="I1675" s="324" t="s">
        <v>41</v>
      </c>
      <c r="J1675" s="255" t="str">
        <f>IF(ISBLANK(INDEX('Policy Characteristics'!D:D,MATCH($C1675,'Policy Characteristics'!$C:$C,0))),"",INDEX('Policy Characteristics'!D:D,MATCH($C1675,'Policy Characteristics'!$C:$C,0)))</f>
        <v>Alternate Fuel Shifting</v>
      </c>
      <c r="K1675" s="254" t="str">
        <f>IF(ISBLANK(INDEX('Policy Characteristics'!E:E,MATCH($C1675,'Policy Characteristics'!$C:$C,0))),"",INDEX('Policy Characteristics'!E:E,MATCH($C1675,'Policy Characteristics'!$C:$C,0)))</f>
        <v>indst shift to alt fuel</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fuel shifted</v>
      </c>
      <c r="P1675" s="254" t="str">
        <f>IF(ISBLANK(INDEX('Policy Characteristics'!J:J,MATCH($C1675,'Policy Characteristics'!$C:$C,0))),"",INDEX('Policy Characteristics'!J:J,MATCH($C1675,'Policy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5" s="254" t="str">
        <f>IF(ISBLANK(INDEX('Policy Characteristics'!K:K,MATCH($C1675,'Policy Characteristics'!$C:$C,0))),"",INDEX('Policy Characteristics'!K:K,MATCH($C1675,'Policy Characteristics'!$C:$C,0)))</f>
        <v>industry-ag-main.html#fuel-switching</v>
      </c>
      <c r="R1675" s="254" t="str">
        <f>IF(ISBLANK(INDEX('Policy Characteristics'!L:L,MATCH($C1675,'Policy Characteristics'!$C:$C,0))),"",INDEX('Policy Characteristics'!L:L,MATCH($C1675,'Policy Characteristics'!$C:$C,0)))</f>
        <v>industry-elec-and-hydrogen.html</v>
      </c>
    </row>
    <row r="1676" spans="1:18" s="2" customFormat="1" x14ac:dyDescent="0.3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Alternative Fuel Shifting</v>
      </c>
      <c r="C1676" s="254" t="str">
        <f t="shared" si="81"/>
        <v>Fraction of Eligible Industrial Energy Use Shifted to Alternate Fuel</v>
      </c>
      <c r="D1676" s="6" t="s">
        <v>3039</v>
      </c>
      <c r="E1676" s="1" t="s">
        <v>3939</v>
      </c>
      <c r="F1676" t="s">
        <v>3001</v>
      </c>
      <c r="G1676" s="45" t="s">
        <v>3915</v>
      </c>
      <c r="H1676" s="47">
        <f t="shared" si="80"/>
        <v>1675</v>
      </c>
      <c r="I1676" s="324" t="s">
        <v>41</v>
      </c>
      <c r="J1676" s="255" t="str">
        <f>IF(ISBLANK(INDEX('Policy Characteristics'!D:D,MATCH($C1676,'Policy Characteristics'!$C:$C,0))),"",INDEX('Policy Characteristics'!D:D,MATCH($C1676,'Policy Characteristics'!$C:$C,0)))</f>
        <v>Alternate Fuel Shifting</v>
      </c>
      <c r="K1676" s="254" t="str">
        <f>IF(ISBLANK(INDEX('Policy Characteristics'!E:E,MATCH($C1676,'Policy Characteristics'!$C:$C,0))),"",INDEX('Policy Characteristics'!E:E,MATCH($C1676,'Policy Characteristics'!$C:$C,0)))</f>
        <v>indst shift to alt fuel</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fuel shifted</v>
      </c>
      <c r="P1676" s="254" t="str">
        <f>IF(ISBLANK(INDEX('Policy Characteristics'!J:J,MATCH($C1676,'Policy Characteristics'!$C:$C,0))),"",INDEX('Policy Characteristics'!J:J,MATCH($C1676,'Policy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6" s="254" t="str">
        <f>IF(ISBLANK(INDEX('Policy Characteristics'!K:K,MATCH($C1676,'Policy Characteristics'!$C:$C,0))),"",INDEX('Policy Characteristics'!K:K,MATCH($C1676,'Policy Characteristics'!$C:$C,0)))</f>
        <v>industry-ag-main.html#fuel-switching</v>
      </c>
      <c r="R1676" s="254" t="str">
        <f>IF(ISBLANK(INDEX('Policy Characteristics'!L:L,MATCH($C1676,'Policy Characteristics'!$C:$C,0))),"",INDEX('Policy Characteristics'!L:L,MATCH($C1676,'Policy Characteristics'!$C:$C,0)))</f>
        <v>industry-elec-and-hydrogen.html</v>
      </c>
    </row>
    <row r="1677" spans="1:18" s="2" customFormat="1" x14ac:dyDescent="0.3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Alternative Fuel Shifting</v>
      </c>
      <c r="C1677" s="254" t="str">
        <f t="shared" si="81"/>
        <v>Fraction of Eligible Industrial Energy Use Shifted to Alternate Fuel</v>
      </c>
      <c r="D1677" s="6" t="s">
        <v>3039</v>
      </c>
      <c r="E1677" s="1" t="s">
        <v>3940</v>
      </c>
      <c r="F1677" t="s">
        <v>3001</v>
      </c>
      <c r="G1677" s="45" t="s">
        <v>3914</v>
      </c>
      <c r="H1677" s="47">
        <f t="shared" si="80"/>
        <v>1676</v>
      </c>
      <c r="I1677" s="324" t="s">
        <v>41</v>
      </c>
      <c r="J1677" s="255" t="str">
        <f>IF(ISBLANK(INDEX('Policy Characteristics'!D:D,MATCH($C1677,'Policy Characteristics'!$C:$C,0))),"",INDEX('Policy Characteristics'!D:D,MATCH($C1677,'Policy Characteristics'!$C:$C,0)))</f>
        <v>Alternate Fuel Shifting</v>
      </c>
      <c r="K1677" s="254" t="str">
        <f>IF(ISBLANK(INDEX('Policy Characteristics'!E:E,MATCH($C1677,'Policy Characteristics'!$C:$C,0))),"",INDEX('Policy Characteristics'!E:E,MATCH($C1677,'Policy Characteristics'!$C:$C,0)))</f>
        <v>indst shift to alt fuel</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fuel shifted</v>
      </c>
      <c r="P1677" s="254" t="str">
        <f>IF(ISBLANK(INDEX('Policy Characteristics'!J:J,MATCH($C1677,'Policy Characteristics'!$C:$C,0))),"",INDEX('Policy Characteristics'!J:J,MATCH($C1677,'Policy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7" s="254" t="str">
        <f>IF(ISBLANK(INDEX('Policy Characteristics'!K:K,MATCH($C1677,'Policy Characteristics'!$C:$C,0))),"",INDEX('Policy Characteristics'!K:K,MATCH($C1677,'Policy Characteristics'!$C:$C,0)))</f>
        <v>industry-ag-main.html#fuel-switching</v>
      </c>
      <c r="R1677" s="254" t="str">
        <f>IF(ISBLANK(INDEX('Policy Characteristics'!L:L,MATCH($C1677,'Policy Characteristics'!$C:$C,0))),"",INDEX('Policy Characteristics'!L:L,MATCH($C1677,'Policy Characteristics'!$C:$C,0)))</f>
        <v>industry-elec-and-hydrogen.html</v>
      </c>
    </row>
    <row r="1678" spans="1:18" s="2" customFormat="1" x14ac:dyDescent="0.3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Alternative Fuel Shifting</v>
      </c>
      <c r="C1678" s="254" t="str">
        <f t="shared" si="81"/>
        <v>Fraction of Eligible Industrial Energy Use Shifted to Alternate Fuel</v>
      </c>
      <c r="D1678" s="6" t="s">
        <v>3039</v>
      </c>
      <c r="E1678" s="1" t="s">
        <v>3941</v>
      </c>
      <c r="F1678" t="s">
        <v>3001</v>
      </c>
      <c r="G1678" s="45" t="s">
        <v>3916</v>
      </c>
      <c r="H1678" s="47">
        <f t="shared" si="80"/>
        <v>1677</v>
      </c>
      <c r="I1678" s="324" t="s">
        <v>41</v>
      </c>
      <c r="J1678" s="255" t="str">
        <f>IF(ISBLANK(INDEX('Policy Characteristics'!D:D,MATCH($C1678,'Policy Characteristics'!$C:$C,0))),"",INDEX('Policy Characteristics'!D:D,MATCH($C1678,'Policy Characteristics'!$C:$C,0)))</f>
        <v>Alternate Fuel Shifting</v>
      </c>
      <c r="K1678" s="254" t="str">
        <f>IF(ISBLANK(INDEX('Policy Characteristics'!E:E,MATCH($C1678,'Policy Characteristics'!$C:$C,0))),"",INDEX('Policy Characteristics'!E:E,MATCH($C1678,'Policy Characteristics'!$C:$C,0)))</f>
        <v>indst shift to alt fuel</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fuel shifted</v>
      </c>
      <c r="P1678" s="254" t="str">
        <f>IF(ISBLANK(INDEX('Policy Characteristics'!J:J,MATCH($C1678,'Policy Characteristics'!$C:$C,0))),"",INDEX('Policy Characteristics'!J:J,MATCH($C1678,'Policy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8" s="254" t="str">
        <f>IF(ISBLANK(INDEX('Policy Characteristics'!K:K,MATCH($C1678,'Policy Characteristics'!$C:$C,0))),"",INDEX('Policy Characteristics'!K:K,MATCH($C1678,'Policy Characteristics'!$C:$C,0)))</f>
        <v>industry-ag-main.html#fuel-switching</v>
      </c>
      <c r="R1678" s="254" t="str">
        <f>IF(ISBLANK(INDEX('Policy Characteristics'!L:L,MATCH($C1678,'Policy Characteristics'!$C:$C,0))),"",INDEX('Policy Characteristics'!L:L,MATCH($C1678,'Policy Characteristics'!$C:$C,0)))</f>
        <v>industry-elec-and-hydrogen.html</v>
      </c>
    </row>
    <row r="1679" spans="1:18" s="2" customFormat="1" x14ac:dyDescent="0.3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Alternative Fuel Shifting</v>
      </c>
      <c r="C1679" s="254" t="str">
        <f t="shared" si="81"/>
        <v>Fraction of Eligible Industrial Energy Use Shifted to Alternate Fuel</v>
      </c>
      <c r="D1679" s="6" t="s">
        <v>3040</v>
      </c>
      <c r="E1679" s="1" t="s">
        <v>3461</v>
      </c>
      <c r="F1679" t="s">
        <v>3043</v>
      </c>
      <c r="G1679" s="45" t="s">
        <v>3467</v>
      </c>
      <c r="H1679" s="47">
        <f t="shared" si="80"/>
        <v>1678</v>
      </c>
      <c r="I1679" s="324" t="s">
        <v>41</v>
      </c>
      <c r="J1679" s="255" t="str">
        <f>IF(ISBLANK(INDEX('Policy Characteristics'!D:D,MATCH($C1679,'Policy Characteristics'!$C:$C,0))),"",INDEX('Policy Characteristics'!D:D,MATCH($C1679,'Policy Characteristics'!$C:$C,0)))</f>
        <v>Alternate Fuel Shifting</v>
      </c>
      <c r="K1679" s="254" t="str">
        <f>IF(ISBLANK(INDEX('Policy Characteristics'!E:E,MATCH($C1679,'Policy Characteristics'!$C:$C,0))),"",INDEX('Policy Characteristics'!E:E,MATCH($C1679,'Policy Characteristics'!$C:$C,0)))</f>
        <v>indst shift to alt fuel</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fuel shifted</v>
      </c>
      <c r="P1679" s="254" t="str">
        <f>IF(ISBLANK(INDEX('Policy Characteristics'!J:J,MATCH($C1679,'Policy Characteristics'!$C:$C,0))),"",INDEX('Policy Characteristics'!J:J,MATCH($C1679,'Policy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9" s="254" t="str">
        <f>IF(ISBLANK(INDEX('Policy Characteristics'!K:K,MATCH($C1679,'Policy Characteristics'!$C:$C,0))),"",INDEX('Policy Characteristics'!K:K,MATCH($C1679,'Policy Characteristics'!$C:$C,0)))</f>
        <v>industry-ag-main.html#fuel-switching</v>
      </c>
      <c r="R1679" s="254" t="str">
        <f>IF(ISBLANK(INDEX('Policy Characteristics'!L:L,MATCH($C1679,'Policy Characteristics'!$C:$C,0))),"",INDEX('Policy Characteristics'!L:L,MATCH($C1679,'Policy Characteristics'!$C:$C,0)))</f>
        <v>industry-elec-and-hydrogen.html</v>
      </c>
    </row>
    <row r="1680" spans="1:18" s="2" customFormat="1" x14ac:dyDescent="0.3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Alternative Fuel Shifting</v>
      </c>
      <c r="C1680" s="254" t="str">
        <f t="shared" si="81"/>
        <v>Fraction of Eligible Industrial Energy Use Shifted to Alternate Fuel</v>
      </c>
      <c r="D1680" s="6" t="s">
        <v>3040</v>
      </c>
      <c r="E1680" s="1" t="s">
        <v>3462</v>
      </c>
      <c r="F1680" t="s">
        <v>3043</v>
      </c>
      <c r="G1680" s="45" t="s">
        <v>3468</v>
      </c>
      <c r="H1680" s="47">
        <f t="shared" si="80"/>
        <v>1679</v>
      </c>
      <c r="I1680" s="324" t="s">
        <v>41</v>
      </c>
      <c r="J1680" s="255" t="str">
        <f>IF(ISBLANK(INDEX('Policy Characteristics'!D:D,MATCH($C1680,'Policy Characteristics'!$C:$C,0))),"",INDEX('Policy Characteristics'!D:D,MATCH($C1680,'Policy Characteristics'!$C:$C,0)))</f>
        <v>Alternate Fuel Shifting</v>
      </c>
      <c r="K1680" s="254" t="str">
        <f>IF(ISBLANK(INDEX('Policy Characteristics'!E:E,MATCH($C1680,'Policy Characteristics'!$C:$C,0))),"",INDEX('Policy Characteristics'!E:E,MATCH($C1680,'Policy Characteristics'!$C:$C,0)))</f>
        <v>indst shift to alt fuel</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fuel shifted</v>
      </c>
      <c r="P1680" s="254" t="str">
        <f>IF(ISBLANK(INDEX('Policy Characteristics'!J:J,MATCH($C1680,'Policy Characteristics'!$C:$C,0))),"",INDEX('Policy Characteristics'!J:J,MATCH($C1680,'Policy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0" s="254" t="str">
        <f>IF(ISBLANK(INDEX('Policy Characteristics'!K:K,MATCH($C1680,'Policy Characteristics'!$C:$C,0))),"",INDEX('Policy Characteristics'!K:K,MATCH($C1680,'Policy Characteristics'!$C:$C,0)))</f>
        <v>industry-ag-main.html#fuel-switching</v>
      </c>
      <c r="R1680" s="254" t="str">
        <f>IF(ISBLANK(INDEX('Policy Characteristics'!L:L,MATCH($C1680,'Policy Characteristics'!$C:$C,0))),"",INDEX('Policy Characteristics'!L:L,MATCH($C1680,'Policy Characteristics'!$C:$C,0)))</f>
        <v>industry-elec-and-hydrogen.html</v>
      </c>
    </row>
    <row r="1681" spans="1:18" s="2" customFormat="1" x14ac:dyDescent="0.3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Alternative Fuel Shifting</v>
      </c>
      <c r="C1681" s="254" t="str">
        <f t="shared" si="81"/>
        <v>Fraction of Eligible Industrial Energy Use Shifted to Alternate Fuel</v>
      </c>
      <c r="D1681" s="6" t="s">
        <v>3040</v>
      </c>
      <c r="E1681" s="1" t="s">
        <v>3463</v>
      </c>
      <c r="F1681" t="s">
        <v>3043</v>
      </c>
      <c r="G1681" s="45" t="s">
        <v>3469</v>
      </c>
      <c r="H1681" s="47">
        <f t="shared" si="80"/>
        <v>1680</v>
      </c>
      <c r="I1681" s="324" t="s">
        <v>41</v>
      </c>
      <c r="J1681" s="255" t="str">
        <f>IF(ISBLANK(INDEX('Policy Characteristics'!D:D,MATCH($C1681,'Policy Characteristics'!$C:$C,0))),"",INDEX('Policy Characteristics'!D:D,MATCH($C1681,'Policy Characteristics'!$C:$C,0)))</f>
        <v>Alternate Fuel Shifting</v>
      </c>
      <c r="K1681" s="254" t="str">
        <f>IF(ISBLANK(INDEX('Policy Characteristics'!E:E,MATCH($C1681,'Policy Characteristics'!$C:$C,0))),"",INDEX('Policy Characteristics'!E:E,MATCH($C1681,'Policy Characteristics'!$C:$C,0)))</f>
        <v>indst shift to alt fuel</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fuel shifted</v>
      </c>
      <c r="P1681" s="254" t="str">
        <f>IF(ISBLANK(INDEX('Policy Characteristics'!J:J,MATCH($C1681,'Policy Characteristics'!$C:$C,0))),"",INDEX('Policy Characteristics'!J:J,MATCH($C1681,'Policy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1" s="254" t="str">
        <f>IF(ISBLANK(INDEX('Policy Characteristics'!K:K,MATCH($C1681,'Policy Characteristics'!$C:$C,0))),"",INDEX('Policy Characteristics'!K:K,MATCH($C1681,'Policy Characteristics'!$C:$C,0)))</f>
        <v>industry-ag-main.html#fuel-switching</v>
      </c>
      <c r="R1681" s="254" t="str">
        <f>IF(ISBLANK(INDEX('Policy Characteristics'!L:L,MATCH($C1681,'Policy Characteristics'!$C:$C,0))),"",INDEX('Policy Characteristics'!L:L,MATCH($C1681,'Policy Characteristics'!$C:$C,0)))</f>
        <v>industry-elec-and-hydrogen.html</v>
      </c>
    </row>
    <row r="1682" spans="1:18" s="2" customFormat="1" x14ac:dyDescent="0.3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Alternative Fuel Shifting</v>
      </c>
      <c r="C1682" s="254" t="str">
        <f t="shared" si="81"/>
        <v>Fraction of Eligible Industrial Energy Use Shifted to Alternate Fuel</v>
      </c>
      <c r="D1682" s="6" t="s">
        <v>3040</v>
      </c>
      <c r="E1682" s="1" t="s">
        <v>3464</v>
      </c>
      <c r="F1682" t="s">
        <v>3043</v>
      </c>
      <c r="G1682" s="45" t="s">
        <v>3470</v>
      </c>
      <c r="H1682" s="47">
        <f t="shared" si="80"/>
        <v>1681</v>
      </c>
      <c r="I1682" s="324" t="s">
        <v>40</v>
      </c>
      <c r="J1682" s="255" t="str">
        <f>IF(ISBLANK(INDEX('Policy Characteristics'!D:D,MATCH($C1682,'Policy Characteristics'!$C:$C,0))),"",INDEX('Policy Characteristics'!D:D,MATCH($C1682,'Policy Characteristics'!$C:$C,0)))</f>
        <v>Alternate Fuel Shifting</v>
      </c>
      <c r="K1682" s="254" t="str">
        <f>IF(ISBLANK(INDEX('Policy Characteristics'!E:E,MATCH($C1682,'Policy Characteristics'!$C:$C,0))),"",INDEX('Policy Characteristics'!E:E,MATCH($C1682,'Policy Characteristics'!$C:$C,0)))</f>
        <v>indst shift to alt fuel</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fuel shifted</v>
      </c>
      <c r="P1682" s="254" t="str">
        <f>IF(ISBLANK(INDEX('Policy Characteristics'!J:J,MATCH($C1682,'Policy Characteristics'!$C:$C,0))),"",INDEX('Policy Characteristics'!J:J,MATCH($C1682,'Policy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2" s="254" t="str">
        <f>IF(ISBLANK(INDEX('Policy Characteristics'!K:K,MATCH($C1682,'Policy Characteristics'!$C:$C,0))),"",INDEX('Policy Characteristics'!K:K,MATCH($C1682,'Policy Characteristics'!$C:$C,0)))</f>
        <v>industry-ag-main.html#fuel-switching</v>
      </c>
      <c r="R1682" s="254" t="str">
        <f>IF(ISBLANK(INDEX('Policy Characteristics'!L:L,MATCH($C1682,'Policy Characteristics'!$C:$C,0))),"",INDEX('Policy Characteristics'!L:L,MATCH($C1682,'Policy Characteristics'!$C:$C,0)))</f>
        <v>industry-elec-and-hydrogen.html</v>
      </c>
    </row>
    <row r="1683" spans="1:18" s="2" customFormat="1" x14ac:dyDescent="0.3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Alternative Fuel Shifting</v>
      </c>
      <c r="C1683" s="254" t="str">
        <f t="shared" si="81"/>
        <v>Fraction of Eligible Industrial Energy Use Shifted to Alternate Fuel</v>
      </c>
      <c r="D1683" s="6" t="s">
        <v>3040</v>
      </c>
      <c r="E1683" s="1" t="s">
        <v>3465</v>
      </c>
      <c r="F1683" t="s">
        <v>3043</v>
      </c>
      <c r="G1683" s="45" t="s">
        <v>3471</v>
      </c>
      <c r="H1683" s="47">
        <f t="shared" si="80"/>
        <v>1682</v>
      </c>
      <c r="I1683" s="324" t="s">
        <v>41</v>
      </c>
      <c r="J1683" s="255" t="str">
        <f>IF(ISBLANK(INDEX('Policy Characteristics'!D:D,MATCH($C1683,'Policy Characteristics'!$C:$C,0))),"",INDEX('Policy Characteristics'!D:D,MATCH($C1683,'Policy Characteristics'!$C:$C,0)))</f>
        <v>Alternate Fuel Shifting</v>
      </c>
      <c r="K1683" s="254" t="str">
        <f>IF(ISBLANK(INDEX('Policy Characteristics'!E:E,MATCH($C1683,'Policy Characteristics'!$C:$C,0))),"",INDEX('Policy Characteristics'!E:E,MATCH($C1683,'Policy Characteristics'!$C:$C,0)))</f>
        <v>indst shift to alt fuel</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fuel shifted</v>
      </c>
      <c r="P1683" s="254" t="str">
        <f>IF(ISBLANK(INDEX('Policy Characteristics'!J:J,MATCH($C1683,'Policy Characteristics'!$C:$C,0))),"",INDEX('Policy Characteristics'!J:J,MATCH($C1683,'Policy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3" s="254" t="str">
        <f>IF(ISBLANK(INDEX('Policy Characteristics'!K:K,MATCH($C1683,'Policy Characteristics'!$C:$C,0))),"",INDEX('Policy Characteristics'!K:K,MATCH($C1683,'Policy Characteristics'!$C:$C,0)))</f>
        <v>industry-ag-main.html#fuel-switching</v>
      </c>
      <c r="R1683" s="254" t="str">
        <f>IF(ISBLANK(INDEX('Policy Characteristics'!L:L,MATCH($C1683,'Policy Characteristics'!$C:$C,0))),"",INDEX('Policy Characteristics'!L:L,MATCH($C1683,'Policy Characteristics'!$C:$C,0)))</f>
        <v>industry-elec-and-hydrogen.html</v>
      </c>
    </row>
    <row r="1684" spans="1:18" s="2" customFormat="1" x14ac:dyDescent="0.3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Alternative Fuel Shifting</v>
      </c>
      <c r="C1684" s="254" t="str">
        <f>C$1449</f>
        <v>Fraction of Eligible Industrial Energy Use Shifted to Alternate Fuel</v>
      </c>
      <c r="D1684" s="6" t="s">
        <v>3040</v>
      </c>
      <c r="E1684" s="1" t="s">
        <v>3466</v>
      </c>
      <c r="F1684" t="s">
        <v>3043</v>
      </c>
      <c r="G1684" s="45" t="s">
        <v>3472</v>
      </c>
      <c r="H1684" s="47">
        <f t="shared" si="80"/>
        <v>1683</v>
      </c>
      <c r="I1684" s="324" t="s">
        <v>41</v>
      </c>
      <c r="J1684" s="255" t="str">
        <f>IF(ISBLANK(INDEX('Policy Characteristics'!D:D,MATCH($C1684,'Policy Characteristics'!$C:$C,0))),"",INDEX('Policy Characteristics'!D:D,MATCH($C1684,'Policy Characteristics'!$C:$C,0)))</f>
        <v>Alternate Fuel Shifting</v>
      </c>
      <c r="K1684" s="254" t="str">
        <f>IF(ISBLANK(INDEX('Policy Characteristics'!E:E,MATCH($C1684,'Policy Characteristics'!$C:$C,0))),"",INDEX('Policy Characteristics'!E:E,MATCH($C1684,'Policy Characteristics'!$C:$C,0)))</f>
        <v>indst shift to alt fuel</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fuel shifted</v>
      </c>
      <c r="P1684" s="254" t="str">
        <f>IF(ISBLANK(INDEX('Policy Characteristics'!J:J,MATCH($C1684,'Policy Characteristics'!$C:$C,0))),"",INDEX('Policy Characteristics'!J:J,MATCH($C1684,'Policy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4" s="254" t="str">
        <f>IF(ISBLANK(INDEX('Policy Characteristics'!K:K,MATCH($C1684,'Policy Characteristics'!$C:$C,0))),"",INDEX('Policy Characteristics'!K:K,MATCH($C1684,'Policy Characteristics'!$C:$C,0)))</f>
        <v>industry-ag-main.html#fuel-switching</v>
      </c>
      <c r="R1684" s="254" t="str">
        <f>IF(ISBLANK(INDEX('Policy Characteristics'!L:L,MATCH($C1684,'Policy Characteristics'!$C:$C,0))),"",INDEX('Policy Characteristics'!L:L,MATCH($C1684,'Policy Characteristics'!$C:$C,0)))</f>
        <v>industry-elec-and-hydrogen.html</v>
      </c>
    </row>
    <row r="1685" spans="1:18" s="2" customFormat="1" x14ac:dyDescent="0.3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Alternative Fuel Shifting</v>
      </c>
      <c r="C1685" s="254" t="str">
        <f t="shared" si="81"/>
        <v>Fraction of Eligible Industrial Energy Use Shifted to Alternate Fuel</v>
      </c>
      <c r="D1685" s="6" t="s">
        <v>3040</v>
      </c>
      <c r="E1685" s="1" t="s">
        <v>3583</v>
      </c>
      <c r="F1685" t="s">
        <v>3043</v>
      </c>
      <c r="G1685" s="45" t="s">
        <v>3473</v>
      </c>
      <c r="H1685" s="47">
        <f t="shared" si="80"/>
        <v>1684</v>
      </c>
      <c r="I1685" s="324" t="s">
        <v>41</v>
      </c>
      <c r="J1685" s="255" t="str">
        <f>IF(ISBLANK(INDEX('Policy Characteristics'!D:D,MATCH($C1685,'Policy Characteristics'!$C:$C,0))),"",INDEX('Policy Characteristics'!D:D,MATCH($C1685,'Policy Characteristics'!$C:$C,0)))</f>
        <v>Alternate Fuel Shifting</v>
      </c>
      <c r="K1685" s="254" t="str">
        <f>IF(ISBLANK(INDEX('Policy Characteristics'!E:E,MATCH($C1685,'Policy Characteristics'!$C:$C,0))),"",INDEX('Policy Characteristics'!E:E,MATCH($C1685,'Policy Characteristics'!$C:$C,0)))</f>
        <v>indst shift to alt fuel</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fuel shifted</v>
      </c>
      <c r="P1685" s="254" t="str">
        <f>IF(ISBLANK(INDEX('Policy Characteristics'!J:J,MATCH($C1685,'Policy Characteristics'!$C:$C,0))),"",INDEX('Policy Characteristics'!J:J,MATCH($C1685,'Policy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5" s="254" t="str">
        <f>IF(ISBLANK(INDEX('Policy Characteristics'!K:K,MATCH($C1685,'Policy Characteristics'!$C:$C,0))),"",INDEX('Policy Characteristics'!K:K,MATCH($C1685,'Policy Characteristics'!$C:$C,0)))</f>
        <v>industry-ag-main.html#fuel-switching</v>
      </c>
      <c r="R1685" s="254" t="str">
        <f>IF(ISBLANK(INDEX('Policy Characteristics'!L:L,MATCH($C1685,'Policy Characteristics'!$C:$C,0))),"",INDEX('Policy Characteristics'!L:L,MATCH($C1685,'Policy Characteristics'!$C:$C,0)))</f>
        <v>industry-elec-and-hydrogen.html</v>
      </c>
    </row>
    <row r="1686" spans="1:18" s="2" customFormat="1" x14ac:dyDescent="0.3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Alternative Fuel Shifting</v>
      </c>
      <c r="C1686" s="254" t="str">
        <f t="shared" si="81"/>
        <v>Fraction of Eligible Industrial Energy Use Shifted to Alternate Fuel</v>
      </c>
      <c r="D1686" s="6" t="s">
        <v>3040</v>
      </c>
      <c r="E1686" s="1" t="s">
        <v>3939</v>
      </c>
      <c r="F1686" t="s">
        <v>3043</v>
      </c>
      <c r="G1686" s="45" t="s">
        <v>3915</v>
      </c>
      <c r="H1686" s="47">
        <f t="shared" si="80"/>
        <v>1685</v>
      </c>
      <c r="I1686" s="324" t="s">
        <v>41</v>
      </c>
      <c r="J1686" s="255" t="str">
        <f>IF(ISBLANK(INDEX('Policy Characteristics'!D:D,MATCH($C1686,'Policy Characteristics'!$C:$C,0))),"",INDEX('Policy Characteristics'!D:D,MATCH($C1686,'Policy Characteristics'!$C:$C,0)))</f>
        <v>Alternate Fuel Shifting</v>
      </c>
      <c r="K1686" s="254" t="str">
        <f>IF(ISBLANK(INDEX('Policy Characteristics'!E:E,MATCH($C1686,'Policy Characteristics'!$C:$C,0))),"",INDEX('Policy Characteristics'!E:E,MATCH($C1686,'Policy Characteristics'!$C:$C,0)))</f>
        <v>indst shift to alt fuel</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fuel shifted</v>
      </c>
      <c r="P1686" s="254" t="str">
        <f>IF(ISBLANK(INDEX('Policy Characteristics'!J:J,MATCH($C1686,'Policy Characteristics'!$C:$C,0))),"",INDEX('Policy Characteristics'!J:J,MATCH($C1686,'Policy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6" s="254" t="str">
        <f>IF(ISBLANK(INDEX('Policy Characteristics'!K:K,MATCH($C1686,'Policy Characteristics'!$C:$C,0))),"",INDEX('Policy Characteristics'!K:K,MATCH($C1686,'Policy Characteristics'!$C:$C,0)))</f>
        <v>industry-ag-main.html#fuel-switching</v>
      </c>
      <c r="R1686" s="254" t="str">
        <f>IF(ISBLANK(INDEX('Policy Characteristics'!L:L,MATCH($C1686,'Policy Characteristics'!$C:$C,0))),"",INDEX('Policy Characteristics'!L:L,MATCH($C1686,'Policy Characteristics'!$C:$C,0)))</f>
        <v>industry-elec-and-hydrogen.html</v>
      </c>
    </row>
    <row r="1687" spans="1:18" s="2" customFormat="1" x14ac:dyDescent="0.3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Alternative Fuel Shifting</v>
      </c>
      <c r="C1687" s="254" t="str">
        <f t="shared" si="81"/>
        <v>Fraction of Eligible Industrial Energy Use Shifted to Alternate Fuel</v>
      </c>
      <c r="D1687" s="6" t="s">
        <v>3040</v>
      </c>
      <c r="E1687" s="1" t="s">
        <v>3940</v>
      </c>
      <c r="F1687" t="s">
        <v>3043</v>
      </c>
      <c r="G1687" s="45" t="s">
        <v>3914</v>
      </c>
      <c r="H1687" s="47">
        <f t="shared" si="80"/>
        <v>1686</v>
      </c>
      <c r="I1687" s="324" t="s">
        <v>41</v>
      </c>
      <c r="J1687" s="255" t="str">
        <f>IF(ISBLANK(INDEX('Policy Characteristics'!D:D,MATCH($C1687,'Policy Characteristics'!$C:$C,0))),"",INDEX('Policy Characteristics'!D:D,MATCH($C1687,'Policy Characteristics'!$C:$C,0)))</f>
        <v>Alternate Fuel Shifting</v>
      </c>
      <c r="K1687" s="254" t="str">
        <f>IF(ISBLANK(INDEX('Policy Characteristics'!E:E,MATCH($C1687,'Policy Characteristics'!$C:$C,0))),"",INDEX('Policy Characteristics'!E:E,MATCH($C1687,'Policy Characteristics'!$C:$C,0)))</f>
        <v>indst shift to alt fuel</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fuel shifted</v>
      </c>
      <c r="P1687" s="254" t="str">
        <f>IF(ISBLANK(INDEX('Policy Characteristics'!J:J,MATCH($C1687,'Policy Characteristics'!$C:$C,0))),"",INDEX('Policy Characteristics'!J:J,MATCH($C1687,'Policy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7" s="254" t="str">
        <f>IF(ISBLANK(INDEX('Policy Characteristics'!K:K,MATCH($C1687,'Policy Characteristics'!$C:$C,0))),"",INDEX('Policy Characteristics'!K:K,MATCH($C1687,'Policy Characteristics'!$C:$C,0)))</f>
        <v>industry-ag-main.html#fuel-switching</v>
      </c>
      <c r="R1687" s="254" t="str">
        <f>IF(ISBLANK(INDEX('Policy Characteristics'!L:L,MATCH($C1687,'Policy Characteristics'!$C:$C,0))),"",INDEX('Policy Characteristics'!L:L,MATCH($C1687,'Policy Characteristics'!$C:$C,0)))</f>
        <v>industry-elec-and-hydrogen.html</v>
      </c>
    </row>
    <row r="1688" spans="1:18" s="2" customFormat="1" x14ac:dyDescent="0.3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Alternative Fuel Shifting</v>
      </c>
      <c r="C1688" s="254" t="str">
        <f t="shared" si="81"/>
        <v>Fraction of Eligible Industrial Energy Use Shifted to Alternate Fuel</v>
      </c>
      <c r="D1688" s="6" t="s">
        <v>3040</v>
      </c>
      <c r="E1688" s="1" t="s">
        <v>3941</v>
      </c>
      <c r="F1688" t="s">
        <v>3043</v>
      </c>
      <c r="G1688" s="45" t="s">
        <v>3916</v>
      </c>
      <c r="H1688" s="47">
        <f t="shared" si="80"/>
        <v>1687</v>
      </c>
      <c r="I1688" s="324" t="s">
        <v>41</v>
      </c>
      <c r="J1688" s="255" t="str">
        <f>IF(ISBLANK(INDEX('Policy Characteristics'!D:D,MATCH($C1688,'Policy Characteristics'!$C:$C,0))),"",INDEX('Policy Characteristics'!D:D,MATCH($C1688,'Policy Characteristics'!$C:$C,0)))</f>
        <v>Alternate Fuel Shifting</v>
      </c>
      <c r="K1688" s="254" t="str">
        <f>IF(ISBLANK(INDEX('Policy Characteristics'!E:E,MATCH($C1688,'Policy Characteristics'!$C:$C,0))),"",INDEX('Policy Characteristics'!E:E,MATCH($C1688,'Policy Characteristics'!$C:$C,0)))</f>
        <v>indst shift to alt fuel</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fuel shifted</v>
      </c>
      <c r="P1688" s="254" t="str">
        <f>IF(ISBLANK(INDEX('Policy Characteristics'!J:J,MATCH($C1688,'Policy Characteristics'!$C:$C,0))),"",INDEX('Policy Characteristics'!J:J,MATCH($C1688,'Policy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8" s="254" t="str">
        <f>IF(ISBLANK(INDEX('Policy Characteristics'!K:K,MATCH($C1688,'Policy Characteristics'!$C:$C,0))),"",INDEX('Policy Characteristics'!K:K,MATCH($C1688,'Policy Characteristics'!$C:$C,0)))</f>
        <v>industry-ag-main.html#fuel-switching</v>
      </c>
      <c r="R1688" s="254" t="str">
        <f>IF(ISBLANK(INDEX('Policy Characteristics'!L:L,MATCH($C1688,'Policy Characteristics'!$C:$C,0))),"",INDEX('Policy Characteristics'!L:L,MATCH($C1688,'Policy Characteristics'!$C:$C,0)))</f>
        <v>industry-elec-and-hydrogen.html</v>
      </c>
    </row>
    <row r="1689" spans="1:18" s="2" customFormat="1" x14ac:dyDescent="0.3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Alternative Fuel Shifting</v>
      </c>
      <c r="C1689" s="254" t="str">
        <f t="shared" si="81"/>
        <v>Fraction of Eligible Industrial Energy Use Shifted to Alternate Fuel</v>
      </c>
      <c r="D1689" s="6" t="s">
        <v>3041</v>
      </c>
      <c r="E1689" s="1" t="s">
        <v>3461</v>
      </c>
      <c r="F1689" t="s">
        <v>3002</v>
      </c>
      <c r="G1689" s="45" t="s">
        <v>3467</v>
      </c>
      <c r="H1689" s="47">
        <f t="shared" si="80"/>
        <v>1688</v>
      </c>
      <c r="I1689" s="324" t="s">
        <v>41</v>
      </c>
      <c r="J1689" s="255" t="str">
        <f>IF(ISBLANK(INDEX('Policy Characteristics'!D:D,MATCH($C1689,'Policy Characteristics'!$C:$C,0))),"",INDEX('Policy Characteristics'!D:D,MATCH($C1689,'Policy Characteristics'!$C:$C,0)))</f>
        <v>Alternate Fuel Shifting</v>
      </c>
      <c r="K1689" s="254" t="str">
        <f>IF(ISBLANK(INDEX('Policy Characteristics'!E:E,MATCH($C1689,'Policy Characteristics'!$C:$C,0))),"",INDEX('Policy Characteristics'!E:E,MATCH($C1689,'Policy Characteristics'!$C:$C,0)))</f>
        <v>indst shift to alt fuel</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fuel shifted</v>
      </c>
      <c r="P1689" s="254" t="str">
        <f>IF(ISBLANK(INDEX('Policy Characteristics'!J:J,MATCH($C1689,'Policy Characteristics'!$C:$C,0))),"",INDEX('Policy Characteristics'!J:J,MATCH($C1689,'Policy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9" s="254" t="str">
        <f>IF(ISBLANK(INDEX('Policy Characteristics'!K:K,MATCH($C1689,'Policy Characteristics'!$C:$C,0))),"",INDEX('Policy Characteristics'!K:K,MATCH($C1689,'Policy Characteristics'!$C:$C,0)))</f>
        <v>industry-ag-main.html#fuel-switching</v>
      </c>
      <c r="R1689" s="254" t="str">
        <f>IF(ISBLANK(INDEX('Policy Characteristics'!L:L,MATCH($C1689,'Policy Characteristics'!$C:$C,0))),"",INDEX('Policy Characteristics'!L:L,MATCH($C1689,'Policy Characteristics'!$C:$C,0)))</f>
        <v>industry-elec-and-hydrogen.html</v>
      </c>
    </row>
    <row r="1690" spans="1:18" s="2" customFormat="1" x14ac:dyDescent="0.3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Alternative Fuel Shifting</v>
      </c>
      <c r="C1690" s="254" t="str">
        <f t="shared" si="81"/>
        <v>Fraction of Eligible Industrial Energy Use Shifted to Alternate Fuel</v>
      </c>
      <c r="D1690" s="6" t="s">
        <v>3041</v>
      </c>
      <c r="E1690" s="1" t="s">
        <v>3462</v>
      </c>
      <c r="F1690" t="s">
        <v>3002</v>
      </c>
      <c r="G1690" s="45" t="s">
        <v>3468</v>
      </c>
      <c r="H1690" s="47">
        <f t="shared" si="80"/>
        <v>1689</v>
      </c>
      <c r="I1690" s="324" t="s">
        <v>41</v>
      </c>
      <c r="J1690" s="255" t="str">
        <f>IF(ISBLANK(INDEX('Policy Characteristics'!D:D,MATCH($C1690,'Policy Characteristics'!$C:$C,0))),"",INDEX('Policy Characteristics'!D:D,MATCH($C1690,'Policy Characteristics'!$C:$C,0)))</f>
        <v>Alternate Fuel Shifting</v>
      </c>
      <c r="K1690" s="254" t="str">
        <f>IF(ISBLANK(INDEX('Policy Characteristics'!E:E,MATCH($C1690,'Policy Characteristics'!$C:$C,0))),"",INDEX('Policy Characteristics'!E:E,MATCH($C1690,'Policy Characteristics'!$C:$C,0)))</f>
        <v>indst shift to alt fuel</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fuel shifted</v>
      </c>
      <c r="P1690" s="254" t="str">
        <f>IF(ISBLANK(INDEX('Policy Characteristics'!J:J,MATCH($C1690,'Policy Characteristics'!$C:$C,0))),"",INDEX('Policy Characteristics'!J:J,MATCH($C1690,'Policy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0" s="254" t="str">
        <f>IF(ISBLANK(INDEX('Policy Characteristics'!K:K,MATCH($C1690,'Policy Characteristics'!$C:$C,0))),"",INDEX('Policy Characteristics'!K:K,MATCH($C1690,'Policy Characteristics'!$C:$C,0)))</f>
        <v>industry-ag-main.html#fuel-switching</v>
      </c>
      <c r="R1690" s="254" t="str">
        <f>IF(ISBLANK(INDEX('Policy Characteristics'!L:L,MATCH($C1690,'Policy Characteristics'!$C:$C,0))),"",INDEX('Policy Characteristics'!L:L,MATCH($C1690,'Policy Characteristics'!$C:$C,0)))</f>
        <v>industry-elec-and-hydrogen.html</v>
      </c>
    </row>
    <row r="1691" spans="1:18" s="2" customFormat="1" x14ac:dyDescent="0.3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Alternative Fuel Shifting</v>
      </c>
      <c r="C1691" s="254" t="str">
        <f t="shared" si="81"/>
        <v>Fraction of Eligible Industrial Energy Use Shifted to Alternate Fuel</v>
      </c>
      <c r="D1691" s="6" t="s">
        <v>3041</v>
      </c>
      <c r="E1691" s="1" t="s">
        <v>3463</v>
      </c>
      <c r="F1691" t="s">
        <v>3002</v>
      </c>
      <c r="G1691" s="45" t="s">
        <v>3469</v>
      </c>
      <c r="H1691" s="47">
        <f t="shared" si="80"/>
        <v>1690</v>
      </c>
      <c r="I1691" s="324" t="s">
        <v>41</v>
      </c>
      <c r="J1691" s="255" t="str">
        <f>IF(ISBLANK(INDEX('Policy Characteristics'!D:D,MATCH($C1691,'Policy Characteristics'!$C:$C,0))),"",INDEX('Policy Characteristics'!D:D,MATCH($C1691,'Policy Characteristics'!$C:$C,0)))</f>
        <v>Alternate Fuel Shifting</v>
      </c>
      <c r="K1691" s="254" t="str">
        <f>IF(ISBLANK(INDEX('Policy Characteristics'!E:E,MATCH($C1691,'Policy Characteristics'!$C:$C,0))),"",INDEX('Policy Characteristics'!E:E,MATCH($C1691,'Policy Characteristics'!$C:$C,0)))</f>
        <v>indst shift to alt fuel</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fuel shifted</v>
      </c>
      <c r="P1691" s="254" t="str">
        <f>IF(ISBLANK(INDEX('Policy Characteristics'!J:J,MATCH($C1691,'Policy Characteristics'!$C:$C,0))),"",INDEX('Policy Characteristics'!J:J,MATCH($C1691,'Policy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1" s="254" t="str">
        <f>IF(ISBLANK(INDEX('Policy Characteristics'!K:K,MATCH($C1691,'Policy Characteristics'!$C:$C,0))),"",INDEX('Policy Characteristics'!K:K,MATCH($C1691,'Policy Characteristics'!$C:$C,0)))</f>
        <v>industry-ag-main.html#fuel-switching</v>
      </c>
      <c r="R1691" s="254" t="str">
        <f>IF(ISBLANK(INDEX('Policy Characteristics'!L:L,MATCH($C1691,'Policy Characteristics'!$C:$C,0))),"",INDEX('Policy Characteristics'!L:L,MATCH($C1691,'Policy Characteristics'!$C:$C,0)))</f>
        <v>industry-elec-and-hydrogen.html</v>
      </c>
    </row>
    <row r="1692" spans="1:18" s="2" customFormat="1" x14ac:dyDescent="0.3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Alternative Fuel Shifting</v>
      </c>
      <c r="C1692" s="254" t="str">
        <f t="shared" si="81"/>
        <v>Fraction of Eligible Industrial Energy Use Shifted to Alternate Fuel</v>
      </c>
      <c r="D1692" s="6" t="s">
        <v>3041</v>
      </c>
      <c r="E1692" s="1" t="s">
        <v>3464</v>
      </c>
      <c r="F1692" t="s">
        <v>3002</v>
      </c>
      <c r="G1692" s="45" t="s">
        <v>3470</v>
      </c>
      <c r="H1692" s="47">
        <f t="shared" si="80"/>
        <v>1691</v>
      </c>
      <c r="I1692" s="324" t="s">
        <v>40</v>
      </c>
      <c r="J1692" s="255" t="str">
        <f>IF(ISBLANK(INDEX('Policy Characteristics'!D:D,MATCH($C1692,'Policy Characteristics'!$C:$C,0))),"",INDEX('Policy Characteristics'!D:D,MATCH($C1692,'Policy Characteristics'!$C:$C,0)))</f>
        <v>Alternate Fuel Shifting</v>
      </c>
      <c r="K1692" s="254" t="str">
        <f>IF(ISBLANK(INDEX('Policy Characteristics'!E:E,MATCH($C1692,'Policy Characteristics'!$C:$C,0))),"",INDEX('Policy Characteristics'!E:E,MATCH($C1692,'Policy Characteristics'!$C:$C,0)))</f>
        <v>indst shift to alt fuel</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fuel shifted</v>
      </c>
      <c r="P1692" s="254" t="str">
        <f>IF(ISBLANK(INDEX('Policy Characteristics'!J:J,MATCH($C1692,'Policy Characteristics'!$C:$C,0))),"",INDEX('Policy Characteristics'!J:J,MATCH($C1692,'Policy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2" s="254" t="str">
        <f>IF(ISBLANK(INDEX('Policy Characteristics'!K:K,MATCH($C1692,'Policy Characteristics'!$C:$C,0))),"",INDEX('Policy Characteristics'!K:K,MATCH($C1692,'Policy Characteristics'!$C:$C,0)))</f>
        <v>industry-ag-main.html#fuel-switching</v>
      </c>
      <c r="R1692" s="254" t="str">
        <f>IF(ISBLANK(INDEX('Policy Characteristics'!L:L,MATCH($C1692,'Policy Characteristics'!$C:$C,0))),"",INDEX('Policy Characteristics'!L:L,MATCH($C1692,'Policy Characteristics'!$C:$C,0)))</f>
        <v>industry-elec-and-hydrogen.html</v>
      </c>
    </row>
    <row r="1693" spans="1:18" s="2" customFormat="1" x14ac:dyDescent="0.3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Alternative Fuel Shifting</v>
      </c>
      <c r="C1693" s="254" t="str">
        <f t="shared" si="81"/>
        <v>Fraction of Eligible Industrial Energy Use Shifted to Alternate Fuel</v>
      </c>
      <c r="D1693" s="6" t="s">
        <v>3041</v>
      </c>
      <c r="E1693" s="1" t="s">
        <v>3465</v>
      </c>
      <c r="F1693" t="s">
        <v>3002</v>
      </c>
      <c r="G1693" s="45" t="s">
        <v>3471</v>
      </c>
      <c r="H1693" s="47">
        <f t="shared" ref="H1693:H1756" si="82">H1692+1</f>
        <v>1692</v>
      </c>
      <c r="I1693" s="324" t="s">
        <v>41</v>
      </c>
      <c r="J1693" s="255" t="str">
        <f>IF(ISBLANK(INDEX('Policy Characteristics'!D:D,MATCH($C1693,'Policy Characteristics'!$C:$C,0))),"",INDEX('Policy Characteristics'!D:D,MATCH($C1693,'Policy Characteristics'!$C:$C,0)))</f>
        <v>Alternate Fuel Shifting</v>
      </c>
      <c r="K1693" s="254" t="str">
        <f>IF(ISBLANK(INDEX('Policy Characteristics'!E:E,MATCH($C1693,'Policy Characteristics'!$C:$C,0))),"",INDEX('Policy Characteristics'!E:E,MATCH($C1693,'Policy Characteristics'!$C:$C,0)))</f>
        <v>indst shift to alt fuel</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fuel shifted</v>
      </c>
      <c r="P1693" s="254" t="str">
        <f>IF(ISBLANK(INDEX('Policy Characteristics'!J:J,MATCH($C1693,'Policy Characteristics'!$C:$C,0))),"",INDEX('Policy Characteristics'!J:J,MATCH($C1693,'Policy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3" s="254" t="str">
        <f>IF(ISBLANK(INDEX('Policy Characteristics'!K:K,MATCH($C1693,'Policy Characteristics'!$C:$C,0))),"",INDEX('Policy Characteristics'!K:K,MATCH($C1693,'Policy Characteristics'!$C:$C,0)))</f>
        <v>industry-ag-main.html#fuel-switching</v>
      </c>
      <c r="R1693" s="254" t="str">
        <f>IF(ISBLANK(INDEX('Policy Characteristics'!L:L,MATCH($C1693,'Policy Characteristics'!$C:$C,0))),"",INDEX('Policy Characteristics'!L:L,MATCH($C1693,'Policy Characteristics'!$C:$C,0)))</f>
        <v>industry-elec-and-hydrogen.html</v>
      </c>
    </row>
    <row r="1694" spans="1:18" s="2" customFormat="1" x14ac:dyDescent="0.3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Alternative Fuel Shifting</v>
      </c>
      <c r="C1694" s="254" t="str">
        <f t="shared" si="81"/>
        <v>Fraction of Eligible Industrial Energy Use Shifted to Alternate Fuel</v>
      </c>
      <c r="D1694" s="6" t="s">
        <v>3041</v>
      </c>
      <c r="E1694" s="1" t="s">
        <v>3466</v>
      </c>
      <c r="F1694" t="s">
        <v>3002</v>
      </c>
      <c r="G1694" s="45" t="s">
        <v>3472</v>
      </c>
      <c r="H1694" s="47">
        <f t="shared" si="82"/>
        <v>1693</v>
      </c>
      <c r="I1694" s="324" t="s">
        <v>41</v>
      </c>
      <c r="J1694" s="255" t="str">
        <f>IF(ISBLANK(INDEX('Policy Characteristics'!D:D,MATCH($C1694,'Policy Characteristics'!$C:$C,0))),"",INDEX('Policy Characteristics'!D:D,MATCH($C1694,'Policy Characteristics'!$C:$C,0)))</f>
        <v>Alternate Fuel Shifting</v>
      </c>
      <c r="K1694" s="254" t="str">
        <f>IF(ISBLANK(INDEX('Policy Characteristics'!E:E,MATCH($C1694,'Policy Characteristics'!$C:$C,0))),"",INDEX('Policy Characteristics'!E:E,MATCH($C1694,'Policy Characteristics'!$C:$C,0)))</f>
        <v>indst shift to alt fuel</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fuel shifted</v>
      </c>
      <c r="P1694" s="254" t="str">
        <f>IF(ISBLANK(INDEX('Policy Characteristics'!J:J,MATCH($C1694,'Policy Characteristics'!$C:$C,0))),"",INDEX('Policy Characteristics'!J:J,MATCH($C1694,'Policy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4" s="254" t="str">
        <f>IF(ISBLANK(INDEX('Policy Characteristics'!K:K,MATCH($C1694,'Policy Characteristics'!$C:$C,0))),"",INDEX('Policy Characteristics'!K:K,MATCH($C1694,'Policy Characteristics'!$C:$C,0)))</f>
        <v>industry-ag-main.html#fuel-switching</v>
      </c>
      <c r="R1694" s="254" t="str">
        <f>IF(ISBLANK(INDEX('Policy Characteristics'!L:L,MATCH($C1694,'Policy Characteristics'!$C:$C,0))),"",INDEX('Policy Characteristics'!L:L,MATCH($C1694,'Policy Characteristics'!$C:$C,0)))</f>
        <v>industry-elec-and-hydrogen.html</v>
      </c>
    </row>
    <row r="1695" spans="1:18" s="2" customFormat="1" x14ac:dyDescent="0.3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Alternative Fuel Shifting</v>
      </c>
      <c r="C1695" s="254" t="str">
        <f t="shared" si="81"/>
        <v>Fraction of Eligible Industrial Energy Use Shifted to Alternate Fuel</v>
      </c>
      <c r="D1695" s="6" t="s">
        <v>3041</v>
      </c>
      <c r="E1695" s="1" t="s">
        <v>3583</v>
      </c>
      <c r="F1695" t="s">
        <v>3002</v>
      </c>
      <c r="G1695" s="45" t="s">
        <v>3473</v>
      </c>
      <c r="H1695" s="47">
        <f t="shared" si="82"/>
        <v>1694</v>
      </c>
      <c r="I1695" s="324" t="s">
        <v>41</v>
      </c>
      <c r="J1695" s="255" t="str">
        <f>IF(ISBLANK(INDEX('Policy Characteristics'!D:D,MATCH($C1695,'Policy Characteristics'!$C:$C,0))),"",INDEX('Policy Characteristics'!D:D,MATCH($C1695,'Policy Characteristics'!$C:$C,0)))</f>
        <v>Alternate Fuel Shifting</v>
      </c>
      <c r="K1695" s="254" t="str">
        <f>IF(ISBLANK(INDEX('Policy Characteristics'!E:E,MATCH($C1695,'Policy Characteristics'!$C:$C,0))),"",INDEX('Policy Characteristics'!E:E,MATCH($C1695,'Policy Characteristics'!$C:$C,0)))</f>
        <v>indst shift to alt fuel</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fuel shifted</v>
      </c>
      <c r="P1695" s="254" t="str">
        <f>IF(ISBLANK(INDEX('Policy Characteristics'!J:J,MATCH($C1695,'Policy Characteristics'!$C:$C,0))),"",INDEX('Policy Characteristics'!J:J,MATCH($C1695,'Policy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5" s="254" t="str">
        <f>IF(ISBLANK(INDEX('Policy Characteristics'!K:K,MATCH($C1695,'Policy Characteristics'!$C:$C,0))),"",INDEX('Policy Characteristics'!K:K,MATCH($C1695,'Policy Characteristics'!$C:$C,0)))</f>
        <v>industry-ag-main.html#fuel-switching</v>
      </c>
      <c r="R1695" s="254" t="str">
        <f>IF(ISBLANK(INDEX('Policy Characteristics'!L:L,MATCH($C1695,'Policy Characteristics'!$C:$C,0))),"",INDEX('Policy Characteristics'!L:L,MATCH($C1695,'Policy Characteristics'!$C:$C,0)))</f>
        <v>industry-elec-and-hydrogen.html</v>
      </c>
    </row>
    <row r="1696" spans="1:18" s="2" customFormat="1" x14ac:dyDescent="0.3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Alternative Fuel Shifting</v>
      </c>
      <c r="C1696" s="254" t="str">
        <f t="shared" si="81"/>
        <v>Fraction of Eligible Industrial Energy Use Shifted to Alternate Fuel</v>
      </c>
      <c r="D1696" s="6" t="s">
        <v>3041</v>
      </c>
      <c r="E1696" s="1" t="s">
        <v>3939</v>
      </c>
      <c r="F1696" t="s">
        <v>3002</v>
      </c>
      <c r="G1696" s="45" t="s">
        <v>3915</v>
      </c>
      <c r="H1696" s="47">
        <f t="shared" si="82"/>
        <v>1695</v>
      </c>
      <c r="I1696" s="324" t="s">
        <v>41</v>
      </c>
      <c r="J1696" s="255" t="str">
        <f>IF(ISBLANK(INDEX('Policy Characteristics'!D:D,MATCH($C1696,'Policy Characteristics'!$C:$C,0))),"",INDEX('Policy Characteristics'!D:D,MATCH($C1696,'Policy Characteristics'!$C:$C,0)))</f>
        <v>Alternate Fuel Shifting</v>
      </c>
      <c r="K1696" s="254" t="str">
        <f>IF(ISBLANK(INDEX('Policy Characteristics'!E:E,MATCH($C1696,'Policy Characteristics'!$C:$C,0))),"",INDEX('Policy Characteristics'!E:E,MATCH($C1696,'Policy Characteristics'!$C:$C,0)))</f>
        <v>indst shift to alt fuel</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fuel shifted</v>
      </c>
      <c r="P1696" s="254" t="str">
        <f>IF(ISBLANK(INDEX('Policy Characteristics'!J:J,MATCH($C1696,'Policy Characteristics'!$C:$C,0))),"",INDEX('Policy Characteristics'!J:J,MATCH($C1696,'Policy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6" s="254" t="str">
        <f>IF(ISBLANK(INDEX('Policy Characteristics'!K:K,MATCH($C1696,'Policy Characteristics'!$C:$C,0))),"",INDEX('Policy Characteristics'!K:K,MATCH($C1696,'Policy Characteristics'!$C:$C,0)))</f>
        <v>industry-ag-main.html#fuel-switching</v>
      </c>
      <c r="R1696" s="254" t="str">
        <f>IF(ISBLANK(INDEX('Policy Characteristics'!L:L,MATCH($C1696,'Policy Characteristics'!$C:$C,0))),"",INDEX('Policy Characteristics'!L:L,MATCH($C1696,'Policy Characteristics'!$C:$C,0)))</f>
        <v>industry-elec-and-hydrogen.html</v>
      </c>
    </row>
    <row r="1697" spans="1:18" s="2" customFormat="1" x14ac:dyDescent="0.3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Alternative Fuel Shifting</v>
      </c>
      <c r="C1697" s="254" t="str">
        <f t="shared" si="81"/>
        <v>Fraction of Eligible Industrial Energy Use Shifted to Alternate Fuel</v>
      </c>
      <c r="D1697" s="6" t="s">
        <v>3041</v>
      </c>
      <c r="E1697" s="1" t="s">
        <v>3940</v>
      </c>
      <c r="F1697" t="s">
        <v>3002</v>
      </c>
      <c r="G1697" s="45" t="s">
        <v>3914</v>
      </c>
      <c r="H1697" s="47">
        <f t="shared" si="82"/>
        <v>1696</v>
      </c>
      <c r="I1697" s="324" t="s">
        <v>41</v>
      </c>
      <c r="J1697" s="255" t="str">
        <f>IF(ISBLANK(INDEX('Policy Characteristics'!D:D,MATCH($C1697,'Policy Characteristics'!$C:$C,0))),"",INDEX('Policy Characteristics'!D:D,MATCH($C1697,'Policy Characteristics'!$C:$C,0)))</f>
        <v>Alternate Fuel Shifting</v>
      </c>
      <c r="K1697" s="254" t="str">
        <f>IF(ISBLANK(INDEX('Policy Characteristics'!E:E,MATCH($C1697,'Policy Characteristics'!$C:$C,0))),"",INDEX('Policy Characteristics'!E:E,MATCH($C1697,'Policy Characteristics'!$C:$C,0)))</f>
        <v>indst shift to alt fuel</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fuel shifted</v>
      </c>
      <c r="P1697" s="254" t="str">
        <f>IF(ISBLANK(INDEX('Policy Characteristics'!J:J,MATCH($C1697,'Policy Characteristics'!$C:$C,0))),"",INDEX('Policy Characteristics'!J:J,MATCH($C1697,'Policy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7" s="254" t="str">
        <f>IF(ISBLANK(INDEX('Policy Characteristics'!K:K,MATCH($C1697,'Policy Characteristics'!$C:$C,0))),"",INDEX('Policy Characteristics'!K:K,MATCH($C1697,'Policy Characteristics'!$C:$C,0)))</f>
        <v>industry-ag-main.html#fuel-switching</v>
      </c>
      <c r="R1697" s="254" t="str">
        <f>IF(ISBLANK(INDEX('Policy Characteristics'!L:L,MATCH($C1697,'Policy Characteristics'!$C:$C,0))),"",INDEX('Policy Characteristics'!L:L,MATCH($C1697,'Policy Characteristics'!$C:$C,0)))</f>
        <v>industry-elec-and-hydrogen.html</v>
      </c>
    </row>
    <row r="1698" spans="1:18" s="2" customFormat="1" x14ac:dyDescent="0.3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Alternative Fuel Shifting</v>
      </c>
      <c r="C1698" s="254" t="str">
        <f t="shared" si="81"/>
        <v>Fraction of Eligible Industrial Energy Use Shifted to Alternate Fuel</v>
      </c>
      <c r="D1698" s="6" t="s">
        <v>3041</v>
      </c>
      <c r="E1698" s="1" t="s">
        <v>3941</v>
      </c>
      <c r="F1698" t="s">
        <v>3002</v>
      </c>
      <c r="G1698" s="45" t="s">
        <v>3916</v>
      </c>
      <c r="H1698" s="47">
        <f t="shared" si="82"/>
        <v>1697</v>
      </c>
      <c r="I1698" s="324" t="s">
        <v>41</v>
      </c>
      <c r="J1698" s="255" t="str">
        <f>IF(ISBLANK(INDEX('Policy Characteristics'!D:D,MATCH($C1698,'Policy Characteristics'!$C:$C,0))),"",INDEX('Policy Characteristics'!D:D,MATCH($C1698,'Policy Characteristics'!$C:$C,0)))</f>
        <v>Alternate Fuel Shifting</v>
      </c>
      <c r="K1698" s="254" t="str">
        <f>IF(ISBLANK(INDEX('Policy Characteristics'!E:E,MATCH($C1698,'Policy Characteristics'!$C:$C,0))),"",INDEX('Policy Characteristics'!E:E,MATCH($C1698,'Policy Characteristics'!$C:$C,0)))</f>
        <v>indst shift to alt fuel</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fuel shifted</v>
      </c>
      <c r="P1698" s="254" t="str">
        <f>IF(ISBLANK(INDEX('Policy Characteristics'!J:J,MATCH($C1698,'Policy Characteristics'!$C:$C,0))),"",INDEX('Policy Characteristics'!J:J,MATCH($C1698,'Policy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8" s="254" t="str">
        <f>IF(ISBLANK(INDEX('Policy Characteristics'!K:K,MATCH($C1698,'Policy Characteristics'!$C:$C,0))),"",INDEX('Policy Characteristics'!K:K,MATCH($C1698,'Policy Characteristics'!$C:$C,0)))</f>
        <v>industry-ag-main.html#fuel-switching</v>
      </c>
      <c r="R1698" s="254" t="str">
        <f>IF(ISBLANK(INDEX('Policy Characteristics'!L:L,MATCH($C1698,'Policy Characteristics'!$C:$C,0))),"",INDEX('Policy Characteristics'!L:L,MATCH($C1698,'Policy Characteristics'!$C:$C,0)))</f>
        <v>industry-elec-and-hydrogen.html</v>
      </c>
    </row>
    <row r="1699" spans="1:18" s="2" customFormat="1" x14ac:dyDescent="0.3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t="s">
        <v>3880</v>
      </c>
      <c r="D1699" s="45" t="s">
        <v>3017</v>
      </c>
      <c r="E1699" s="1" t="s">
        <v>3461</v>
      </c>
      <c r="F1699" t="s">
        <v>3042</v>
      </c>
      <c r="G1699" s="45" t="s">
        <v>3467</v>
      </c>
      <c r="H1699" s="47">
        <f t="shared" si="82"/>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3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$C$1699</f>
        <v>Minimum Share of Start Year Industrial Equipment Retired</v>
      </c>
      <c r="D1700" s="45" t="s">
        <v>3017</v>
      </c>
      <c r="E1700" s="1" t="s">
        <v>3462</v>
      </c>
      <c r="F1700" t="s">
        <v>3042</v>
      </c>
      <c r="G1700" s="45" t="s">
        <v>3468</v>
      </c>
      <c r="H1700" s="47">
        <f t="shared" si="82"/>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3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ref="C1701:C1764" si="83">$C$1699</f>
        <v>Minimum Share of Start Year Industrial Equipment Retired</v>
      </c>
      <c r="D1701" s="45" t="s">
        <v>3017</v>
      </c>
      <c r="E1701" s="1" t="s">
        <v>3463</v>
      </c>
      <c r="F1701" t="s">
        <v>3042</v>
      </c>
      <c r="G1701" s="45" t="s">
        <v>3469</v>
      </c>
      <c r="H1701" s="47">
        <f t="shared" si="82"/>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3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83"/>
        <v>Minimum Share of Start Year Industrial Equipment Retired</v>
      </c>
      <c r="D1702" s="45" t="s">
        <v>3017</v>
      </c>
      <c r="E1702" s="1" t="s">
        <v>3464</v>
      </c>
      <c r="F1702" t="s">
        <v>3042</v>
      </c>
      <c r="G1702" s="45" t="s">
        <v>3470</v>
      </c>
      <c r="H1702" s="47">
        <f t="shared" si="82"/>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3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83"/>
        <v>Minimum Share of Start Year Industrial Equipment Retired</v>
      </c>
      <c r="D1703" s="45" t="s">
        <v>3017</v>
      </c>
      <c r="E1703" s="1" t="s">
        <v>3465</v>
      </c>
      <c r="F1703" t="s">
        <v>3042</v>
      </c>
      <c r="G1703" s="45" t="s">
        <v>3471</v>
      </c>
      <c r="H1703" s="47">
        <f t="shared" si="82"/>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3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83"/>
        <v>Minimum Share of Start Year Industrial Equipment Retired</v>
      </c>
      <c r="D1704" s="45" t="s">
        <v>3017</v>
      </c>
      <c r="E1704" s="1" t="s">
        <v>3466</v>
      </c>
      <c r="F1704" t="s">
        <v>3042</v>
      </c>
      <c r="G1704" s="45" t="s">
        <v>3472</v>
      </c>
      <c r="H1704" s="47">
        <f t="shared" si="82"/>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3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83"/>
        <v>Minimum Share of Start Year Industrial Equipment Retired</v>
      </c>
      <c r="D1705" s="45" t="s">
        <v>3017</v>
      </c>
      <c r="E1705" s="1" t="s">
        <v>3583</v>
      </c>
      <c r="F1705" t="s">
        <v>3042</v>
      </c>
      <c r="G1705" s="45" t="s">
        <v>3473</v>
      </c>
      <c r="H1705" s="47">
        <f t="shared" si="82"/>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3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83"/>
        <v>Minimum Share of Start Year Industrial Equipment Retired</v>
      </c>
      <c r="D1706" s="45" t="s">
        <v>3017</v>
      </c>
      <c r="E1706" s="1" t="s">
        <v>3939</v>
      </c>
      <c r="F1706" t="s">
        <v>3042</v>
      </c>
      <c r="G1706" s="45" t="s">
        <v>3915</v>
      </c>
      <c r="H1706" s="47">
        <f t="shared" si="82"/>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3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83"/>
        <v>Minimum Share of Start Year Industrial Equipment Retired</v>
      </c>
      <c r="D1707" s="45" t="s">
        <v>3017</v>
      </c>
      <c r="E1707" s="1" t="s">
        <v>3940</v>
      </c>
      <c r="F1707" t="s">
        <v>3042</v>
      </c>
      <c r="G1707" s="45" t="s">
        <v>3914</v>
      </c>
      <c r="H1707" s="47">
        <f t="shared" si="82"/>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3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83"/>
        <v>Minimum Share of Start Year Industrial Equipment Retired</v>
      </c>
      <c r="D1708" s="45" t="s">
        <v>3017</v>
      </c>
      <c r="E1708" s="1" t="s">
        <v>3941</v>
      </c>
      <c r="F1708" t="s">
        <v>3042</v>
      </c>
      <c r="G1708" s="45" t="s">
        <v>3916</v>
      </c>
      <c r="H1708" s="47">
        <f t="shared" si="82"/>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3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83"/>
        <v>Minimum Share of Start Year Industrial Equipment Retired</v>
      </c>
      <c r="D1709" s="6" t="s">
        <v>3018</v>
      </c>
      <c r="E1709" s="1" t="s">
        <v>3461</v>
      </c>
      <c r="F1709" t="s">
        <v>2727</v>
      </c>
      <c r="G1709" s="45" t="s">
        <v>3467</v>
      </c>
      <c r="H1709" s="47">
        <f t="shared" si="82"/>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3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83"/>
        <v>Minimum Share of Start Year Industrial Equipment Retired</v>
      </c>
      <c r="D1710" s="6" t="s">
        <v>3018</v>
      </c>
      <c r="E1710" s="1" t="s">
        <v>3462</v>
      </c>
      <c r="F1710" t="s">
        <v>2727</v>
      </c>
      <c r="G1710" s="45" t="s">
        <v>3468</v>
      </c>
      <c r="H1710" s="47">
        <f t="shared" si="82"/>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3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83"/>
        <v>Minimum Share of Start Year Industrial Equipment Retired</v>
      </c>
      <c r="D1711" s="6" t="s">
        <v>3018</v>
      </c>
      <c r="E1711" s="1" t="s">
        <v>3463</v>
      </c>
      <c r="F1711" t="s">
        <v>2727</v>
      </c>
      <c r="G1711" s="45" t="s">
        <v>3469</v>
      </c>
      <c r="H1711" s="47">
        <f t="shared" si="82"/>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3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83"/>
        <v>Minimum Share of Start Year Industrial Equipment Retired</v>
      </c>
      <c r="D1712" s="6" t="s">
        <v>3018</v>
      </c>
      <c r="E1712" s="1" t="s">
        <v>3464</v>
      </c>
      <c r="F1712" t="s">
        <v>2727</v>
      </c>
      <c r="G1712" s="45" t="s">
        <v>3470</v>
      </c>
      <c r="H1712" s="47">
        <f t="shared" si="82"/>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3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83"/>
        <v>Minimum Share of Start Year Industrial Equipment Retired</v>
      </c>
      <c r="D1713" s="6" t="s">
        <v>3018</v>
      </c>
      <c r="E1713" s="1" t="s">
        <v>3465</v>
      </c>
      <c r="F1713" t="s">
        <v>2727</v>
      </c>
      <c r="G1713" s="45" t="s">
        <v>3471</v>
      </c>
      <c r="H1713" s="47">
        <f t="shared" si="82"/>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3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83"/>
        <v>Minimum Share of Start Year Industrial Equipment Retired</v>
      </c>
      <c r="D1714" s="6" t="s">
        <v>3018</v>
      </c>
      <c r="E1714" s="1" t="s">
        <v>3466</v>
      </c>
      <c r="F1714" t="s">
        <v>2727</v>
      </c>
      <c r="G1714" s="45" t="s">
        <v>3472</v>
      </c>
      <c r="H1714" s="47">
        <f t="shared" si="82"/>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3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83"/>
        <v>Minimum Share of Start Year Industrial Equipment Retired</v>
      </c>
      <c r="D1715" s="6" t="s">
        <v>3018</v>
      </c>
      <c r="E1715" s="1" t="s">
        <v>3583</v>
      </c>
      <c r="F1715" t="s">
        <v>2727</v>
      </c>
      <c r="G1715" s="45" t="s">
        <v>3473</v>
      </c>
      <c r="H1715" s="47">
        <f t="shared" si="82"/>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3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83"/>
        <v>Minimum Share of Start Year Industrial Equipment Retired</v>
      </c>
      <c r="D1716" s="6" t="s">
        <v>3018</v>
      </c>
      <c r="E1716" s="1" t="s">
        <v>3939</v>
      </c>
      <c r="F1716" t="s">
        <v>2727</v>
      </c>
      <c r="G1716" s="45" t="s">
        <v>3915</v>
      </c>
      <c r="H1716" s="47">
        <f t="shared" si="82"/>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3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83"/>
        <v>Minimum Share of Start Year Industrial Equipment Retired</v>
      </c>
      <c r="D1717" s="6" t="s">
        <v>3018</v>
      </c>
      <c r="E1717" s="1" t="s">
        <v>3940</v>
      </c>
      <c r="F1717" t="s">
        <v>2727</v>
      </c>
      <c r="G1717" s="45" t="s">
        <v>3914</v>
      </c>
      <c r="H1717" s="47">
        <f t="shared" si="82"/>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3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83"/>
        <v>Minimum Share of Start Year Industrial Equipment Retired</v>
      </c>
      <c r="D1718" s="6" t="s">
        <v>3018</v>
      </c>
      <c r="E1718" s="1" t="s">
        <v>3941</v>
      </c>
      <c r="F1718" t="s">
        <v>2727</v>
      </c>
      <c r="G1718" s="45" t="s">
        <v>3916</v>
      </c>
      <c r="H1718" s="47">
        <f t="shared" si="82"/>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3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83"/>
        <v>Minimum Share of Start Year Industrial Equipment Retired</v>
      </c>
      <c r="D1719" s="6" t="s">
        <v>3019</v>
      </c>
      <c r="E1719" s="1" t="s">
        <v>3461</v>
      </c>
      <c r="F1719" t="s">
        <v>2983</v>
      </c>
      <c r="G1719" s="45" t="s">
        <v>3467</v>
      </c>
      <c r="H1719" s="47">
        <f t="shared" si="82"/>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3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83"/>
        <v>Minimum Share of Start Year Industrial Equipment Retired</v>
      </c>
      <c r="D1720" s="6" t="s">
        <v>3019</v>
      </c>
      <c r="E1720" s="1" t="s">
        <v>3462</v>
      </c>
      <c r="F1720" t="s">
        <v>2983</v>
      </c>
      <c r="G1720" s="45" t="s">
        <v>3468</v>
      </c>
      <c r="H1720" s="47">
        <f t="shared" si="82"/>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3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83"/>
        <v>Minimum Share of Start Year Industrial Equipment Retired</v>
      </c>
      <c r="D1721" s="6" t="s">
        <v>3019</v>
      </c>
      <c r="E1721" s="1" t="s">
        <v>3463</v>
      </c>
      <c r="F1721" t="s">
        <v>2983</v>
      </c>
      <c r="G1721" s="45" t="s">
        <v>3469</v>
      </c>
      <c r="H1721" s="47">
        <f t="shared" si="82"/>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3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83"/>
        <v>Minimum Share of Start Year Industrial Equipment Retired</v>
      </c>
      <c r="D1722" s="6" t="s">
        <v>3019</v>
      </c>
      <c r="E1722" s="1" t="s">
        <v>3464</v>
      </c>
      <c r="F1722" t="s">
        <v>2983</v>
      </c>
      <c r="G1722" s="45" t="s">
        <v>3470</v>
      </c>
      <c r="H1722" s="47">
        <f t="shared" si="82"/>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3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83"/>
        <v>Minimum Share of Start Year Industrial Equipment Retired</v>
      </c>
      <c r="D1723" s="6" t="s">
        <v>3019</v>
      </c>
      <c r="E1723" s="1" t="s">
        <v>3465</v>
      </c>
      <c r="F1723" t="s">
        <v>2983</v>
      </c>
      <c r="G1723" s="45" t="s">
        <v>3471</v>
      </c>
      <c r="H1723" s="47">
        <f t="shared" si="82"/>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3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83"/>
        <v>Minimum Share of Start Year Industrial Equipment Retired</v>
      </c>
      <c r="D1724" s="6" t="s">
        <v>3019</v>
      </c>
      <c r="E1724" s="1" t="s">
        <v>3466</v>
      </c>
      <c r="F1724" t="s">
        <v>2983</v>
      </c>
      <c r="G1724" s="45" t="s">
        <v>3472</v>
      </c>
      <c r="H1724" s="47">
        <f t="shared" si="82"/>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3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83"/>
        <v>Minimum Share of Start Year Industrial Equipment Retired</v>
      </c>
      <c r="D1725" s="6" t="s">
        <v>3019</v>
      </c>
      <c r="E1725" s="1" t="s">
        <v>3583</v>
      </c>
      <c r="F1725" t="s">
        <v>2983</v>
      </c>
      <c r="G1725" s="45" t="s">
        <v>3473</v>
      </c>
      <c r="H1725" s="47">
        <f t="shared" si="82"/>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3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83"/>
        <v>Minimum Share of Start Year Industrial Equipment Retired</v>
      </c>
      <c r="D1726" s="6" t="s">
        <v>3019</v>
      </c>
      <c r="E1726" s="1" t="s">
        <v>3939</v>
      </c>
      <c r="F1726" t="s">
        <v>2983</v>
      </c>
      <c r="G1726" s="45" t="s">
        <v>3915</v>
      </c>
      <c r="H1726" s="47">
        <f t="shared" si="82"/>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3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83"/>
        <v>Minimum Share of Start Year Industrial Equipment Retired</v>
      </c>
      <c r="D1727" s="6" t="s">
        <v>3019</v>
      </c>
      <c r="E1727" s="1" t="s">
        <v>3940</v>
      </c>
      <c r="F1727" t="s">
        <v>2983</v>
      </c>
      <c r="G1727" s="45" t="s">
        <v>3914</v>
      </c>
      <c r="H1727" s="47">
        <f t="shared" si="82"/>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3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83"/>
        <v>Minimum Share of Start Year Industrial Equipment Retired</v>
      </c>
      <c r="D1728" s="6" t="s">
        <v>3019</v>
      </c>
      <c r="E1728" s="1" t="s">
        <v>3941</v>
      </c>
      <c r="F1728" t="s">
        <v>2983</v>
      </c>
      <c r="G1728" s="45" t="s">
        <v>3916</v>
      </c>
      <c r="H1728" s="47">
        <f t="shared" si="82"/>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3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83"/>
        <v>Minimum Share of Start Year Industrial Equipment Retired</v>
      </c>
      <c r="D1729" s="6" t="s">
        <v>3020</v>
      </c>
      <c r="E1729" s="1" t="s">
        <v>3461</v>
      </c>
      <c r="F1729" t="s">
        <v>2984</v>
      </c>
      <c r="G1729" s="45" t="s">
        <v>3467</v>
      </c>
      <c r="H1729" s="47">
        <f t="shared" si="82"/>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3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83"/>
        <v>Minimum Share of Start Year Industrial Equipment Retired</v>
      </c>
      <c r="D1730" s="6" t="s">
        <v>3020</v>
      </c>
      <c r="E1730" s="1" t="s">
        <v>3462</v>
      </c>
      <c r="F1730" t="s">
        <v>2984</v>
      </c>
      <c r="G1730" s="45" t="s">
        <v>3468</v>
      </c>
      <c r="H1730" s="47">
        <f t="shared" si="82"/>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3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83"/>
        <v>Minimum Share of Start Year Industrial Equipment Retired</v>
      </c>
      <c r="D1731" s="6" t="s">
        <v>3020</v>
      </c>
      <c r="E1731" s="1" t="s">
        <v>3463</v>
      </c>
      <c r="F1731" t="s">
        <v>2984</v>
      </c>
      <c r="G1731" s="45" t="s">
        <v>3469</v>
      </c>
      <c r="H1731" s="47">
        <f t="shared" si="82"/>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3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83"/>
        <v>Minimum Share of Start Year Industrial Equipment Retired</v>
      </c>
      <c r="D1732" s="6" t="s">
        <v>3020</v>
      </c>
      <c r="E1732" s="1" t="s">
        <v>3464</v>
      </c>
      <c r="F1732" t="s">
        <v>2984</v>
      </c>
      <c r="G1732" s="45" t="s">
        <v>3470</v>
      </c>
      <c r="H1732" s="47">
        <f t="shared" si="82"/>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3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83"/>
        <v>Minimum Share of Start Year Industrial Equipment Retired</v>
      </c>
      <c r="D1733" s="6" t="s">
        <v>3020</v>
      </c>
      <c r="E1733" s="1" t="s">
        <v>3465</v>
      </c>
      <c r="F1733" t="s">
        <v>2984</v>
      </c>
      <c r="G1733" s="45" t="s">
        <v>3471</v>
      </c>
      <c r="H1733" s="47">
        <f t="shared" si="82"/>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3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83"/>
        <v>Minimum Share of Start Year Industrial Equipment Retired</v>
      </c>
      <c r="D1734" s="6" t="s">
        <v>3020</v>
      </c>
      <c r="E1734" s="1" t="s">
        <v>3466</v>
      </c>
      <c r="F1734" t="s">
        <v>2984</v>
      </c>
      <c r="G1734" s="45" t="s">
        <v>3472</v>
      </c>
      <c r="H1734" s="47">
        <f t="shared" si="82"/>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3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83"/>
        <v>Minimum Share of Start Year Industrial Equipment Retired</v>
      </c>
      <c r="D1735" s="6" t="s">
        <v>3020</v>
      </c>
      <c r="E1735" s="1" t="s">
        <v>3583</v>
      </c>
      <c r="F1735" t="s">
        <v>2984</v>
      </c>
      <c r="G1735" s="45" t="s">
        <v>3473</v>
      </c>
      <c r="H1735" s="47">
        <f t="shared" si="82"/>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3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83"/>
        <v>Minimum Share of Start Year Industrial Equipment Retired</v>
      </c>
      <c r="D1736" s="6" t="s">
        <v>3020</v>
      </c>
      <c r="E1736" s="1" t="s">
        <v>3939</v>
      </c>
      <c r="F1736" t="s">
        <v>2984</v>
      </c>
      <c r="G1736" s="45" t="s">
        <v>3915</v>
      </c>
      <c r="H1736" s="47">
        <f t="shared" si="82"/>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3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83"/>
        <v>Minimum Share of Start Year Industrial Equipment Retired</v>
      </c>
      <c r="D1737" s="6" t="s">
        <v>3020</v>
      </c>
      <c r="E1737" s="1" t="s">
        <v>3940</v>
      </c>
      <c r="F1737" t="s">
        <v>2984</v>
      </c>
      <c r="G1737" s="45" t="s">
        <v>3914</v>
      </c>
      <c r="H1737" s="47">
        <f t="shared" si="82"/>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3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83"/>
        <v>Minimum Share of Start Year Industrial Equipment Retired</v>
      </c>
      <c r="D1738" s="6" t="s">
        <v>3020</v>
      </c>
      <c r="E1738" s="1" t="s">
        <v>3941</v>
      </c>
      <c r="F1738" t="s">
        <v>2984</v>
      </c>
      <c r="G1738" s="45" t="s">
        <v>3916</v>
      </c>
      <c r="H1738" s="47">
        <f t="shared" si="82"/>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3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83"/>
        <v>Minimum Share of Start Year Industrial Equipment Retired</v>
      </c>
      <c r="D1739" s="6" t="s">
        <v>3021</v>
      </c>
      <c r="E1739" s="1" t="s">
        <v>3461</v>
      </c>
      <c r="F1739" t="s">
        <v>2985</v>
      </c>
      <c r="G1739" s="45" t="s">
        <v>3467</v>
      </c>
      <c r="H1739" s="47">
        <f t="shared" si="82"/>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3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si="83"/>
        <v>Minimum Share of Start Year Industrial Equipment Retired</v>
      </c>
      <c r="D1740" s="6" t="s">
        <v>3021</v>
      </c>
      <c r="E1740" s="1" t="s">
        <v>3462</v>
      </c>
      <c r="F1740" t="s">
        <v>2985</v>
      </c>
      <c r="G1740" s="45" t="s">
        <v>3468</v>
      </c>
      <c r="H1740" s="47">
        <f t="shared" si="82"/>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3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83"/>
        <v>Minimum Share of Start Year Industrial Equipment Retired</v>
      </c>
      <c r="D1741" s="6" t="s">
        <v>3021</v>
      </c>
      <c r="E1741" s="1" t="s">
        <v>3463</v>
      </c>
      <c r="F1741" t="s">
        <v>2985</v>
      </c>
      <c r="G1741" s="45" t="s">
        <v>3469</v>
      </c>
      <c r="H1741" s="47">
        <f t="shared" si="82"/>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3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83"/>
        <v>Minimum Share of Start Year Industrial Equipment Retired</v>
      </c>
      <c r="D1742" s="6" t="s">
        <v>3021</v>
      </c>
      <c r="E1742" s="1" t="s">
        <v>3464</v>
      </c>
      <c r="F1742" t="s">
        <v>2985</v>
      </c>
      <c r="G1742" s="45" t="s">
        <v>3470</v>
      </c>
      <c r="H1742" s="47">
        <f t="shared" si="82"/>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3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83"/>
        <v>Minimum Share of Start Year Industrial Equipment Retired</v>
      </c>
      <c r="D1743" s="6" t="s">
        <v>3021</v>
      </c>
      <c r="E1743" s="1" t="s">
        <v>3465</v>
      </c>
      <c r="F1743" t="s">
        <v>2985</v>
      </c>
      <c r="G1743" s="45" t="s">
        <v>3471</v>
      </c>
      <c r="H1743" s="47">
        <f t="shared" si="82"/>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3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83"/>
        <v>Minimum Share of Start Year Industrial Equipment Retired</v>
      </c>
      <c r="D1744" s="6" t="s">
        <v>3021</v>
      </c>
      <c r="E1744" s="1" t="s">
        <v>3466</v>
      </c>
      <c r="F1744" t="s">
        <v>2985</v>
      </c>
      <c r="G1744" s="45" t="s">
        <v>3472</v>
      </c>
      <c r="H1744" s="47">
        <f t="shared" si="82"/>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3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83"/>
        <v>Minimum Share of Start Year Industrial Equipment Retired</v>
      </c>
      <c r="D1745" s="6" t="s">
        <v>3021</v>
      </c>
      <c r="E1745" s="1" t="s">
        <v>3583</v>
      </c>
      <c r="F1745" t="s">
        <v>2985</v>
      </c>
      <c r="G1745" s="45" t="s">
        <v>3473</v>
      </c>
      <c r="H1745" s="47">
        <f t="shared" si="82"/>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3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83"/>
        <v>Minimum Share of Start Year Industrial Equipment Retired</v>
      </c>
      <c r="D1746" s="6" t="s">
        <v>3021</v>
      </c>
      <c r="E1746" s="1" t="s">
        <v>3939</v>
      </c>
      <c r="F1746" t="s">
        <v>2985</v>
      </c>
      <c r="G1746" s="45" t="s">
        <v>3915</v>
      </c>
      <c r="H1746" s="47">
        <f t="shared" si="82"/>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3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83"/>
        <v>Minimum Share of Start Year Industrial Equipment Retired</v>
      </c>
      <c r="D1747" s="6" t="s">
        <v>3021</v>
      </c>
      <c r="E1747" s="1" t="s">
        <v>3940</v>
      </c>
      <c r="F1747" t="s">
        <v>2985</v>
      </c>
      <c r="G1747" s="45" t="s">
        <v>3914</v>
      </c>
      <c r="H1747" s="47">
        <f t="shared" si="82"/>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3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83"/>
        <v>Minimum Share of Start Year Industrial Equipment Retired</v>
      </c>
      <c r="D1748" s="6" t="s">
        <v>3021</v>
      </c>
      <c r="E1748" s="1" t="s">
        <v>3941</v>
      </c>
      <c r="F1748" t="s">
        <v>2985</v>
      </c>
      <c r="G1748" s="45" t="s">
        <v>3916</v>
      </c>
      <c r="H1748" s="47">
        <f t="shared" si="82"/>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3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si="83"/>
        <v>Minimum Share of Start Year Industrial Equipment Retired</v>
      </c>
      <c r="D1749" s="6" t="s">
        <v>3022</v>
      </c>
      <c r="E1749" s="1" t="s">
        <v>3461</v>
      </c>
      <c r="F1749" t="s">
        <v>2986</v>
      </c>
      <c r="G1749" s="45" t="s">
        <v>3467</v>
      </c>
      <c r="H1749" s="47">
        <f t="shared" si="82"/>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3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83"/>
        <v>Minimum Share of Start Year Industrial Equipment Retired</v>
      </c>
      <c r="D1750" s="6" t="s">
        <v>3022</v>
      </c>
      <c r="E1750" s="1" t="s">
        <v>3462</v>
      </c>
      <c r="F1750" t="s">
        <v>2986</v>
      </c>
      <c r="G1750" s="45" t="s">
        <v>3468</v>
      </c>
      <c r="H1750" s="47">
        <f t="shared" si="82"/>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3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83"/>
        <v>Minimum Share of Start Year Industrial Equipment Retired</v>
      </c>
      <c r="D1751" s="6" t="s">
        <v>3022</v>
      </c>
      <c r="E1751" s="1" t="s">
        <v>3463</v>
      </c>
      <c r="F1751" t="s">
        <v>2986</v>
      </c>
      <c r="G1751" s="45" t="s">
        <v>3469</v>
      </c>
      <c r="H1751" s="47">
        <f t="shared" si="82"/>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3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83"/>
        <v>Minimum Share of Start Year Industrial Equipment Retired</v>
      </c>
      <c r="D1752" s="6" t="s">
        <v>3022</v>
      </c>
      <c r="E1752" s="1" t="s">
        <v>3464</v>
      </c>
      <c r="F1752" t="s">
        <v>2986</v>
      </c>
      <c r="G1752" s="45" t="s">
        <v>3470</v>
      </c>
      <c r="H1752" s="47">
        <f t="shared" si="82"/>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3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83"/>
        <v>Minimum Share of Start Year Industrial Equipment Retired</v>
      </c>
      <c r="D1753" s="6" t="s">
        <v>3022</v>
      </c>
      <c r="E1753" s="1" t="s">
        <v>3465</v>
      </c>
      <c r="F1753" t="s">
        <v>2986</v>
      </c>
      <c r="G1753" s="45" t="s">
        <v>3471</v>
      </c>
      <c r="H1753" s="47">
        <f t="shared" si="82"/>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3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83"/>
        <v>Minimum Share of Start Year Industrial Equipment Retired</v>
      </c>
      <c r="D1754" s="6" t="s">
        <v>3022</v>
      </c>
      <c r="E1754" s="1" t="s">
        <v>3466</v>
      </c>
      <c r="F1754" t="s">
        <v>2986</v>
      </c>
      <c r="G1754" s="45" t="s">
        <v>3472</v>
      </c>
      <c r="H1754" s="47">
        <f t="shared" si="82"/>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3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83"/>
        <v>Minimum Share of Start Year Industrial Equipment Retired</v>
      </c>
      <c r="D1755" s="6" t="s">
        <v>3022</v>
      </c>
      <c r="E1755" s="1" t="s">
        <v>3583</v>
      </c>
      <c r="F1755" t="s">
        <v>2986</v>
      </c>
      <c r="G1755" s="45" t="s">
        <v>3473</v>
      </c>
      <c r="H1755" s="47">
        <f t="shared" si="82"/>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3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83"/>
        <v>Minimum Share of Start Year Industrial Equipment Retired</v>
      </c>
      <c r="D1756" s="6" t="s">
        <v>3022</v>
      </c>
      <c r="E1756" s="1" t="s">
        <v>3939</v>
      </c>
      <c r="F1756" t="s">
        <v>2986</v>
      </c>
      <c r="G1756" s="45" t="s">
        <v>3915</v>
      </c>
      <c r="H1756" s="47">
        <f t="shared" si="82"/>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3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83"/>
        <v>Minimum Share of Start Year Industrial Equipment Retired</v>
      </c>
      <c r="D1757" s="6" t="s">
        <v>3022</v>
      </c>
      <c r="E1757" s="1" t="s">
        <v>3940</v>
      </c>
      <c r="F1757" t="s">
        <v>2986</v>
      </c>
      <c r="G1757" s="45" t="s">
        <v>3914</v>
      </c>
      <c r="H1757" s="47">
        <f t="shared" ref="H1757:H1820" si="84">H1756+1</f>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3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83"/>
        <v>Minimum Share of Start Year Industrial Equipment Retired</v>
      </c>
      <c r="D1758" s="6" t="s">
        <v>3022</v>
      </c>
      <c r="E1758" s="1" t="s">
        <v>3941</v>
      </c>
      <c r="F1758" t="s">
        <v>2986</v>
      </c>
      <c r="G1758" s="45" t="s">
        <v>3916</v>
      </c>
      <c r="H1758" s="47">
        <f t="shared" si="84"/>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3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83"/>
        <v>Minimum Share of Start Year Industrial Equipment Retired</v>
      </c>
      <c r="D1759" s="6" t="s">
        <v>3023</v>
      </c>
      <c r="E1759" s="1" t="s">
        <v>3461</v>
      </c>
      <c r="F1759" t="s">
        <v>2987</v>
      </c>
      <c r="G1759" s="45" t="s">
        <v>3467</v>
      </c>
      <c r="H1759" s="47">
        <f t="shared" si="84"/>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3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83"/>
        <v>Minimum Share of Start Year Industrial Equipment Retired</v>
      </c>
      <c r="D1760" s="6" t="s">
        <v>3023</v>
      </c>
      <c r="E1760" s="1" t="s">
        <v>3462</v>
      </c>
      <c r="F1760" t="s">
        <v>2987</v>
      </c>
      <c r="G1760" s="45" t="s">
        <v>3468</v>
      </c>
      <c r="H1760" s="47">
        <f t="shared" si="84"/>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3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83"/>
        <v>Minimum Share of Start Year Industrial Equipment Retired</v>
      </c>
      <c r="D1761" s="6" t="s">
        <v>3023</v>
      </c>
      <c r="E1761" s="1" t="s">
        <v>3463</v>
      </c>
      <c r="F1761" t="s">
        <v>2987</v>
      </c>
      <c r="G1761" s="45" t="s">
        <v>3469</v>
      </c>
      <c r="H1761" s="47">
        <f t="shared" si="84"/>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3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83"/>
        <v>Minimum Share of Start Year Industrial Equipment Retired</v>
      </c>
      <c r="D1762" s="6" t="s">
        <v>3023</v>
      </c>
      <c r="E1762" s="1" t="s">
        <v>3464</v>
      </c>
      <c r="F1762" t="s">
        <v>2987</v>
      </c>
      <c r="G1762" s="45" t="s">
        <v>3470</v>
      </c>
      <c r="H1762" s="47">
        <f t="shared" si="84"/>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3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83"/>
        <v>Minimum Share of Start Year Industrial Equipment Retired</v>
      </c>
      <c r="D1763" s="6" t="s">
        <v>3023</v>
      </c>
      <c r="E1763" s="1" t="s">
        <v>3465</v>
      </c>
      <c r="F1763" t="s">
        <v>2987</v>
      </c>
      <c r="G1763" s="45" t="s">
        <v>3471</v>
      </c>
      <c r="H1763" s="47">
        <f t="shared" si="84"/>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3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83"/>
        <v>Minimum Share of Start Year Industrial Equipment Retired</v>
      </c>
      <c r="D1764" s="6" t="s">
        <v>3023</v>
      </c>
      <c r="E1764" s="1" t="s">
        <v>3466</v>
      </c>
      <c r="F1764" t="s">
        <v>2987</v>
      </c>
      <c r="G1764" s="45" t="s">
        <v>3472</v>
      </c>
      <c r="H1764" s="47">
        <f t="shared" si="84"/>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3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ref="C1765:C1828" si="85">$C$1699</f>
        <v>Minimum Share of Start Year Industrial Equipment Retired</v>
      </c>
      <c r="D1765" s="6" t="s">
        <v>3023</v>
      </c>
      <c r="E1765" s="1" t="s">
        <v>3583</v>
      </c>
      <c r="F1765" t="s">
        <v>2987</v>
      </c>
      <c r="G1765" s="45" t="s">
        <v>3473</v>
      </c>
      <c r="H1765" s="47">
        <f t="shared" si="84"/>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3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85"/>
        <v>Minimum Share of Start Year Industrial Equipment Retired</v>
      </c>
      <c r="D1766" s="6" t="s">
        <v>3023</v>
      </c>
      <c r="E1766" s="1" t="s">
        <v>3939</v>
      </c>
      <c r="F1766" t="s">
        <v>2987</v>
      </c>
      <c r="G1766" s="45" t="s">
        <v>3915</v>
      </c>
      <c r="H1766" s="47">
        <f t="shared" si="84"/>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3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85"/>
        <v>Minimum Share of Start Year Industrial Equipment Retired</v>
      </c>
      <c r="D1767" s="6" t="s">
        <v>3023</v>
      </c>
      <c r="E1767" s="1" t="s">
        <v>3940</v>
      </c>
      <c r="F1767" t="s">
        <v>2987</v>
      </c>
      <c r="G1767" s="45" t="s">
        <v>3914</v>
      </c>
      <c r="H1767" s="47">
        <f t="shared" si="84"/>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3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85"/>
        <v>Minimum Share of Start Year Industrial Equipment Retired</v>
      </c>
      <c r="D1768" s="6" t="s">
        <v>3023</v>
      </c>
      <c r="E1768" s="1" t="s">
        <v>3941</v>
      </c>
      <c r="F1768" t="s">
        <v>2987</v>
      </c>
      <c r="G1768" s="45" t="s">
        <v>3916</v>
      </c>
      <c r="H1768" s="47">
        <f t="shared" si="84"/>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3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85"/>
        <v>Minimum Share of Start Year Industrial Equipment Retired</v>
      </c>
      <c r="D1769" s="6" t="s">
        <v>3024</v>
      </c>
      <c r="E1769" s="1" t="s">
        <v>3461</v>
      </c>
      <c r="F1769" t="s">
        <v>2988</v>
      </c>
      <c r="G1769" s="45" t="s">
        <v>3467</v>
      </c>
      <c r="H1769" s="47">
        <f t="shared" si="84"/>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3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85"/>
        <v>Minimum Share of Start Year Industrial Equipment Retired</v>
      </c>
      <c r="D1770" s="6" t="s">
        <v>3024</v>
      </c>
      <c r="E1770" s="1" t="s">
        <v>3462</v>
      </c>
      <c r="F1770" t="s">
        <v>2988</v>
      </c>
      <c r="G1770" s="45" t="s">
        <v>3468</v>
      </c>
      <c r="H1770" s="47">
        <f t="shared" si="84"/>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3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85"/>
        <v>Minimum Share of Start Year Industrial Equipment Retired</v>
      </c>
      <c r="D1771" s="6" t="s">
        <v>3024</v>
      </c>
      <c r="E1771" s="1" t="s">
        <v>3463</v>
      </c>
      <c r="F1771" t="s">
        <v>2988</v>
      </c>
      <c r="G1771" s="45" t="s">
        <v>3469</v>
      </c>
      <c r="H1771" s="47">
        <f t="shared" si="84"/>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3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85"/>
        <v>Minimum Share of Start Year Industrial Equipment Retired</v>
      </c>
      <c r="D1772" s="6" t="s">
        <v>3024</v>
      </c>
      <c r="E1772" s="1" t="s">
        <v>3464</v>
      </c>
      <c r="F1772" t="s">
        <v>2988</v>
      </c>
      <c r="G1772" s="45" t="s">
        <v>3470</v>
      </c>
      <c r="H1772" s="47">
        <f t="shared" si="84"/>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3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85"/>
        <v>Minimum Share of Start Year Industrial Equipment Retired</v>
      </c>
      <c r="D1773" s="6" t="s">
        <v>3024</v>
      </c>
      <c r="E1773" s="1" t="s">
        <v>3465</v>
      </c>
      <c r="F1773" t="s">
        <v>2988</v>
      </c>
      <c r="G1773" s="45" t="s">
        <v>3471</v>
      </c>
      <c r="H1773" s="47">
        <f t="shared" si="84"/>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3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85"/>
        <v>Minimum Share of Start Year Industrial Equipment Retired</v>
      </c>
      <c r="D1774" s="6" t="s">
        <v>3024</v>
      </c>
      <c r="E1774" s="1" t="s">
        <v>3466</v>
      </c>
      <c r="F1774" t="s">
        <v>2988</v>
      </c>
      <c r="G1774" s="45" t="s">
        <v>3472</v>
      </c>
      <c r="H1774" s="47">
        <f t="shared" si="84"/>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3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85"/>
        <v>Minimum Share of Start Year Industrial Equipment Retired</v>
      </c>
      <c r="D1775" s="6" t="s">
        <v>3024</v>
      </c>
      <c r="E1775" s="1" t="s">
        <v>3583</v>
      </c>
      <c r="F1775" t="s">
        <v>2988</v>
      </c>
      <c r="G1775" s="45" t="s">
        <v>3473</v>
      </c>
      <c r="H1775" s="47">
        <f t="shared" si="84"/>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3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85"/>
        <v>Minimum Share of Start Year Industrial Equipment Retired</v>
      </c>
      <c r="D1776" s="6" t="s">
        <v>3024</v>
      </c>
      <c r="E1776" s="1" t="s">
        <v>3939</v>
      </c>
      <c r="F1776" t="s">
        <v>2988</v>
      </c>
      <c r="G1776" s="45" t="s">
        <v>3915</v>
      </c>
      <c r="H1776" s="47">
        <f t="shared" si="84"/>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3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85"/>
        <v>Minimum Share of Start Year Industrial Equipment Retired</v>
      </c>
      <c r="D1777" s="6" t="s">
        <v>3024</v>
      </c>
      <c r="E1777" s="1" t="s">
        <v>3940</v>
      </c>
      <c r="F1777" t="s">
        <v>2988</v>
      </c>
      <c r="G1777" s="45" t="s">
        <v>3914</v>
      </c>
      <c r="H1777" s="47">
        <f t="shared" si="84"/>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3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85"/>
        <v>Minimum Share of Start Year Industrial Equipment Retired</v>
      </c>
      <c r="D1778" s="6" t="s">
        <v>3024</v>
      </c>
      <c r="E1778" s="1" t="s">
        <v>3941</v>
      </c>
      <c r="F1778" t="s">
        <v>2988</v>
      </c>
      <c r="G1778" s="45" t="s">
        <v>3916</v>
      </c>
      <c r="H1778" s="47">
        <f t="shared" si="84"/>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3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85"/>
        <v>Minimum Share of Start Year Industrial Equipment Retired</v>
      </c>
      <c r="D1779" s="6" t="s">
        <v>3025</v>
      </c>
      <c r="E1779" s="1" t="s">
        <v>3461</v>
      </c>
      <c r="F1779" t="s">
        <v>2989</v>
      </c>
      <c r="G1779" s="45" t="s">
        <v>3467</v>
      </c>
      <c r="H1779" s="47">
        <f t="shared" si="84"/>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3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85"/>
        <v>Minimum Share of Start Year Industrial Equipment Retired</v>
      </c>
      <c r="D1780" s="6" t="s">
        <v>3025</v>
      </c>
      <c r="E1780" s="1" t="s">
        <v>3462</v>
      </c>
      <c r="F1780" t="s">
        <v>2989</v>
      </c>
      <c r="G1780" s="45" t="s">
        <v>3468</v>
      </c>
      <c r="H1780" s="47">
        <f t="shared" si="84"/>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3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85"/>
        <v>Minimum Share of Start Year Industrial Equipment Retired</v>
      </c>
      <c r="D1781" s="6" t="s">
        <v>3025</v>
      </c>
      <c r="E1781" s="1" t="s">
        <v>3463</v>
      </c>
      <c r="F1781" t="s">
        <v>2989</v>
      </c>
      <c r="G1781" s="45" t="s">
        <v>3469</v>
      </c>
      <c r="H1781" s="47">
        <f t="shared" si="84"/>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3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85"/>
        <v>Minimum Share of Start Year Industrial Equipment Retired</v>
      </c>
      <c r="D1782" s="6" t="s">
        <v>3025</v>
      </c>
      <c r="E1782" s="1" t="s">
        <v>3464</v>
      </c>
      <c r="F1782" t="s">
        <v>2989</v>
      </c>
      <c r="G1782" s="45" t="s">
        <v>3470</v>
      </c>
      <c r="H1782" s="47">
        <f t="shared" si="84"/>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3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85"/>
        <v>Minimum Share of Start Year Industrial Equipment Retired</v>
      </c>
      <c r="D1783" s="6" t="s">
        <v>3025</v>
      </c>
      <c r="E1783" s="1" t="s">
        <v>3465</v>
      </c>
      <c r="F1783" t="s">
        <v>2989</v>
      </c>
      <c r="G1783" s="45" t="s">
        <v>3471</v>
      </c>
      <c r="H1783" s="47">
        <f t="shared" si="84"/>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3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85"/>
        <v>Minimum Share of Start Year Industrial Equipment Retired</v>
      </c>
      <c r="D1784" s="6" t="s">
        <v>3025</v>
      </c>
      <c r="E1784" s="1" t="s">
        <v>3466</v>
      </c>
      <c r="F1784" t="s">
        <v>2989</v>
      </c>
      <c r="G1784" s="45" t="s">
        <v>3472</v>
      </c>
      <c r="H1784" s="47">
        <f t="shared" si="84"/>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3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85"/>
        <v>Minimum Share of Start Year Industrial Equipment Retired</v>
      </c>
      <c r="D1785" s="6" t="s">
        <v>3025</v>
      </c>
      <c r="E1785" s="1" t="s">
        <v>3583</v>
      </c>
      <c r="F1785" t="s">
        <v>2989</v>
      </c>
      <c r="G1785" s="45" t="s">
        <v>3473</v>
      </c>
      <c r="H1785" s="47">
        <f t="shared" si="84"/>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3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85"/>
        <v>Minimum Share of Start Year Industrial Equipment Retired</v>
      </c>
      <c r="D1786" s="6" t="s">
        <v>3025</v>
      </c>
      <c r="E1786" s="1" t="s">
        <v>3939</v>
      </c>
      <c r="F1786" t="s">
        <v>2989</v>
      </c>
      <c r="G1786" s="45" t="s">
        <v>3915</v>
      </c>
      <c r="H1786" s="47">
        <f t="shared" si="84"/>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3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85"/>
        <v>Minimum Share of Start Year Industrial Equipment Retired</v>
      </c>
      <c r="D1787" s="6" t="s">
        <v>3025</v>
      </c>
      <c r="E1787" s="1" t="s">
        <v>3940</v>
      </c>
      <c r="F1787" t="s">
        <v>2989</v>
      </c>
      <c r="G1787" s="45" t="s">
        <v>3914</v>
      </c>
      <c r="H1787" s="47">
        <f t="shared" si="84"/>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3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85"/>
        <v>Minimum Share of Start Year Industrial Equipment Retired</v>
      </c>
      <c r="D1788" s="6" t="s">
        <v>3025</v>
      </c>
      <c r="E1788" s="1" t="s">
        <v>3941</v>
      </c>
      <c r="F1788" t="s">
        <v>2989</v>
      </c>
      <c r="G1788" s="45" t="s">
        <v>3916</v>
      </c>
      <c r="H1788" s="47">
        <f t="shared" si="84"/>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3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85"/>
        <v>Minimum Share of Start Year Industrial Equipment Retired</v>
      </c>
      <c r="D1789" s="6" t="s">
        <v>3026</v>
      </c>
      <c r="E1789" s="1" t="s">
        <v>3461</v>
      </c>
      <c r="F1789" t="s">
        <v>2548</v>
      </c>
      <c r="G1789" s="45" t="s">
        <v>3467</v>
      </c>
      <c r="H1789" s="47">
        <f t="shared" si="84"/>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3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85"/>
        <v>Minimum Share of Start Year Industrial Equipment Retired</v>
      </c>
      <c r="D1790" s="6" t="s">
        <v>3026</v>
      </c>
      <c r="E1790" s="1" t="s">
        <v>3462</v>
      </c>
      <c r="F1790" t="s">
        <v>2548</v>
      </c>
      <c r="G1790" s="45" t="s">
        <v>3468</v>
      </c>
      <c r="H1790" s="47">
        <f t="shared" si="84"/>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3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85"/>
        <v>Minimum Share of Start Year Industrial Equipment Retired</v>
      </c>
      <c r="D1791" s="6" t="s">
        <v>3026</v>
      </c>
      <c r="E1791" s="1" t="s">
        <v>3463</v>
      </c>
      <c r="F1791" t="s">
        <v>2548</v>
      </c>
      <c r="G1791" s="45" t="s">
        <v>3469</v>
      </c>
      <c r="H1791" s="47">
        <f t="shared" si="84"/>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3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85"/>
        <v>Minimum Share of Start Year Industrial Equipment Retired</v>
      </c>
      <c r="D1792" s="6" t="s">
        <v>3026</v>
      </c>
      <c r="E1792" s="1" t="s">
        <v>3464</v>
      </c>
      <c r="F1792" t="s">
        <v>2548</v>
      </c>
      <c r="G1792" s="45" t="s">
        <v>3470</v>
      </c>
      <c r="H1792" s="47">
        <f t="shared" si="84"/>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3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85"/>
        <v>Minimum Share of Start Year Industrial Equipment Retired</v>
      </c>
      <c r="D1793" s="6" t="s">
        <v>3026</v>
      </c>
      <c r="E1793" s="1" t="s">
        <v>3465</v>
      </c>
      <c r="F1793" t="s">
        <v>2548</v>
      </c>
      <c r="G1793" s="45" t="s">
        <v>3471</v>
      </c>
      <c r="H1793" s="47">
        <f t="shared" si="84"/>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3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85"/>
        <v>Minimum Share of Start Year Industrial Equipment Retired</v>
      </c>
      <c r="D1794" s="6" t="s">
        <v>3026</v>
      </c>
      <c r="E1794" s="1" t="s">
        <v>3466</v>
      </c>
      <c r="F1794" t="s">
        <v>2548</v>
      </c>
      <c r="G1794" s="45" t="s">
        <v>3472</v>
      </c>
      <c r="H1794" s="47">
        <f t="shared" si="84"/>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3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85"/>
        <v>Minimum Share of Start Year Industrial Equipment Retired</v>
      </c>
      <c r="D1795" s="6" t="s">
        <v>3026</v>
      </c>
      <c r="E1795" s="1" t="s">
        <v>3583</v>
      </c>
      <c r="F1795" t="s">
        <v>2548</v>
      </c>
      <c r="G1795" s="45" t="s">
        <v>3473</v>
      </c>
      <c r="H1795" s="47">
        <f t="shared" si="84"/>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3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85"/>
        <v>Minimum Share of Start Year Industrial Equipment Retired</v>
      </c>
      <c r="D1796" s="6" t="s">
        <v>3026</v>
      </c>
      <c r="E1796" s="1" t="s">
        <v>3939</v>
      </c>
      <c r="F1796" t="s">
        <v>2548</v>
      </c>
      <c r="G1796" s="45" t="s">
        <v>3915</v>
      </c>
      <c r="H1796" s="47">
        <f t="shared" si="84"/>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3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85"/>
        <v>Minimum Share of Start Year Industrial Equipment Retired</v>
      </c>
      <c r="D1797" s="6" t="s">
        <v>3026</v>
      </c>
      <c r="E1797" s="1" t="s">
        <v>3940</v>
      </c>
      <c r="F1797" t="s">
        <v>2548</v>
      </c>
      <c r="G1797" s="45" t="s">
        <v>3914</v>
      </c>
      <c r="H1797" s="47">
        <f t="shared" si="84"/>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3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85"/>
        <v>Minimum Share of Start Year Industrial Equipment Retired</v>
      </c>
      <c r="D1798" s="6" t="s">
        <v>3026</v>
      </c>
      <c r="E1798" s="1" t="s">
        <v>3941</v>
      </c>
      <c r="F1798" t="s">
        <v>2548</v>
      </c>
      <c r="G1798" s="45" t="s">
        <v>3916</v>
      </c>
      <c r="H1798" s="47">
        <f t="shared" si="84"/>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3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85"/>
        <v>Minimum Share of Start Year Industrial Equipment Retired</v>
      </c>
      <c r="D1799" s="6" t="s">
        <v>3027</v>
      </c>
      <c r="E1799" s="1" t="s">
        <v>3461</v>
      </c>
      <c r="F1799" t="s">
        <v>2990</v>
      </c>
      <c r="G1799" s="45" t="s">
        <v>3467</v>
      </c>
      <c r="H1799" s="47">
        <f t="shared" si="84"/>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3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85"/>
        <v>Minimum Share of Start Year Industrial Equipment Retired</v>
      </c>
      <c r="D1800" s="6" t="s">
        <v>3027</v>
      </c>
      <c r="E1800" s="1" t="s">
        <v>3462</v>
      </c>
      <c r="F1800" t="s">
        <v>2990</v>
      </c>
      <c r="G1800" s="45" t="s">
        <v>3468</v>
      </c>
      <c r="H1800" s="47">
        <f t="shared" si="84"/>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3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85"/>
        <v>Minimum Share of Start Year Industrial Equipment Retired</v>
      </c>
      <c r="D1801" s="6" t="s">
        <v>3027</v>
      </c>
      <c r="E1801" s="1" t="s">
        <v>3463</v>
      </c>
      <c r="F1801" t="s">
        <v>2990</v>
      </c>
      <c r="G1801" s="45" t="s">
        <v>3469</v>
      </c>
      <c r="H1801" s="47">
        <f t="shared" si="84"/>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3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85"/>
        <v>Minimum Share of Start Year Industrial Equipment Retired</v>
      </c>
      <c r="D1802" s="6" t="s">
        <v>3027</v>
      </c>
      <c r="E1802" s="1" t="s">
        <v>3464</v>
      </c>
      <c r="F1802" t="s">
        <v>2990</v>
      </c>
      <c r="G1802" s="45" t="s">
        <v>3470</v>
      </c>
      <c r="H1802" s="47">
        <f t="shared" si="84"/>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3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85"/>
        <v>Minimum Share of Start Year Industrial Equipment Retired</v>
      </c>
      <c r="D1803" s="6" t="s">
        <v>3027</v>
      </c>
      <c r="E1803" s="1" t="s">
        <v>3465</v>
      </c>
      <c r="F1803" t="s">
        <v>2990</v>
      </c>
      <c r="G1803" s="45" t="s">
        <v>3471</v>
      </c>
      <c r="H1803" s="47">
        <f t="shared" si="84"/>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3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si="85"/>
        <v>Minimum Share of Start Year Industrial Equipment Retired</v>
      </c>
      <c r="D1804" s="6" t="s">
        <v>3027</v>
      </c>
      <c r="E1804" s="1" t="s">
        <v>3466</v>
      </c>
      <c r="F1804" t="s">
        <v>2990</v>
      </c>
      <c r="G1804" s="45" t="s">
        <v>3472</v>
      </c>
      <c r="H1804" s="47">
        <f t="shared" si="84"/>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3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85"/>
        <v>Minimum Share of Start Year Industrial Equipment Retired</v>
      </c>
      <c r="D1805" s="6" t="s">
        <v>3027</v>
      </c>
      <c r="E1805" s="1" t="s">
        <v>3583</v>
      </c>
      <c r="F1805" t="s">
        <v>2990</v>
      </c>
      <c r="G1805" s="45" t="s">
        <v>3473</v>
      </c>
      <c r="H1805" s="47">
        <f t="shared" si="84"/>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3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85"/>
        <v>Minimum Share of Start Year Industrial Equipment Retired</v>
      </c>
      <c r="D1806" s="6" t="s">
        <v>3027</v>
      </c>
      <c r="E1806" s="1" t="s">
        <v>3939</v>
      </c>
      <c r="F1806" t="s">
        <v>2990</v>
      </c>
      <c r="G1806" s="45" t="s">
        <v>3915</v>
      </c>
      <c r="H1806" s="47">
        <f t="shared" si="84"/>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3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85"/>
        <v>Minimum Share of Start Year Industrial Equipment Retired</v>
      </c>
      <c r="D1807" s="6" t="s">
        <v>3027</v>
      </c>
      <c r="E1807" s="1" t="s">
        <v>3940</v>
      </c>
      <c r="F1807" t="s">
        <v>2990</v>
      </c>
      <c r="G1807" s="45" t="s">
        <v>3914</v>
      </c>
      <c r="H1807" s="47">
        <f t="shared" si="84"/>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3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85"/>
        <v>Minimum Share of Start Year Industrial Equipment Retired</v>
      </c>
      <c r="D1808" s="6" t="s">
        <v>3027</v>
      </c>
      <c r="E1808" s="1" t="s">
        <v>3941</v>
      </c>
      <c r="F1808" t="s">
        <v>2990</v>
      </c>
      <c r="G1808" s="45" t="s">
        <v>3916</v>
      </c>
      <c r="H1808" s="47">
        <f t="shared" si="84"/>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3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85"/>
        <v>Minimum Share of Start Year Industrial Equipment Retired</v>
      </c>
      <c r="D1809" s="6" t="s">
        <v>3028</v>
      </c>
      <c r="E1809" s="1" t="s">
        <v>3461</v>
      </c>
      <c r="F1809" t="s">
        <v>2991</v>
      </c>
      <c r="G1809" s="45" t="s">
        <v>3467</v>
      </c>
      <c r="H1809" s="47">
        <f t="shared" si="84"/>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3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85"/>
        <v>Minimum Share of Start Year Industrial Equipment Retired</v>
      </c>
      <c r="D1810" s="6" t="s">
        <v>3028</v>
      </c>
      <c r="E1810" s="1" t="s">
        <v>3462</v>
      </c>
      <c r="F1810" t="s">
        <v>2991</v>
      </c>
      <c r="G1810" s="45" t="s">
        <v>3468</v>
      </c>
      <c r="H1810" s="47">
        <f t="shared" si="84"/>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3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85"/>
        <v>Minimum Share of Start Year Industrial Equipment Retired</v>
      </c>
      <c r="D1811" s="6" t="s">
        <v>3028</v>
      </c>
      <c r="E1811" s="1" t="s">
        <v>3463</v>
      </c>
      <c r="F1811" t="s">
        <v>2991</v>
      </c>
      <c r="G1811" s="45" t="s">
        <v>3469</v>
      </c>
      <c r="H1811" s="47">
        <f t="shared" si="84"/>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3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85"/>
        <v>Minimum Share of Start Year Industrial Equipment Retired</v>
      </c>
      <c r="D1812" s="6" t="s">
        <v>3028</v>
      </c>
      <c r="E1812" s="1" t="s">
        <v>3464</v>
      </c>
      <c r="F1812" t="s">
        <v>2991</v>
      </c>
      <c r="G1812" s="45" t="s">
        <v>3470</v>
      </c>
      <c r="H1812" s="47">
        <f t="shared" si="84"/>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3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si="85"/>
        <v>Minimum Share of Start Year Industrial Equipment Retired</v>
      </c>
      <c r="D1813" s="6" t="s">
        <v>3028</v>
      </c>
      <c r="E1813" s="1" t="s">
        <v>3465</v>
      </c>
      <c r="F1813" t="s">
        <v>2991</v>
      </c>
      <c r="G1813" s="45" t="s">
        <v>3471</v>
      </c>
      <c r="H1813" s="47">
        <f t="shared" si="84"/>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3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85"/>
        <v>Minimum Share of Start Year Industrial Equipment Retired</v>
      </c>
      <c r="D1814" s="6" t="s">
        <v>3028</v>
      </c>
      <c r="E1814" s="1" t="s">
        <v>3466</v>
      </c>
      <c r="F1814" t="s">
        <v>2991</v>
      </c>
      <c r="G1814" s="45" t="s">
        <v>3472</v>
      </c>
      <c r="H1814" s="47">
        <f t="shared" si="84"/>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3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85"/>
        <v>Minimum Share of Start Year Industrial Equipment Retired</v>
      </c>
      <c r="D1815" s="6" t="s">
        <v>3028</v>
      </c>
      <c r="E1815" s="1" t="s">
        <v>3583</v>
      </c>
      <c r="F1815" t="s">
        <v>2991</v>
      </c>
      <c r="G1815" s="45" t="s">
        <v>3473</v>
      </c>
      <c r="H1815" s="47">
        <f t="shared" si="84"/>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3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85"/>
        <v>Minimum Share of Start Year Industrial Equipment Retired</v>
      </c>
      <c r="D1816" s="6" t="s">
        <v>3028</v>
      </c>
      <c r="E1816" s="1" t="s">
        <v>3939</v>
      </c>
      <c r="F1816" t="s">
        <v>2991</v>
      </c>
      <c r="G1816" s="45" t="s">
        <v>3915</v>
      </c>
      <c r="H1816" s="47">
        <f t="shared" si="84"/>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3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85"/>
        <v>Minimum Share of Start Year Industrial Equipment Retired</v>
      </c>
      <c r="D1817" s="6" t="s">
        <v>3028</v>
      </c>
      <c r="E1817" s="1" t="s">
        <v>3940</v>
      </c>
      <c r="F1817" t="s">
        <v>2991</v>
      </c>
      <c r="G1817" s="45" t="s">
        <v>3914</v>
      </c>
      <c r="H1817" s="47">
        <f t="shared" si="84"/>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3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85"/>
        <v>Minimum Share of Start Year Industrial Equipment Retired</v>
      </c>
      <c r="D1818" s="6" t="s">
        <v>3028</v>
      </c>
      <c r="E1818" s="1" t="s">
        <v>3941</v>
      </c>
      <c r="F1818" t="s">
        <v>2991</v>
      </c>
      <c r="G1818" s="45" t="s">
        <v>3916</v>
      </c>
      <c r="H1818" s="47">
        <f t="shared" si="84"/>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3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85"/>
        <v>Minimum Share of Start Year Industrial Equipment Retired</v>
      </c>
      <c r="D1819" s="6" t="s">
        <v>3029</v>
      </c>
      <c r="E1819" s="1" t="s">
        <v>3461</v>
      </c>
      <c r="F1819" t="s">
        <v>2992</v>
      </c>
      <c r="G1819" s="45" t="s">
        <v>3467</v>
      </c>
      <c r="H1819" s="47">
        <f t="shared" si="84"/>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3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85"/>
        <v>Minimum Share of Start Year Industrial Equipment Retired</v>
      </c>
      <c r="D1820" s="6" t="s">
        <v>3029</v>
      </c>
      <c r="E1820" s="1" t="s">
        <v>3462</v>
      </c>
      <c r="F1820" t="s">
        <v>2992</v>
      </c>
      <c r="G1820" s="45" t="s">
        <v>3468</v>
      </c>
      <c r="H1820" s="47">
        <f t="shared" si="84"/>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3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85"/>
        <v>Minimum Share of Start Year Industrial Equipment Retired</v>
      </c>
      <c r="D1821" s="6" t="s">
        <v>3029</v>
      </c>
      <c r="E1821" s="1" t="s">
        <v>3463</v>
      </c>
      <c r="F1821" t="s">
        <v>2992</v>
      </c>
      <c r="G1821" s="45" t="s">
        <v>3469</v>
      </c>
      <c r="H1821" s="47">
        <f t="shared" ref="H1821:H1884" si="86">H1820+1</f>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3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85"/>
        <v>Minimum Share of Start Year Industrial Equipment Retired</v>
      </c>
      <c r="D1822" s="6" t="s">
        <v>3029</v>
      </c>
      <c r="E1822" s="1" t="s">
        <v>3464</v>
      </c>
      <c r="F1822" t="s">
        <v>2992</v>
      </c>
      <c r="G1822" s="45" t="s">
        <v>3470</v>
      </c>
      <c r="H1822" s="47">
        <f t="shared" si="86"/>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3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85"/>
        <v>Minimum Share of Start Year Industrial Equipment Retired</v>
      </c>
      <c r="D1823" s="6" t="s">
        <v>3029</v>
      </c>
      <c r="E1823" s="1" t="s">
        <v>3465</v>
      </c>
      <c r="F1823" t="s">
        <v>2992</v>
      </c>
      <c r="G1823" s="45" t="s">
        <v>3471</v>
      </c>
      <c r="H1823" s="47">
        <f t="shared" si="86"/>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3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85"/>
        <v>Minimum Share of Start Year Industrial Equipment Retired</v>
      </c>
      <c r="D1824" s="6" t="s">
        <v>3029</v>
      </c>
      <c r="E1824" s="1" t="s">
        <v>3466</v>
      </c>
      <c r="F1824" t="s">
        <v>2992</v>
      </c>
      <c r="G1824" s="45" t="s">
        <v>3472</v>
      </c>
      <c r="H1824" s="47">
        <f t="shared" si="86"/>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3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85"/>
        <v>Minimum Share of Start Year Industrial Equipment Retired</v>
      </c>
      <c r="D1825" s="6" t="s">
        <v>3029</v>
      </c>
      <c r="E1825" s="1" t="s">
        <v>3583</v>
      </c>
      <c r="F1825" t="s">
        <v>2992</v>
      </c>
      <c r="G1825" s="45" t="s">
        <v>3473</v>
      </c>
      <c r="H1825" s="47">
        <f t="shared" si="86"/>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3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85"/>
        <v>Minimum Share of Start Year Industrial Equipment Retired</v>
      </c>
      <c r="D1826" s="6" t="s">
        <v>3029</v>
      </c>
      <c r="E1826" s="1" t="s">
        <v>3939</v>
      </c>
      <c r="F1826" t="s">
        <v>2992</v>
      </c>
      <c r="G1826" s="45" t="s">
        <v>3915</v>
      </c>
      <c r="H1826" s="47">
        <f t="shared" si="86"/>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3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85"/>
        <v>Minimum Share of Start Year Industrial Equipment Retired</v>
      </c>
      <c r="D1827" s="6" t="s">
        <v>3029</v>
      </c>
      <c r="E1827" s="1" t="s">
        <v>3940</v>
      </c>
      <c r="F1827" t="s">
        <v>2992</v>
      </c>
      <c r="G1827" s="45" t="s">
        <v>3914</v>
      </c>
      <c r="H1827" s="47">
        <f t="shared" si="86"/>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3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85"/>
        <v>Minimum Share of Start Year Industrial Equipment Retired</v>
      </c>
      <c r="D1828" s="6" t="s">
        <v>3029</v>
      </c>
      <c r="E1828" s="1" t="s">
        <v>3941</v>
      </c>
      <c r="F1828" t="s">
        <v>2992</v>
      </c>
      <c r="G1828" s="45" t="s">
        <v>3916</v>
      </c>
      <c r="H1828" s="47">
        <f t="shared" si="86"/>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3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ref="C1829:C1892" si="87">$C$1699</f>
        <v>Minimum Share of Start Year Industrial Equipment Retired</v>
      </c>
      <c r="D1829" s="6" t="s">
        <v>3030</v>
      </c>
      <c r="E1829" s="1" t="s">
        <v>3461</v>
      </c>
      <c r="F1829" t="s">
        <v>2549</v>
      </c>
      <c r="G1829" s="45" t="s">
        <v>3467</v>
      </c>
      <c r="H1829" s="47">
        <f t="shared" si="86"/>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3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87"/>
        <v>Minimum Share of Start Year Industrial Equipment Retired</v>
      </c>
      <c r="D1830" s="6" t="s">
        <v>3030</v>
      </c>
      <c r="E1830" s="1" t="s">
        <v>3462</v>
      </c>
      <c r="F1830" t="s">
        <v>2549</v>
      </c>
      <c r="G1830" s="45" t="s">
        <v>3468</v>
      </c>
      <c r="H1830" s="47">
        <f t="shared" si="86"/>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3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87"/>
        <v>Minimum Share of Start Year Industrial Equipment Retired</v>
      </c>
      <c r="D1831" s="6" t="s">
        <v>3030</v>
      </c>
      <c r="E1831" s="1" t="s">
        <v>3463</v>
      </c>
      <c r="F1831" t="s">
        <v>2549</v>
      </c>
      <c r="G1831" s="45" t="s">
        <v>3469</v>
      </c>
      <c r="H1831" s="47">
        <f t="shared" si="86"/>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3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87"/>
        <v>Minimum Share of Start Year Industrial Equipment Retired</v>
      </c>
      <c r="D1832" s="6" t="s">
        <v>3030</v>
      </c>
      <c r="E1832" s="1" t="s">
        <v>3464</v>
      </c>
      <c r="F1832" t="s">
        <v>2549</v>
      </c>
      <c r="G1832" s="45" t="s">
        <v>3470</v>
      </c>
      <c r="H1832" s="47">
        <f t="shared" si="86"/>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3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87"/>
        <v>Minimum Share of Start Year Industrial Equipment Retired</v>
      </c>
      <c r="D1833" s="6" t="s">
        <v>3030</v>
      </c>
      <c r="E1833" s="1" t="s">
        <v>3465</v>
      </c>
      <c r="F1833" t="s">
        <v>2549</v>
      </c>
      <c r="G1833" s="45" t="s">
        <v>3471</v>
      </c>
      <c r="H1833" s="47">
        <f t="shared" si="86"/>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3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87"/>
        <v>Minimum Share of Start Year Industrial Equipment Retired</v>
      </c>
      <c r="D1834" s="6" t="s">
        <v>3030</v>
      </c>
      <c r="E1834" s="1" t="s">
        <v>3466</v>
      </c>
      <c r="F1834" t="s">
        <v>2549</v>
      </c>
      <c r="G1834" s="45" t="s">
        <v>3472</v>
      </c>
      <c r="H1834" s="47">
        <f t="shared" si="86"/>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3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87"/>
        <v>Minimum Share of Start Year Industrial Equipment Retired</v>
      </c>
      <c r="D1835" s="6" t="s">
        <v>3030</v>
      </c>
      <c r="E1835" s="1" t="s">
        <v>3583</v>
      </c>
      <c r="F1835" t="s">
        <v>2549</v>
      </c>
      <c r="G1835" s="45" t="s">
        <v>3473</v>
      </c>
      <c r="H1835" s="47">
        <f t="shared" si="86"/>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3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87"/>
        <v>Minimum Share of Start Year Industrial Equipment Retired</v>
      </c>
      <c r="D1836" s="6" t="s">
        <v>3030</v>
      </c>
      <c r="E1836" s="1" t="s">
        <v>3939</v>
      </c>
      <c r="F1836" t="s">
        <v>2549</v>
      </c>
      <c r="G1836" s="45" t="s">
        <v>3915</v>
      </c>
      <c r="H1836" s="47">
        <f t="shared" si="86"/>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3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87"/>
        <v>Minimum Share of Start Year Industrial Equipment Retired</v>
      </c>
      <c r="D1837" s="6" t="s">
        <v>3030</v>
      </c>
      <c r="E1837" s="1" t="s">
        <v>3940</v>
      </c>
      <c r="F1837" t="s">
        <v>2549</v>
      </c>
      <c r="G1837" s="45" t="s">
        <v>3914</v>
      </c>
      <c r="H1837" s="47">
        <f t="shared" si="86"/>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3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87"/>
        <v>Minimum Share of Start Year Industrial Equipment Retired</v>
      </c>
      <c r="D1838" s="6" t="s">
        <v>3030</v>
      </c>
      <c r="E1838" s="1" t="s">
        <v>3941</v>
      </c>
      <c r="F1838" t="s">
        <v>2549</v>
      </c>
      <c r="G1838" s="45" t="s">
        <v>3916</v>
      </c>
      <c r="H1838" s="47">
        <f t="shared" si="86"/>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3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87"/>
        <v>Minimum Share of Start Year Industrial Equipment Retired</v>
      </c>
      <c r="D1839" s="6" t="s">
        <v>3031</v>
      </c>
      <c r="E1839" s="1" t="s">
        <v>3461</v>
      </c>
      <c r="F1839" t="s">
        <v>2993</v>
      </c>
      <c r="G1839" s="45" t="s">
        <v>3467</v>
      </c>
      <c r="H1839" s="47">
        <f t="shared" si="86"/>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3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87"/>
        <v>Minimum Share of Start Year Industrial Equipment Retired</v>
      </c>
      <c r="D1840" s="6" t="s">
        <v>3031</v>
      </c>
      <c r="E1840" s="1" t="s">
        <v>3462</v>
      </c>
      <c r="F1840" t="s">
        <v>2993</v>
      </c>
      <c r="G1840" s="45" t="s">
        <v>3468</v>
      </c>
      <c r="H1840" s="47">
        <f t="shared" si="86"/>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3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87"/>
        <v>Minimum Share of Start Year Industrial Equipment Retired</v>
      </c>
      <c r="D1841" s="6" t="s">
        <v>3031</v>
      </c>
      <c r="E1841" s="1" t="s">
        <v>3463</v>
      </c>
      <c r="F1841" t="s">
        <v>2993</v>
      </c>
      <c r="G1841" s="45" t="s">
        <v>3469</v>
      </c>
      <c r="H1841" s="47">
        <f t="shared" si="86"/>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3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87"/>
        <v>Minimum Share of Start Year Industrial Equipment Retired</v>
      </c>
      <c r="D1842" s="6" t="s">
        <v>3031</v>
      </c>
      <c r="E1842" s="1" t="s">
        <v>3464</v>
      </c>
      <c r="F1842" t="s">
        <v>2993</v>
      </c>
      <c r="G1842" s="45" t="s">
        <v>3470</v>
      </c>
      <c r="H1842" s="47">
        <f t="shared" si="86"/>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3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87"/>
        <v>Minimum Share of Start Year Industrial Equipment Retired</v>
      </c>
      <c r="D1843" s="6" t="s">
        <v>3031</v>
      </c>
      <c r="E1843" s="1" t="s">
        <v>3465</v>
      </c>
      <c r="F1843" t="s">
        <v>2993</v>
      </c>
      <c r="G1843" s="45" t="s">
        <v>3471</v>
      </c>
      <c r="H1843" s="47">
        <f t="shared" si="86"/>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3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87"/>
        <v>Minimum Share of Start Year Industrial Equipment Retired</v>
      </c>
      <c r="D1844" s="6" t="s">
        <v>3031</v>
      </c>
      <c r="E1844" s="1" t="s">
        <v>3466</v>
      </c>
      <c r="F1844" t="s">
        <v>2993</v>
      </c>
      <c r="G1844" s="45" t="s">
        <v>3472</v>
      </c>
      <c r="H1844" s="47">
        <f t="shared" si="86"/>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3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87"/>
        <v>Minimum Share of Start Year Industrial Equipment Retired</v>
      </c>
      <c r="D1845" s="6" t="s">
        <v>3031</v>
      </c>
      <c r="E1845" s="1" t="s">
        <v>3583</v>
      </c>
      <c r="F1845" t="s">
        <v>2993</v>
      </c>
      <c r="G1845" s="45" t="s">
        <v>3473</v>
      </c>
      <c r="H1845" s="47">
        <f t="shared" si="86"/>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3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87"/>
        <v>Minimum Share of Start Year Industrial Equipment Retired</v>
      </c>
      <c r="D1846" s="6" t="s">
        <v>3031</v>
      </c>
      <c r="E1846" s="1" t="s">
        <v>3939</v>
      </c>
      <c r="F1846" t="s">
        <v>2993</v>
      </c>
      <c r="G1846" s="45" t="s">
        <v>3915</v>
      </c>
      <c r="H1846" s="47">
        <f t="shared" si="86"/>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3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87"/>
        <v>Minimum Share of Start Year Industrial Equipment Retired</v>
      </c>
      <c r="D1847" s="6" t="s">
        <v>3031</v>
      </c>
      <c r="E1847" s="1" t="s">
        <v>3940</v>
      </c>
      <c r="F1847" t="s">
        <v>2993</v>
      </c>
      <c r="G1847" s="45" t="s">
        <v>3914</v>
      </c>
      <c r="H1847" s="47">
        <f t="shared" si="86"/>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3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87"/>
        <v>Minimum Share of Start Year Industrial Equipment Retired</v>
      </c>
      <c r="D1848" s="6" t="s">
        <v>3031</v>
      </c>
      <c r="E1848" s="1" t="s">
        <v>3941</v>
      </c>
      <c r="F1848" t="s">
        <v>2993</v>
      </c>
      <c r="G1848" s="45" t="s">
        <v>3916</v>
      </c>
      <c r="H1848" s="47">
        <f t="shared" si="86"/>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3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87"/>
        <v>Minimum Share of Start Year Industrial Equipment Retired</v>
      </c>
      <c r="D1849" s="6" t="s">
        <v>3032</v>
      </c>
      <c r="E1849" s="1" t="s">
        <v>3461</v>
      </c>
      <c r="F1849" t="s">
        <v>2994</v>
      </c>
      <c r="G1849" s="45" t="s">
        <v>3467</v>
      </c>
      <c r="H1849" s="47">
        <f t="shared" si="86"/>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3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87"/>
        <v>Minimum Share of Start Year Industrial Equipment Retired</v>
      </c>
      <c r="D1850" s="6" t="s">
        <v>3032</v>
      </c>
      <c r="E1850" s="1" t="s">
        <v>3462</v>
      </c>
      <c r="F1850" t="s">
        <v>2994</v>
      </c>
      <c r="G1850" s="45" t="s">
        <v>3468</v>
      </c>
      <c r="H1850" s="47">
        <f t="shared" si="86"/>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3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87"/>
        <v>Minimum Share of Start Year Industrial Equipment Retired</v>
      </c>
      <c r="D1851" s="6" t="s">
        <v>3032</v>
      </c>
      <c r="E1851" s="1" t="s">
        <v>3463</v>
      </c>
      <c r="F1851" t="s">
        <v>2994</v>
      </c>
      <c r="G1851" s="45" t="s">
        <v>3469</v>
      </c>
      <c r="H1851" s="47">
        <f t="shared" si="86"/>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3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87"/>
        <v>Minimum Share of Start Year Industrial Equipment Retired</v>
      </c>
      <c r="D1852" s="6" t="s">
        <v>3032</v>
      </c>
      <c r="E1852" s="1" t="s">
        <v>3464</v>
      </c>
      <c r="F1852" t="s">
        <v>2994</v>
      </c>
      <c r="G1852" s="45" t="s">
        <v>3470</v>
      </c>
      <c r="H1852" s="47">
        <f t="shared" si="86"/>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3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87"/>
        <v>Minimum Share of Start Year Industrial Equipment Retired</v>
      </c>
      <c r="D1853" s="6" t="s">
        <v>3032</v>
      </c>
      <c r="E1853" s="1" t="s">
        <v>3465</v>
      </c>
      <c r="F1853" t="s">
        <v>2994</v>
      </c>
      <c r="G1853" s="45" t="s">
        <v>3471</v>
      </c>
      <c r="H1853" s="47">
        <f t="shared" si="86"/>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3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87"/>
        <v>Minimum Share of Start Year Industrial Equipment Retired</v>
      </c>
      <c r="D1854" s="6" t="s">
        <v>3032</v>
      </c>
      <c r="E1854" s="1" t="s">
        <v>3466</v>
      </c>
      <c r="F1854" t="s">
        <v>2994</v>
      </c>
      <c r="G1854" s="45" t="s">
        <v>3472</v>
      </c>
      <c r="H1854" s="47">
        <f t="shared" si="86"/>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3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87"/>
        <v>Minimum Share of Start Year Industrial Equipment Retired</v>
      </c>
      <c r="D1855" s="6" t="s">
        <v>3032</v>
      </c>
      <c r="E1855" s="1" t="s">
        <v>3583</v>
      </c>
      <c r="F1855" t="s">
        <v>2994</v>
      </c>
      <c r="G1855" s="45" t="s">
        <v>3473</v>
      </c>
      <c r="H1855" s="47">
        <f t="shared" si="86"/>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3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87"/>
        <v>Minimum Share of Start Year Industrial Equipment Retired</v>
      </c>
      <c r="D1856" s="6" t="s">
        <v>3032</v>
      </c>
      <c r="E1856" s="1" t="s">
        <v>3939</v>
      </c>
      <c r="F1856" t="s">
        <v>2994</v>
      </c>
      <c r="G1856" s="45" t="s">
        <v>3915</v>
      </c>
      <c r="H1856" s="47">
        <f t="shared" si="86"/>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3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87"/>
        <v>Minimum Share of Start Year Industrial Equipment Retired</v>
      </c>
      <c r="D1857" s="6" t="s">
        <v>3032</v>
      </c>
      <c r="E1857" s="1" t="s">
        <v>3940</v>
      </c>
      <c r="F1857" t="s">
        <v>2994</v>
      </c>
      <c r="G1857" s="45" t="s">
        <v>3914</v>
      </c>
      <c r="H1857" s="47">
        <f t="shared" si="86"/>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3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87"/>
        <v>Minimum Share of Start Year Industrial Equipment Retired</v>
      </c>
      <c r="D1858" s="6" t="s">
        <v>3032</v>
      </c>
      <c r="E1858" s="1" t="s">
        <v>3941</v>
      </c>
      <c r="F1858" t="s">
        <v>2994</v>
      </c>
      <c r="G1858" s="45" t="s">
        <v>3916</v>
      </c>
      <c r="H1858" s="47">
        <f t="shared" si="86"/>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3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87"/>
        <v>Minimum Share of Start Year Industrial Equipment Retired</v>
      </c>
      <c r="D1859" s="6" t="s">
        <v>3033</v>
      </c>
      <c r="E1859" s="1" t="s">
        <v>3461</v>
      </c>
      <c r="F1859" t="s">
        <v>2995</v>
      </c>
      <c r="G1859" s="45" t="s">
        <v>3467</v>
      </c>
      <c r="H1859" s="47">
        <f t="shared" si="86"/>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3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87"/>
        <v>Minimum Share of Start Year Industrial Equipment Retired</v>
      </c>
      <c r="D1860" s="6" t="s">
        <v>3033</v>
      </c>
      <c r="E1860" s="1" t="s">
        <v>3462</v>
      </c>
      <c r="F1860" t="s">
        <v>2995</v>
      </c>
      <c r="G1860" s="45" t="s">
        <v>3468</v>
      </c>
      <c r="H1860" s="47">
        <f t="shared" si="86"/>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3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87"/>
        <v>Minimum Share of Start Year Industrial Equipment Retired</v>
      </c>
      <c r="D1861" s="6" t="s">
        <v>3033</v>
      </c>
      <c r="E1861" s="1" t="s">
        <v>3463</v>
      </c>
      <c r="F1861" t="s">
        <v>2995</v>
      </c>
      <c r="G1861" s="45" t="s">
        <v>3469</v>
      </c>
      <c r="H1861" s="47">
        <f t="shared" si="86"/>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3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87"/>
        <v>Minimum Share of Start Year Industrial Equipment Retired</v>
      </c>
      <c r="D1862" s="6" t="s">
        <v>3033</v>
      </c>
      <c r="E1862" s="1" t="s">
        <v>3464</v>
      </c>
      <c r="F1862" t="s">
        <v>2995</v>
      </c>
      <c r="G1862" s="45" t="s">
        <v>3470</v>
      </c>
      <c r="H1862" s="47">
        <f t="shared" si="86"/>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3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87"/>
        <v>Minimum Share of Start Year Industrial Equipment Retired</v>
      </c>
      <c r="D1863" s="6" t="s">
        <v>3033</v>
      </c>
      <c r="E1863" s="1" t="s">
        <v>3465</v>
      </c>
      <c r="F1863" t="s">
        <v>2995</v>
      </c>
      <c r="G1863" s="45" t="s">
        <v>3471</v>
      </c>
      <c r="H1863" s="47">
        <f t="shared" si="86"/>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3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87"/>
        <v>Minimum Share of Start Year Industrial Equipment Retired</v>
      </c>
      <c r="D1864" s="6" t="s">
        <v>3033</v>
      </c>
      <c r="E1864" s="1" t="s">
        <v>3466</v>
      </c>
      <c r="F1864" t="s">
        <v>2995</v>
      </c>
      <c r="G1864" s="45" t="s">
        <v>3472</v>
      </c>
      <c r="H1864" s="47">
        <f t="shared" si="86"/>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3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87"/>
        <v>Minimum Share of Start Year Industrial Equipment Retired</v>
      </c>
      <c r="D1865" s="6" t="s">
        <v>3033</v>
      </c>
      <c r="E1865" s="1" t="s">
        <v>3583</v>
      </c>
      <c r="F1865" t="s">
        <v>2995</v>
      </c>
      <c r="G1865" s="45" t="s">
        <v>3473</v>
      </c>
      <c r="H1865" s="47">
        <f t="shared" si="86"/>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3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87"/>
        <v>Minimum Share of Start Year Industrial Equipment Retired</v>
      </c>
      <c r="D1866" s="6" t="s">
        <v>3033</v>
      </c>
      <c r="E1866" s="1" t="s">
        <v>3939</v>
      </c>
      <c r="F1866" t="s">
        <v>2995</v>
      </c>
      <c r="G1866" s="45" t="s">
        <v>3915</v>
      </c>
      <c r="H1866" s="47">
        <f t="shared" si="86"/>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3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87"/>
        <v>Minimum Share of Start Year Industrial Equipment Retired</v>
      </c>
      <c r="D1867" s="6" t="s">
        <v>3033</v>
      </c>
      <c r="E1867" s="1" t="s">
        <v>3940</v>
      </c>
      <c r="F1867" t="s">
        <v>2995</v>
      </c>
      <c r="G1867" s="45" t="s">
        <v>3914</v>
      </c>
      <c r="H1867" s="47">
        <f t="shared" si="86"/>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3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si="87"/>
        <v>Minimum Share of Start Year Industrial Equipment Retired</v>
      </c>
      <c r="D1868" s="6" t="s">
        <v>3033</v>
      </c>
      <c r="E1868" s="1" t="s">
        <v>3941</v>
      </c>
      <c r="F1868" t="s">
        <v>2995</v>
      </c>
      <c r="G1868" s="45" t="s">
        <v>3916</v>
      </c>
      <c r="H1868" s="47">
        <f t="shared" si="86"/>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3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87"/>
        <v>Minimum Share of Start Year Industrial Equipment Retired</v>
      </c>
      <c r="D1869" s="6" t="s">
        <v>3034</v>
      </c>
      <c r="E1869" s="1" t="s">
        <v>3461</v>
      </c>
      <c r="F1869" t="s">
        <v>2996</v>
      </c>
      <c r="G1869" s="45" t="s">
        <v>3467</v>
      </c>
      <c r="H1869" s="47">
        <f t="shared" si="86"/>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3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87"/>
        <v>Minimum Share of Start Year Industrial Equipment Retired</v>
      </c>
      <c r="D1870" s="6" t="s">
        <v>3034</v>
      </c>
      <c r="E1870" s="1" t="s">
        <v>3462</v>
      </c>
      <c r="F1870" t="s">
        <v>2996</v>
      </c>
      <c r="G1870" s="45" t="s">
        <v>3468</v>
      </c>
      <c r="H1870" s="47">
        <f t="shared" si="86"/>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3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87"/>
        <v>Minimum Share of Start Year Industrial Equipment Retired</v>
      </c>
      <c r="D1871" s="6" t="s">
        <v>3034</v>
      </c>
      <c r="E1871" s="1" t="s">
        <v>3463</v>
      </c>
      <c r="F1871" t="s">
        <v>2996</v>
      </c>
      <c r="G1871" s="45" t="s">
        <v>3469</v>
      </c>
      <c r="H1871" s="47">
        <f t="shared" si="86"/>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3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87"/>
        <v>Minimum Share of Start Year Industrial Equipment Retired</v>
      </c>
      <c r="D1872" s="6" t="s">
        <v>3034</v>
      </c>
      <c r="E1872" s="1" t="s">
        <v>3464</v>
      </c>
      <c r="F1872" t="s">
        <v>2996</v>
      </c>
      <c r="G1872" s="45" t="s">
        <v>3470</v>
      </c>
      <c r="H1872" s="47">
        <f t="shared" si="86"/>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3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87"/>
        <v>Minimum Share of Start Year Industrial Equipment Retired</v>
      </c>
      <c r="D1873" s="6" t="s">
        <v>3034</v>
      </c>
      <c r="E1873" s="1" t="s">
        <v>3465</v>
      </c>
      <c r="F1873" t="s">
        <v>2996</v>
      </c>
      <c r="G1873" s="45" t="s">
        <v>3471</v>
      </c>
      <c r="H1873" s="47">
        <f t="shared" si="86"/>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3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87"/>
        <v>Minimum Share of Start Year Industrial Equipment Retired</v>
      </c>
      <c r="D1874" s="6" t="s">
        <v>3034</v>
      </c>
      <c r="E1874" s="1" t="s">
        <v>3466</v>
      </c>
      <c r="F1874" t="s">
        <v>2996</v>
      </c>
      <c r="G1874" s="45" t="s">
        <v>3472</v>
      </c>
      <c r="H1874" s="47">
        <f t="shared" si="86"/>
        <v>1873</v>
      </c>
      <c r="I1874" s="324" t="s">
        <v>40</v>
      </c>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3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87"/>
        <v>Minimum Share of Start Year Industrial Equipment Retired</v>
      </c>
      <c r="D1875" s="6" t="s">
        <v>3034</v>
      </c>
      <c r="E1875" s="1" t="s">
        <v>3583</v>
      </c>
      <c r="F1875" t="s">
        <v>2996</v>
      </c>
      <c r="G1875" s="45" t="s">
        <v>3473</v>
      </c>
      <c r="H1875" s="47">
        <f t="shared" si="86"/>
        <v>1874</v>
      </c>
      <c r="I1875" s="324" t="s">
        <v>40</v>
      </c>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3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87"/>
        <v>Minimum Share of Start Year Industrial Equipment Retired</v>
      </c>
      <c r="D1876" s="6" t="s">
        <v>3034</v>
      </c>
      <c r="E1876" s="1" t="s">
        <v>3939</v>
      </c>
      <c r="F1876" t="s">
        <v>2996</v>
      </c>
      <c r="G1876" s="45" t="s">
        <v>3915</v>
      </c>
      <c r="H1876" s="47">
        <f t="shared" si="86"/>
        <v>1875</v>
      </c>
      <c r="I1876" s="324" t="s">
        <v>40</v>
      </c>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3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si="87"/>
        <v>Minimum Share of Start Year Industrial Equipment Retired</v>
      </c>
      <c r="D1877" s="6" t="s">
        <v>3034</v>
      </c>
      <c r="E1877" s="1" t="s">
        <v>3940</v>
      </c>
      <c r="F1877" t="s">
        <v>2996</v>
      </c>
      <c r="G1877" s="45" t="s">
        <v>3914</v>
      </c>
      <c r="H1877" s="47">
        <f t="shared" si="86"/>
        <v>1876</v>
      </c>
      <c r="I1877" s="324" t="s">
        <v>40</v>
      </c>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3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87"/>
        <v>Minimum Share of Start Year Industrial Equipment Retired</v>
      </c>
      <c r="D1878" s="6" t="s">
        <v>3034</v>
      </c>
      <c r="E1878" s="1" t="s">
        <v>3941</v>
      </c>
      <c r="F1878" t="s">
        <v>2996</v>
      </c>
      <c r="G1878" s="45" t="s">
        <v>3916</v>
      </c>
      <c r="H1878" s="47">
        <f t="shared" si="86"/>
        <v>1877</v>
      </c>
      <c r="I1878" s="324" t="s">
        <v>40</v>
      </c>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3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87"/>
        <v>Minimum Share of Start Year Industrial Equipment Retired</v>
      </c>
      <c r="D1879" s="6" t="s">
        <v>3035</v>
      </c>
      <c r="E1879" s="1" t="s">
        <v>3461</v>
      </c>
      <c r="F1879" t="s">
        <v>2997</v>
      </c>
      <c r="G1879" s="45" t="s">
        <v>3467</v>
      </c>
      <c r="H1879" s="47">
        <f t="shared" si="86"/>
        <v>1878</v>
      </c>
      <c r="I1879" s="324" t="s">
        <v>40</v>
      </c>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3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87"/>
        <v>Minimum Share of Start Year Industrial Equipment Retired</v>
      </c>
      <c r="D1880" s="6" t="s">
        <v>3035</v>
      </c>
      <c r="E1880" s="1" t="s">
        <v>3462</v>
      </c>
      <c r="F1880" t="s">
        <v>2997</v>
      </c>
      <c r="G1880" s="45" t="s">
        <v>3468</v>
      </c>
      <c r="H1880" s="47">
        <f t="shared" si="86"/>
        <v>1879</v>
      </c>
      <c r="I1880" s="324" t="s">
        <v>40</v>
      </c>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3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87"/>
        <v>Minimum Share of Start Year Industrial Equipment Retired</v>
      </c>
      <c r="D1881" s="6" t="s">
        <v>3035</v>
      </c>
      <c r="E1881" s="1" t="s">
        <v>3463</v>
      </c>
      <c r="F1881" t="s">
        <v>2997</v>
      </c>
      <c r="G1881" s="45" t="s">
        <v>3469</v>
      </c>
      <c r="H1881" s="47">
        <f t="shared" si="86"/>
        <v>1880</v>
      </c>
      <c r="I1881" s="324" t="s">
        <v>40</v>
      </c>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3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87"/>
        <v>Minimum Share of Start Year Industrial Equipment Retired</v>
      </c>
      <c r="D1882" s="6" t="s">
        <v>3035</v>
      </c>
      <c r="E1882" s="1" t="s">
        <v>3464</v>
      </c>
      <c r="F1882" t="s">
        <v>2997</v>
      </c>
      <c r="G1882" s="45" t="s">
        <v>3470</v>
      </c>
      <c r="H1882" s="47">
        <f t="shared" si="86"/>
        <v>1881</v>
      </c>
      <c r="I1882" s="324" t="s">
        <v>40</v>
      </c>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3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87"/>
        <v>Minimum Share of Start Year Industrial Equipment Retired</v>
      </c>
      <c r="D1883" s="6" t="s">
        <v>3035</v>
      </c>
      <c r="E1883" s="1" t="s">
        <v>3465</v>
      </c>
      <c r="F1883" t="s">
        <v>2997</v>
      </c>
      <c r="G1883" s="45" t="s">
        <v>3471</v>
      </c>
      <c r="H1883" s="47">
        <f t="shared" si="86"/>
        <v>1882</v>
      </c>
      <c r="I1883" s="324" t="s">
        <v>40</v>
      </c>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3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87"/>
        <v>Minimum Share of Start Year Industrial Equipment Retired</v>
      </c>
      <c r="D1884" s="6" t="s">
        <v>3035</v>
      </c>
      <c r="E1884" s="1" t="s">
        <v>3466</v>
      </c>
      <c r="F1884" t="s">
        <v>2997</v>
      </c>
      <c r="G1884" s="45" t="s">
        <v>3472</v>
      </c>
      <c r="H1884" s="47">
        <f t="shared" si="86"/>
        <v>1883</v>
      </c>
      <c r="I1884" s="324" t="s">
        <v>40</v>
      </c>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3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87"/>
        <v>Minimum Share of Start Year Industrial Equipment Retired</v>
      </c>
      <c r="D1885" s="6" t="s">
        <v>3035</v>
      </c>
      <c r="E1885" s="1" t="s">
        <v>3583</v>
      </c>
      <c r="F1885" t="s">
        <v>2997</v>
      </c>
      <c r="G1885" s="45" t="s">
        <v>3473</v>
      </c>
      <c r="H1885" s="47">
        <f t="shared" ref="H1885:H1948" si="88">H1884+1</f>
        <v>1884</v>
      </c>
      <c r="I1885" s="324" t="s">
        <v>40</v>
      </c>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3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87"/>
        <v>Minimum Share of Start Year Industrial Equipment Retired</v>
      </c>
      <c r="D1886" s="6" t="s">
        <v>3035</v>
      </c>
      <c r="E1886" s="1" t="s">
        <v>3939</v>
      </c>
      <c r="F1886" t="s">
        <v>2997</v>
      </c>
      <c r="G1886" s="45" t="s">
        <v>3915</v>
      </c>
      <c r="H1886" s="47">
        <f t="shared" si="88"/>
        <v>1885</v>
      </c>
      <c r="I1886" s="324" t="s">
        <v>40</v>
      </c>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3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87"/>
        <v>Minimum Share of Start Year Industrial Equipment Retired</v>
      </c>
      <c r="D1887" s="6" t="s">
        <v>3035</v>
      </c>
      <c r="E1887" s="1" t="s">
        <v>3940</v>
      </c>
      <c r="F1887" t="s">
        <v>2997</v>
      </c>
      <c r="G1887" s="45" t="s">
        <v>3914</v>
      </c>
      <c r="H1887" s="47">
        <f t="shared" si="88"/>
        <v>1886</v>
      </c>
      <c r="I1887" s="324" t="s">
        <v>40</v>
      </c>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3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87"/>
        <v>Minimum Share of Start Year Industrial Equipment Retired</v>
      </c>
      <c r="D1888" s="6" t="s">
        <v>3035</v>
      </c>
      <c r="E1888" s="1" t="s">
        <v>3941</v>
      </c>
      <c r="F1888" t="s">
        <v>2997</v>
      </c>
      <c r="G1888" s="45" t="s">
        <v>3916</v>
      </c>
      <c r="H1888" s="47">
        <f t="shared" si="88"/>
        <v>1887</v>
      </c>
      <c r="I1888" s="324" t="s">
        <v>40</v>
      </c>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3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87"/>
        <v>Minimum Share of Start Year Industrial Equipment Retired</v>
      </c>
      <c r="D1889" s="6" t="s">
        <v>3036</v>
      </c>
      <c r="E1889" s="1" t="s">
        <v>3461</v>
      </c>
      <c r="F1889" t="s">
        <v>2998</v>
      </c>
      <c r="G1889" s="45" t="s">
        <v>3467</v>
      </c>
      <c r="H1889" s="47">
        <f t="shared" si="88"/>
        <v>1888</v>
      </c>
      <c r="I1889" s="324" t="s">
        <v>40</v>
      </c>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3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87"/>
        <v>Minimum Share of Start Year Industrial Equipment Retired</v>
      </c>
      <c r="D1890" s="6" t="s">
        <v>3036</v>
      </c>
      <c r="E1890" s="1" t="s">
        <v>3462</v>
      </c>
      <c r="F1890" t="s">
        <v>2998</v>
      </c>
      <c r="G1890" s="45" t="s">
        <v>3468</v>
      </c>
      <c r="H1890" s="47">
        <f t="shared" si="88"/>
        <v>1889</v>
      </c>
      <c r="I1890" s="324" t="s">
        <v>40</v>
      </c>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3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87"/>
        <v>Minimum Share of Start Year Industrial Equipment Retired</v>
      </c>
      <c r="D1891" s="6" t="s">
        <v>3036</v>
      </c>
      <c r="E1891" s="1" t="s">
        <v>3463</v>
      </c>
      <c r="F1891" t="s">
        <v>2998</v>
      </c>
      <c r="G1891" s="45" t="s">
        <v>3469</v>
      </c>
      <c r="H1891" s="47">
        <f t="shared" si="88"/>
        <v>1890</v>
      </c>
      <c r="I1891" s="324" t="s">
        <v>40</v>
      </c>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3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87"/>
        <v>Minimum Share of Start Year Industrial Equipment Retired</v>
      </c>
      <c r="D1892" s="6" t="s">
        <v>3036</v>
      </c>
      <c r="E1892" s="1" t="s">
        <v>3464</v>
      </c>
      <c r="F1892" t="s">
        <v>2998</v>
      </c>
      <c r="G1892" s="45" t="s">
        <v>3470</v>
      </c>
      <c r="H1892" s="47">
        <f t="shared" si="88"/>
        <v>1891</v>
      </c>
      <c r="I1892" s="324" t="s">
        <v>40</v>
      </c>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3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ref="C1893:C1948" si="89">$C$1699</f>
        <v>Minimum Share of Start Year Industrial Equipment Retired</v>
      </c>
      <c r="D1893" s="6" t="s">
        <v>3036</v>
      </c>
      <c r="E1893" s="1" t="s">
        <v>3465</v>
      </c>
      <c r="F1893" t="s">
        <v>2998</v>
      </c>
      <c r="G1893" s="45" t="s">
        <v>3471</v>
      </c>
      <c r="H1893" s="47">
        <f t="shared" si="88"/>
        <v>1892</v>
      </c>
      <c r="I1893" s="324" t="s">
        <v>40</v>
      </c>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3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89"/>
        <v>Minimum Share of Start Year Industrial Equipment Retired</v>
      </c>
      <c r="D1894" s="6" t="s">
        <v>3036</v>
      </c>
      <c r="E1894" s="1" t="s">
        <v>3466</v>
      </c>
      <c r="F1894" t="s">
        <v>2998</v>
      </c>
      <c r="G1894" s="45" t="s">
        <v>3472</v>
      </c>
      <c r="H1894" s="47">
        <f t="shared" si="88"/>
        <v>1893</v>
      </c>
      <c r="I1894" s="324" t="s">
        <v>40</v>
      </c>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3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89"/>
        <v>Minimum Share of Start Year Industrial Equipment Retired</v>
      </c>
      <c r="D1895" s="6" t="s">
        <v>3036</v>
      </c>
      <c r="E1895" s="1" t="s">
        <v>3583</v>
      </c>
      <c r="F1895" t="s">
        <v>2998</v>
      </c>
      <c r="G1895" s="45" t="s">
        <v>3473</v>
      </c>
      <c r="H1895" s="47">
        <f t="shared" si="88"/>
        <v>1894</v>
      </c>
      <c r="I1895" s="324" t="s">
        <v>40</v>
      </c>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3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89"/>
        <v>Minimum Share of Start Year Industrial Equipment Retired</v>
      </c>
      <c r="D1896" s="6" t="s">
        <v>3036</v>
      </c>
      <c r="E1896" s="1" t="s">
        <v>3939</v>
      </c>
      <c r="F1896" t="s">
        <v>2998</v>
      </c>
      <c r="G1896" s="45" t="s">
        <v>3915</v>
      </c>
      <c r="H1896" s="47">
        <f t="shared" si="88"/>
        <v>1895</v>
      </c>
      <c r="I1896" s="324" t="s">
        <v>40</v>
      </c>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3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89"/>
        <v>Minimum Share of Start Year Industrial Equipment Retired</v>
      </c>
      <c r="D1897" s="6" t="s">
        <v>3036</v>
      </c>
      <c r="E1897" s="1" t="s">
        <v>3940</v>
      </c>
      <c r="F1897" t="s">
        <v>2998</v>
      </c>
      <c r="G1897" s="45" t="s">
        <v>3914</v>
      </c>
      <c r="H1897" s="47">
        <f t="shared" si="88"/>
        <v>1896</v>
      </c>
      <c r="I1897" s="324" t="s">
        <v>40</v>
      </c>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3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89"/>
        <v>Minimum Share of Start Year Industrial Equipment Retired</v>
      </c>
      <c r="D1898" s="6" t="s">
        <v>3036</v>
      </c>
      <c r="E1898" s="1" t="s">
        <v>3941</v>
      </c>
      <c r="F1898" t="s">
        <v>2998</v>
      </c>
      <c r="G1898" s="45" t="s">
        <v>3916</v>
      </c>
      <c r="H1898" s="47">
        <f t="shared" si="88"/>
        <v>1897</v>
      </c>
      <c r="I1898" s="324" t="s">
        <v>40</v>
      </c>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3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89"/>
        <v>Minimum Share of Start Year Industrial Equipment Retired</v>
      </c>
      <c r="D1899" s="6" t="s">
        <v>3037</v>
      </c>
      <c r="E1899" s="1" t="s">
        <v>3461</v>
      </c>
      <c r="F1899" t="s">
        <v>2999</v>
      </c>
      <c r="G1899" s="45" t="s">
        <v>3467</v>
      </c>
      <c r="H1899" s="47">
        <f t="shared" si="88"/>
        <v>1898</v>
      </c>
      <c r="I1899" s="324" t="s">
        <v>40</v>
      </c>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3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89"/>
        <v>Minimum Share of Start Year Industrial Equipment Retired</v>
      </c>
      <c r="D1900" s="6" t="s">
        <v>3037</v>
      </c>
      <c r="E1900" s="1" t="s">
        <v>3462</v>
      </c>
      <c r="F1900" t="s">
        <v>2999</v>
      </c>
      <c r="G1900" s="45" t="s">
        <v>3468</v>
      </c>
      <c r="H1900" s="47">
        <f t="shared" si="88"/>
        <v>1899</v>
      </c>
      <c r="I1900" s="324" t="s">
        <v>40</v>
      </c>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3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89"/>
        <v>Minimum Share of Start Year Industrial Equipment Retired</v>
      </c>
      <c r="D1901" s="6" t="s">
        <v>3037</v>
      </c>
      <c r="E1901" s="1" t="s">
        <v>3463</v>
      </c>
      <c r="F1901" t="s">
        <v>2999</v>
      </c>
      <c r="G1901" s="45" t="s">
        <v>3469</v>
      </c>
      <c r="H1901" s="47">
        <f t="shared" si="88"/>
        <v>1900</v>
      </c>
      <c r="I1901" s="324" t="s">
        <v>40</v>
      </c>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3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89"/>
        <v>Minimum Share of Start Year Industrial Equipment Retired</v>
      </c>
      <c r="D1902" s="6" t="s">
        <v>3037</v>
      </c>
      <c r="E1902" s="1" t="s">
        <v>3464</v>
      </c>
      <c r="F1902" t="s">
        <v>2999</v>
      </c>
      <c r="G1902" s="45" t="s">
        <v>3470</v>
      </c>
      <c r="H1902" s="47">
        <f t="shared" si="88"/>
        <v>1901</v>
      </c>
      <c r="I1902" s="324" t="s">
        <v>40</v>
      </c>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3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89"/>
        <v>Minimum Share of Start Year Industrial Equipment Retired</v>
      </c>
      <c r="D1903" s="6" t="s">
        <v>3037</v>
      </c>
      <c r="E1903" s="1" t="s">
        <v>3465</v>
      </c>
      <c r="F1903" t="s">
        <v>2999</v>
      </c>
      <c r="G1903" s="45" t="s">
        <v>3471</v>
      </c>
      <c r="H1903" s="47">
        <f t="shared" si="88"/>
        <v>1902</v>
      </c>
      <c r="I1903" s="324" t="s">
        <v>40</v>
      </c>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3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89"/>
        <v>Minimum Share of Start Year Industrial Equipment Retired</v>
      </c>
      <c r="D1904" s="6" t="s">
        <v>3037</v>
      </c>
      <c r="E1904" s="1" t="s">
        <v>3466</v>
      </c>
      <c r="F1904" t="s">
        <v>2999</v>
      </c>
      <c r="G1904" s="45" t="s">
        <v>3472</v>
      </c>
      <c r="H1904" s="47">
        <f t="shared" si="88"/>
        <v>1903</v>
      </c>
      <c r="I1904" s="324" t="s">
        <v>40</v>
      </c>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3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89"/>
        <v>Minimum Share of Start Year Industrial Equipment Retired</v>
      </c>
      <c r="D1905" s="6" t="s">
        <v>3037</v>
      </c>
      <c r="E1905" s="1" t="s">
        <v>3583</v>
      </c>
      <c r="F1905" t="s">
        <v>2999</v>
      </c>
      <c r="G1905" s="45" t="s">
        <v>3473</v>
      </c>
      <c r="H1905" s="47">
        <f t="shared" si="88"/>
        <v>1904</v>
      </c>
      <c r="I1905" s="324" t="s">
        <v>40</v>
      </c>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3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89"/>
        <v>Minimum Share of Start Year Industrial Equipment Retired</v>
      </c>
      <c r="D1906" s="6" t="s">
        <v>3037</v>
      </c>
      <c r="E1906" s="1" t="s">
        <v>3939</v>
      </c>
      <c r="F1906" t="s">
        <v>2999</v>
      </c>
      <c r="G1906" s="45" t="s">
        <v>3915</v>
      </c>
      <c r="H1906" s="47">
        <f t="shared" si="88"/>
        <v>1905</v>
      </c>
      <c r="I1906" s="324" t="s">
        <v>40</v>
      </c>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3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89"/>
        <v>Minimum Share of Start Year Industrial Equipment Retired</v>
      </c>
      <c r="D1907" s="6" t="s">
        <v>3037</v>
      </c>
      <c r="E1907" s="1" t="s">
        <v>3940</v>
      </c>
      <c r="F1907" t="s">
        <v>2999</v>
      </c>
      <c r="G1907" s="45" t="s">
        <v>3914</v>
      </c>
      <c r="H1907" s="47">
        <f t="shared" si="88"/>
        <v>1906</v>
      </c>
      <c r="I1907" s="324" t="s">
        <v>40</v>
      </c>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3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89"/>
        <v>Minimum Share of Start Year Industrial Equipment Retired</v>
      </c>
      <c r="D1908" s="6" t="s">
        <v>3037</v>
      </c>
      <c r="E1908" s="1" t="s">
        <v>3941</v>
      </c>
      <c r="F1908" t="s">
        <v>2999</v>
      </c>
      <c r="G1908" s="45" t="s">
        <v>3916</v>
      </c>
      <c r="H1908" s="47">
        <f t="shared" si="88"/>
        <v>1907</v>
      </c>
      <c r="I1908" s="324" t="s">
        <v>40</v>
      </c>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3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89"/>
        <v>Minimum Share of Start Year Industrial Equipment Retired</v>
      </c>
      <c r="D1909" s="6" t="s">
        <v>3038</v>
      </c>
      <c r="E1909" s="1" t="s">
        <v>3461</v>
      </c>
      <c r="F1909" t="s">
        <v>3000</v>
      </c>
      <c r="G1909" s="45" t="s">
        <v>3467</v>
      </c>
      <c r="H1909" s="47">
        <f t="shared" si="88"/>
        <v>1908</v>
      </c>
      <c r="I1909" s="324" t="s">
        <v>40</v>
      </c>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3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89"/>
        <v>Minimum Share of Start Year Industrial Equipment Retired</v>
      </c>
      <c r="D1910" s="6" t="s">
        <v>3038</v>
      </c>
      <c r="E1910" s="1" t="s">
        <v>3462</v>
      </c>
      <c r="F1910" t="s">
        <v>3000</v>
      </c>
      <c r="G1910" s="45" t="s">
        <v>3468</v>
      </c>
      <c r="H1910" s="47">
        <f t="shared" si="88"/>
        <v>1909</v>
      </c>
      <c r="I1910" s="324" t="s">
        <v>40</v>
      </c>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3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89"/>
        <v>Minimum Share of Start Year Industrial Equipment Retired</v>
      </c>
      <c r="D1911" s="6" t="s">
        <v>3038</v>
      </c>
      <c r="E1911" s="1" t="s">
        <v>3463</v>
      </c>
      <c r="F1911" t="s">
        <v>3000</v>
      </c>
      <c r="G1911" s="45" t="s">
        <v>3469</v>
      </c>
      <c r="H1911" s="47">
        <f t="shared" si="88"/>
        <v>1910</v>
      </c>
      <c r="I1911" s="324" t="s">
        <v>40</v>
      </c>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3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89"/>
        <v>Minimum Share of Start Year Industrial Equipment Retired</v>
      </c>
      <c r="D1912" s="6" t="s">
        <v>3038</v>
      </c>
      <c r="E1912" s="1" t="s">
        <v>3464</v>
      </c>
      <c r="F1912" t="s">
        <v>3000</v>
      </c>
      <c r="G1912" s="45" t="s">
        <v>3470</v>
      </c>
      <c r="H1912" s="47">
        <f t="shared" si="88"/>
        <v>1911</v>
      </c>
      <c r="I1912" s="324" t="s">
        <v>40</v>
      </c>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3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89"/>
        <v>Minimum Share of Start Year Industrial Equipment Retired</v>
      </c>
      <c r="D1913" s="6" t="s">
        <v>3038</v>
      </c>
      <c r="E1913" s="1" t="s">
        <v>3465</v>
      </c>
      <c r="F1913" t="s">
        <v>3000</v>
      </c>
      <c r="G1913" s="45" t="s">
        <v>3471</v>
      </c>
      <c r="H1913" s="47">
        <f t="shared" si="88"/>
        <v>1912</v>
      </c>
      <c r="I1913" s="324" t="s">
        <v>40</v>
      </c>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3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89"/>
        <v>Minimum Share of Start Year Industrial Equipment Retired</v>
      </c>
      <c r="D1914" s="6" t="s">
        <v>3038</v>
      </c>
      <c r="E1914" s="1" t="s">
        <v>3466</v>
      </c>
      <c r="F1914" t="s">
        <v>3000</v>
      </c>
      <c r="G1914" s="45" t="s">
        <v>3472</v>
      </c>
      <c r="H1914" s="47">
        <f t="shared" si="88"/>
        <v>1913</v>
      </c>
      <c r="I1914" s="324" t="s">
        <v>40</v>
      </c>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3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89"/>
        <v>Minimum Share of Start Year Industrial Equipment Retired</v>
      </c>
      <c r="D1915" s="6" t="s">
        <v>3038</v>
      </c>
      <c r="E1915" s="1" t="s">
        <v>3583</v>
      </c>
      <c r="F1915" t="s">
        <v>3000</v>
      </c>
      <c r="G1915" s="45" t="s">
        <v>3473</v>
      </c>
      <c r="H1915" s="47">
        <f t="shared" si="88"/>
        <v>1914</v>
      </c>
      <c r="I1915" s="324" t="s">
        <v>40</v>
      </c>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3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89"/>
        <v>Minimum Share of Start Year Industrial Equipment Retired</v>
      </c>
      <c r="D1916" s="6" t="s">
        <v>3038</v>
      </c>
      <c r="E1916" s="1" t="s">
        <v>3939</v>
      </c>
      <c r="F1916" t="s">
        <v>3000</v>
      </c>
      <c r="G1916" s="45" t="s">
        <v>3915</v>
      </c>
      <c r="H1916" s="47">
        <f t="shared" si="88"/>
        <v>1915</v>
      </c>
      <c r="I1916" s="324" t="s">
        <v>40</v>
      </c>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3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89"/>
        <v>Minimum Share of Start Year Industrial Equipment Retired</v>
      </c>
      <c r="D1917" s="6" t="s">
        <v>3038</v>
      </c>
      <c r="E1917" s="1" t="s">
        <v>3940</v>
      </c>
      <c r="F1917" t="s">
        <v>3000</v>
      </c>
      <c r="G1917" s="45" t="s">
        <v>3914</v>
      </c>
      <c r="H1917" s="47">
        <f t="shared" si="88"/>
        <v>1916</v>
      </c>
      <c r="I1917" s="324" t="s">
        <v>40</v>
      </c>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3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89"/>
        <v>Minimum Share of Start Year Industrial Equipment Retired</v>
      </c>
      <c r="D1918" s="6" t="s">
        <v>3038</v>
      </c>
      <c r="E1918" s="1" t="s">
        <v>3941</v>
      </c>
      <c r="F1918" t="s">
        <v>3000</v>
      </c>
      <c r="G1918" s="45" t="s">
        <v>3916</v>
      </c>
      <c r="H1918" s="47">
        <f t="shared" si="88"/>
        <v>1917</v>
      </c>
      <c r="I1918" s="324" t="s">
        <v>40</v>
      </c>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3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89"/>
        <v>Minimum Share of Start Year Industrial Equipment Retired</v>
      </c>
      <c r="D1919" s="6" t="s">
        <v>3039</v>
      </c>
      <c r="E1919" s="1" t="s">
        <v>3461</v>
      </c>
      <c r="F1919" t="s">
        <v>3001</v>
      </c>
      <c r="G1919" s="45" t="s">
        <v>3467</v>
      </c>
      <c r="H1919" s="47">
        <f t="shared" si="88"/>
        <v>1918</v>
      </c>
      <c r="I1919" s="324" t="s">
        <v>40</v>
      </c>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3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89"/>
        <v>Minimum Share of Start Year Industrial Equipment Retired</v>
      </c>
      <c r="D1920" s="6" t="s">
        <v>3039</v>
      </c>
      <c r="E1920" s="1" t="s">
        <v>3462</v>
      </c>
      <c r="F1920" t="s">
        <v>3001</v>
      </c>
      <c r="G1920" s="45" t="s">
        <v>3468</v>
      </c>
      <c r="H1920" s="47">
        <f t="shared" si="88"/>
        <v>1919</v>
      </c>
      <c r="I1920" s="324" t="s">
        <v>40</v>
      </c>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3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89"/>
        <v>Minimum Share of Start Year Industrial Equipment Retired</v>
      </c>
      <c r="D1921" s="6" t="s">
        <v>3039</v>
      </c>
      <c r="E1921" s="1" t="s">
        <v>3463</v>
      </c>
      <c r="F1921" t="s">
        <v>3001</v>
      </c>
      <c r="G1921" s="45" t="s">
        <v>3469</v>
      </c>
      <c r="H1921" s="47">
        <f t="shared" si="88"/>
        <v>1920</v>
      </c>
      <c r="I1921" s="324" t="s">
        <v>40</v>
      </c>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3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89"/>
        <v>Minimum Share of Start Year Industrial Equipment Retired</v>
      </c>
      <c r="D1922" s="6" t="s">
        <v>3039</v>
      </c>
      <c r="E1922" s="1" t="s">
        <v>3464</v>
      </c>
      <c r="F1922" t="s">
        <v>3001</v>
      </c>
      <c r="G1922" s="45" t="s">
        <v>3470</v>
      </c>
      <c r="H1922" s="47">
        <f t="shared" si="88"/>
        <v>1921</v>
      </c>
      <c r="I1922" s="324" t="s">
        <v>40</v>
      </c>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3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89"/>
        <v>Minimum Share of Start Year Industrial Equipment Retired</v>
      </c>
      <c r="D1923" s="6" t="s">
        <v>3039</v>
      </c>
      <c r="E1923" s="1" t="s">
        <v>3465</v>
      </c>
      <c r="F1923" t="s">
        <v>3001</v>
      </c>
      <c r="G1923" s="45" t="s">
        <v>3471</v>
      </c>
      <c r="H1923" s="47">
        <f t="shared" si="88"/>
        <v>1922</v>
      </c>
      <c r="I1923" s="324" t="s">
        <v>40</v>
      </c>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2" customFormat="1" x14ac:dyDescent="0.3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Early Retirement of Equipment</v>
      </c>
      <c r="C1924" s="254" t="str">
        <f t="shared" si="89"/>
        <v>Minimum Share of Start Year Industrial Equipment Retired</v>
      </c>
      <c r="D1924" s="6" t="s">
        <v>3039</v>
      </c>
      <c r="E1924" s="1" t="s">
        <v>3466</v>
      </c>
      <c r="F1924" t="s">
        <v>3001</v>
      </c>
      <c r="G1924" s="45" t="s">
        <v>3472</v>
      </c>
      <c r="H1924" s="47">
        <f t="shared" si="88"/>
        <v>1923</v>
      </c>
      <c r="I1924" s="324" t="s">
        <v>40</v>
      </c>
      <c r="J1924" s="255" t="str">
        <f>IF(ISBLANK(INDEX('Policy Characteristics'!D:D,MATCH($C1924,'Policy Characteristics'!$C:$C,0))),"",INDEX('Policy Characteristics'!D:D,MATCH($C1924,'Policy Characteristics'!$C:$C,0)))</f>
        <v>Equipment Early Retirement</v>
      </c>
      <c r="K1924" s="254" t="str">
        <f>IF(ISBLANK(INDEX('Policy Characteristics'!E:E,MATCH($C1924,'Policy Characteristics'!$C:$C,0))),"",INDEX('Policy Characteristics'!E:E,MATCH($C1924,'Policy Characteristics'!$C:$C,0)))</f>
        <v>indst eqpt early retirement</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1</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of start year equipment</v>
      </c>
      <c r="P1924" s="254" t="str">
        <f>IF(ISBLANK(INDEX('Policy Characteristics'!J:J,MATCH($C1924,'Policy Characteristics'!$C:$C,0))),"",INDEX('Policy Characteristics'!J:J,MATCH($C1924,'Policy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2" customFormat="1" x14ac:dyDescent="0.3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Early Retirement of Equipment</v>
      </c>
      <c r="C1925" s="254" t="str">
        <f t="shared" si="89"/>
        <v>Minimum Share of Start Year Industrial Equipment Retired</v>
      </c>
      <c r="D1925" s="6" t="s">
        <v>3039</v>
      </c>
      <c r="E1925" s="1" t="s">
        <v>3583</v>
      </c>
      <c r="F1925" t="s">
        <v>3001</v>
      </c>
      <c r="G1925" s="45" t="s">
        <v>3473</v>
      </c>
      <c r="H1925" s="47">
        <f t="shared" si="88"/>
        <v>1924</v>
      </c>
      <c r="I1925" s="324" t="s">
        <v>40</v>
      </c>
      <c r="J1925" s="255" t="str">
        <f>IF(ISBLANK(INDEX('Policy Characteristics'!D:D,MATCH($C1925,'Policy Characteristics'!$C:$C,0))),"",INDEX('Policy Characteristics'!D:D,MATCH($C1925,'Policy Characteristics'!$C:$C,0)))</f>
        <v>Equipment Early Retirement</v>
      </c>
      <c r="K1925" s="254" t="str">
        <f>IF(ISBLANK(INDEX('Policy Characteristics'!E:E,MATCH($C1925,'Policy Characteristics'!$C:$C,0))),"",INDEX('Policy Characteristics'!E:E,MATCH($C1925,'Policy Characteristics'!$C:$C,0)))</f>
        <v>indst eqpt early retirement</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1</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of start year equipment</v>
      </c>
      <c r="P1925" s="254" t="str">
        <f>IF(ISBLANK(INDEX('Policy Characteristics'!J:J,MATCH($C1925,'Policy Characteristics'!$C:$C,0))),"",INDEX('Policy Characteristics'!J:J,MATCH($C1925,'Policy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2" customFormat="1" x14ac:dyDescent="0.3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Early Retirement of Equipment</v>
      </c>
      <c r="C1926" s="254" t="str">
        <f t="shared" si="89"/>
        <v>Minimum Share of Start Year Industrial Equipment Retired</v>
      </c>
      <c r="D1926" s="6" t="s">
        <v>3039</v>
      </c>
      <c r="E1926" s="1" t="s">
        <v>3939</v>
      </c>
      <c r="F1926" t="s">
        <v>3001</v>
      </c>
      <c r="G1926" s="45" t="s">
        <v>3915</v>
      </c>
      <c r="H1926" s="47">
        <f t="shared" si="88"/>
        <v>1925</v>
      </c>
      <c r="I1926" s="324" t="s">
        <v>40</v>
      </c>
      <c r="J1926" s="255" t="str">
        <f>IF(ISBLANK(INDEX('Policy Characteristics'!D:D,MATCH($C1926,'Policy Characteristics'!$C:$C,0))),"",INDEX('Policy Characteristics'!D:D,MATCH($C1926,'Policy Characteristics'!$C:$C,0)))</f>
        <v>Equipment Early Retirement</v>
      </c>
      <c r="K1926" s="254" t="str">
        <f>IF(ISBLANK(INDEX('Policy Characteristics'!E:E,MATCH($C1926,'Policy Characteristics'!$C:$C,0))),"",INDEX('Policy Characteristics'!E:E,MATCH($C1926,'Policy Characteristics'!$C:$C,0)))</f>
        <v>indst eqpt early retirement</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1</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of start year equipment</v>
      </c>
      <c r="P1926" s="254" t="str">
        <f>IF(ISBLANK(INDEX('Policy Characteristics'!J:J,MATCH($C1926,'Policy Characteristics'!$C:$C,0))),"",INDEX('Policy Characteristics'!J:J,MATCH($C1926,'Policy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2" customFormat="1" x14ac:dyDescent="0.3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Early Retirement of Equipment</v>
      </c>
      <c r="C1927" s="254" t="str">
        <f t="shared" si="89"/>
        <v>Minimum Share of Start Year Industrial Equipment Retired</v>
      </c>
      <c r="D1927" s="6" t="s">
        <v>3039</v>
      </c>
      <c r="E1927" s="1" t="s">
        <v>3940</v>
      </c>
      <c r="F1927" t="s">
        <v>3001</v>
      </c>
      <c r="G1927" s="45" t="s">
        <v>3914</v>
      </c>
      <c r="H1927" s="47">
        <f t="shared" si="88"/>
        <v>1926</v>
      </c>
      <c r="I1927" s="324" t="s">
        <v>40</v>
      </c>
      <c r="J1927" s="255" t="str">
        <f>IF(ISBLANK(INDEX('Policy Characteristics'!D:D,MATCH($C1927,'Policy Characteristics'!$C:$C,0))),"",INDEX('Policy Characteristics'!D:D,MATCH($C1927,'Policy Characteristics'!$C:$C,0)))</f>
        <v>Equipment Early Retirement</v>
      </c>
      <c r="K1927" s="254" t="str">
        <f>IF(ISBLANK(INDEX('Policy Characteristics'!E:E,MATCH($C1927,'Policy Characteristics'!$C:$C,0))),"",INDEX('Policy Characteristics'!E:E,MATCH($C1927,'Policy Characteristics'!$C:$C,0)))</f>
        <v>indst eqpt early retirement</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1</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of start year equipment</v>
      </c>
      <c r="P1927" s="254" t="str">
        <f>IF(ISBLANK(INDEX('Policy Characteristics'!J:J,MATCH($C1927,'Policy Characteristics'!$C:$C,0))),"",INDEX('Policy Characteristics'!J:J,MATCH($C1927,'Policy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2" customFormat="1" x14ac:dyDescent="0.3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Early Retirement of Equipment</v>
      </c>
      <c r="C1928" s="254" t="str">
        <f t="shared" si="89"/>
        <v>Minimum Share of Start Year Industrial Equipment Retired</v>
      </c>
      <c r="D1928" s="6" t="s">
        <v>3039</v>
      </c>
      <c r="E1928" s="1" t="s">
        <v>3941</v>
      </c>
      <c r="F1928" t="s">
        <v>3001</v>
      </c>
      <c r="G1928" s="45" t="s">
        <v>3916</v>
      </c>
      <c r="H1928" s="47">
        <f t="shared" si="88"/>
        <v>1927</v>
      </c>
      <c r="I1928" s="324" t="s">
        <v>40</v>
      </c>
      <c r="J1928" s="255" t="str">
        <f>IF(ISBLANK(INDEX('Policy Characteristics'!D:D,MATCH($C1928,'Policy Characteristics'!$C:$C,0))),"",INDEX('Policy Characteristics'!D:D,MATCH($C1928,'Policy Characteristics'!$C:$C,0)))</f>
        <v>Equipment Early Retirement</v>
      </c>
      <c r="K1928" s="254" t="str">
        <f>IF(ISBLANK(INDEX('Policy Characteristics'!E:E,MATCH($C1928,'Policy Characteristics'!$C:$C,0))),"",INDEX('Policy Characteristics'!E:E,MATCH($C1928,'Policy Characteristics'!$C:$C,0)))</f>
        <v>indst eqpt early retirement</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1</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of start year equipment</v>
      </c>
      <c r="P1928" s="254" t="str">
        <f>IF(ISBLANK(INDEX('Policy Characteristics'!J:J,MATCH($C1928,'Policy Characteristics'!$C:$C,0))),"",INDEX('Policy Characteristics'!J:J,MATCH($C1928,'Policy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2" customFormat="1" x14ac:dyDescent="0.3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Early Retirement of Equipment</v>
      </c>
      <c r="C1929" s="254" t="str">
        <f t="shared" si="89"/>
        <v>Minimum Share of Start Year Industrial Equipment Retired</v>
      </c>
      <c r="D1929" s="6" t="s">
        <v>3040</v>
      </c>
      <c r="E1929" s="1" t="s">
        <v>3461</v>
      </c>
      <c r="F1929" t="s">
        <v>3043</v>
      </c>
      <c r="G1929" s="45" t="s">
        <v>3467</v>
      </c>
      <c r="H1929" s="47">
        <f t="shared" si="88"/>
        <v>1928</v>
      </c>
      <c r="I1929" s="324" t="s">
        <v>40</v>
      </c>
      <c r="J1929" s="255" t="str">
        <f>IF(ISBLANK(INDEX('Policy Characteristics'!D:D,MATCH($C1929,'Policy Characteristics'!$C:$C,0))),"",INDEX('Policy Characteristics'!D:D,MATCH($C1929,'Policy Characteristics'!$C:$C,0)))</f>
        <v>Equipment Early Retirement</v>
      </c>
      <c r="K1929" s="254" t="str">
        <f>IF(ISBLANK(INDEX('Policy Characteristics'!E:E,MATCH($C1929,'Policy Characteristics'!$C:$C,0))),"",INDEX('Policy Characteristics'!E:E,MATCH($C1929,'Policy Characteristics'!$C:$C,0)))</f>
        <v>indst eqpt early retirement</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1</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of start year equipment</v>
      </c>
      <c r="P1929" s="254" t="str">
        <f>IF(ISBLANK(INDEX('Policy Characteristics'!J:J,MATCH($C1929,'Policy Characteristics'!$C:$C,0))),"",INDEX('Policy Characteristics'!J:J,MATCH($C1929,'Policy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2" customFormat="1" x14ac:dyDescent="0.3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Early Retirement of Equipment</v>
      </c>
      <c r="C1930" s="254" t="str">
        <f t="shared" si="89"/>
        <v>Minimum Share of Start Year Industrial Equipment Retired</v>
      </c>
      <c r="D1930" s="6" t="s">
        <v>3040</v>
      </c>
      <c r="E1930" s="1" t="s">
        <v>3462</v>
      </c>
      <c r="F1930" t="s">
        <v>3043</v>
      </c>
      <c r="G1930" s="45" t="s">
        <v>3468</v>
      </c>
      <c r="H1930" s="47">
        <f t="shared" si="88"/>
        <v>1929</v>
      </c>
      <c r="I1930" s="324" t="s">
        <v>40</v>
      </c>
      <c r="J1930" s="255" t="str">
        <f>IF(ISBLANK(INDEX('Policy Characteristics'!D:D,MATCH($C1930,'Policy Characteristics'!$C:$C,0))),"",INDEX('Policy Characteristics'!D:D,MATCH($C1930,'Policy Characteristics'!$C:$C,0)))</f>
        <v>Equipment Early Retirement</v>
      </c>
      <c r="K1930" s="254" t="str">
        <f>IF(ISBLANK(INDEX('Policy Characteristics'!E:E,MATCH($C1930,'Policy Characteristics'!$C:$C,0))),"",INDEX('Policy Characteristics'!E:E,MATCH($C1930,'Policy Characteristics'!$C:$C,0)))</f>
        <v>indst eqpt early retirement</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1</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of start year equipment</v>
      </c>
      <c r="P1930" s="254" t="str">
        <f>IF(ISBLANK(INDEX('Policy Characteristics'!J:J,MATCH($C1930,'Policy Characteristics'!$C:$C,0))),"",INDEX('Policy Characteristics'!J:J,MATCH($C1930,'Policy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2" customFormat="1" x14ac:dyDescent="0.3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Early Retirement of Equipment</v>
      </c>
      <c r="C1931" s="254" t="str">
        <f t="shared" si="89"/>
        <v>Minimum Share of Start Year Industrial Equipment Retired</v>
      </c>
      <c r="D1931" s="6" t="s">
        <v>3040</v>
      </c>
      <c r="E1931" s="1" t="s">
        <v>3463</v>
      </c>
      <c r="F1931" t="s">
        <v>3043</v>
      </c>
      <c r="G1931" s="45" t="s">
        <v>3469</v>
      </c>
      <c r="H1931" s="47">
        <f t="shared" si="88"/>
        <v>1930</v>
      </c>
      <c r="I1931" s="324" t="s">
        <v>40</v>
      </c>
      <c r="J1931" s="255" t="str">
        <f>IF(ISBLANK(INDEX('Policy Characteristics'!D:D,MATCH($C1931,'Policy Characteristics'!$C:$C,0))),"",INDEX('Policy Characteristics'!D:D,MATCH($C1931,'Policy Characteristics'!$C:$C,0)))</f>
        <v>Equipment Early Retirement</v>
      </c>
      <c r="K1931" s="254" t="str">
        <f>IF(ISBLANK(INDEX('Policy Characteristics'!E:E,MATCH($C1931,'Policy Characteristics'!$C:$C,0))),"",INDEX('Policy Characteristics'!E:E,MATCH($C1931,'Policy Characteristics'!$C:$C,0)))</f>
        <v>indst eqpt early retirement</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1</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of start year equipment</v>
      </c>
      <c r="P1931" s="254" t="str">
        <f>IF(ISBLANK(INDEX('Policy Characteristics'!J:J,MATCH($C1931,'Policy Characteristics'!$C:$C,0))),"",INDEX('Policy Characteristics'!J:J,MATCH($C1931,'Policy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2" customFormat="1" x14ac:dyDescent="0.3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Early Retirement of Equipment</v>
      </c>
      <c r="C1932" s="254" t="str">
        <f t="shared" si="89"/>
        <v>Minimum Share of Start Year Industrial Equipment Retired</v>
      </c>
      <c r="D1932" s="6" t="s">
        <v>3040</v>
      </c>
      <c r="E1932" s="1" t="s">
        <v>3464</v>
      </c>
      <c r="F1932" t="s">
        <v>3043</v>
      </c>
      <c r="G1932" s="45" t="s">
        <v>3470</v>
      </c>
      <c r="H1932" s="47">
        <f t="shared" si="88"/>
        <v>1931</v>
      </c>
      <c r="I1932" s="324" t="s">
        <v>40</v>
      </c>
      <c r="J1932" s="255" t="str">
        <f>IF(ISBLANK(INDEX('Policy Characteristics'!D:D,MATCH($C1932,'Policy Characteristics'!$C:$C,0))),"",INDEX('Policy Characteristics'!D:D,MATCH($C1932,'Policy Characteristics'!$C:$C,0)))</f>
        <v>Equipment Early Retirement</v>
      </c>
      <c r="K1932" s="254" t="str">
        <f>IF(ISBLANK(INDEX('Policy Characteristics'!E:E,MATCH($C1932,'Policy Characteristics'!$C:$C,0))),"",INDEX('Policy Characteristics'!E:E,MATCH($C1932,'Policy Characteristics'!$C:$C,0)))</f>
        <v>indst eqpt early retirement</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1</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of start year equipment</v>
      </c>
      <c r="P1932" s="254" t="str">
        <f>IF(ISBLANK(INDEX('Policy Characteristics'!J:J,MATCH($C1932,'Policy Characteristics'!$C:$C,0))),"",INDEX('Policy Characteristics'!J:J,MATCH($C1932,'Policy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2" customFormat="1" x14ac:dyDescent="0.3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Early Retirement of Equipment</v>
      </c>
      <c r="C1933" s="254" t="str">
        <f t="shared" si="89"/>
        <v>Minimum Share of Start Year Industrial Equipment Retired</v>
      </c>
      <c r="D1933" s="6" t="s">
        <v>3040</v>
      </c>
      <c r="E1933" s="1" t="s">
        <v>3465</v>
      </c>
      <c r="F1933" t="s">
        <v>3043</v>
      </c>
      <c r="G1933" s="45" t="s">
        <v>3471</v>
      </c>
      <c r="H1933" s="47">
        <f t="shared" si="88"/>
        <v>1932</v>
      </c>
      <c r="I1933" s="324" t="s">
        <v>40</v>
      </c>
      <c r="J1933" s="255" t="str">
        <f>IF(ISBLANK(INDEX('Policy Characteristics'!D:D,MATCH($C1933,'Policy Characteristics'!$C:$C,0))),"",INDEX('Policy Characteristics'!D:D,MATCH($C1933,'Policy Characteristics'!$C:$C,0)))</f>
        <v>Equipment Early Retirement</v>
      </c>
      <c r="K1933" s="254" t="str">
        <f>IF(ISBLANK(INDEX('Policy Characteristics'!E:E,MATCH($C1933,'Policy Characteristics'!$C:$C,0))),"",INDEX('Policy Characteristics'!E:E,MATCH($C1933,'Policy Characteristics'!$C:$C,0)))</f>
        <v>indst eqpt early retirement</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1</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of start year equipment</v>
      </c>
      <c r="P1933" s="254" t="str">
        <f>IF(ISBLANK(INDEX('Policy Characteristics'!J:J,MATCH($C1933,'Policy Characteristics'!$C:$C,0))),"",INDEX('Policy Characteristics'!J:J,MATCH($C1933,'Policy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2" customFormat="1" x14ac:dyDescent="0.3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Early Retirement of Equipment</v>
      </c>
      <c r="C1934" s="254" t="str">
        <f t="shared" si="89"/>
        <v>Minimum Share of Start Year Industrial Equipment Retired</v>
      </c>
      <c r="D1934" s="6" t="s">
        <v>3040</v>
      </c>
      <c r="E1934" s="1" t="s">
        <v>3466</v>
      </c>
      <c r="F1934" t="s">
        <v>3043</v>
      </c>
      <c r="G1934" s="45" t="s">
        <v>3472</v>
      </c>
      <c r="H1934" s="47">
        <f t="shared" si="88"/>
        <v>1933</v>
      </c>
      <c r="I1934" s="324" t="s">
        <v>40</v>
      </c>
      <c r="J1934" s="255" t="str">
        <f>IF(ISBLANK(INDEX('Policy Characteristics'!D:D,MATCH($C1934,'Policy Characteristics'!$C:$C,0))),"",INDEX('Policy Characteristics'!D:D,MATCH($C1934,'Policy Characteristics'!$C:$C,0)))</f>
        <v>Equipment Early Retirement</v>
      </c>
      <c r="K1934" s="254" t="str">
        <f>IF(ISBLANK(INDEX('Policy Characteristics'!E:E,MATCH($C1934,'Policy Characteristics'!$C:$C,0))),"",INDEX('Policy Characteristics'!E:E,MATCH($C1934,'Policy Characteristics'!$C:$C,0)))</f>
        <v>indst eqpt early retirement</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1</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of start year equipment</v>
      </c>
      <c r="P1934" s="254" t="str">
        <f>IF(ISBLANK(INDEX('Policy Characteristics'!J:J,MATCH($C1934,'Policy Characteristics'!$C:$C,0))),"",INDEX('Policy Characteristics'!J:J,MATCH($C1934,'Policy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2" customFormat="1" x14ac:dyDescent="0.3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Early Retirement of Equipment</v>
      </c>
      <c r="C1935" s="254" t="str">
        <f t="shared" si="89"/>
        <v>Minimum Share of Start Year Industrial Equipment Retired</v>
      </c>
      <c r="D1935" s="6" t="s">
        <v>3040</v>
      </c>
      <c r="E1935" s="1" t="s">
        <v>3583</v>
      </c>
      <c r="F1935" t="s">
        <v>3043</v>
      </c>
      <c r="G1935" s="45" t="s">
        <v>3473</v>
      </c>
      <c r="H1935" s="47">
        <f t="shared" si="88"/>
        <v>1934</v>
      </c>
      <c r="I1935" s="324" t="s">
        <v>40</v>
      </c>
      <c r="J1935" s="255" t="str">
        <f>IF(ISBLANK(INDEX('Policy Characteristics'!D:D,MATCH($C1935,'Policy Characteristics'!$C:$C,0))),"",INDEX('Policy Characteristics'!D:D,MATCH($C1935,'Policy Characteristics'!$C:$C,0)))</f>
        <v>Equipment Early Retirement</v>
      </c>
      <c r="K1935" s="254" t="str">
        <f>IF(ISBLANK(INDEX('Policy Characteristics'!E:E,MATCH($C1935,'Policy Characteristics'!$C:$C,0))),"",INDEX('Policy Characteristics'!E:E,MATCH($C1935,'Policy Characteristics'!$C:$C,0)))</f>
        <v>indst eqpt early retirement</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1</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of start year equipment</v>
      </c>
      <c r="P1935" s="254" t="str">
        <f>IF(ISBLANK(INDEX('Policy Characteristics'!J:J,MATCH($C1935,'Policy Characteristics'!$C:$C,0))),"",INDEX('Policy Characteristics'!J:J,MATCH($C1935,'Policy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2" customFormat="1" x14ac:dyDescent="0.3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Early Retirement of Equipment</v>
      </c>
      <c r="C1936" s="254" t="str">
        <f t="shared" si="89"/>
        <v>Minimum Share of Start Year Industrial Equipment Retired</v>
      </c>
      <c r="D1936" s="6" t="s">
        <v>3040</v>
      </c>
      <c r="E1936" s="1" t="s">
        <v>3939</v>
      </c>
      <c r="F1936" t="s">
        <v>3043</v>
      </c>
      <c r="G1936" s="45" t="s">
        <v>3915</v>
      </c>
      <c r="H1936" s="47">
        <f t="shared" si="88"/>
        <v>1935</v>
      </c>
      <c r="I1936" s="324" t="s">
        <v>40</v>
      </c>
      <c r="J1936" s="255" t="str">
        <f>IF(ISBLANK(INDEX('Policy Characteristics'!D:D,MATCH($C1936,'Policy Characteristics'!$C:$C,0))),"",INDEX('Policy Characteristics'!D:D,MATCH($C1936,'Policy Characteristics'!$C:$C,0)))</f>
        <v>Equipment Early Retirement</v>
      </c>
      <c r="K1936" s="254" t="str">
        <f>IF(ISBLANK(INDEX('Policy Characteristics'!E:E,MATCH($C1936,'Policy Characteristics'!$C:$C,0))),"",INDEX('Policy Characteristics'!E:E,MATCH($C1936,'Policy Characteristics'!$C:$C,0)))</f>
        <v>indst eqpt early retirement</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1</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of start year equipment</v>
      </c>
      <c r="P1936" s="254" t="str">
        <f>IF(ISBLANK(INDEX('Policy Characteristics'!J:J,MATCH($C1936,'Policy Characteristics'!$C:$C,0))),"",INDEX('Policy Characteristics'!J:J,MATCH($C1936,'Policy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2" customFormat="1" x14ac:dyDescent="0.3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Early Retirement of Equipment</v>
      </c>
      <c r="C1937" s="254" t="str">
        <f t="shared" si="89"/>
        <v>Minimum Share of Start Year Industrial Equipment Retired</v>
      </c>
      <c r="D1937" s="6" t="s">
        <v>3040</v>
      </c>
      <c r="E1937" s="1" t="s">
        <v>3940</v>
      </c>
      <c r="F1937" t="s">
        <v>3043</v>
      </c>
      <c r="G1937" s="45" t="s">
        <v>3914</v>
      </c>
      <c r="H1937" s="47">
        <f t="shared" si="88"/>
        <v>1936</v>
      </c>
      <c r="I1937" s="324" t="s">
        <v>40</v>
      </c>
      <c r="J1937" s="255" t="str">
        <f>IF(ISBLANK(INDEX('Policy Characteristics'!D:D,MATCH($C1937,'Policy Characteristics'!$C:$C,0))),"",INDEX('Policy Characteristics'!D:D,MATCH($C1937,'Policy Characteristics'!$C:$C,0)))</f>
        <v>Equipment Early Retirement</v>
      </c>
      <c r="K1937" s="254" t="str">
        <f>IF(ISBLANK(INDEX('Policy Characteristics'!E:E,MATCH($C1937,'Policy Characteristics'!$C:$C,0))),"",INDEX('Policy Characteristics'!E:E,MATCH($C1937,'Policy Characteristics'!$C:$C,0)))</f>
        <v>indst eqpt early retirement</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1</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of start year equipment</v>
      </c>
      <c r="P1937" s="254" t="str">
        <f>IF(ISBLANK(INDEX('Policy Characteristics'!J:J,MATCH($C1937,'Policy Characteristics'!$C:$C,0))),"",INDEX('Policy Characteristics'!J:J,MATCH($C1937,'Policy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2" customFormat="1" x14ac:dyDescent="0.3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Early Retirement of Equipment</v>
      </c>
      <c r="C1938" s="254" t="str">
        <f t="shared" si="89"/>
        <v>Minimum Share of Start Year Industrial Equipment Retired</v>
      </c>
      <c r="D1938" s="6" t="s">
        <v>3040</v>
      </c>
      <c r="E1938" s="1" t="s">
        <v>3941</v>
      </c>
      <c r="F1938" t="s">
        <v>3043</v>
      </c>
      <c r="G1938" s="45" t="s">
        <v>3916</v>
      </c>
      <c r="H1938" s="47">
        <f t="shared" si="88"/>
        <v>1937</v>
      </c>
      <c r="I1938" s="324" t="s">
        <v>40</v>
      </c>
      <c r="J1938" s="255" t="str">
        <f>IF(ISBLANK(INDEX('Policy Characteristics'!D:D,MATCH($C1938,'Policy Characteristics'!$C:$C,0))),"",INDEX('Policy Characteristics'!D:D,MATCH($C1938,'Policy Characteristics'!$C:$C,0)))</f>
        <v>Equipment Early Retirement</v>
      </c>
      <c r="K1938" s="254" t="str">
        <f>IF(ISBLANK(INDEX('Policy Characteristics'!E:E,MATCH($C1938,'Policy Characteristics'!$C:$C,0))),"",INDEX('Policy Characteristics'!E:E,MATCH($C1938,'Policy Characteristics'!$C:$C,0)))</f>
        <v>indst eqpt early retirement</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1</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of start year equipment</v>
      </c>
      <c r="P1938" s="254" t="str">
        <f>IF(ISBLANK(INDEX('Policy Characteristics'!J:J,MATCH($C1938,'Policy Characteristics'!$C:$C,0))),"",INDEX('Policy Characteristics'!J:J,MATCH($C1938,'Policy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2" customFormat="1" x14ac:dyDescent="0.3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Early Retirement of Equipment</v>
      </c>
      <c r="C1939" s="254" t="str">
        <f t="shared" si="89"/>
        <v>Minimum Share of Start Year Industrial Equipment Retired</v>
      </c>
      <c r="D1939" s="6" t="s">
        <v>3041</v>
      </c>
      <c r="E1939" s="1" t="s">
        <v>3461</v>
      </c>
      <c r="F1939" t="s">
        <v>3002</v>
      </c>
      <c r="G1939" s="45" t="s">
        <v>3467</v>
      </c>
      <c r="H1939" s="47">
        <f t="shared" si="88"/>
        <v>1938</v>
      </c>
      <c r="I1939" s="324" t="s">
        <v>40</v>
      </c>
      <c r="J1939" s="255" t="str">
        <f>IF(ISBLANK(INDEX('Policy Characteristics'!D:D,MATCH($C1939,'Policy Characteristics'!$C:$C,0))),"",INDEX('Policy Characteristics'!D:D,MATCH($C1939,'Policy Characteristics'!$C:$C,0)))</f>
        <v>Equipment Early Retirement</v>
      </c>
      <c r="K1939" s="254" t="str">
        <f>IF(ISBLANK(INDEX('Policy Characteristics'!E:E,MATCH($C1939,'Policy Characteristics'!$C:$C,0))),"",INDEX('Policy Characteristics'!E:E,MATCH($C1939,'Policy Characteristics'!$C:$C,0)))</f>
        <v>indst eqpt early retirement</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1</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of start year equipment</v>
      </c>
      <c r="P1939" s="254" t="str">
        <f>IF(ISBLANK(INDEX('Policy Characteristics'!J:J,MATCH($C1939,'Policy Characteristics'!$C:$C,0))),"",INDEX('Policy Characteristics'!J:J,MATCH($C1939,'Policy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2" customFormat="1" x14ac:dyDescent="0.3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Early Retirement of Equipment</v>
      </c>
      <c r="C1940" s="254" t="str">
        <f t="shared" si="89"/>
        <v>Minimum Share of Start Year Industrial Equipment Retired</v>
      </c>
      <c r="D1940" s="6" t="s">
        <v>3041</v>
      </c>
      <c r="E1940" s="1" t="s">
        <v>3462</v>
      </c>
      <c r="F1940" t="s">
        <v>3002</v>
      </c>
      <c r="G1940" s="45" t="s">
        <v>3468</v>
      </c>
      <c r="H1940" s="47">
        <f t="shared" si="88"/>
        <v>1939</v>
      </c>
      <c r="I1940" s="324" t="s">
        <v>40</v>
      </c>
      <c r="J1940" s="255" t="str">
        <f>IF(ISBLANK(INDEX('Policy Characteristics'!D:D,MATCH($C1940,'Policy Characteristics'!$C:$C,0))),"",INDEX('Policy Characteristics'!D:D,MATCH($C1940,'Policy Characteristics'!$C:$C,0)))</f>
        <v>Equipment Early Retirement</v>
      </c>
      <c r="K1940" s="254" t="str">
        <f>IF(ISBLANK(INDEX('Policy Characteristics'!E:E,MATCH($C1940,'Policy Characteristics'!$C:$C,0))),"",INDEX('Policy Characteristics'!E:E,MATCH($C1940,'Policy Characteristics'!$C:$C,0)))</f>
        <v>indst eqpt early retirement</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1</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of start year equipment</v>
      </c>
      <c r="P1940" s="254" t="str">
        <f>IF(ISBLANK(INDEX('Policy Characteristics'!J:J,MATCH($C1940,'Policy Characteristics'!$C:$C,0))),"",INDEX('Policy Characteristics'!J:J,MATCH($C1940,'Policy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2" customFormat="1" x14ac:dyDescent="0.3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Early Retirement of Equipment</v>
      </c>
      <c r="C1941" s="254" t="str">
        <f t="shared" si="89"/>
        <v>Minimum Share of Start Year Industrial Equipment Retired</v>
      </c>
      <c r="D1941" s="6" t="s">
        <v>3041</v>
      </c>
      <c r="E1941" s="1" t="s">
        <v>3463</v>
      </c>
      <c r="F1941" t="s">
        <v>3002</v>
      </c>
      <c r="G1941" s="45" t="s">
        <v>3469</v>
      </c>
      <c r="H1941" s="47">
        <f t="shared" si="88"/>
        <v>1940</v>
      </c>
      <c r="I1941" s="324" t="s">
        <v>40</v>
      </c>
      <c r="J1941" s="255" t="str">
        <f>IF(ISBLANK(INDEX('Policy Characteristics'!D:D,MATCH($C1941,'Policy Characteristics'!$C:$C,0))),"",INDEX('Policy Characteristics'!D:D,MATCH($C1941,'Policy Characteristics'!$C:$C,0)))</f>
        <v>Equipment Early Retirement</v>
      </c>
      <c r="K1941" s="254" t="str">
        <f>IF(ISBLANK(INDEX('Policy Characteristics'!E:E,MATCH($C1941,'Policy Characteristics'!$C:$C,0))),"",INDEX('Policy Characteristics'!E:E,MATCH($C1941,'Policy Characteristics'!$C:$C,0)))</f>
        <v>indst eqpt early retirement</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1</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of start year equipment</v>
      </c>
      <c r="P1941" s="254" t="str">
        <f>IF(ISBLANK(INDEX('Policy Characteristics'!J:J,MATCH($C1941,'Policy Characteristics'!$C:$C,0))),"",INDEX('Policy Characteristics'!J:J,MATCH($C1941,'Policy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2" customFormat="1" x14ac:dyDescent="0.3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Early Retirement of Equipment</v>
      </c>
      <c r="C1942" s="254" t="str">
        <f t="shared" si="89"/>
        <v>Minimum Share of Start Year Industrial Equipment Retired</v>
      </c>
      <c r="D1942" s="6" t="s">
        <v>3041</v>
      </c>
      <c r="E1942" s="1" t="s">
        <v>3464</v>
      </c>
      <c r="F1942" t="s">
        <v>3002</v>
      </c>
      <c r="G1942" s="45" t="s">
        <v>3470</v>
      </c>
      <c r="H1942" s="47">
        <f t="shared" si="88"/>
        <v>1941</v>
      </c>
      <c r="I1942" s="324" t="s">
        <v>40</v>
      </c>
      <c r="J1942" s="255" t="str">
        <f>IF(ISBLANK(INDEX('Policy Characteristics'!D:D,MATCH($C1942,'Policy Characteristics'!$C:$C,0))),"",INDEX('Policy Characteristics'!D:D,MATCH($C1942,'Policy Characteristics'!$C:$C,0)))</f>
        <v>Equipment Early Retirement</v>
      </c>
      <c r="K1942" s="254" t="str">
        <f>IF(ISBLANK(INDEX('Policy Characteristics'!E:E,MATCH($C1942,'Policy Characteristics'!$C:$C,0))),"",INDEX('Policy Characteristics'!E:E,MATCH($C1942,'Policy Characteristics'!$C:$C,0)))</f>
        <v>indst eqpt early retirement</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1</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of start year equipment</v>
      </c>
      <c r="P1942" s="254" t="str">
        <f>IF(ISBLANK(INDEX('Policy Characteristics'!J:J,MATCH($C1942,'Policy Characteristics'!$C:$C,0))),"",INDEX('Policy Characteristics'!J:J,MATCH($C1942,'Policy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2" customFormat="1" x14ac:dyDescent="0.3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Early Retirement of Equipment</v>
      </c>
      <c r="C1943" s="254" t="str">
        <f t="shared" si="89"/>
        <v>Minimum Share of Start Year Industrial Equipment Retired</v>
      </c>
      <c r="D1943" s="6" t="s">
        <v>3041</v>
      </c>
      <c r="E1943" s="1" t="s">
        <v>3465</v>
      </c>
      <c r="F1943" t="s">
        <v>3002</v>
      </c>
      <c r="G1943" s="45" t="s">
        <v>3471</v>
      </c>
      <c r="H1943" s="47">
        <f t="shared" si="88"/>
        <v>1942</v>
      </c>
      <c r="I1943" s="324" t="s">
        <v>40</v>
      </c>
      <c r="J1943" s="255" t="str">
        <f>IF(ISBLANK(INDEX('Policy Characteristics'!D:D,MATCH($C1943,'Policy Characteristics'!$C:$C,0))),"",INDEX('Policy Characteristics'!D:D,MATCH($C1943,'Policy Characteristics'!$C:$C,0)))</f>
        <v>Equipment Early Retirement</v>
      </c>
      <c r="K1943" s="254" t="str">
        <f>IF(ISBLANK(INDEX('Policy Characteristics'!E:E,MATCH($C1943,'Policy Characteristics'!$C:$C,0))),"",INDEX('Policy Characteristics'!E:E,MATCH($C1943,'Policy Characteristics'!$C:$C,0)))</f>
        <v>indst eqpt early retirement</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1</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of start year equipment</v>
      </c>
      <c r="P1943" s="254" t="str">
        <f>IF(ISBLANK(INDEX('Policy Characteristics'!J:J,MATCH($C1943,'Policy Characteristics'!$C:$C,0))),"",INDEX('Policy Characteristics'!J:J,MATCH($C1943,'Policy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2" customFormat="1" x14ac:dyDescent="0.3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Early Retirement of Equipment</v>
      </c>
      <c r="C1944" s="254" t="str">
        <f t="shared" si="89"/>
        <v>Minimum Share of Start Year Industrial Equipment Retired</v>
      </c>
      <c r="D1944" s="6" t="s">
        <v>3041</v>
      </c>
      <c r="E1944" s="1" t="s">
        <v>3466</v>
      </c>
      <c r="F1944" t="s">
        <v>3002</v>
      </c>
      <c r="G1944" s="45" t="s">
        <v>3472</v>
      </c>
      <c r="H1944" s="47">
        <f t="shared" si="88"/>
        <v>1943</v>
      </c>
      <c r="I1944" s="324" t="s">
        <v>40</v>
      </c>
      <c r="J1944" s="255" t="str">
        <f>IF(ISBLANK(INDEX('Policy Characteristics'!D:D,MATCH($C1944,'Policy Characteristics'!$C:$C,0))),"",INDEX('Policy Characteristics'!D:D,MATCH($C1944,'Policy Characteristics'!$C:$C,0)))</f>
        <v>Equipment Early Retirement</v>
      </c>
      <c r="K1944" s="254" t="str">
        <f>IF(ISBLANK(INDEX('Policy Characteristics'!E:E,MATCH($C1944,'Policy Characteristics'!$C:$C,0))),"",INDEX('Policy Characteristics'!E:E,MATCH($C1944,'Policy Characteristics'!$C:$C,0)))</f>
        <v>indst eqpt early retirement</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1</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of start year equipment</v>
      </c>
      <c r="P1944" s="254" t="str">
        <f>IF(ISBLANK(INDEX('Policy Characteristics'!J:J,MATCH($C1944,'Policy Characteristics'!$C:$C,0))),"",INDEX('Policy Characteristics'!J:J,MATCH($C1944,'Policy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2" customFormat="1" x14ac:dyDescent="0.3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Early Retirement of Equipment</v>
      </c>
      <c r="C1945" s="254" t="str">
        <f t="shared" si="89"/>
        <v>Minimum Share of Start Year Industrial Equipment Retired</v>
      </c>
      <c r="D1945" s="6" t="s">
        <v>3041</v>
      </c>
      <c r="E1945" s="1" t="s">
        <v>3583</v>
      </c>
      <c r="F1945" t="s">
        <v>3002</v>
      </c>
      <c r="G1945" s="45" t="s">
        <v>3473</v>
      </c>
      <c r="H1945" s="47">
        <f t="shared" si="88"/>
        <v>1944</v>
      </c>
      <c r="I1945" s="324" t="s">
        <v>40</v>
      </c>
      <c r="J1945" s="255" t="str">
        <f>IF(ISBLANK(INDEX('Policy Characteristics'!D:D,MATCH($C1945,'Policy Characteristics'!$C:$C,0))),"",INDEX('Policy Characteristics'!D:D,MATCH($C1945,'Policy Characteristics'!$C:$C,0)))</f>
        <v>Equipment Early Retirement</v>
      </c>
      <c r="K1945" s="254" t="str">
        <f>IF(ISBLANK(INDEX('Policy Characteristics'!E:E,MATCH($C1945,'Policy Characteristics'!$C:$C,0))),"",INDEX('Policy Characteristics'!E:E,MATCH($C1945,'Policy Characteristics'!$C:$C,0)))</f>
        <v>indst eqpt early retirement</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1</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of start year equipment</v>
      </c>
      <c r="P1945" s="254" t="str">
        <f>IF(ISBLANK(INDEX('Policy Characteristics'!J:J,MATCH($C1945,'Policy Characteristics'!$C:$C,0))),"",INDEX('Policy Characteristics'!J:J,MATCH($C1945,'Policy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2" customFormat="1" x14ac:dyDescent="0.3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Early Retirement of Equipment</v>
      </c>
      <c r="C1946" s="254" t="str">
        <f t="shared" si="89"/>
        <v>Minimum Share of Start Year Industrial Equipment Retired</v>
      </c>
      <c r="D1946" s="6" t="s">
        <v>3041</v>
      </c>
      <c r="E1946" s="1" t="s">
        <v>3939</v>
      </c>
      <c r="F1946" t="s">
        <v>3002</v>
      </c>
      <c r="G1946" s="45" t="s">
        <v>3915</v>
      </c>
      <c r="H1946" s="47">
        <f t="shared" si="88"/>
        <v>1945</v>
      </c>
      <c r="I1946" s="324" t="s">
        <v>40</v>
      </c>
      <c r="J1946" s="255" t="str">
        <f>IF(ISBLANK(INDEX('Policy Characteristics'!D:D,MATCH($C1946,'Policy Characteristics'!$C:$C,0))),"",INDEX('Policy Characteristics'!D:D,MATCH($C1946,'Policy Characteristics'!$C:$C,0)))</f>
        <v>Equipment Early Retirement</v>
      </c>
      <c r="K1946" s="254" t="str">
        <f>IF(ISBLANK(INDEX('Policy Characteristics'!E:E,MATCH($C1946,'Policy Characteristics'!$C:$C,0))),"",INDEX('Policy Characteristics'!E:E,MATCH($C1946,'Policy Characteristics'!$C:$C,0)))</f>
        <v>indst eqpt early retirement</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1</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of start year equipment</v>
      </c>
      <c r="P1946" s="254" t="str">
        <f>IF(ISBLANK(INDEX('Policy Characteristics'!J:J,MATCH($C1946,'Policy Characteristics'!$C:$C,0))),"",INDEX('Policy Characteristics'!J:J,MATCH($C1946,'Policy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2" customFormat="1" x14ac:dyDescent="0.3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Early Retirement of Equipment</v>
      </c>
      <c r="C1947" s="254" t="str">
        <f t="shared" si="89"/>
        <v>Minimum Share of Start Year Industrial Equipment Retired</v>
      </c>
      <c r="D1947" s="6" t="s">
        <v>3041</v>
      </c>
      <c r="E1947" s="1" t="s">
        <v>3940</v>
      </c>
      <c r="F1947" t="s">
        <v>3002</v>
      </c>
      <c r="G1947" s="45" t="s">
        <v>3914</v>
      </c>
      <c r="H1947" s="47">
        <f t="shared" si="88"/>
        <v>1946</v>
      </c>
      <c r="I1947" s="324" t="s">
        <v>40</v>
      </c>
      <c r="J1947" s="255" t="str">
        <f>IF(ISBLANK(INDEX('Policy Characteristics'!D:D,MATCH($C1947,'Policy Characteristics'!$C:$C,0))),"",INDEX('Policy Characteristics'!D:D,MATCH($C1947,'Policy Characteristics'!$C:$C,0)))</f>
        <v>Equipment Early Retirement</v>
      </c>
      <c r="K1947" s="254" t="str">
        <f>IF(ISBLANK(INDEX('Policy Characteristics'!E:E,MATCH($C1947,'Policy Characteristics'!$C:$C,0))),"",INDEX('Policy Characteristics'!E:E,MATCH($C1947,'Policy Characteristics'!$C:$C,0)))</f>
        <v>indst eqpt early retirement</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1</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of start year equipment</v>
      </c>
      <c r="P1947" s="254" t="str">
        <f>IF(ISBLANK(INDEX('Policy Characteristics'!J:J,MATCH($C1947,'Policy Characteristics'!$C:$C,0))),"",INDEX('Policy Characteristics'!J:J,MATCH($C1947,'Policy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2" customFormat="1" x14ac:dyDescent="0.3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Early Retirement of Equipment</v>
      </c>
      <c r="C1948" s="254" t="str">
        <f t="shared" si="89"/>
        <v>Minimum Share of Start Year Industrial Equipment Retired</v>
      </c>
      <c r="D1948" s="6" t="s">
        <v>3041</v>
      </c>
      <c r="E1948" s="1" t="s">
        <v>3941</v>
      </c>
      <c r="F1948" t="s">
        <v>3002</v>
      </c>
      <c r="G1948" s="45" t="s">
        <v>3916</v>
      </c>
      <c r="H1948" s="47">
        <f t="shared" si="88"/>
        <v>1947</v>
      </c>
      <c r="I1948" s="324" t="s">
        <v>40</v>
      </c>
      <c r="J1948" s="255" t="str">
        <f>IF(ISBLANK(INDEX('Policy Characteristics'!D:D,MATCH($C1948,'Policy Characteristics'!$C:$C,0))),"",INDEX('Policy Characteristics'!D:D,MATCH($C1948,'Policy Characteristics'!$C:$C,0)))</f>
        <v>Equipment Early Retirement</v>
      </c>
      <c r="K1948" s="254" t="str">
        <f>IF(ISBLANK(INDEX('Policy Characteristics'!E:E,MATCH($C1948,'Policy Characteristics'!$C:$C,0))),"",INDEX('Policy Characteristics'!E:E,MATCH($C1948,'Policy Characteristics'!$C:$C,0)))</f>
        <v>indst eqpt early retirement</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1</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of start year equipment</v>
      </c>
      <c r="P1948" s="254" t="str">
        <f>IF(ISBLANK(INDEX('Policy Characteristics'!J:J,MATCH($C1948,'Policy Characteristics'!$C:$C,0))),"",INDEX('Policy Characteristics'!J:J,MATCH($C1948,'Policy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3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t="s">
        <v>3871</v>
      </c>
      <c r="D1949" s="45" t="s">
        <v>3017</v>
      </c>
      <c r="E1949" s="1" t="s">
        <v>3461</v>
      </c>
      <c r="F1949" t="s">
        <v>3042</v>
      </c>
      <c r="G1949" s="45" t="s">
        <v>3467</v>
      </c>
      <c r="H1949" s="47">
        <f t="shared" ref="H1949:H2012" si="90">H1948+1</f>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3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ref="C1950:C2013" si="91">C$1949</f>
        <v>Perc Improvement in Eqpt Efficiency Stds Above BAU for Electricity</v>
      </c>
      <c r="D1950" s="45" t="s">
        <v>3017</v>
      </c>
      <c r="E1950" s="1" t="s">
        <v>3462</v>
      </c>
      <c r="F1950" t="s">
        <v>3042</v>
      </c>
      <c r="G1950" s="45" t="s">
        <v>3468</v>
      </c>
      <c r="H1950" s="47">
        <f t="shared" si="90"/>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3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91"/>
        <v>Perc Improvement in Eqpt Efficiency Stds Above BAU for Electricity</v>
      </c>
      <c r="D1951" s="45" t="s">
        <v>3017</v>
      </c>
      <c r="E1951" s="1" t="s">
        <v>3463</v>
      </c>
      <c r="F1951" t="s">
        <v>3042</v>
      </c>
      <c r="G1951" s="45" t="s">
        <v>3469</v>
      </c>
      <c r="H1951" s="47">
        <f t="shared" si="90"/>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3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91"/>
        <v>Perc Improvement in Eqpt Efficiency Stds Above BAU for Electricity</v>
      </c>
      <c r="D1952" s="45" t="s">
        <v>3017</v>
      </c>
      <c r="E1952" s="1" t="s">
        <v>3464</v>
      </c>
      <c r="F1952" t="s">
        <v>3042</v>
      </c>
      <c r="G1952" s="45" t="s">
        <v>3470</v>
      </c>
      <c r="H1952" s="47">
        <f t="shared" si="90"/>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3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91"/>
        <v>Perc Improvement in Eqpt Efficiency Stds Above BAU for Electricity</v>
      </c>
      <c r="D1953" s="45" t="s">
        <v>3017</v>
      </c>
      <c r="E1953" s="1" t="s">
        <v>3465</v>
      </c>
      <c r="F1953" t="s">
        <v>3042</v>
      </c>
      <c r="G1953" s="45" t="s">
        <v>3471</v>
      </c>
      <c r="H1953" s="47">
        <f t="shared" si="90"/>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3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91"/>
        <v>Perc Improvement in Eqpt Efficiency Stds Above BAU for Electricity</v>
      </c>
      <c r="D1954" s="45" t="s">
        <v>3017</v>
      </c>
      <c r="E1954" s="1" t="s">
        <v>3466</v>
      </c>
      <c r="F1954" t="s">
        <v>3042</v>
      </c>
      <c r="G1954" s="45" t="s">
        <v>3472</v>
      </c>
      <c r="H1954" s="47">
        <f t="shared" si="90"/>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x14ac:dyDescent="0.3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91"/>
        <v>Perc Improvement in Eqpt Efficiency Stds Above BAU for Electricity</v>
      </c>
      <c r="D1955" s="45" t="s">
        <v>3017</v>
      </c>
      <c r="E1955" s="1" t="s">
        <v>3583</v>
      </c>
      <c r="F1955" t="s">
        <v>3042</v>
      </c>
      <c r="G1955" s="45" t="s">
        <v>3473</v>
      </c>
      <c r="H1955" s="47">
        <f t="shared" si="90"/>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3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91"/>
        <v>Perc Improvement in Eqpt Efficiency Stds Above BAU for Electricity</v>
      </c>
      <c r="D1956" s="45" t="s">
        <v>3017</v>
      </c>
      <c r="E1956" s="1" t="s">
        <v>3939</v>
      </c>
      <c r="F1956" t="s">
        <v>3042</v>
      </c>
      <c r="G1956" s="45" t="s">
        <v>3915</v>
      </c>
      <c r="H1956" s="47">
        <f t="shared" si="90"/>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3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91"/>
        <v>Perc Improvement in Eqpt Efficiency Stds Above BAU for Electricity</v>
      </c>
      <c r="D1957" s="45" t="s">
        <v>3017</v>
      </c>
      <c r="E1957" s="1" t="s">
        <v>3940</v>
      </c>
      <c r="F1957" t="s">
        <v>3042</v>
      </c>
      <c r="G1957" s="45" t="s">
        <v>3914</v>
      </c>
      <c r="H1957" s="47">
        <f t="shared" si="90"/>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3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91"/>
        <v>Perc Improvement in Eqpt Efficiency Stds Above BAU for Electricity</v>
      </c>
      <c r="D1958" s="45" t="s">
        <v>3017</v>
      </c>
      <c r="E1958" s="1" t="s">
        <v>3941</v>
      </c>
      <c r="F1958" t="s">
        <v>3042</v>
      </c>
      <c r="G1958" s="45" t="s">
        <v>3916</v>
      </c>
      <c r="H1958" s="47">
        <f t="shared" si="90"/>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3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91"/>
        <v>Perc Improvement in Eqpt Efficiency Stds Above BAU for Electricity</v>
      </c>
      <c r="D1959" s="6" t="s">
        <v>3018</v>
      </c>
      <c r="E1959" s="1" t="s">
        <v>3461</v>
      </c>
      <c r="F1959" t="s">
        <v>2727</v>
      </c>
      <c r="G1959" s="45" t="s">
        <v>3467</v>
      </c>
      <c r="H1959" s="47">
        <f t="shared" si="90"/>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3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91"/>
        <v>Perc Improvement in Eqpt Efficiency Stds Above BAU for Electricity</v>
      </c>
      <c r="D1960" s="6" t="s">
        <v>3018</v>
      </c>
      <c r="E1960" s="1" t="s">
        <v>3462</v>
      </c>
      <c r="F1960" t="s">
        <v>2727</v>
      </c>
      <c r="G1960" s="45" t="s">
        <v>3468</v>
      </c>
      <c r="H1960" s="47">
        <f t="shared" si="90"/>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3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91"/>
        <v>Perc Improvement in Eqpt Efficiency Stds Above BAU for Electricity</v>
      </c>
      <c r="D1961" s="6" t="s">
        <v>3018</v>
      </c>
      <c r="E1961" s="1" t="s">
        <v>3463</v>
      </c>
      <c r="F1961" t="s">
        <v>2727</v>
      </c>
      <c r="G1961" s="45" t="s">
        <v>3469</v>
      </c>
      <c r="H1961" s="47">
        <f t="shared" si="90"/>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3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91"/>
        <v>Perc Improvement in Eqpt Efficiency Stds Above BAU for Electricity</v>
      </c>
      <c r="D1962" s="6" t="s">
        <v>3018</v>
      </c>
      <c r="E1962" s="1" t="s">
        <v>3464</v>
      </c>
      <c r="F1962" t="s">
        <v>2727</v>
      </c>
      <c r="G1962" s="45" t="s">
        <v>3470</v>
      </c>
      <c r="H1962" s="47">
        <f t="shared" si="90"/>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3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91"/>
        <v>Perc Improvement in Eqpt Efficiency Stds Above BAU for Electricity</v>
      </c>
      <c r="D1963" s="6" t="s">
        <v>3018</v>
      </c>
      <c r="E1963" s="1" t="s">
        <v>3465</v>
      </c>
      <c r="F1963" t="s">
        <v>2727</v>
      </c>
      <c r="G1963" s="45" t="s">
        <v>3471</v>
      </c>
      <c r="H1963" s="47">
        <f t="shared" si="90"/>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3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91"/>
        <v>Perc Improvement in Eqpt Efficiency Stds Above BAU for Electricity</v>
      </c>
      <c r="D1964" s="6" t="s">
        <v>3018</v>
      </c>
      <c r="E1964" s="1" t="s">
        <v>3466</v>
      </c>
      <c r="F1964" t="s">
        <v>2727</v>
      </c>
      <c r="G1964" s="45" t="s">
        <v>3472</v>
      </c>
      <c r="H1964" s="47">
        <f t="shared" si="90"/>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3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91"/>
        <v>Perc Improvement in Eqpt Efficiency Stds Above BAU for Electricity</v>
      </c>
      <c r="D1965" s="6" t="s">
        <v>3018</v>
      </c>
      <c r="E1965" s="1" t="s">
        <v>3583</v>
      </c>
      <c r="F1965" t="s">
        <v>2727</v>
      </c>
      <c r="G1965" s="45" t="s">
        <v>3473</v>
      </c>
      <c r="H1965" s="47">
        <f t="shared" si="90"/>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3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91"/>
        <v>Perc Improvement in Eqpt Efficiency Stds Above BAU for Electricity</v>
      </c>
      <c r="D1966" s="6" t="s">
        <v>3018</v>
      </c>
      <c r="E1966" s="1" t="s">
        <v>3939</v>
      </c>
      <c r="F1966" t="s">
        <v>2727</v>
      </c>
      <c r="G1966" s="45" t="s">
        <v>3915</v>
      </c>
      <c r="H1966" s="47">
        <f t="shared" si="90"/>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3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91"/>
        <v>Perc Improvement in Eqpt Efficiency Stds Above BAU for Electricity</v>
      </c>
      <c r="D1967" s="6" t="s">
        <v>3018</v>
      </c>
      <c r="E1967" s="1" t="s">
        <v>3940</v>
      </c>
      <c r="F1967" t="s">
        <v>2727</v>
      </c>
      <c r="G1967" s="45" t="s">
        <v>3914</v>
      </c>
      <c r="H1967" s="47">
        <f t="shared" si="90"/>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3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91"/>
        <v>Perc Improvement in Eqpt Efficiency Stds Above BAU for Electricity</v>
      </c>
      <c r="D1968" s="6" t="s">
        <v>3018</v>
      </c>
      <c r="E1968" s="1" t="s">
        <v>3941</v>
      </c>
      <c r="F1968" t="s">
        <v>2727</v>
      </c>
      <c r="G1968" s="45" t="s">
        <v>3916</v>
      </c>
      <c r="H1968" s="47">
        <f t="shared" si="90"/>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3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91"/>
        <v>Perc Improvement in Eqpt Efficiency Stds Above BAU for Electricity</v>
      </c>
      <c r="D1969" s="6" t="s">
        <v>3019</v>
      </c>
      <c r="E1969" s="1" t="s">
        <v>3461</v>
      </c>
      <c r="F1969" t="s">
        <v>2983</v>
      </c>
      <c r="G1969" s="45" t="s">
        <v>3467</v>
      </c>
      <c r="H1969" s="47">
        <f t="shared" si="90"/>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3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91"/>
        <v>Perc Improvement in Eqpt Efficiency Stds Above BAU for Electricity</v>
      </c>
      <c r="D1970" s="6" t="s">
        <v>3019</v>
      </c>
      <c r="E1970" s="1" t="s">
        <v>3462</v>
      </c>
      <c r="F1970" t="s">
        <v>2983</v>
      </c>
      <c r="G1970" s="45" t="s">
        <v>3468</v>
      </c>
      <c r="H1970" s="47">
        <f t="shared" si="90"/>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3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91"/>
        <v>Perc Improvement in Eqpt Efficiency Stds Above BAU for Electricity</v>
      </c>
      <c r="D1971" s="6" t="s">
        <v>3019</v>
      </c>
      <c r="E1971" s="1" t="s">
        <v>3463</v>
      </c>
      <c r="F1971" t="s">
        <v>2983</v>
      </c>
      <c r="G1971" s="45" t="s">
        <v>3469</v>
      </c>
      <c r="H1971" s="47">
        <f t="shared" si="90"/>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3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91"/>
        <v>Perc Improvement in Eqpt Efficiency Stds Above BAU for Electricity</v>
      </c>
      <c r="D1972" s="6" t="s">
        <v>3019</v>
      </c>
      <c r="E1972" s="1" t="s">
        <v>3464</v>
      </c>
      <c r="F1972" t="s">
        <v>2983</v>
      </c>
      <c r="G1972" s="45" t="s">
        <v>3470</v>
      </c>
      <c r="H1972" s="47">
        <f t="shared" si="90"/>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3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91"/>
        <v>Perc Improvement in Eqpt Efficiency Stds Above BAU for Electricity</v>
      </c>
      <c r="D1973" s="6" t="s">
        <v>3019</v>
      </c>
      <c r="E1973" s="1" t="s">
        <v>3465</v>
      </c>
      <c r="F1973" t="s">
        <v>2983</v>
      </c>
      <c r="G1973" s="45" t="s">
        <v>3471</v>
      </c>
      <c r="H1973" s="47">
        <f t="shared" si="90"/>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3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91"/>
        <v>Perc Improvement in Eqpt Efficiency Stds Above BAU for Electricity</v>
      </c>
      <c r="D1974" s="6" t="s">
        <v>3019</v>
      </c>
      <c r="E1974" s="1" t="s">
        <v>3466</v>
      </c>
      <c r="F1974" t="s">
        <v>2983</v>
      </c>
      <c r="G1974" s="45" t="s">
        <v>3472</v>
      </c>
      <c r="H1974" s="47">
        <f t="shared" si="90"/>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3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91"/>
        <v>Perc Improvement in Eqpt Efficiency Stds Above BAU for Electricity</v>
      </c>
      <c r="D1975" s="6" t="s">
        <v>3019</v>
      </c>
      <c r="E1975" s="1" t="s">
        <v>3583</v>
      </c>
      <c r="F1975" t="s">
        <v>2983</v>
      </c>
      <c r="G1975" s="45" t="s">
        <v>3473</v>
      </c>
      <c r="H1975" s="47">
        <f t="shared" si="90"/>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3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91"/>
        <v>Perc Improvement in Eqpt Efficiency Stds Above BAU for Electricity</v>
      </c>
      <c r="D1976" s="6" t="s">
        <v>3019</v>
      </c>
      <c r="E1976" s="1" t="s">
        <v>3939</v>
      </c>
      <c r="F1976" t="s">
        <v>2983</v>
      </c>
      <c r="G1976" s="45" t="s">
        <v>3915</v>
      </c>
      <c r="H1976" s="47">
        <f t="shared" si="90"/>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3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91"/>
        <v>Perc Improvement in Eqpt Efficiency Stds Above BAU for Electricity</v>
      </c>
      <c r="D1977" s="6" t="s">
        <v>3019</v>
      </c>
      <c r="E1977" s="1" t="s">
        <v>3940</v>
      </c>
      <c r="F1977" t="s">
        <v>2983</v>
      </c>
      <c r="G1977" s="45" t="s">
        <v>3914</v>
      </c>
      <c r="H1977" s="47">
        <f t="shared" si="90"/>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3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91"/>
        <v>Perc Improvement in Eqpt Efficiency Stds Above BAU for Electricity</v>
      </c>
      <c r="D1978" s="6" t="s">
        <v>3019</v>
      </c>
      <c r="E1978" s="1" t="s">
        <v>3941</v>
      </c>
      <c r="F1978" t="s">
        <v>2983</v>
      </c>
      <c r="G1978" s="45" t="s">
        <v>3916</v>
      </c>
      <c r="H1978" s="47">
        <f t="shared" si="90"/>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3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91"/>
        <v>Perc Improvement in Eqpt Efficiency Stds Above BAU for Electricity</v>
      </c>
      <c r="D1979" s="6" t="s">
        <v>3020</v>
      </c>
      <c r="E1979" s="1" t="s">
        <v>3461</v>
      </c>
      <c r="F1979" t="s">
        <v>2984</v>
      </c>
      <c r="G1979" s="45" t="s">
        <v>3467</v>
      </c>
      <c r="H1979" s="47">
        <f t="shared" si="90"/>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3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91"/>
        <v>Perc Improvement in Eqpt Efficiency Stds Above BAU for Electricity</v>
      </c>
      <c r="D1980" s="6" t="s">
        <v>3020</v>
      </c>
      <c r="E1980" s="1" t="s">
        <v>3462</v>
      </c>
      <c r="F1980" t="s">
        <v>2984</v>
      </c>
      <c r="G1980" s="45" t="s">
        <v>3468</v>
      </c>
      <c r="H1980" s="47">
        <f t="shared" si="90"/>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3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91"/>
        <v>Perc Improvement in Eqpt Efficiency Stds Above BAU for Electricity</v>
      </c>
      <c r="D1981" s="6" t="s">
        <v>3020</v>
      </c>
      <c r="E1981" s="1" t="s">
        <v>3463</v>
      </c>
      <c r="F1981" t="s">
        <v>2984</v>
      </c>
      <c r="G1981" s="45" t="s">
        <v>3469</v>
      </c>
      <c r="H1981" s="47">
        <f t="shared" si="90"/>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3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91"/>
        <v>Perc Improvement in Eqpt Efficiency Stds Above BAU for Electricity</v>
      </c>
      <c r="D1982" s="6" t="s">
        <v>3020</v>
      </c>
      <c r="E1982" s="1" t="s">
        <v>3464</v>
      </c>
      <c r="F1982" t="s">
        <v>2984</v>
      </c>
      <c r="G1982" s="45" t="s">
        <v>3470</v>
      </c>
      <c r="H1982" s="47">
        <f t="shared" si="90"/>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3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91"/>
        <v>Perc Improvement in Eqpt Efficiency Stds Above BAU for Electricity</v>
      </c>
      <c r="D1983" s="6" t="s">
        <v>3020</v>
      </c>
      <c r="E1983" s="1" t="s">
        <v>3465</v>
      </c>
      <c r="F1983" t="s">
        <v>2984</v>
      </c>
      <c r="G1983" s="45" t="s">
        <v>3471</v>
      </c>
      <c r="H1983" s="47">
        <f t="shared" si="90"/>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3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91"/>
        <v>Perc Improvement in Eqpt Efficiency Stds Above BAU for Electricity</v>
      </c>
      <c r="D1984" s="6" t="s">
        <v>3020</v>
      </c>
      <c r="E1984" s="1" t="s">
        <v>3466</v>
      </c>
      <c r="F1984" t="s">
        <v>2984</v>
      </c>
      <c r="G1984" s="45" t="s">
        <v>3472</v>
      </c>
      <c r="H1984" s="47">
        <f t="shared" si="90"/>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3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91"/>
        <v>Perc Improvement in Eqpt Efficiency Stds Above BAU for Electricity</v>
      </c>
      <c r="D1985" s="6" t="s">
        <v>3020</v>
      </c>
      <c r="E1985" s="1" t="s">
        <v>3583</v>
      </c>
      <c r="F1985" t="s">
        <v>2984</v>
      </c>
      <c r="G1985" s="45" t="s">
        <v>3473</v>
      </c>
      <c r="H1985" s="47">
        <f t="shared" si="90"/>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3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91"/>
        <v>Perc Improvement in Eqpt Efficiency Stds Above BAU for Electricity</v>
      </c>
      <c r="D1986" s="6" t="s">
        <v>3020</v>
      </c>
      <c r="E1986" s="1" t="s">
        <v>3939</v>
      </c>
      <c r="F1986" t="s">
        <v>2984</v>
      </c>
      <c r="G1986" s="45" t="s">
        <v>3915</v>
      </c>
      <c r="H1986" s="47">
        <f t="shared" si="90"/>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3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91"/>
        <v>Perc Improvement in Eqpt Efficiency Stds Above BAU for Electricity</v>
      </c>
      <c r="D1987" s="6" t="s">
        <v>3020</v>
      </c>
      <c r="E1987" s="1" t="s">
        <v>3940</v>
      </c>
      <c r="F1987" t="s">
        <v>2984</v>
      </c>
      <c r="G1987" s="45" t="s">
        <v>3914</v>
      </c>
      <c r="H1987" s="47">
        <f t="shared" si="90"/>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3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91"/>
        <v>Perc Improvement in Eqpt Efficiency Stds Above BAU for Electricity</v>
      </c>
      <c r="D1988" s="6" t="s">
        <v>3020</v>
      </c>
      <c r="E1988" s="1" t="s">
        <v>3941</v>
      </c>
      <c r="F1988" t="s">
        <v>2984</v>
      </c>
      <c r="G1988" s="45" t="s">
        <v>3916</v>
      </c>
      <c r="H1988" s="47">
        <f t="shared" si="90"/>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3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si="91"/>
        <v>Perc Improvement in Eqpt Efficiency Stds Above BAU for Electricity</v>
      </c>
      <c r="D1989" s="6" t="s">
        <v>3021</v>
      </c>
      <c r="E1989" s="1" t="s">
        <v>3461</v>
      </c>
      <c r="F1989" t="s">
        <v>2985</v>
      </c>
      <c r="G1989" s="45" t="s">
        <v>3467</v>
      </c>
      <c r="H1989" s="47">
        <f t="shared" si="90"/>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3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91"/>
        <v>Perc Improvement in Eqpt Efficiency Stds Above BAU for Electricity</v>
      </c>
      <c r="D1990" s="6" t="s">
        <v>3021</v>
      </c>
      <c r="E1990" s="1" t="s">
        <v>3462</v>
      </c>
      <c r="F1990" t="s">
        <v>2985</v>
      </c>
      <c r="G1990" s="45" t="s">
        <v>3468</v>
      </c>
      <c r="H1990" s="47">
        <f t="shared" si="90"/>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3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91"/>
        <v>Perc Improvement in Eqpt Efficiency Stds Above BAU for Electricity</v>
      </c>
      <c r="D1991" s="6" t="s">
        <v>3021</v>
      </c>
      <c r="E1991" s="1" t="s">
        <v>3463</v>
      </c>
      <c r="F1991" t="s">
        <v>2985</v>
      </c>
      <c r="G1991" s="45" t="s">
        <v>3469</v>
      </c>
      <c r="H1991" s="47">
        <f t="shared" si="90"/>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3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91"/>
        <v>Perc Improvement in Eqpt Efficiency Stds Above BAU for Electricity</v>
      </c>
      <c r="D1992" s="6" t="s">
        <v>3021</v>
      </c>
      <c r="E1992" s="1" t="s">
        <v>3464</v>
      </c>
      <c r="F1992" t="s">
        <v>2985</v>
      </c>
      <c r="G1992" s="45" t="s">
        <v>3470</v>
      </c>
      <c r="H1992" s="47">
        <f t="shared" si="90"/>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3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91"/>
        <v>Perc Improvement in Eqpt Efficiency Stds Above BAU for Electricity</v>
      </c>
      <c r="D1993" s="6" t="s">
        <v>3021</v>
      </c>
      <c r="E1993" s="1" t="s">
        <v>3465</v>
      </c>
      <c r="F1993" t="s">
        <v>2985</v>
      </c>
      <c r="G1993" s="45" t="s">
        <v>3471</v>
      </c>
      <c r="H1993" s="47">
        <f t="shared" si="90"/>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3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91"/>
        <v>Perc Improvement in Eqpt Efficiency Stds Above BAU for Electricity</v>
      </c>
      <c r="D1994" s="6" t="s">
        <v>3021</v>
      </c>
      <c r="E1994" s="1" t="s">
        <v>3466</v>
      </c>
      <c r="F1994" t="s">
        <v>2985</v>
      </c>
      <c r="G1994" s="45" t="s">
        <v>3472</v>
      </c>
      <c r="H1994" s="47">
        <f t="shared" si="90"/>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3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91"/>
        <v>Perc Improvement in Eqpt Efficiency Stds Above BAU for Electricity</v>
      </c>
      <c r="D1995" s="6" t="s">
        <v>3021</v>
      </c>
      <c r="E1995" s="1" t="s">
        <v>3583</v>
      </c>
      <c r="F1995" t="s">
        <v>2985</v>
      </c>
      <c r="G1995" s="45" t="s">
        <v>3473</v>
      </c>
      <c r="H1995" s="47">
        <f t="shared" si="90"/>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3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91"/>
        <v>Perc Improvement in Eqpt Efficiency Stds Above BAU for Electricity</v>
      </c>
      <c r="D1996" s="6" t="s">
        <v>3021</v>
      </c>
      <c r="E1996" s="1" t="s">
        <v>3939</v>
      </c>
      <c r="F1996" t="s">
        <v>2985</v>
      </c>
      <c r="G1996" s="45" t="s">
        <v>3915</v>
      </c>
      <c r="H1996" s="47">
        <f t="shared" si="90"/>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3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91"/>
        <v>Perc Improvement in Eqpt Efficiency Stds Above BAU for Electricity</v>
      </c>
      <c r="D1997" s="6" t="s">
        <v>3021</v>
      </c>
      <c r="E1997" s="1" t="s">
        <v>3940</v>
      </c>
      <c r="F1997" t="s">
        <v>2985</v>
      </c>
      <c r="G1997" s="45" t="s">
        <v>3914</v>
      </c>
      <c r="H1997" s="47">
        <f t="shared" si="90"/>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3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si="91"/>
        <v>Perc Improvement in Eqpt Efficiency Stds Above BAU for Electricity</v>
      </c>
      <c r="D1998" s="6" t="s">
        <v>3021</v>
      </c>
      <c r="E1998" s="1" t="s">
        <v>3941</v>
      </c>
      <c r="F1998" t="s">
        <v>2985</v>
      </c>
      <c r="G1998" s="45" t="s">
        <v>3916</v>
      </c>
      <c r="H1998" s="47">
        <f t="shared" si="90"/>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3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91"/>
        <v>Perc Improvement in Eqpt Efficiency Stds Above BAU for Electricity</v>
      </c>
      <c r="D1999" s="6" t="s">
        <v>3022</v>
      </c>
      <c r="E1999" s="1" t="s">
        <v>3461</v>
      </c>
      <c r="F1999" t="s">
        <v>2986</v>
      </c>
      <c r="G1999" s="45" t="s">
        <v>3467</v>
      </c>
      <c r="H1999" s="47">
        <f t="shared" si="90"/>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3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91"/>
        <v>Perc Improvement in Eqpt Efficiency Stds Above BAU for Electricity</v>
      </c>
      <c r="D2000" s="6" t="s">
        <v>3022</v>
      </c>
      <c r="E2000" s="1" t="s">
        <v>3462</v>
      </c>
      <c r="F2000" t="s">
        <v>2986</v>
      </c>
      <c r="G2000" s="45" t="s">
        <v>3468</v>
      </c>
      <c r="H2000" s="47">
        <f t="shared" si="90"/>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3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91"/>
        <v>Perc Improvement in Eqpt Efficiency Stds Above BAU for Electricity</v>
      </c>
      <c r="D2001" s="6" t="s">
        <v>3022</v>
      </c>
      <c r="E2001" s="1" t="s">
        <v>3463</v>
      </c>
      <c r="F2001" t="s">
        <v>2986</v>
      </c>
      <c r="G2001" s="45" t="s">
        <v>3469</v>
      </c>
      <c r="H2001" s="47">
        <f t="shared" si="90"/>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3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91"/>
        <v>Perc Improvement in Eqpt Efficiency Stds Above BAU for Electricity</v>
      </c>
      <c r="D2002" s="6" t="s">
        <v>3022</v>
      </c>
      <c r="E2002" s="1" t="s">
        <v>3464</v>
      </c>
      <c r="F2002" t="s">
        <v>2986</v>
      </c>
      <c r="G2002" s="45" t="s">
        <v>3470</v>
      </c>
      <c r="H2002" s="47">
        <f t="shared" si="90"/>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3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91"/>
        <v>Perc Improvement in Eqpt Efficiency Stds Above BAU for Electricity</v>
      </c>
      <c r="D2003" s="6" t="s">
        <v>3022</v>
      </c>
      <c r="E2003" s="1" t="s">
        <v>3465</v>
      </c>
      <c r="F2003" t="s">
        <v>2986</v>
      </c>
      <c r="G2003" s="45" t="s">
        <v>3471</v>
      </c>
      <c r="H2003" s="47">
        <f t="shared" si="90"/>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3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91"/>
        <v>Perc Improvement in Eqpt Efficiency Stds Above BAU for Electricity</v>
      </c>
      <c r="D2004" s="6" t="s">
        <v>3022</v>
      </c>
      <c r="E2004" s="1" t="s">
        <v>3466</v>
      </c>
      <c r="F2004" t="s">
        <v>2986</v>
      </c>
      <c r="G2004" s="45" t="s">
        <v>3472</v>
      </c>
      <c r="H2004" s="47">
        <f t="shared" si="90"/>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3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91"/>
        <v>Perc Improvement in Eqpt Efficiency Stds Above BAU for Electricity</v>
      </c>
      <c r="D2005" s="6" t="s">
        <v>3022</v>
      </c>
      <c r="E2005" s="1" t="s">
        <v>3583</v>
      </c>
      <c r="F2005" t="s">
        <v>2986</v>
      </c>
      <c r="G2005" s="45" t="s">
        <v>3473</v>
      </c>
      <c r="H2005" s="47">
        <f t="shared" si="90"/>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3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91"/>
        <v>Perc Improvement in Eqpt Efficiency Stds Above BAU for Electricity</v>
      </c>
      <c r="D2006" s="6" t="s">
        <v>3022</v>
      </c>
      <c r="E2006" s="1" t="s">
        <v>3939</v>
      </c>
      <c r="F2006" t="s">
        <v>2986</v>
      </c>
      <c r="G2006" s="45" t="s">
        <v>3915</v>
      </c>
      <c r="H2006" s="47">
        <f t="shared" si="90"/>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3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91"/>
        <v>Perc Improvement in Eqpt Efficiency Stds Above BAU for Electricity</v>
      </c>
      <c r="D2007" s="6" t="s">
        <v>3022</v>
      </c>
      <c r="E2007" s="1" t="s">
        <v>3940</v>
      </c>
      <c r="F2007" t="s">
        <v>2986</v>
      </c>
      <c r="G2007" s="45" t="s">
        <v>3914</v>
      </c>
      <c r="H2007" s="47">
        <f t="shared" si="90"/>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3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91"/>
        <v>Perc Improvement in Eqpt Efficiency Stds Above BAU for Electricity</v>
      </c>
      <c r="D2008" s="6" t="s">
        <v>3022</v>
      </c>
      <c r="E2008" s="1" t="s">
        <v>3941</v>
      </c>
      <c r="F2008" t="s">
        <v>2986</v>
      </c>
      <c r="G2008" s="45" t="s">
        <v>3916</v>
      </c>
      <c r="H2008" s="47">
        <f t="shared" si="90"/>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3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91"/>
        <v>Perc Improvement in Eqpt Efficiency Stds Above BAU for Electricity</v>
      </c>
      <c r="D2009" s="6" t="s">
        <v>3023</v>
      </c>
      <c r="E2009" s="1" t="s">
        <v>3461</v>
      </c>
      <c r="F2009" t="s">
        <v>2987</v>
      </c>
      <c r="G2009" s="45" t="s">
        <v>3467</v>
      </c>
      <c r="H2009" s="47">
        <f t="shared" si="90"/>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3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91"/>
        <v>Perc Improvement in Eqpt Efficiency Stds Above BAU for Electricity</v>
      </c>
      <c r="D2010" s="6" t="s">
        <v>3023</v>
      </c>
      <c r="E2010" s="1" t="s">
        <v>3462</v>
      </c>
      <c r="F2010" t="s">
        <v>2987</v>
      </c>
      <c r="G2010" s="45" t="s">
        <v>3468</v>
      </c>
      <c r="H2010" s="47">
        <f t="shared" si="90"/>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3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91"/>
        <v>Perc Improvement in Eqpt Efficiency Stds Above BAU for Electricity</v>
      </c>
      <c r="D2011" s="6" t="s">
        <v>3023</v>
      </c>
      <c r="E2011" s="1" t="s">
        <v>3463</v>
      </c>
      <c r="F2011" t="s">
        <v>2987</v>
      </c>
      <c r="G2011" s="45" t="s">
        <v>3469</v>
      </c>
      <c r="H2011" s="47">
        <f t="shared" si="90"/>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3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91"/>
        <v>Perc Improvement in Eqpt Efficiency Stds Above BAU for Electricity</v>
      </c>
      <c r="D2012" s="6" t="s">
        <v>3023</v>
      </c>
      <c r="E2012" s="1" t="s">
        <v>3464</v>
      </c>
      <c r="F2012" t="s">
        <v>2987</v>
      </c>
      <c r="G2012" s="45" t="s">
        <v>3470</v>
      </c>
      <c r="H2012" s="47">
        <f t="shared" si="90"/>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3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91"/>
        <v>Perc Improvement in Eqpt Efficiency Stds Above BAU for Electricity</v>
      </c>
      <c r="D2013" s="6" t="s">
        <v>3023</v>
      </c>
      <c r="E2013" s="1" t="s">
        <v>3465</v>
      </c>
      <c r="F2013" t="s">
        <v>2987</v>
      </c>
      <c r="G2013" s="45" t="s">
        <v>3471</v>
      </c>
      <c r="H2013" s="47">
        <f t="shared" ref="H2013:H2076" si="92">H2012+1</f>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3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ref="C2014:C2077" si="93">C$1949</f>
        <v>Perc Improvement in Eqpt Efficiency Stds Above BAU for Electricity</v>
      </c>
      <c r="D2014" s="6" t="s">
        <v>3023</v>
      </c>
      <c r="E2014" s="1" t="s">
        <v>3466</v>
      </c>
      <c r="F2014" t="s">
        <v>2987</v>
      </c>
      <c r="G2014" s="45" t="s">
        <v>3472</v>
      </c>
      <c r="H2014" s="47">
        <f t="shared" si="92"/>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3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93"/>
        <v>Perc Improvement in Eqpt Efficiency Stds Above BAU for Electricity</v>
      </c>
      <c r="D2015" s="6" t="s">
        <v>3023</v>
      </c>
      <c r="E2015" s="1" t="s">
        <v>3583</v>
      </c>
      <c r="F2015" t="s">
        <v>2987</v>
      </c>
      <c r="G2015" s="45" t="s">
        <v>3473</v>
      </c>
      <c r="H2015" s="47">
        <f t="shared" si="92"/>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3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93"/>
        <v>Perc Improvement in Eqpt Efficiency Stds Above BAU for Electricity</v>
      </c>
      <c r="D2016" s="6" t="s">
        <v>3023</v>
      </c>
      <c r="E2016" s="1" t="s">
        <v>3939</v>
      </c>
      <c r="F2016" t="s">
        <v>2987</v>
      </c>
      <c r="G2016" s="45" t="s">
        <v>3915</v>
      </c>
      <c r="H2016" s="47">
        <f t="shared" si="92"/>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3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93"/>
        <v>Perc Improvement in Eqpt Efficiency Stds Above BAU for Electricity</v>
      </c>
      <c r="D2017" s="6" t="s">
        <v>3023</v>
      </c>
      <c r="E2017" s="1" t="s">
        <v>3940</v>
      </c>
      <c r="F2017" t="s">
        <v>2987</v>
      </c>
      <c r="G2017" s="45" t="s">
        <v>3914</v>
      </c>
      <c r="H2017" s="47">
        <f t="shared" si="92"/>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3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93"/>
        <v>Perc Improvement in Eqpt Efficiency Stds Above BAU for Electricity</v>
      </c>
      <c r="D2018" s="6" t="s">
        <v>3023</v>
      </c>
      <c r="E2018" s="1" t="s">
        <v>3941</v>
      </c>
      <c r="F2018" t="s">
        <v>2987</v>
      </c>
      <c r="G2018" s="45" t="s">
        <v>3916</v>
      </c>
      <c r="H2018" s="47">
        <f t="shared" si="92"/>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3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93"/>
        <v>Perc Improvement in Eqpt Efficiency Stds Above BAU for Electricity</v>
      </c>
      <c r="D2019" s="6" t="s">
        <v>3024</v>
      </c>
      <c r="E2019" s="1" t="s">
        <v>3461</v>
      </c>
      <c r="F2019" t="s">
        <v>2988</v>
      </c>
      <c r="G2019" s="45" t="s">
        <v>3467</v>
      </c>
      <c r="H2019" s="47">
        <f t="shared" si="92"/>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3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93"/>
        <v>Perc Improvement in Eqpt Efficiency Stds Above BAU for Electricity</v>
      </c>
      <c r="D2020" s="6" t="s">
        <v>3024</v>
      </c>
      <c r="E2020" s="1" t="s">
        <v>3462</v>
      </c>
      <c r="F2020" t="s">
        <v>2988</v>
      </c>
      <c r="G2020" s="45" t="s">
        <v>3468</v>
      </c>
      <c r="H2020" s="47">
        <f t="shared" si="92"/>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3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93"/>
        <v>Perc Improvement in Eqpt Efficiency Stds Above BAU for Electricity</v>
      </c>
      <c r="D2021" s="6" t="s">
        <v>3024</v>
      </c>
      <c r="E2021" s="1" t="s">
        <v>3463</v>
      </c>
      <c r="F2021" t="s">
        <v>2988</v>
      </c>
      <c r="G2021" s="45" t="s">
        <v>3469</v>
      </c>
      <c r="H2021" s="47">
        <f t="shared" si="92"/>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3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93"/>
        <v>Perc Improvement in Eqpt Efficiency Stds Above BAU for Electricity</v>
      </c>
      <c r="D2022" s="6" t="s">
        <v>3024</v>
      </c>
      <c r="E2022" s="1" t="s">
        <v>3464</v>
      </c>
      <c r="F2022" t="s">
        <v>2988</v>
      </c>
      <c r="G2022" s="45" t="s">
        <v>3470</v>
      </c>
      <c r="H2022" s="47">
        <f t="shared" si="92"/>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3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93"/>
        <v>Perc Improvement in Eqpt Efficiency Stds Above BAU for Electricity</v>
      </c>
      <c r="D2023" s="6" t="s">
        <v>3024</v>
      </c>
      <c r="E2023" s="1" t="s">
        <v>3465</v>
      </c>
      <c r="F2023" t="s">
        <v>2988</v>
      </c>
      <c r="G2023" s="45" t="s">
        <v>3471</v>
      </c>
      <c r="H2023" s="47">
        <f t="shared" si="92"/>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3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93"/>
        <v>Perc Improvement in Eqpt Efficiency Stds Above BAU for Electricity</v>
      </c>
      <c r="D2024" s="6" t="s">
        <v>3024</v>
      </c>
      <c r="E2024" s="1" t="s">
        <v>3466</v>
      </c>
      <c r="F2024" t="s">
        <v>2988</v>
      </c>
      <c r="G2024" s="45" t="s">
        <v>3472</v>
      </c>
      <c r="H2024" s="47">
        <f t="shared" si="92"/>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3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93"/>
        <v>Perc Improvement in Eqpt Efficiency Stds Above BAU for Electricity</v>
      </c>
      <c r="D2025" s="6" t="s">
        <v>3024</v>
      </c>
      <c r="E2025" s="1" t="s">
        <v>3583</v>
      </c>
      <c r="F2025" t="s">
        <v>2988</v>
      </c>
      <c r="G2025" s="45" t="s">
        <v>3473</v>
      </c>
      <c r="H2025" s="47">
        <f t="shared" si="92"/>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3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93"/>
        <v>Perc Improvement in Eqpt Efficiency Stds Above BAU for Electricity</v>
      </c>
      <c r="D2026" s="6" t="s">
        <v>3024</v>
      </c>
      <c r="E2026" s="1" t="s">
        <v>3939</v>
      </c>
      <c r="F2026" t="s">
        <v>2988</v>
      </c>
      <c r="G2026" s="45" t="s">
        <v>3915</v>
      </c>
      <c r="H2026" s="47">
        <f t="shared" si="92"/>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3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93"/>
        <v>Perc Improvement in Eqpt Efficiency Stds Above BAU for Electricity</v>
      </c>
      <c r="D2027" s="6" t="s">
        <v>3024</v>
      </c>
      <c r="E2027" s="1" t="s">
        <v>3940</v>
      </c>
      <c r="F2027" t="s">
        <v>2988</v>
      </c>
      <c r="G2027" s="45" t="s">
        <v>3914</v>
      </c>
      <c r="H2027" s="47">
        <f t="shared" si="92"/>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3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93"/>
        <v>Perc Improvement in Eqpt Efficiency Stds Above BAU for Electricity</v>
      </c>
      <c r="D2028" s="6" t="s">
        <v>3024</v>
      </c>
      <c r="E2028" s="1" t="s">
        <v>3941</v>
      </c>
      <c r="F2028" t="s">
        <v>2988</v>
      </c>
      <c r="G2028" s="45" t="s">
        <v>3916</v>
      </c>
      <c r="H2028" s="47">
        <f t="shared" si="92"/>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3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93"/>
        <v>Perc Improvement in Eqpt Efficiency Stds Above BAU for Electricity</v>
      </c>
      <c r="D2029" s="6" t="s">
        <v>3025</v>
      </c>
      <c r="E2029" s="1" t="s">
        <v>3461</v>
      </c>
      <c r="F2029" t="s">
        <v>2989</v>
      </c>
      <c r="G2029" s="45" t="s">
        <v>3467</v>
      </c>
      <c r="H2029" s="47">
        <f t="shared" si="92"/>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3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93"/>
        <v>Perc Improvement in Eqpt Efficiency Stds Above BAU for Electricity</v>
      </c>
      <c r="D2030" s="6" t="s">
        <v>3025</v>
      </c>
      <c r="E2030" s="1" t="s">
        <v>3462</v>
      </c>
      <c r="F2030" t="s">
        <v>2989</v>
      </c>
      <c r="G2030" s="45" t="s">
        <v>3468</v>
      </c>
      <c r="H2030" s="47">
        <f t="shared" si="92"/>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3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93"/>
        <v>Perc Improvement in Eqpt Efficiency Stds Above BAU for Electricity</v>
      </c>
      <c r="D2031" s="6" t="s">
        <v>3025</v>
      </c>
      <c r="E2031" s="1" t="s">
        <v>3463</v>
      </c>
      <c r="F2031" t="s">
        <v>2989</v>
      </c>
      <c r="G2031" s="45" t="s">
        <v>3469</v>
      </c>
      <c r="H2031" s="47">
        <f t="shared" si="92"/>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3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93"/>
        <v>Perc Improvement in Eqpt Efficiency Stds Above BAU for Electricity</v>
      </c>
      <c r="D2032" s="6" t="s">
        <v>3025</v>
      </c>
      <c r="E2032" s="1" t="s">
        <v>3464</v>
      </c>
      <c r="F2032" t="s">
        <v>2989</v>
      </c>
      <c r="G2032" s="45" t="s">
        <v>3470</v>
      </c>
      <c r="H2032" s="47">
        <f t="shared" si="92"/>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3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93"/>
        <v>Perc Improvement in Eqpt Efficiency Stds Above BAU for Electricity</v>
      </c>
      <c r="D2033" s="6" t="s">
        <v>3025</v>
      </c>
      <c r="E2033" s="1" t="s">
        <v>3465</v>
      </c>
      <c r="F2033" t="s">
        <v>2989</v>
      </c>
      <c r="G2033" s="45" t="s">
        <v>3471</v>
      </c>
      <c r="H2033" s="47">
        <f t="shared" si="92"/>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3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93"/>
        <v>Perc Improvement in Eqpt Efficiency Stds Above BAU for Electricity</v>
      </c>
      <c r="D2034" s="6" t="s">
        <v>3025</v>
      </c>
      <c r="E2034" s="1" t="s">
        <v>3466</v>
      </c>
      <c r="F2034" t="s">
        <v>2989</v>
      </c>
      <c r="G2034" s="45" t="s">
        <v>3472</v>
      </c>
      <c r="H2034" s="47">
        <f t="shared" si="92"/>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3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93"/>
        <v>Perc Improvement in Eqpt Efficiency Stds Above BAU for Electricity</v>
      </c>
      <c r="D2035" s="6" t="s">
        <v>3025</v>
      </c>
      <c r="E2035" s="1" t="s">
        <v>3583</v>
      </c>
      <c r="F2035" t="s">
        <v>2989</v>
      </c>
      <c r="G2035" s="45" t="s">
        <v>3473</v>
      </c>
      <c r="H2035" s="47">
        <f t="shared" si="92"/>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3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93"/>
        <v>Perc Improvement in Eqpt Efficiency Stds Above BAU for Electricity</v>
      </c>
      <c r="D2036" s="6" t="s">
        <v>3025</v>
      </c>
      <c r="E2036" s="1" t="s">
        <v>3939</v>
      </c>
      <c r="F2036" t="s">
        <v>2989</v>
      </c>
      <c r="G2036" s="45" t="s">
        <v>3915</v>
      </c>
      <c r="H2036" s="47">
        <f t="shared" si="92"/>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3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93"/>
        <v>Perc Improvement in Eqpt Efficiency Stds Above BAU for Electricity</v>
      </c>
      <c r="D2037" s="6" t="s">
        <v>3025</v>
      </c>
      <c r="E2037" s="1" t="s">
        <v>3940</v>
      </c>
      <c r="F2037" t="s">
        <v>2989</v>
      </c>
      <c r="G2037" s="45" t="s">
        <v>3914</v>
      </c>
      <c r="H2037" s="47">
        <f t="shared" si="92"/>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3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93"/>
        <v>Perc Improvement in Eqpt Efficiency Stds Above BAU for Electricity</v>
      </c>
      <c r="D2038" s="6" t="s">
        <v>3025</v>
      </c>
      <c r="E2038" s="1" t="s">
        <v>3941</v>
      </c>
      <c r="F2038" t="s">
        <v>2989</v>
      </c>
      <c r="G2038" s="45" t="s">
        <v>3916</v>
      </c>
      <c r="H2038" s="47">
        <f t="shared" si="92"/>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3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93"/>
        <v>Perc Improvement in Eqpt Efficiency Stds Above BAU for Electricity</v>
      </c>
      <c r="D2039" s="6" t="s">
        <v>3026</v>
      </c>
      <c r="E2039" s="1" t="s">
        <v>3461</v>
      </c>
      <c r="F2039" t="s">
        <v>2548</v>
      </c>
      <c r="G2039" s="45" t="s">
        <v>3467</v>
      </c>
      <c r="H2039" s="47">
        <f t="shared" si="92"/>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3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93"/>
        <v>Perc Improvement in Eqpt Efficiency Stds Above BAU for Electricity</v>
      </c>
      <c r="D2040" s="6" t="s">
        <v>3026</v>
      </c>
      <c r="E2040" s="1" t="s">
        <v>3462</v>
      </c>
      <c r="F2040" t="s">
        <v>2548</v>
      </c>
      <c r="G2040" s="45" t="s">
        <v>3468</v>
      </c>
      <c r="H2040" s="47">
        <f t="shared" si="92"/>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3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93"/>
        <v>Perc Improvement in Eqpt Efficiency Stds Above BAU for Electricity</v>
      </c>
      <c r="D2041" s="6" t="s">
        <v>3026</v>
      </c>
      <c r="E2041" s="1" t="s">
        <v>3463</v>
      </c>
      <c r="F2041" t="s">
        <v>2548</v>
      </c>
      <c r="G2041" s="45" t="s">
        <v>3469</v>
      </c>
      <c r="H2041" s="47">
        <f t="shared" si="92"/>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3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93"/>
        <v>Perc Improvement in Eqpt Efficiency Stds Above BAU for Electricity</v>
      </c>
      <c r="D2042" s="6" t="s">
        <v>3026</v>
      </c>
      <c r="E2042" s="1" t="s">
        <v>3464</v>
      </c>
      <c r="F2042" t="s">
        <v>2548</v>
      </c>
      <c r="G2042" s="45" t="s">
        <v>3470</v>
      </c>
      <c r="H2042" s="47">
        <f t="shared" si="92"/>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3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93"/>
        <v>Perc Improvement in Eqpt Efficiency Stds Above BAU for Electricity</v>
      </c>
      <c r="D2043" s="6" t="s">
        <v>3026</v>
      </c>
      <c r="E2043" s="1" t="s">
        <v>3465</v>
      </c>
      <c r="F2043" t="s">
        <v>2548</v>
      </c>
      <c r="G2043" s="45" t="s">
        <v>3471</v>
      </c>
      <c r="H2043" s="47">
        <f t="shared" si="92"/>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3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93"/>
        <v>Perc Improvement in Eqpt Efficiency Stds Above BAU for Electricity</v>
      </c>
      <c r="D2044" s="6" t="s">
        <v>3026</v>
      </c>
      <c r="E2044" s="1" t="s">
        <v>3466</v>
      </c>
      <c r="F2044" t="s">
        <v>2548</v>
      </c>
      <c r="G2044" s="45" t="s">
        <v>3472</v>
      </c>
      <c r="H2044" s="47">
        <f t="shared" si="92"/>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3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93"/>
        <v>Perc Improvement in Eqpt Efficiency Stds Above BAU for Electricity</v>
      </c>
      <c r="D2045" s="6" t="s">
        <v>3026</v>
      </c>
      <c r="E2045" s="1" t="s">
        <v>3583</v>
      </c>
      <c r="F2045" t="s">
        <v>2548</v>
      </c>
      <c r="G2045" s="45" t="s">
        <v>3473</v>
      </c>
      <c r="H2045" s="47">
        <f t="shared" si="92"/>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3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93"/>
        <v>Perc Improvement in Eqpt Efficiency Stds Above BAU for Electricity</v>
      </c>
      <c r="D2046" s="6" t="s">
        <v>3026</v>
      </c>
      <c r="E2046" s="1" t="s">
        <v>3939</v>
      </c>
      <c r="F2046" t="s">
        <v>2548</v>
      </c>
      <c r="G2046" s="45" t="s">
        <v>3915</v>
      </c>
      <c r="H2046" s="47">
        <f t="shared" si="92"/>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3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93"/>
        <v>Perc Improvement in Eqpt Efficiency Stds Above BAU for Electricity</v>
      </c>
      <c r="D2047" s="6" t="s">
        <v>3026</v>
      </c>
      <c r="E2047" s="1" t="s">
        <v>3940</v>
      </c>
      <c r="F2047" t="s">
        <v>2548</v>
      </c>
      <c r="G2047" s="45" t="s">
        <v>3914</v>
      </c>
      <c r="H2047" s="47">
        <f t="shared" si="92"/>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3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93"/>
        <v>Perc Improvement in Eqpt Efficiency Stds Above BAU for Electricity</v>
      </c>
      <c r="D2048" s="6" t="s">
        <v>3026</v>
      </c>
      <c r="E2048" s="1" t="s">
        <v>3941</v>
      </c>
      <c r="F2048" t="s">
        <v>2548</v>
      </c>
      <c r="G2048" s="45" t="s">
        <v>3916</v>
      </c>
      <c r="H2048" s="47">
        <f t="shared" si="92"/>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3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93"/>
        <v>Perc Improvement in Eqpt Efficiency Stds Above BAU for Electricity</v>
      </c>
      <c r="D2049" s="6" t="s">
        <v>3027</v>
      </c>
      <c r="E2049" s="1" t="s">
        <v>3461</v>
      </c>
      <c r="F2049" t="s">
        <v>2990</v>
      </c>
      <c r="G2049" s="45" t="s">
        <v>3467</v>
      </c>
      <c r="H2049" s="47">
        <f t="shared" si="92"/>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3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93"/>
        <v>Perc Improvement in Eqpt Efficiency Stds Above BAU for Electricity</v>
      </c>
      <c r="D2050" s="6" t="s">
        <v>3027</v>
      </c>
      <c r="E2050" s="1" t="s">
        <v>3462</v>
      </c>
      <c r="F2050" t="s">
        <v>2990</v>
      </c>
      <c r="G2050" s="45" t="s">
        <v>3468</v>
      </c>
      <c r="H2050" s="47">
        <f t="shared" si="92"/>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3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93"/>
        <v>Perc Improvement in Eqpt Efficiency Stds Above BAU for Electricity</v>
      </c>
      <c r="D2051" s="6" t="s">
        <v>3027</v>
      </c>
      <c r="E2051" s="1" t="s">
        <v>3463</v>
      </c>
      <c r="F2051" t="s">
        <v>2990</v>
      </c>
      <c r="G2051" s="45" t="s">
        <v>3469</v>
      </c>
      <c r="H2051" s="47">
        <f t="shared" si="92"/>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3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93"/>
        <v>Perc Improvement in Eqpt Efficiency Stds Above BAU for Electricity</v>
      </c>
      <c r="D2052" s="6" t="s">
        <v>3027</v>
      </c>
      <c r="E2052" s="1" t="s">
        <v>3464</v>
      </c>
      <c r="F2052" t="s">
        <v>2990</v>
      </c>
      <c r="G2052" s="45" t="s">
        <v>3470</v>
      </c>
      <c r="H2052" s="47">
        <f t="shared" si="92"/>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3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si="93"/>
        <v>Perc Improvement in Eqpt Efficiency Stds Above BAU for Electricity</v>
      </c>
      <c r="D2053" s="6" t="s">
        <v>3027</v>
      </c>
      <c r="E2053" s="1" t="s">
        <v>3465</v>
      </c>
      <c r="F2053" t="s">
        <v>2990</v>
      </c>
      <c r="G2053" s="45" t="s">
        <v>3471</v>
      </c>
      <c r="H2053" s="47">
        <f t="shared" si="92"/>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3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93"/>
        <v>Perc Improvement in Eqpt Efficiency Stds Above BAU for Electricity</v>
      </c>
      <c r="D2054" s="6" t="s">
        <v>3027</v>
      </c>
      <c r="E2054" s="1" t="s">
        <v>3466</v>
      </c>
      <c r="F2054" t="s">
        <v>2990</v>
      </c>
      <c r="G2054" s="45" t="s">
        <v>3472</v>
      </c>
      <c r="H2054" s="47">
        <f t="shared" si="92"/>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3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93"/>
        <v>Perc Improvement in Eqpt Efficiency Stds Above BAU for Electricity</v>
      </c>
      <c r="D2055" s="6" t="s">
        <v>3027</v>
      </c>
      <c r="E2055" s="1" t="s">
        <v>3583</v>
      </c>
      <c r="F2055" t="s">
        <v>2990</v>
      </c>
      <c r="G2055" s="45" t="s">
        <v>3473</v>
      </c>
      <c r="H2055" s="47">
        <f t="shared" si="92"/>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3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93"/>
        <v>Perc Improvement in Eqpt Efficiency Stds Above BAU for Electricity</v>
      </c>
      <c r="D2056" s="6" t="s">
        <v>3027</v>
      </c>
      <c r="E2056" s="1" t="s">
        <v>3939</v>
      </c>
      <c r="F2056" t="s">
        <v>2990</v>
      </c>
      <c r="G2056" s="45" t="s">
        <v>3915</v>
      </c>
      <c r="H2056" s="47">
        <f t="shared" si="92"/>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3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93"/>
        <v>Perc Improvement in Eqpt Efficiency Stds Above BAU for Electricity</v>
      </c>
      <c r="D2057" s="6" t="s">
        <v>3027</v>
      </c>
      <c r="E2057" s="1" t="s">
        <v>3940</v>
      </c>
      <c r="F2057" t="s">
        <v>2990</v>
      </c>
      <c r="G2057" s="45" t="s">
        <v>3914</v>
      </c>
      <c r="H2057" s="47">
        <f t="shared" si="92"/>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3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93"/>
        <v>Perc Improvement in Eqpt Efficiency Stds Above BAU for Electricity</v>
      </c>
      <c r="D2058" s="6" t="s">
        <v>3027</v>
      </c>
      <c r="E2058" s="1" t="s">
        <v>3941</v>
      </c>
      <c r="F2058" t="s">
        <v>2990</v>
      </c>
      <c r="G2058" s="45" t="s">
        <v>3916</v>
      </c>
      <c r="H2058" s="47">
        <f t="shared" si="92"/>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3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93"/>
        <v>Perc Improvement in Eqpt Efficiency Stds Above BAU for Electricity</v>
      </c>
      <c r="D2059" s="6" t="s">
        <v>3028</v>
      </c>
      <c r="E2059" s="1" t="s">
        <v>3461</v>
      </c>
      <c r="F2059" t="s">
        <v>2991</v>
      </c>
      <c r="G2059" s="45" t="s">
        <v>3467</v>
      </c>
      <c r="H2059" s="47">
        <f t="shared" si="92"/>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3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93"/>
        <v>Perc Improvement in Eqpt Efficiency Stds Above BAU for Electricity</v>
      </c>
      <c r="D2060" s="6" t="s">
        <v>3028</v>
      </c>
      <c r="E2060" s="1" t="s">
        <v>3462</v>
      </c>
      <c r="F2060" t="s">
        <v>2991</v>
      </c>
      <c r="G2060" s="45" t="s">
        <v>3468</v>
      </c>
      <c r="H2060" s="47">
        <f t="shared" si="92"/>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3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93"/>
        <v>Perc Improvement in Eqpt Efficiency Stds Above BAU for Electricity</v>
      </c>
      <c r="D2061" s="6" t="s">
        <v>3028</v>
      </c>
      <c r="E2061" s="1" t="s">
        <v>3463</v>
      </c>
      <c r="F2061" t="s">
        <v>2991</v>
      </c>
      <c r="G2061" s="45" t="s">
        <v>3469</v>
      </c>
      <c r="H2061" s="47">
        <f t="shared" si="92"/>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3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si="93"/>
        <v>Perc Improvement in Eqpt Efficiency Stds Above BAU for Electricity</v>
      </c>
      <c r="D2062" s="6" t="s">
        <v>3028</v>
      </c>
      <c r="E2062" s="1" t="s">
        <v>3464</v>
      </c>
      <c r="F2062" t="s">
        <v>2991</v>
      </c>
      <c r="G2062" s="45" t="s">
        <v>3470</v>
      </c>
      <c r="H2062" s="47">
        <f t="shared" si="92"/>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3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93"/>
        <v>Perc Improvement in Eqpt Efficiency Stds Above BAU for Electricity</v>
      </c>
      <c r="D2063" s="6" t="s">
        <v>3028</v>
      </c>
      <c r="E2063" s="1" t="s">
        <v>3465</v>
      </c>
      <c r="F2063" t="s">
        <v>2991</v>
      </c>
      <c r="G2063" s="45" t="s">
        <v>3471</v>
      </c>
      <c r="H2063" s="47">
        <f t="shared" si="92"/>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3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93"/>
        <v>Perc Improvement in Eqpt Efficiency Stds Above BAU for Electricity</v>
      </c>
      <c r="D2064" s="6" t="s">
        <v>3028</v>
      </c>
      <c r="E2064" s="1" t="s">
        <v>3466</v>
      </c>
      <c r="F2064" t="s">
        <v>2991</v>
      </c>
      <c r="G2064" s="45" t="s">
        <v>3472</v>
      </c>
      <c r="H2064" s="47">
        <f t="shared" si="92"/>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3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93"/>
        <v>Perc Improvement in Eqpt Efficiency Stds Above BAU for Electricity</v>
      </c>
      <c r="D2065" s="6" t="s">
        <v>3028</v>
      </c>
      <c r="E2065" s="1" t="s">
        <v>3583</v>
      </c>
      <c r="F2065" t="s">
        <v>2991</v>
      </c>
      <c r="G2065" s="45" t="s">
        <v>3473</v>
      </c>
      <c r="H2065" s="47">
        <f t="shared" si="92"/>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3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93"/>
        <v>Perc Improvement in Eqpt Efficiency Stds Above BAU for Electricity</v>
      </c>
      <c r="D2066" s="6" t="s">
        <v>3028</v>
      </c>
      <c r="E2066" s="1" t="s">
        <v>3939</v>
      </c>
      <c r="F2066" t="s">
        <v>2991</v>
      </c>
      <c r="G2066" s="45" t="s">
        <v>3915</v>
      </c>
      <c r="H2066" s="47">
        <f t="shared" si="92"/>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3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93"/>
        <v>Perc Improvement in Eqpt Efficiency Stds Above BAU for Electricity</v>
      </c>
      <c r="D2067" s="6" t="s">
        <v>3028</v>
      </c>
      <c r="E2067" s="1" t="s">
        <v>3940</v>
      </c>
      <c r="F2067" t="s">
        <v>2991</v>
      </c>
      <c r="G2067" s="45" t="s">
        <v>3914</v>
      </c>
      <c r="H2067" s="47">
        <f t="shared" si="92"/>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3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93"/>
        <v>Perc Improvement in Eqpt Efficiency Stds Above BAU for Electricity</v>
      </c>
      <c r="D2068" s="6" t="s">
        <v>3028</v>
      </c>
      <c r="E2068" s="1" t="s">
        <v>3941</v>
      </c>
      <c r="F2068" t="s">
        <v>2991</v>
      </c>
      <c r="G2068" s="45" t="s">
        <v>3916</v>
      </c>
      <c r="H2068" s="47">
        <f t="shared" si="92"/>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3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93"/>
        <v>Perc Improvement in Eqpt Efficiency Stds Above BAU for Electricity</v>
      </c>
      <c r="D2069" s="6" t="s">
        <v>3029</v>
      </c>
      <c r="E2069" s="1" t="s">
        <v>3461</v>
      </c>
      <c r="F2069" t="s">
        <v>2992</v>
      </c>
      <c r="G2069" s="45" t="s">
        <v>3467</v>
      </c>
      <c r="H2069" s="47">
        <f t="shared" si="92"/>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3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93"/>
        <v>Perc Improvement in Eqpt Efficiency Stds Above BAU for Electricity</v>
      </c>
      <c r="D2070" s="6" t="s">
        <v>3029</v>
      </c>
      <c r="E2070" s="1" t="s">
        <v>3462</v>
      </c>
      <c r="F2070" t="s">
        <v>2992</v>
      </c>
      <c r="G2070" s="45" t="s">
        <v>3468</v>
      </c>
      <c r="H2070" s="47">
        <f t="shared" si="92"/>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3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93"/>
        <v>Perc Improvement in Eqpt Efficiency Stds Above BAU for Electricity</v>
      </c>
      <c r="D2071" s="6" t="s">
        <v>3029</v>
      </c>
      <c r="E2071" s="1" t="s">
        <v>3463</v>
      </c>
      <c r="F2071" t="s">
        <v>2992</v>
      </c>
      <c r="G2071" s="45" t="s">
        <v>3469</v>
      </c>
      <c r="H2071" s="47">
        <f t="shared" si="92"/>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3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93"/>
        <v>Perc Improvement in Eqpt Efficiency Stds Above BAU for Electricity</v>
      </c>
      <c r="D2072" s="6" t="s">
        <v>3029</v>
      </c>
      <c r="E2072" s="1" t="s">
        <v>3464</v>
      </c>
      <c r="F2072" t="s">
        <v>2992</v>
      </c>
      <c r="G2072" s="45" t="s">
        <v>3470</v>
      </c>
      <c r="H2072" s="47">
        <f t="shared" si="92"/>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3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93"/>
        <v>Perc Improvement in Eqpt Efficiency Stds Above BAU for Electricity</v>
      </c>
      <c r="D2073" s="6" t="s">
        <v>3029</v>
      </c>
      <c r="E2073" s="1" t="s">
        <v>3465</v>
      </c>
      <c r="F2073" t="s">
        <v>2992</v>
      </c>
      <c r="G2073" s="45" t="s">
        <v>3471</v>
      </c>
      <c r="H2073" s="47">
        <f t="shared" si="92"/>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3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93"/>
        <v>Perc Improvement in Eqpt Efficiency Stds Above BAU for Electricity</v>
      </c>
      <c r="D2074" s="6" t="s">
        <v>3029</v>
      </c>
      <c r="E2074" s="1" t="s">
        <v>3466</v>
      </c>
      <c r="F2074" t="s">
        <v>2992</v>
      </c>
      <c r="G2074" s="45" t="s">
        <v>3472</v>
      </c>
      <c r="H2074" s="47">
        <f t="shared" si="92"/>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3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93"/>
        <v>Perc Improvement in Eqpt Efficiency Stds Above BAU for Electricity</v>
      </c>
      <c r="D2075" s="6" t="s">
        <v>3029</v>
      </c>
      <c r="E2075" s="1" t="s">
        <v>3583</v>
      </c>
      <c r="F2075" t="s">
        <v>2992</v>
      </c>
      <c r="G2075" s="45" t="s">
        <v>3473</v>
      </c>
      <c r="H2075" s="47">
        <f t="shared" si="92"/>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3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93"/>
        <v>Perc Improvement in Eqpt Efficiency Stds Above BAU for Electricity</v>
      </c>
      <c r="D2076" s="6" t="s">
        <v>3029</v>
      </c>
      <c r="E2076" s="1" t="s">
        <v>3939</v>
      </c>
      <c r="F2076" t="s">
        <v>2992</v>
      </c>
      <c r="G2076" s="45" t="s">
        <v>3915</v>
      </c>
      <c r="H2076" s="47">
        <f t="shared" si="92"/>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3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93"/>
        <v>Perc Improvement in Eqpt Efficiency Stds Above BAU for Electricity</v>
      </c>
      <c r="D2077" s="6" t="s">
        <v>3029</v>
      </c>
      <c r="E2077" s="1" t="s">
        <v>3940</v>
      </c>
      <c r="F2077" t="s">
        <v>2992</v>
      </c>
      <c r="G2077" s="45" t="s">
        <v>3914</v>
      </c>
      <c r="H2077" s="47">
        <f t="shared" ref="H2077:H2140" si="94">H2076+1</f>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3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ref="C2078:C2141" si="95">C$1949</f>
        <v>Perc Improvement in Eqpt Efficiency Stds Above BAU for Electricity</v>
      </c>
      <c r="D2078" s="6" t="s">
        <v>3029</v>
      </c>
      <c r="E2078" s="1" t="s">
        <v>3941</v>
      </c>
      <c r="F2078" t="s">
        <v>2992</v>
      </c>
      <c r="G2078" s="45" t="s">
        <v>3916</v>
      </c>
      <c r="H2078" s="47">
        <f t="shared" si="94"/>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3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95"/>
        <v>Perc Improvement in Eqpt Efficiency Stds Above BAU for Electricity</v>
      </c>
      <c r="D2079" s="6" t="s">
        <v>3030</v>
      </c>
      <c r="E2079" s="1" t="s">
        <v>3461</v>
      </c>
      <c r="F2079" t="s">
        <v>2549</v>
      </c>
      <c r="G2079" s="45" t="s">
        <v>3467</v>
      </c>
      <c r="H2079" s="47">
        <f t="shared" si="94"/>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3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95"/>
        <v>Perc Improvement in Eqpt Efficiency Stds Above BAU for Electricity</v>
      </c>
      <c r="D2080" s="6" t="s">
        <v>3030</v>
      </c>
      <c r="E2080" s="1" t="s">
        <v>3462</v>
      </c>
      <c r="F2080" t="s">
        <v>2549</v>
      </c>
      <c r="G2080" s="45" t="s">
        <v>3468</v>
      </c>
      <c r="H2080" s="47">
        <f t="shared" si="94"/>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3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95"/>
        <v>Perc Improvement in Eqpt Efficiency Stds Above BAU for Electricity</v>
      </c>
      <c r="D2081" s="6" t="s">
        <v>3030</v>
      </c>
      <c r="E2081" s="1" t="s">
        <v>3463</v>
      </c>
      <c r="F2081" t="s">
        <v>2549</v>
      </c>
      <c r="G2081" s="45" t="s">
        <v>3469</v>
      </c>
      <c r="H2081" s="47">
        <f t="shared" si="94"/>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3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95"/>
        <v>Perc Improvement in Eqpt Efficiency Stds Above BAU for Electricity</v>
      </c>
      <c r="D2082" s="6" t="s">
        <v>3030</v>
      </c>
      <c r="E2082" s="1" t="s">
        <v>3464</v>
      </c>
      <c r="F2082" t="s">
        <v>2549</v>
      </c>
      <c r="G2082" s="45" t="s">
        <v>3470</v>
      </c>
      <c r="H2082" s="47">
        <f t="shared" si="94"/>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3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95"/>
        <v>Perc Improvement in Eqpt Efficiency Stds Above BAU for Electricity</v>
      </c>
      <c r="D2083" s="6" t="s">
        <v>3030</v>
      </c>
      <c r="E2083" s="1" t="s">
        <v>3465</v>
      </c>
      <c r="F2083" t="s">
        <v>2549</v>
      </c>
      <c r="G2083" s="45" t="s">
        <v>3471</v>
      </c>
      <c r="H2083" s="47">
        <f t="shared" si="94"/>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3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95"/>
        <v>Perc Improvement in Eqpt Efficiency Stds Above BAU for Electricity</v>
      </c>
      <c r="D2084" s="6" t="s">
        <v>3030</v>
      </c>
      <c r="E2084" s="1" t="s">
        <v>3466</v>
      </c>
      <c r="F2084" t="s">
        <v>2549</v>
      </c>
      <c r="G2084" s="45" t="s">
        <v>3472</v>
      </c>
      <c r="H2084" s="47">
        <f t="shared" si="94"/>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3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95"/>
        <v>Perc Improvement in Eqpt Efficiency Stds Above BAU for Electricity</v>
      </c>
      <c r="D2085" s="6" t="s">
        <v>3030</v>
      </c>
      <c r="E2085" s="1" t="s">
        <v>3583</v>
      </c>
      <c r="F2085" t="s">
        <v>2549</v>
      </c>
      <c r="G2085" s="45" t="s">
        <v>3473</v>
      </c>
      <c r="H2085" s="47">
        <f t="shared" si="94"/>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3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95"/>
        <v>Perc Improvement in Eqpt Efficiency Stds Above BAU for Electricity</v>
      </c>
      <c r="D2086" s="6" t="s">
        <v>3030</v>
      </c>
      <c r="E2086" s="1" t="s">
        <v>3939</v>
      </c>
      <c r="F2086" t="s">
        <v>2549</v>
      </c>
      <c r="G2086" s="45" t="s">
        <v>3915</v>
      </c>
      <c r="H2086" s="47">
        <f t="shared" si="94"/>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3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95"/>
        <v>Perc Improvement in Eqpt Efficiency Stds Above BAU for Electricity</v>
      </c>
      <c r="D2087" s="6" t="s">
        <v>3030</v>
      </c>
      <c r="E2087" s="1" t="s">
        <v>3940</v>
      </c>
      <c r="F2087" t="s">
        <v>2549</v>
      </c>
      <c r="G2087" s="45" t="s">
        <v>3914</v>
      </c>
      <c r="H2087" s="47">
        <f t="shared" si="94"/>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3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95"/>
        <v>Perc Improvement in Eqpt Efficiency Stds Above BAU for Electricity</v>
      </c>
      <c r="D2088" s="6" t="s">
        <v>3030</v>
      </c>
      <c r="E2088" s="1" t="s">
        <v>3941</v>
      </c>
      <c r="F2088" t="s">
        <v>2549</v>
      </c>
      <c r="G2088" s="45" t="s">
        <v>3916</v>
      </c>
      <c r="H2088" s="47">
        <f t="shared" si="94"/>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3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95"/>
        <v>Perc Improvement in Eqpt Efficiency Stds Above BAU for Electricity</v>
      </c>
      <c r="D2089" s="6" t="s">
        <v>3031</v>
      </c>
      <c r="E2089" s="1" t="s">
        <v>3461</v>
      </c>
      <c r="F2089" t="s">
        <v>2993</v>
      </c>
      <c r="G2089" s="45" t="s">
        <v>3467</v>
      </c>
      <c r="H2089" s="47">
        <f t="shared" si="94"/>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3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95"/>
        <v>Perc Improvement in Eqpt Efficiency Stds Above BAU for Electricity</v>
      </c>
      <c r="D2090" s="6" t="s">
        <v>3031</v>
      </c>
      <c r="E2090" s="1" t="s">
        <v>3462</v>
      </c>
      <c r="F2090" t="s">
        <v>2993</v>
      </c>
      <c r="G2090" s="45" t="s">
        <v>3468</v>
      </c>
      <c r="H2090" s="47">
        <f t="shared" si="94"/>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3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95"/>
        <v>Perc Improvement in Eqpt Efficiency Stds Above BAU for Electricity</v>
      </c>
      <c r="D2091" s="6" t="s">
        <v>3031</v>
      </c>
      <c r="E2091" s="1" t="s">
        <v>3463</v>
      </c>
      <c r="F2091" t="s">
        <v>2993</v>
      </c>
      <c r="G2091" s="45" t="s">
        <v>3469</v>
      </c>
      <c r="H2091" s="47">
        <f t="shared" si="94"/>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3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95"/>
        <v>Perc Improvement in Eqpt Efficiency Stds Above BAU for Electricity</v>
      </c>
      <c r="D2092" s="6" t="s">
        <v>3031</v>
      </c>
      <c r="E2092" s="1" t="s">
        <v>3464</v>
      </c>
      <c r="F2092" t="s">
        <v>2993</v>
      </c>
      <c r="G2092" s="45" t="s">
        <v>3470</v>
      </c>
      <c r="H2092" s="47">
        <f t="shared" si="94"/>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3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95"/>
        <v>Perc Improvement in Eqpt Efficiency Stds Above BAU for Electricity</v>
      </c>
      <c r="D2093" s="6" t="s">
        <v>3031</v>
      </c>
      <c r="E2093" s="1" t="s">
        <v>3465</v>
      </c>
      <c r="F2093" t="s">
        <v>2993</v>
      </c>
      <c r="G2093" s="45" t="s">
        <v>3471</v>
      </c>
      <c r="H2093" s="47">
        <f t="shared" si="94"/>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3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95"/>
        <v>Perc Improvement in Eqpt Efficiency Stds Above BAU for Electricity</v>
      </c>
      <c r="D2094" s="6" t="s">
        <v>3031</v>
      </c>
      <c r="E2094" s="1" t="s">
        <v>3466</v>
      </c>
      <c r="F2094" t="s">
        <v>2993</v>
      </c>
      <c r="G2094" s="45" t="s">
        <v>3472</v>
      </c>
      <c r="H2094" s="47">
        <f t="shared" si="94"/>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3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95"/>
        <v>Perc Improvement in Eqpt Efficiency Stds Above BAU for Electricity</v>
      </c>
      <c r="D2095" s="6" t="s">
        <v>3031</v>
      </c>
      <c r="E2095" s="1" t="s">
        <v>3583</v>
      </c>
      <c r="F2095" t="s">
        <v>2993</v>
      </c>
      <c r="G2095" s="45" t="s">
        <v>3473</v>
      </c>
      <c r="H2095" s="47">
        <f t="shared" si="94"/>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3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95"/>
        <v>Perc Improvement in Eqpt Efficiency Stds Above BAU for Electricity</v>
      </c>
      <c r="D2096" s="6" t="s">
        <v>3031</v>
      </c>
      <c r="E2096" s="1" t="s">
        <v>3939</v>
      </c>
      <c r="F2096" t="s">
        <v>2993</v>
      </c>
      <c r="G2096" s="45" t="s">
        <v>3915</v>
      </c>
      <c r="H2096" s="47">
        <f t="shared" si="94"/>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3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95"/>
        <v>Perc Improvement in Eqpt Efficiency Stds Above BAU for Electricity</v>
      </c>
      <c r="D2097" s="6" t="s">
        <v>3031</v>
      </c>
      <c r="E2097" s="1" t="s">
        <v>3940</v>
      </c>
      <c r="F2097" t="s">
        <v>2993</v>
      </c>
      <c r="G2097" s="45" t="s">
        <v>3914</v>
      </c>
      <c r="H2097" s="47">
        <f t="shared" si="94"/>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3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95"/>
        <v>Perc Improvement in Eqpt Efficiency Stds Above BAU for Electricity</v>
      </c>
      <c r="D2098" s="6" t="s">
        <v>3031</v>
      </c>
      <c r="E2098" s="1" t="s">
        <v>3941</v>
      </c>
      <c r="F2098" t="s">
        <v>2993</v>
      </c>
      <c r="G2098" s="45" t="s">
        <v>3916</v>
      </c>
      <c r="H2098" s="47">
        <f t="shared" si="94"/>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3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95"/>
        <v>Perc Improvement in Eqpt Efficiency Stds Above BAU for Electricity</v>
      </c>
      <c r="D2099" s="6" t="s">
        <v>3032</v>
      </c>
      <c r="E2099" s="1" t="s">
        <v>3461</v>
      </c>
      <c r="F2099" t="s">
        <v>2994</v>
      </c>
      <c r="G2099" s="45" t="s">
        <v>3467</v>
      </c>
      <c r="H2099" s="47">
        <f t="shared" si="94"/>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3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95"/>
        <v>Perc Improvement in Eqpt Efficiency Stds Above BAU for Electricity</v>
      </c>
      <c r="D2100" s="6" t="s">
        <v>3032</v>
      </c>
      <c r="E2100" s="1" t="s">
        <v>3462</v>
      </c>
      <c r="F2100" t="s">
        <v>2994</v>
      </c>
      <c r="G2100" s="45" t="s">
        <v>3468</v>
      </c>
      <c r="H2100" s="47">
        <f t="shared" si="94"/>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3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95"/>
        <v>Perc Improvement in Eqpt Efficiency Stds Above BAU for Electricity</v>
      </c>
      <c r="D2101" s="6" t="s">
        <v>3032</v>
      </c>
      <c r="E2101" s="1" t="s">
        <v>3463</v>
      </c>
      <c r="F2101" t="s">
        <v>2994</v>
      </c>
      <c r="G2101" s="45" t="s">
        <v>3469</v>
      </c>
      <c r="H2101" s="47">
        <f t="shared" si="94"/>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3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95"/>
        <v>Perc Improvement in Eqpt Efficiency Stds Above BAU for Electricity</v>
      </c>
      <c r="D2102" s="6" t="s">
        <v>3032</v>
      </c>
      <c r="E2102" s="1" t="s">
        <v>3464</v>
      </c>
      <c r="F2102" t="s">
        <v>2994</v>
      </c>
      <c r="G2102" s="45" t="s">
        <v>3470</v>
      </c>
      <c r="H2102" s="47">
        <f t="shared" si="94"/>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3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95"/>
        <v>Perc Improvement in Eqpt Efficiency Stds Above BAU for Electricity</v>
      </c>
      <c r="D2103" s="6" t="s">
        <v>3032</v>
      </c>
      <c r="E2103" s="1" t="s">
        <v>3465</v>
      </c>
      <c r="F2103" t="s">
        <v>2994</v>
      </c>
      <c r="G2103" s="45" t="s">
        <v>3471</v>
      </c>
      <c r="H2103" s="47">
        <f t="shared" si="94"/>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3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95"/>
        <v>Perc Improvement in Eqpt Efficiency Stds Above BAU for Electricity</v>
      </c>
      <c r="D2104" s="6" t="s">
        <v>3032</v>
      </c>
      <c r="E2104" s="1" t="s">
        <v>3466</v>
      </c>
      <c r="F2104" t="s">
        <v>2994</v>
      </c>
      <c r="G2104" s="45" t="s">
        <v>3472</v>
      </c>
      <c r="H2104" s="47">
        <f t="shared" si="94"/>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3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95"/>
        <v>Perc Improvement in Eqpt Efficiency Stds Above BAU for Electricity</v>
      </c>
      <c r="D2105" s="6" t="s">
        <v>3032</v>
      </c>
      <c r="E2105" s="1" t="s">
        <v>3583</v>
      </c>
      <c r="F2105" t="s">
        <v>2994</v>
      </c>
      <c r="G2105" s="45" t="s">
        <v>3473</v>
      </c>
      <c r="H2105" s="47">
        <f t="shared" si="94"/>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3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95"/>
        <v>Perc Improvement in Eqpt Efficiency Stds Above BAU for Electricity</v>
      </c>
      <c r="D2106" s="6" t="s">
        <v>3032</v>
      </c>
      <c r="E2106" s="1" t="s">
        <v>3939</v>
      </c>
      <c r="F2106" t="s">
        <v>2994</v>
      </c>
      <c r="G2106" s="45" t="s">
        <v>3915</v>
      </c>
      <c r="H2106" s="47">
        <f t="shared" si="94"/>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3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95"/>
        <v>Perc Improvement in Eqpt Efficiency Stds Above BAU for Electricity</v>
      </c>
      <c r="D2107" s="6" t="s">
        <v>3032</v>
      </c>
      <c r="E2107" s="1" t="s">
        <v>3940</v>
      </c>
      <c r="F2107" t="s">
        <v>2994</v>
      </c>
      <c r="G2107" s="45" t="s">
        <v>3914</v>
      </c>
      <c r="H2107" s="47">
        <f t="shared" si="94"/>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3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95"/>
        <v>Perc Improvement in Eqpt Efficiency Stds Above BAU for Electricity</v>
      </c>
      <c r="D2108" s="6" t="s">
        <v>3032</v>
      </c>
      <c r="E2108" s="1" t="s">
        <v>3941</v>
      </c>
      <c r="F2108" t="s">
        <v>2994</v>
      </c>
      <c r="G2108" s="45" t="s">
        <v>3916</v>
      </c>
      <c r="H2108" s="47">
        <f t="shared" si="94"/>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3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95"/>
        <v>Perc Improvement in Eqpt Efficiency Stds Above BAU for Electricity</v>
      </c>
      <c r="D2109" s="6" t="s">
        <v>3033</v>
      </c>
      <c r="E2109" s="1" t="s">
        <v>3461</v>
      </c>
      <c r="F2109" t="s">
        <v>2995</v>
      </c>
      <c r="G2109" s="45" t="s">
        <v>3467</v>
      </c>
      <c r="H2109" s="47">
        <f t="shared" si="94"/>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3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95"/>
        <v>Perc Improvement in Eqpt Efficiency Stds Above BAU for Electricity</v>
      </c>
      <c r="D2110" s="6" t="s">
        <v>3033</v>
      </c>
      <c r="E2110" s="1" t="s">
        <v>3462</v>
      </c>
      <c r="F2110" t="s">
        <v>2995</v>
      </c>
      <c r="G2110" s="45" t="s">
        <v>3468</v>
      </c>
      <c r="H2110" s="47">
        <f t="shared" si="94"/>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3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95"/>
        <v>Perc Improvement in Eqpt Efficiency Stds Above BAU for Electricity</v>
      </c>
      <c r="D2111" s="6" t="s">
        <v>3033</v>
      </c>
      <c r="E2111" s="1" t="s">
        <v>3463</v>
      </c>
      <c r="F2111" t="s">
        <v>2995</v>
      </c>
      <c r="G2111" s="45" t="s">
        <v>3469</v>
      </c>
      <c r="H2111" s="47">
        <f t="shared" si="94"/>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3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95"/>
        <v>Perc Improvement in Eqpt Efficiency Stds Above BAU for Electricity</v>
      </c>
      <c r="D2112" s="6" t="s">
        <v>3033</v>
      </c>
      <c r="E2112" s="1" t="s">
        <v>3464</v>
      </c>
      <c r="F2112" t="s">
        <v>2995</v>
      </c>
      <c r="G2112" s="45" t="s">
        <v>3470</v>
      </c>
      <c r="H2112" s="47">
        <f t="shared" si="94"/>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3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95"/>
        <v>Perc Improvement in Eqpt Efficiency Stds Above BAU for Electricity</v>
      </c>
      <c r="D2113" s="6" t="s">
        <v>3033</v>
      </c>
      <c r="E2113" s="1" t="s">
        <v>3465</v>
      </c>
      <c r="F2113" t="s">
        <v>2995</v>
      </c>
      <c r="G2113" s="45" t="s">
        <v>3471</v>
      </c>
      <c r="H2113" s="47">
        <f t="shared" si="94"/>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3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95"/>
        <v>Perc Improvement in Eqpt Efficiency Stds Above BAU for Electricity</v>
      </c>
      <c r="D2114" s="6" t="s">
        <v>3033</v>
      </c>
      <c r="E2114" s="1" t="s">
        <v>3466</v>
      </c>
      <c r="F2114" t="s">
        <v>2995</v>
      </c>
      <c r="G2114" s="45" t="s">
        <v>3472</v>
      </c>
      <c r="H2114" s="47">
        <f t="shared" si="94"/>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3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95"/>
        <v>Perc Improvement in Eqpt Efficiency Stds Above BAU for Electricity</v>
      </c>
      <c r="D2115" s="6" t="s">
        <v>3033</v>
      </c>
      <c r="E2115" s="1" t="s">
        <v>3583</v>
      </c>
      <c r="F2115" t="s">
        <v>2995</v>
      </c>
      <c r="G2115" s="45" t="s">
        <v>3473</v>
      </c>
      <c r="H2115" s="47">
        <f t="shared" si="94"/>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3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95"/>
        <v>Perc Improvement in Eqpt Efficiency Stds Above BAU for Electricity</v>
      </c>
      <c r="D2116" s="6" t="s">
        <v>3033</v>
      </c>
      <c r="E2116" s="1" t="s">
        <v>3939</v>
      </c>
      <c r="F2116" t="s">
        <v>2995</v>
      </c>
      <c r="G2116" s="45" t="s">
        <v>3915</v>
      </c>
      <c r="H2116" s="47">
        <f t="shared" si="94"/>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3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si="95"/>
        <v>Perc Improvement in Eqpt Efficiency Stds Above BAU for Electricity</v>
      </c>
      <c r="D2117" s="6" t="s">
        <v>3033</v>
      </c>
      <c r="E2117" s="1" t="s">
        <v>3940</v>
      </c>
      <c r="F2117" t="s">
        <v>2995</v>
      </c>
      <c r="G2117" s="45" t="s">
        <v>3914</v>
      </c>
      <c r="H2117" s="47">
        <f t="shared" si="94"/>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3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95"/>
        <v>Perc Improvement in Eqpt Efficiency Stds Above BAU for Electricity</v>
      </c>
      <c r="D2118" s="6" t="s">
        <v>3033</v>
      </c>
      <c r="E2118" s="1" t="s">
        <v>3941</v>
      </c>
      <c r="F2118" t="s">
        <v>2995</v>
      </c>
      <c r="G2118" s="45" t="s">
        <v>3916</v>
      </c>
      <c r="H2118" s="47">
        <f t="shared" si="94"/>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3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95"/>
        <v>Perc Improvement in Eqpt Efficiency Stds Above BAU for Electricity</v>
      </c>
      <c r="D2119" s="6" t="s">
        <v>3034</v>
      </c>
      <c r="E2119" s="1" t="s">
        <v>3461</v>
      </c>
      <c r="F2119" t="s">
        <v>2996</v>
      </c>
      <c r="G2119" s="45" t="s">
        <v>3467</v>
      </c>
      <c r="H2119" s="47">
        <f t="shared" si="94"/>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3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95"/>
        <v>Perc Improvement in Eqpt Efficiency Stds Above BAU for Electricity</v>
      </c>
      <c r="D2120" s="6" t="s">
        <v>3034</v>
      </c>
      <c r="E2120" s="1" t="s">
        <v>3462</v>
      </c>
      <c r="F2120" t="s">
        <v>2996</v>
      </c>
      <c r="G2120" s="45" t="s">
        <v>3468</v>
      </c>
      <c r="H2120" s="47">
        <f t="shared" si="94"/>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3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95"/>
        <v>Perc Improvement in Eqpt Efficiency Stds Above BAU for Electricity</v>
      </c>
      <c r="D2121" s="6" t="s">
        <v>3034</v>
      </c>
      <c r="E2121" s="1" t="s">
        <v>3463</v>
      </c>
      <c r="F2121" t="s">
        <v>2996</v>
      </c>
      <c r="G2121" s="45" t="s">
        <v>3469</v>
      </c>
      <c r="H2121" s="47">
        <f t="shared" si="94"/>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3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95"/>
        <v>Perc Improvement in Eqpt Efficiency Stds Above BAU for Electricity</v>
      </c>
      <c r="D2122" s="6" t="s">
        <v>3034</v>
      </c>
      <c r="E2122" s="1" t="s">
        <v>3464</v>
      </c>
      <c r="F2122" t="s">
        <v>2996</v>
      </c>
      <c r="G2122" s="45" t="s">
        <v>3470</v>
      </c>
      <c r="H2122" s="47">
        <f t="shared" si="94"/>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3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95"/>
        <v>Perc Improvement in Eqpt Efficiency Stds Above BAU for Electricity</v>
      </c>
      <c r="D2123" s="6" t="s">
        <v>3034</v>
      </c>
      <c r="E2123" s="1" t="s">
        <v>3465</v>
      </c>
      <c r="F2123" t="s">
        <v>2996</v>
      </c>
      <c r="G2123" s="45" t="s">
        <v>3471</v>
      </c>
      <c r="H2123" s="47">
        <f t="shared" si="94"/>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3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95"/>
        <v>Perc Improvement in Eqpt Efficiency Stds Above BAU for Electricity</v>
      </c>
      <c r="D2124" s="6" t="s">
        <v>3034</v>
      </c>
      <c r="E2124" s="1" t="s">
        <v>3466</v>
      </c>
      <c r="F2124" t="s">
        <v>2996</v>
      </c>
      <c r="G2124" s="45" t="s">
        <v>3472</v>
      </c>
      <c r="H2124" s="47">
        <f t="shared" si="94"/>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3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95"/>
        <v>Perc Improvement in Eqpt Efficiency Stds Above BAU for Electricity</v>
      </c>
      <c r="D2125" s="6" t="s">
        <v>3034</v>
      </c>
      <c r="E2125" s="1" t="s">
        <v>3583</v>
      </c>
      <c r="F2125" t="s">
        <v>2996</v>
      </c>
      <c r="G2125" s="45" t="s">
        <v>3473</v>
      </c>
      <c r="H2125" s="47">
        <f t="shared" si="94"/>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3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si="95"/>
        <v>Perc Improvement in Eqpt Efficiency Stds Above BAU for Electricity</v>
      </c>
      <c r="D2126" s="6" t="s">
        <v>3034</v>
      </c>
      <c r="E2126" s="1" t="s">
        <v>3939</v>
      </c>
      <c r="F2126" t="s">
        <v>2996</v>
      </c>
      <c r="G2126" s="45" t="s">
        <v>3915</v>
      </c>
      <c r="H2126" s="47">
        <f t="shared" si="94"/>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3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95"/>
        <v>Perc Improvement in Eqpt Efficiency Stds Above BAU for Electricity</v>
      </c>
      <c r="D2127" s="6" t="s">
        <v>3034</v>
      </c>
      <c r="E2127" s="1" t="s">
        <v>3940</v>
      </c>
      <c r="F2127" t="s">
        <v>2996</v>
      </c>
      <c r="G2127" s="45" t="s">
        <v>3914</v>
      </c>
      <c r="H2127" s="47">
        <f t="shared" si="94"/>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3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95"/>
        <v>Perc Improvement in Eqpt Efficiency Stds Above BAU for Electricity</v>
      </c>
      <c r="D2128" s="6" t="s">
        <v>3034</v>
      </c>
      <c r="E2128" s="1" t="s">
        <v>3941</v>
      </c>
      <c r="F2128" t="s">
        <v>2996</v>
      </c>
      <c r="G2128" s="45" t="s">
        <v>3916</v>
      </c>
      <c r="H2128" s="47">
        <f t="shared" si="94"/>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3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95"/>
        <v>Perc Improvement in Eqpt Efficiency Stds Above BAU for Electricity</v>
      </c>
      <c r="D2129" s="6" t="s">
        <v>3035</v>
      </c>
      <c r="E2129" s="1" t="s">
        <v>3461</v>
      </c>
      <c r="F2129" t="s">
        <v>2997</v>
      </c>
      <c r="G2129" s="45" t="s">
        <v>3467</v>
      </c>
      <c r="H2129" s="47">
        <f t="shared" si="94"/>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3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95"/>
        <v>Perc Improvement in Eqpt Efficiency Stds Above BAU for Electricity</v>
      </c>
      <c r="D2130" s="6" t="s">
        <v>3035</v>
      </c>
      <c r="E2130" s="1" t="s">
        <v>3462</v>
      </c>
      <c r="F2130" t="s">
        <v>2997</v>
      </c>
      <c r="G2130" s="45" t="s">
        <v>3468</v>
      </c>
      <c r="H2130" s="47">
        <f t="shared" si="94"/>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3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95"/>
        <v>Perc Improvement in Eqpt Efficiency Stds Above BAU for Electricity</v>
      </c>
      <c r="D2131" s="6" t="s">
        <v>3035</v>
      </c>
      <c r="E2131" s="1" t="s">
        <v>3463</v>
      </c>
      <c r="F2131" t="s">
        <v>2997</v>
      </c>
      <c r="G2131" s="45" t="s">
        <v>3469</v>
      </c>
      <c r="H2131" s="47">
        <f t="shared" si="94"/>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3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95"/>
        <v>Perc Improvement in Eqpt Efficiency Stds Above BAU for Electricity</v>
      </c>
      <c r="D2132" s="6" t="s">
        <v>3035</v>
      </c>
      <c r="E2132" s="1" t="s">
        <v>3464</v>
      </c>
      <c r="F2132" t="s">
        <v>2997</v>
      </c>
      <c r="G2132" s="45" t="s">
        <v>3470</v>
      </c>
      <c r="H2132" s="47">
        <f t="shared" si="94"/>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3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95"/>
        <v>Perc Improvement in Eqpt Efficiency Stds Above BAU for Electricity</v>
      </c>
      <c r="D2133" s="6" t="s">
        <v>3035</v>
      </c>
      <c r="E2133" s="1" t="s">
        <v>3465</v>
      </c>
      <c r="F2133" t="s">
        <v>2997</v>
      </c>
      <c r="G2133" s="45" t="s">
        <v>3471</v>
      </c>
      <c r="H2133" s="47">
        <f t="shared" si="94"/>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3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95"/>
        <v>Perc Improvement in Eqpt Efficiency Stds Above BAU for Electricity</v>
      </c>
      <c r="D2134" s="6" t="s">
        <v>3035</v>
      </c>
      <c r="E2134" s="1" t="s">
        <v>3466</v>
      </c>
      <c r="F2134" t="s">
        <v>2997</v>
      </c>
      <c r="G2134" s="45" t="s">
        <v>3472</v>
      </c>
      <c r="H2134" s="47">
        <f t="shared" si="94"/>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3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95"/>
        <v>Perc Improvement in Eqpt Efficiency Stds Above BAU for Electricity</v>
      </c>
      <c r="D2135" s="6" t="s">
        <v>3035</v>
      </c>
      <c r="E2135" s="1" t="s">
        <v>3583</v>
      </c>
      <c r="F2135" t="s">
        <v>2997</v>
      </c>
      <c r="G2135" s="45" t="s">
        <v>3473</v>
      </c>
      <c r="H2135" s="47">
        <f t="shared" si="94"/>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3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95"/>
        <v>Perc Improvement in Eqpt Efficiency Stds Above BAU for Electricity</v>
      </c>
      <c r="D2136" s="6" t="s">
        <v>3035</v>
      </c>
      <c r="E2136" s="1" t="s">
        <v>3939</v>
      </c>
      <c r="F2136" t="s">
        <v>2997</v>
      </c>
      <c r="G2136" s="45" t="s">
        <v>3915</v>
      </c>
      <c r="H2136" s="47">
        <f t="shared" si="94"/>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3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95"/>
        <v>Perc Improvement in Eqpt Efficiency Stds Above BAU for Electricity</v>
      </c>
      <c r="D2137" s="6" t="s">
        <v>3035</v>
      </c>
      <c r="E2137" s="1" t="s">
        <v>3940</v>
      </c>
      <c r="F2137" t="s">
        <v>2997</v>
      </c>
      <c r="G2137" s="45" t="s">
        <v>3914</v>
      </c>
      <c r="H2137" s="47">
        <f t="shared" si="94"/>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3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95"/>
        <v>Perc Improvement in Eqpt Efficiency Stds Above BAU for Electricity</v>
      </c>
      <c r="D2138" s="6" t="s">
        <v>3035</v>
      </c>
      <c r="E2138" s="1" t="s">
        <v>3941</v>
      </c>
      <c r="F2138" t="s">
        <v>2997</v>
      </c>
      <c r="G2138" s="45" t="s">
        <v>3916</v>
      </c>
      <c r="H2138" s="47">
        <f t="shared" si="94"/>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3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95"/>
        <v>Perc Improvement in Eqpt Efficiency Stds Above BAU for Electricity</v>
      </c>
      <c r="D2139" s="6" t="s">
        <v>3036</v>
      </c>
      <c r="E2139" s="1" t="s">
        <v>3461</v>
      </c>
      <c r="F2139" t="s">
        <v>2998</v>
      </c>
      <c r="G2139" s="45" t="s">
        <v>3467</v>
      </c>
      <c r="H2139" s="47">
        <f t="shared" si="94"/>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3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95"/>
        <v>Perc Improvement in Eqpt Efficiency Stds Above BAU for Electricity</v>
      </c>
      <c r="D2140" s="6" t="s">
        <v>3036</v>
      </c>
      <c r="E2140" s="1" t="s">
        <v>3462</v>
      </c>
      <c r="F2140" t="s">
        <v>2998</v>
      </c>
      <c r="G2140" s="45" t="s">
        <v>3468</v>
      </c>
      <c r="H2140" s="47">
        <f t="shared" si="94"/>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3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95"/>
        <v>Perc Improvement in Eqpt Efficiency Stds Above BAU for Electricity</v>
      </c>
      <c r="D2141" s="6" t="s">
        <v>3036</v>
      </c>
      <c r="E2141" s="1" t="s">
        <v>3463</v>
      </c>
      <c r="F2141" t="s">
        <v>2998</v>
      </c>
      <c r="G2141" s="45" t="s">
        <v>3469</v>
      </c>
      <c r="H2141" s="47">
        <f t="shared" ref="H2141:H2204" si="96">H2140+1</f>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3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ref="C2142:C2198" si="97">C$1949</f>
        <v>Perc Improvement in Eqpt Efficiency Stds Above BAU for Electricity</v>
      </c>
      <c r="D2142" s="6" t="s">
        <v>3036</v>
      </c>
      <c r="E2142" s="1" t="s">
        <v>3464</v>
      </c>
      <c r="F2142" t="s">
        <v>2998</v>
      </c>
      <c r="G2142" s="45" t="s">
        <v>3470</v>
      </c>
      <c r="H2142" s="47">
        <f t="shared" si="96"/>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3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97"/>
        <v>Perc Improvement in Eqpt Efficiency Stds Above BAU for Electricity</v>
      </c>
      <c r="D2143" s="6" t="s">
        <v>3036</v>
      </c>
      <c r="E2143" s="1" t="s">
        <v>3465</v>
      </c>
      <c r="F2143" t="s">
        <v>2998</v>
      </c>
      <c r="G2143" s="45" t="s">
        <v>3471</v>
      </c>
      <c r="H2143" s="47">
        <f t="shared" si="96"/>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3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97"/>
        <v>Perc Improvement in Eqpt Efficiency Stds Above BAU for Electricity</v>
      </c>
      <c r="D2144" s="6" t="s">
        <v>3036</v>
      </c>
      <c r="E2144" s="1" t="s">
        <v>3466</v>
      </c>
      <c r="F2144" t="s">
        <v>2998</v>
      </c>
      <c r="G2144" s="45" t="s">
        <v>3472</v>
      </c>
      <c r="H2144" s="47">
        <f t="shared" si="96"/>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3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97"/>
        <v>Perc Improvement in Eqpt Efficiency Stds Above BAU for Electricity</v>
      </c>
      <c r="D2145" s="6" t="s">
        <v>3036</v>
      </c>
      <c r="E2145" s="1" t="s">
        <v>3583</v>
      </c>
      <c r="F2145" t="s">
        <v>2998</v>
      </c>
      <c r="G2145" s="45" t="s">
        <v>3473</v>
      </c>
      <c r="H2145" s="47">
        <f t="shared" si="96"/>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3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97"/>
        <v>Perc Improvement in Eqpt Efficiency Stds Above BAU for Electricity</v>
      </c>
      <c r="D2146" s="6" t="s">
        <v>3036</v>
      </c>
      <c r="E2146" s="1" t="s">
        <v>3939</v>
      </c>
      <c r="F2146" t="s">
        <v>2998</v>
      </c>
      <c r="G2146" s="45" t="s">
        <v>3915</v>
      </c>
      <c r="H2146" s="47">
        <f t="shared" si="96"/>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3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97"/>
        <v>Perc Improvement in Eqpt Efficiency Stds Above BAU for Electricity</v>
      </c>
      <c r="D2147" s="6" t="s">
        <v>3036</v>
      </c>
      <c r="E2147" s="1" t="s">
        <v>3940</v>
      </c>
      <c r="F2147" t="s">
        <v>2998</v>
      </c>
      <c r="G2147" s="45" t="s">
        <v>3914</v>
      </c>
      <c r="H2147" s="47">
        <f t="shared" si="96"/>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3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97"/>
        <v>Perc Improvement in Eqpt Efficiency Stds Above BAU for Electricity</v>
      </c>
      <c r="D2148" s="6" t="s">
        <v>3036</v>
      </c>
      <c r="E2148" s="1" t="s">
        <v>3941</v>
      </c>
      <c r="F2148" t="s">
        <v>2998</v>
      </c>
      <c r="G2148" s="45" t="s">
        <v>3916</v>
      </c>
      <c r="H2148" s="47">
        <f t="shared" si="96"/>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3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97"/>
        <v>Perc Improvement in Eqpt Efficiency Stds Above BAU for Electricity</v>
      </c>
      <c r="D2149" s="6" t="s">
        <v>3037</v>
      </c>
      <c r="E2149" s="1" t="s">
        <v>3461</v>
      </c>
      <c r="F2149" t="s">
        <v>2999</v>
      </c>
      <c r="G2149" s="45" t="s">
        <v>3467</v>
      </c>
      <c r="H2149" s="47">
        <f t="shared" si="96"/>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3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97"/>
        <v>Perc Improvement in Eqpt Efficiency Stds Above BAU for Electricity</v>
      </c>
      <c r="D2150" s="6" t="s">
        <v>3037</v>
      </c>
      <c r="E2150" s="1" t="s">
        <v>3462</v>
      </c>
      <c r="F2150" t="s">
        <v>2999</v>
      </c>
      <c r="G2150" s="45" t="s">
        <v>3468</v>
      </c>
      <c r="H2150" s="47">
        <f t="shared" si="96"/>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3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97"/>
        <v>Perc Improvement in Eqpt Efficiency Stds Above BAU for Electricity</v>
      </c>
      <c r="D2151" s="6" t="s">
        <v>3037</v>
      </c>
      <c r="E2151" s="1" t="s">
        <v>3463</v>
      </c>
      <c r="F2151" t="s">
        <v>2999</v>
      </c>
      <c r="G2151" s="45" t="s">
        <v>3469</v>
      </c>
      <c r="H2151" s="47">
        <f t="shared" si="96"/>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3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97"/>
        <v>Perc Improvement in Eqpt Efficiency Stds Above BAU for Electricity</v>
      </c>
      <c r="D2152" s="6" t="s">
        <v>3037</v>
      </c>
      <c r="E2152" s="1" t="s">
        <v>3464</v>
      </c>
      <c r="F2152" t="s">
        <v>2999</v>
      </c>
      <c r="G2152" s="45" t="s">
        <v>3470</v>
      </c>
      <c r="H2152" s="47">
        <f t="shared" si="96"/>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3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97"/>
        <v>Perc Improvement in Eqpt Efficiency Stds Above BAU for Electricity</v>
      </c>
      <c r="D2153" s="6" t="s">
        <v>3037</v>
      </c>
      <c r="E2153" s="1" t="s">
        <v>3465</v>
      </c>
      <c r="F2153" t="s">
        <v>2999</v>
      </c>
      <c r="G2153" s="45" t="s">
        <v>3471</v>
      </c>
      <c r="H2153" s="47">
        <f t="shared" si="96"/>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3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97"/>
        <v>Perc Improvement in Eqpt Efficiency Stds Above BAU for Electricity</v>
      </c>
      <c r="D2154" s="6" t="s">
        <v>3037</v>
      </c>
      <c r="E2154" s="1" t="s">
        <v>3466</v>
      </c>
      <c r="F2154" t="s">
        <v>2999</v>
      </c>
      <c r="G2154" s="45" t="s">
        <v>3472</v>
      </c>
      <c r="H2154" s="47">
        <f t="shared" si="96"/>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3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97"/>
        <v>Perc Improvement in Eqpt Efficiency Stds Above BAU for Electricity</v>
      </c>
      <c r="D2155" s="6" t="s">
        <v>3037</v>
      </c>
      <c r="E2155" s="1" t="s">
        <v>3583</v>
      </c>
      <c r="F2155" t="s">
        <v>2999</v>
      </c>
      <c r="G2155" s="45" t="s">
        <v>3473</v>
      </c>
      <c r="H2155" s="47">
        <f t="shared" si="96"/>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3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97"/>
        <v>Perc Improvement in Eqpt Efficiency Stds Above BAU for Electricity</v>
      </c>
      <c r="D2156" s="6" t="s">
        <v>3037</v>
      </c>
      <c r="E2156" s="1" t="s">
        <v>3939</v>
      </c>
      <c r="F2156" t="s">
        <v>2999</v>
      </c>
      <c r="G2156" s="45" t="s">
        <v>3915</v>
      </c>
      <c r="H2156" s="47">
        <f t="shared" si="96"/>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3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97"/>
        <v>Perc Improvement in Eqpt Efficiency Stds Above BAU for Electricity</v>
      </c>
      <c r="D2157" s="6" t="s">
        <v>3037</v>
      </c>
      <c r="E2157" s="1" t="s">
        <v>3940</v>
      </c>
      <c r="F2157" t="s">
        <v>2999</v>
      </c>
      <c r="G2157" s="45" t="s">
        <v>3914</v>
      </c>
      <c r="H2157" s="47">
        <f t="shared" si="96"/>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3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97"/>
        <v>Perc Improvement in Eqpt Efficiency Stds Above BAU for Electricity</v>
      </c>
      <c r="D2158" s="6" t="s">
        <v>3037</v>
      </c>
      <c r="E2158" s="1" t="s">
        <v>3941</v>
      </c>
      <c r="F2158" t="s">
        <v>2999</v>
      </c>
      <c r="G2158" s="45" t="s">
        <v>3916</v>
      </c>
      <c r="H2158" s="47">
        <f t="shared" si="96"/>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3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97"/>
        <v>Perc Improvement in Eqpt Efficiency Stds Above BAU for Electricity</v>
      </c>
      <c r="D2159" s="6" t="s">
        <v>3038</v>
      </c>
      <c r="E2159" s="1" t="s">
        <v>3461</v>
      </c>
      <c r="F2159" t="s">
        <v>3000</v>
      </c>
      <c r="G2159" s="45" t="s">
        <v>3467</v>
      </c>
      <c r="H2159" s="47">
        <f t="shared" si="96"/>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3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97"/>
        <v>Perc Improvement in Eqpt Efficiency Stds Above BAU for Electricity</v>
      </c>
      <c r="D2160" s="6" t="s">
        <v>3038</v>
      </c>
      <c r="E2160" s="1" t="s">
        <v>3462</v>
      </c>
      <c r="F2160" t="s">
        <v>3000</v>
      </c>
      <c r="G2160" s="45" t="s">
        <v>3468</v>
      </c>
      <c r="H2160" s="47">
        <f t="shared" si="96"/>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3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97"/>
        <v>Perc Improvement in Eqpt Efficiency Stds Above BAU for Electricity</v>
      </c>
      <c r="D2161" s="6" t="s">
        <v>3038</v>
      </c>
      <c r="E2161" s="1" t="s">
        <v>3463</v>
      </c>
      <c r="F2161" t="s">
        <v>3000</v>
      </c>
      <c r="G2161" s="45" t="s">
        <v>3469</v>
      </c>
      <c r="H2161" s="47">
        <f t="shared" si="96"/>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3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97"/>
        <v>Perc Improvement in Eqpt Efficiency Stds Above BAU for Electricity</v>
      </c>
      <c r="D2162" s="6" t="s">
        <v>3038</v>
      </c>
      <c r="E2162" s="1" t="s">
        <v>3464</v>
      </c>
      <c r="F2162" t="s">
        <v>3000</v>
      </c>
      <c r="G2162" s="45" t="s">
        <v>3470</v>
      </c>
      <c r="H2162" s="47">
        <f t="shared" si="96"/>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3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97"/>
        <v>Perc Improvement in Eqpt Efficiency Stds Above BAU for Electricity</v>
      </c>
      <c r="D2163" s="6" t="s">
        <v>3038</v>
      </c>
      <c r="E2163" s="1" t="s">
        <v>3465</v>
      </c>
      <c r="F2163" t="s">
        <v>3000</v>
      </c>
      <c r="G2163" s="45" t="s">
        <v>3471</v>
      </c>
      <c r="H2163" s="47">
        <f t="shared" si="96"/>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3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97"/>
        <v>Perc Improvement in Eqpt Efficiency Stds Above BAU for Electricity</v>
      </c>
      <c r="D2164" s="6" t="s">
        <v>3038</v>
      </c>
      <c r="E2164" s="1" t="s">
        <v>3466</v>
      </c>
      <c r="F2164" t="s">
        <v>3000</v>
      </c>
      <c r="G2164" s="45" t="s">
        <v>3472</v>
      </c>
      <c r="H2164" s="47">
        <f t="shared" si="96"/>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3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97"/>
        <v>Perc Improvement in Eqpt Efficiency Stds Above BAU for Electricity</v>
      </c>
      <c r="D2165" s="6" t="s">
        <v>3038</v>
      </c>
      <c r="E2165" s="1" t="s">
        <v>3583</v>
      </c>
      <c r="F2165" t="s">
        <v>3000</v>
      </c>
      <c r="G2165" s="45" t="s">
        <v>3473</v>
      </c>
      <c r="H2165" s="47">
        <f t="shared" si="96"/>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3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97"/>
        <v>Perc Improvement in Eqpt Efficiency Stds Above BAU for Electricity</v>
      </c>
      <c r="D2166" s="6" t="s">
        <v>3038</v>
      </c>
      <c r="E2166" s="1" t="s">
        <v>3939</v>
      </c>
      <c r="F2166" t="s">
        <v>3000</v>
      </c>
      <c r="G2166" s="45" t="s">
        <v>3915</v>
      </c>
      <c r="H2166" s="47">
        <f t="shared" si="96"/>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3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97"/>
        <v>Perc Improvement in Eqpt Efficiency Stds Above BAU for Electricity</v>
      </c>
      <c r="D2167" s="6" t="s">
        <v>3038</v>
      </c>
      <c r="E2167" s="1" t="s">
        <v>3940</v>
      </c>
      <c r="F2167" t="s">
        <v>3000</v>
      </c>
      <c r="G2167" s="45" t="s">
        <v>3914</v>
      </c>
      <c r="H2167" s="47">
        <f t="shared" si="96"/>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3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97"/>
        <v>Perc Improvement in Eqpt Efficiency Stds Above BAU for Electricity</v>
      </c>
      <c r="D2168" s="6" t="s">
        <v>3038</v>
      </c>
      <c r="E2168" s="1" t="s">
        <v>3941</v>
      </c>
      <c r="F2168" t="s">
        <v>3000</v>
      </c>
      <c r="G2168" s="45" t="s">
        <v>3916</v>
      </c>
      <c r="H2168" s="47">
        <f t="shared" si="96"/>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3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97"/>
        <v>Perc Improvement in Eqpt Efficiency Stds Above BAU for Electricity</v>
      </c>
      <c r="D2169" s="6" t="s">
        <v>3039</v>
      </c>
      <c r="E2169" s="1" t="s">
        <v>3461</v>
      </c>
      <c r="F2169" t="s">
        <v>3001</v>
      </c>
      <c r="G2169" s="45" t="s">
        <v>3467</v>
      </c>
      <c r="H2169" s="47">
        <f t="shared" si="96"/>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3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97"/>
        <v>Perc Improvement in Eqpt Efficiency Stds Above BAU for Electricity</v>
      </c>
      <c r="D2170" s="6" t="s">
        <v>3039</v>
      </c>
      <c r="E2170" s="1" t="s">
        <v>3462</v>
      </c>
      <c r="F2170" t="s">
        <v>3001</v>
      </c>
      <c r="G2170" s="45" t="s">
        <v>3468</v>
      </c>
      <c r="H2170" s="47">
        <f t="shared" si="96"/>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3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97"/>
        <v>Perc Improvement in Eqpt Efficiency Stds Above BAU for Electricity</v>
      </c>
      <c r="D2171" s="6" t="s">
        <v>3039</v>
      </c>
      <c r="E2171" s="1" t="s">
        <v>3463</v>
      </c>
      <c r="F2171" t="s">
        <v>3001</v>
      </c>
      <c r="G2171" s="45" t="s">
        <v>3469</v>
      </c>
      <c r="H2171" s="47">
        <f t="shared" si="96"/>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3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97"/>
        <v>Perc Improvement in Eqpt Efficiency Stds Above BAU for Electricity</v>
      </c>
      <c r="D2172" s="6" t="s">
        <v>3039</v>
      </c>
      <c r="E2172" s="1" t="s">
        <v>3464</v>
      </c>
      <c r="F2172" t="s">
        <v>3001</v>
      </c>
      <c r="G2172" s="45" t="s">
        <v>3470</v>
      </c>
      <c r="H2172" s="47">
        <f t="shared" si="96"/>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3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97"/>
        <v>Perc Improvement in Eqpt Efficiency Stds Above BAU for Electricity</v>
      </c>
      <c r="D2173" s="6" t="s">
        <v>3039</v>
      </c>
      <c r="E2173" s="1" t="s">
        <v>3465</v>
      </c>
      <c r="F2173" t="s">
        <v>3001</v>
      </c>
      <c r="G2173" s="45" t="s">
        <v>3471</v>
      </c>
      <c r="H2173" s="47">
        <f t="shared" si="96"/>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3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Electrical Eqpt</v>
      </c>
      <c r="C2174" s="254" t="str">
        <f t="shared" si="97"/>
        <v>Perc Improvement in Eqpt Efficiency Stds Above BAU for Electricity</v>
      </c>
      <c r="D2174" s="6" t="s">
        <v>3039</v>
      </c>
      <c r="E2174" s="1" t="s">
        <v>3466</v>
      </c>
      <c r="F2174" t="s">
        <v>3001</v>
      </c>
      <c r="G2174" s="45" t="s">
        <v>3472</v>
      </c>
      <c r="H2174" s="47">
        <f t="shared" si="96"/>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elec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3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Electrical Eqpt</v>
      </c>
      <c r="C2175" s="254" t="str">
        <f t="shared" si="97"/>
        <v>Perc Improvement in Eqpt Efficiency Stds Above BAU for Electricity</v>
      </c>
      <c r="D2175" s="6" t="s">
        <v>3039</v>
      </c>
      <c r="E2175" s="1" t="s">
        <v>3583</v>
      </c>
      <c r="F2175" t="s">
        <v>3001</v>
      </c>
      <c r="G2175" s="45" t="s">
        <v>3473</v>
      </c>
      <c r="H2175" s="47">
        <f t="shared" si="96"/>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elec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3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Electrical Eqpt</v>
      </c>
      <c r="C2176" s="254" t="str">
        <f t="shared" si="97"/>
        <v>Perc Improvement in Eqpt Efficiency Stds Above BAU for Electricity</v>
      </c>
      <c r="D2176" s="6" t="s">
        <v>3039</v>
      </c>
      <c r="E2176" s="1" t="s">
        <v>3939</v>
      </c>
      <c r="F2176" t="s">
        <v>3001</v>
      </c>
      <c r="G2176" s="45" t="s">
        <v>3915</v>
      </c>
      <c r="H2176" s="47">
        <f t="shared" si="96"/>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elec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3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Electrical Eqpt</v>
      </c>
      <c r="C2177" s="254" t="str">
        <f t="shared" si="97"/>
        <v>Perc Improvement in Eqpt Efficiency Stds Above BAU for Electricity</v>
      </c>
      <c r="D2177" s="6" t="s">
        <v>3039</v>
      </c>
      <c r="E2177" s="1" t="s">
        <v>3940</v>
      </c>
      <c r="F2177" t="s">
        <v>3001</v>
      </c>
      <c r="G2177" s="45" t="s">
        <v>3914</v>
      </c>
      <c r="H2177" s="47">
        <f t="shared" si="96"/>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elec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3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Electrical Eqpt</v>
      </c>
      <c r="C2178" s="254" t="str">
        <f t="shared" si="97"/>
        <v>Perc Improvement in Eqpt Efficiency Stds Above BAU for Electricity</v>
      </c>
      <c r="D2178" s="6" t="s">
        <v>3039</v>
      </c>
      <c r="E2178" s="1" t="s">
        <v>3941</v>
      </c>
      <c r="F2178" t="s">
        <v>3001</v>
      </c>
      <c r="G2178" s="45" t="s">
        <v>3916</v>
      </c>
      <c r="H2178" s="47">
        <f t="shared" si="96"/>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elec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3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Electrical Eqpt</v>
      </c>
      <c r="C2179" s="254" t="str">
        <f t="shared" si="97"/>
        <v>Perc Improvement in Eqpt Efficiency Stds Above BAU for Electricity</v>
      </c>
      <c r="D2179" s="6" t="s">
        <v>3040</v>
      </c>
      <c r="E2179" s="1" t="s">
        <v>3461</v>
      </c>
      <c r="F2179" t="s">
        <v>3043</v>
      </c>
      <c r="G2179" s="45" t="s">
        <v>3467</v>
      </c>
      <c r="H2179" s="47">
        <f t="shared" si="96"/>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elec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3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Electrical Eqpt</v>
      </c>
      <c r="C2180" s="254" t="str">
        <f t="shared" si="97"/>
        <v>Perc Improvement in Eqpt Efficiency Stds Above BAU for Electricity</v>
      </c>
      <c r="D2180" s="6" t="s">
        <v>3040</v>
      </c>
      <c r="E2180" s="1" t="s">
        <v>3462</v>
      </c>
      <c r="F2180" t="s">
        <v>3043</v>
      </c>
      <c r="G2180" s="45" t="s">
        <v>3468</v>
      </c>
      <c r="H2180" s="47">
        <f t="shared" si="96"/>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elec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3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Electrical Eqpt</v>
      </c>
      <c r="C2181" s="254" t="str">
        <f t="shared" si="97"/>
        <v>Perc Improvement in Eqpt Efficiency Stds Above BAU for Electricity</v>
      </c>
      <c r="D2181" s="6" t="s">
        <v>3040</v>
      </c>
      <c r="E2181" s="1" t="s">
        <v>3463</v>
      </c>
      <c r="F2181" t="s">
        <v>3043</v>
      </c>
      <c r="G2181" s="45" t="s">
        <v>3469</v>
      </c>
      <c r="H2181" s="47">
        <f t="shared" si="96"/>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elec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3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Electrical Eqpt</v>
      </c>
      <c r="C2182" s="254" t="str">
        <f t="shared" si="97"/>
        <v>Perc Improvement in Eqpt Efficiency Stds Above BAU for Electricity</v>
      </c>
      <c r="D2182" s="6" t="s">
        <v>3040</v>
      </c>
      <c r="E2182" s="1" t="s">
        <v>3464</v>
      </c>
      <c r="F2182" t="s">
        <v>3043</v>
      </c>
      <c r="G2182" s="45" t="s">
        <v>3470</v>
      </c>
      <c r="H2182" s="47">
        <f t="shared" si="96"/>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elec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3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Electrical Eqpt</v>
      </c>
      <c r="C2183" s="254" t="str">
        <f t="shared" si="97"/>
        <v>Perc Improvement in Eqpt Efficiency Stds Above BAU for Electricity</v>
      </c>
      <c r="D2183" s="6" t="s">
        <v>3040</v>
      </c>
      <c r="E2183" s="1" t="s">
        <v>3465</v>
      </c>
      <c r="F2183" t="s">
        <v>3043</v>
      </c>
      <c r="G2183" s="45" t="s">
        <v>3471</v>
      </c>
      <c r="H2183" s="47">
        <f t="shared" si="96"/>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elec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3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Electrical Eqpt</v>
      </c>
      <c r="C2184" s="254" t="str">
        <f t="shared" si="97"/>
        <v>Perc Improvement in Eqpt Efficiency Stds Above BAU for Electricity</v>
      </c>
      <c r="D2184" s="6" t="s">
        <v>3040</v>
      </c>
      <c r="E2184" s="1" t="s">
        <v>3466</v>
      </c>
      <c r="F2184" t="s">
        <v>3043</v>
      </c>
      <c r="G2184" s="45" t="s">
        <v>3472</v>
      </c>
      <c r="H2184" s="47">
        <f t="shared" si="96"/>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elec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3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Electrical Eqpt</v>
      </c>
      <c r="C2185" s="254" t="str">
        <f t="shared" si="97"/>
        <v>Perc Improvement in Eqpt Efficiency Stds Above BAU for Electricity</v>
      </c>
      <c r="D2185" s="6" t="s">
        <v>3040</v>
      </c>
      <c r="E2185" s="1" t="s">
        <v>3583</v>
      </c>
      <c r="F2185" t="s">
        <v>3043</v>
      </c>
      <c r="G2185" s="45" t="s">
        <v>3473</v>
      </c>
      <c r="H2185" s="47">
        <f t="shared" si="96"/>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elec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3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Electrical Eqpt</v>
      </c>
      <c r="C2186" s="254" t="str">
        <f t="shared" si="97"/>
        <v>Perc Improvement in Eqpt Efficiency Stds Above BAU for Electricity</v>
      </c>
      <c r="D2186" s="6" t="s">
        <v>3040</v>
      </c>
      <c r="E2186" s="1" t="s">
        <v>3939</v>
      </c>
      <c r="F2186" t="s">
        <v>3043</v>
      </c>
      <c r="G2186" s="45" t="s">
        <v>3915</v>
      </c>
      <c r="H2186" s="47">
        <f t="shared" si="96"/>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elec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3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Electrical Eqpt</v>
      </c>
      <c r="C2187" s="254" t="str">
        <f t="shared" si="97"/>
        <v>Perc Improvement in Eqpt Efficiency Stds Above BAU for Electricity</v>
      </c>
      <c r="D2187" s="6" t="s">
        <v>3040</v>
      </c>
      <c r="E2187" s="1" t="s">
        <v>3940</v>
      </c>
      <c r="F2187" t="s">
        <v>3043</v>
      </c>
      <c r="G2187" s="45" t="s">
        <v>3914</v>
      </c>
      <c r="H2187" s="47">
        <f t="shared" si="96"/>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elec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3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Electrical Eqpt</v>
      </c>
      <c r="C2188" s="254" t="str">
        <f t="shared" si="97"/>
        <v>Perc Improvement in Eqpt Efficiency Stds Above BAU for Electricity</v>
      </c>
      <c r="D2188" s="6" t="s">
        <v>3040</v>
      </c>
      <c r="E2188" s="1" t="s">
        <v>3941</v>
      </c>
      <c r="F2188" t="s">
        <v>3043</v>
      </c>
      <c r="G2188" s="45" t="s">
        <v>3916</v>
      </c>
      <c r="H2188" s="47">
        <f t="shared" si="96"/>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elec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3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Electrical Eqpt</v>
      </c>
      <c r="C2189" s="254" t="str">
        <f t="shared" si="97"/>
        <v>Perc Improvement in Eqpt Efficiency Stds Above BAU for Electricity</v>
      </c>
      <c r="D2189" s="6" t="s">
        <v>3041</v>
      </c>
      <c r="E2189" s="1" t="s">
        <v>3461</v>
      </c>
      <c r="F2189" t="s">
        <v>3002</v>
      </c>
      <c r="G2189" s="45" t="s">
        <v>3467</v>
      </c>
      <c r="H2189" s="47">
        <f t="shared" si="96"/>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elec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3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Electrical Eqpt</v>
      </c>
      <c r="C2190" s="254" t="str">
        <f t="shared" si="97"/>
        <v>Perc Improvement in Eqpt Efficiency Stds Above BAU for Electricity</v>
      </c>
      <c r="D2190" s="6" t="s">
        <v>3041</v>
      </c>
      <c r="E2190" s="1" t="s">
        <v>3462</v>
      </c>
      <c r="F2190" t="s">
        <v>3002</v>
      </c>
      <c r="G2190" s="45" t="s">
        <v>3468</v>
      </c>
      <c r="H2190" s="47">
        <f t="shared" si="96"/>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elec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3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Electrical Eqpt</v>
      </c>
      <c r="C2191" s="254" t="str">
        <f t="shared" si="97"/>
        <v>Perc Improvement in Eqpt Efficiency Stds Above BAU for Electricity</v>
      </c>
      <c r="D2191" s="6" t="s">
        <v>3041</v>
      </c>
      <c r="E2191" s="1" t="s">
        <v>3463</v>
      </c>
      <c r="F2191" t="s">
        <v>3002</v>
      </c>
      <c r="G2191" s="45" t="s">
        <v>3469</v>
      </c>
      <c r="H2191" s="47">
        <f t="shared" si="96"/>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elec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3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Electrical Eqpt</v>
      </c>
      <c r="C2192" s="254" t="str">
        <f t="shared" si="97"/>
        <v>Perc Improvement in Eqpt Efficiency Stds Above BAU for Electricity</v>
      </c>
      <c r="D2192" s="6" t="s">
        <v>3041</v>
      </c>
      <c r="E2192" s="1" t="s">
        <v>3464</v>
      </c>
      <c r="F2192" t="s">
        <v>3002</v>
      </c>
      <c r="G2192" s="45" t="s">
        <v>3470</v>
      </c>
      <c r="H2192" s="47">
        <f t="shared" si="96"/>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elec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3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Electrical Eqpt</v>
      </c>
      <c r="C2193" s="254" t="str">
        <f t="shared" si="97"/>
        <v>Perc Improvement in Eqpt Efficiency Stds Above BAU for Electricity</v>
      </c>
      <c r="D2193" s="6" t="s">
        <v>3041</v>
      </c>
      <c r="E2193" s="1" t="s">
        <v>3465</v>
      </c>
      <c r="F2193" t="s">
        <v>3002</v>
      </c>
      <c r="G2193" s="45" t="s">
        <v>3471</v>
      </c>
      <c r="H2193" s="47">
        <f t="shared" si="96"/>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elec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3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Electrical Eqpt</v>
      </c>
      <c r="C2194" s="254" t="str">
        <f t="shared" si="97"/>
        <v>Perc Improvement in Eqpt Efficiency Stds Above BAU for Electricity</v>
      </c>
      <c r="D2194" s="6" t="s">
        <v>3041</v>
      </c>
      <c r="E2194" s="1" t="s">
        <v>3466</v>
      </c>
      <c r="F2194" t="s">
        <v>3002</v>
      </c>
      <c r="G2194" s="45" t="s">
        <v>3472</v>
      </c>
      <c r="H2194" s="47">
        <f t="shared" si="96"/>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elec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3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Electrical Eqpt</v>
      </c>
      <c r="C2195" s="254" t="str">
        <f t="shared" si="97"/>
        <v>Perc Improvement in Eqpt Efficiency Stds Above BAU for Electricity</v>
      </c>
      <c r="D2195" s="6" t="s">
        <v>3041</v>
      </c>
      <c r="E2195" s="1" t="s">
        <v>3583</v>
      </c>
      <c r="F2195" t="s">
        <v>3002</v>
      </c>
      <c r="G2195" s="45" t="s">
        <v>3473</v>
      </c>
      <c r="H2195" s="47">
        <f t="shared" si="96"/>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elec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3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Electrical Eqpt</v>
      </c>
      <c r="C2196" s="254" t="str">
        <f t="shared" si="97"/>
        <v>Perc Improvement in Eqpt Efficiency Stds Above BAU for Electricity</v>
      </c>
      <c r="D2196" s="6" t="s">
        <v>3041</v>
      </c>
      <c r="E2196" s="1" t="s">
        <v>3939</v>
      </c>
      <c r="F2196" t="s">
        <v>3002</v>
      </c>
      <c r="G2196" s="45" t="s">
        <v>3915</v>
      </c>
      <c r="H2196" s="47">
        <f t="shared" si="96"/>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elec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3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Electrical Eqpt</v>
      </c>
      <c r="C2197" s="254" t="str">
        <f t="shared" si="97"/>
        <v>Perc Improvement in Eqpt Efficiency Stds Above BAU for Electricity</v>
      </c>
      <c r="D2197" s="6" t="s">
        <v>3041</v>
      </c>
      <c r="E2197" s="1" t="s">
        <v>3940</v>
      </c>
      <c r="F2197" t="s">
        <v>3002</v>
      </c>
      <c r="G2197" s="45" t="s">
        <v>3914</v>
      </c>
      <c r="H2197" s="47">
        <f t="shared" si="96"/>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elec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3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Electrical Eqpt</v>
      </c>
      <c r="C2198" s="254" t="str">
        <f t="shared" si="97"/>
        <v>Perc Improvement in Eqpt Efficiency Stds Above BAU for Electricity</v>
      </c>
      <c r="D2198" s="6" t="s">
        <v>3041</v>
      </c>
      <c r="E2198" s="1" t="s">
        <v>3941</v>
      </c>
      <c r="F2198" t="s">
        <v>3002</v>
      </c>
      <c r="G2198" s="45" t="s">
        <v>3916</v>
      </c>
      <c r="H2198" s="47">
        <f t="shared" si="96"/>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elec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3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t="s">
        <v>3872</v>
      </c>
      <c r="D2199" s="45" t="s">
        <v>3017</v>
      </c>
      <c r="E2199" s="1" t="s">
        <v>3461</v>
      </c>
      <c r="F2199" t="s">
        <v>3042</v>
      </c>
      <c r="G2199" s="45" t="s">
        <v>3467</v>
      </c>
      <c r="H2199" s="47">
        <f t="shared" si="96"/>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3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C$2199</f>
        <v>Perc Improvement in Eqpt Efficiency Stds Above BAU for Combustible Fuels</v>
      </c>
      <c r="D2200" s="45" t="s">
        <v>3017</v>
      </c>
      <c r="E2200" s="1" t="s">
        <v>3462</v>
      </c>
      <c r="F2200" t="s">
        <v>3042</v>
      </c>
      <c r="G2200" s="45" t="s">
        <v>3468</v>
      </c>
      <c r="H2200" s="47">
        <f t="shared" si="96"/>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3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ref="C2201:C2264" si="98">C$2199</f>
        <v>Perc Improvement in Eqpt Efficiency Stds Above BAU for Combustible Fuels</v>
      </c>
      <c r="D2201" s="45" t="s">
        <v>3017</v>
      </c>
      <c r="E2201" s="1" t="s">
        <v>3463</v>
      </c>
      <c r="F2201" t="s">
        <v>3042</v>
      </c>
      <c r="G2201" s="45" t="s">
        <v>3469</v>
      </c>
      <c r="H2201" s="47">
        <f t="shared" si="96"/>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3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98"/>
        <v>Perc Improvement in Eqpt Efficiency Stds Above BAU for Combustible Fuels</v>
      </c>
      <c r="D2202" s="45" t="s">
        <v>3017</v>
      </c>
      <c r="E2202" s="1" t="s">
        <v>3464</v>
      </c>
      <c r="F2202" t="s">
        <v>3042</v>
      </c>
      <c r="G2202" s="45" t="s">
        <v>3470</v>
      </c>
      <c r="H2202" s="47">
        <f t="shared" si="96"/>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3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98"/>
        <v>Perc Improvement in Eqpt Efficiency Stds Above BAU for Combustible Fuels</v>
      </c>
      <c r="D2203" s="45" t="s">
        <v>3017</v>
      </c>
      <c r="E2203" s="1" t="s">
        <v>3465</v>
      </c>
      <c r="F2203" t="s">
        <v>3042</v>
      </c>
      <c r="G2203" s="45" t="s">
        <v>3471</v>
      </c>
      <c r="H2203" s="47">
        <f t="shared" si="96"/>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3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98"/>
        <v>Perc Improvement in Eqpt Efficiency Stds Above BAU for Combustible Fuels</v>
      </c>
      <c r="D2204" s="45" t="s">
        <v>3017</v>
      </c>
      <c r="E2204" s="1" t="s">
        <v>3466</v>
      </c>
      <c r="F2204" t="s">
        <v>3042</v>
      </c>
      <c r="G2204" s="45" t="s">
        <v>3472</v>
      </c>
      <c r="H2204" s="47">
        <f t="shared" si="96"/>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x14ac:dyDescent="0.3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98"/>
        <v>Perc Improvement in Eqpt Efficiency Stds Above BAU for Combustible Fuels</v>
      </c>
      <c r="D2205" s="45" t="s">
        <v>3017</v>
      </c>
      <c r="E2205" s="1" t="s">
        <v>3583</v>
      </c>
      <c r="F2205" t="s">
        <v>3042</v>
      </c>
      <c r="G2205" s="45" t="s">
        <v>3473</v>
      </c>
      <c r="H2205" s="47">
        <f t="shared" ref="H2205:H2268" si="99">H2204+1</f>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3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98"/>
        <v>Perc Improvement in Eqpt Efficiency Stds Above BAU for Combustible Fuels</v>
      </c>
      <c r="D2206" s="45" t="s">
        <v>3017</v>
      </c>
      <c r="E2206" s="1" t="s">
        <v>3939</v>
      </c>
      <c r="F2206" t="s">
        <v>3042</v>
      </c>
      <c r="G2206" s="45" t="s">
        <v>3915</v>
      </c>
      <c r="H2206" s="47">
        <f t="shared" si="99"/>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3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98"/>
        <v>Perc Improvement in Eqpt Efficiency Stds Above BAU for Combustible Fuels</v>
      </c>
      <c r="D2207" s="45" t="s">
        <v>3017</v>
      </c>
      <c r="E2207" s="1" t="s">
        <v>3940</v>
      </c>
      <c r="F2207" t="s">
        <v>3042</v>
      </c>
      <c r="G2207" s="45" t="s">
        <v>3914</v>
      </c>
      <c r="H2207" s="47">
        <f t="shared" si="99"/>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3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98"/>
        <v>Perc Improvement in Eqpt Efficiency Stds Above BAU for Combustible Fuels</v>
      </c>
      <c r="D2208" s="45" t="s">
        <v>3017</v>
      </c>
      <c r="E2208" s="1" t="s">
        <v>3941</v>
      </c>
      <c r="F2208" t="s">
        <v>3042</v>
      </c>
      <c r="G2208" s="45" t="s">
        <v>3916</v>
      </c>
      <c r="H2208" s="47">
        <f t="shared" si="99"/>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3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98"/>
        <v>Perc Improvement in Eqpt Efficiency Stds Above BAU for Combustible Fuels</v>
      </c>
      <c r="D2209" s="6" t="s">
        <v>3018</v>
      </c>
      <c r="E2209" s="1" t="s">
        <v>3461</v>
      </c>
      <c r="F2209" t="s">
        <v>2727</v>
      </c>
      <c r="G2209" s="45" t="s">
        <v>3467</v>
      </c>
      <c r="H2209" s="47">
        <f t="shared" si="99"/>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3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98"/>
        <v>Perc Improvement in Eqpt Efficiency Stds Above BAU for Combustible Fuels</v>
      </c>
      <c r="D2210" s="6" t="s">
        <v>3018</v>
      </c>
      <c r="E2210" s="1" t="s">
        <v>3462</v>
      </c>
      <c r="F2210" t="s">
        <v>2727</v>
      </c>
      <c r="G2210" s="45" t="s">
        <v>3468</v>
      </c>
      <c r="H2210" s="47">
        <f t="shared" si="99"/>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3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98"/>
        <v>Perc Improvement in Eqpt Efficiency Stds Above BAU for Combustible Fuels</v>
      </c>
      <c r="D2211" s="6" t="s">
        <v>3018</v>
      </c>
      <c r="E2211" s="1" t="s">
        <v>3463</v>
      </c>
      <c r="F2211" t="s">
        <v>2727</v>
      </c>
      <c r="G2211" s="45" t="s">
        <v>3469</v>
      </c>
      <c r="H2211" s="47">
        <f t="shared" si="99"/>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3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98"/>
        <v>Perc Improvement in Eqpt Efficiency Stds Above BAU for Combustible Fuels</v>
      </c>
      <c r="D2212" s="6" t="s">
        <v>3018</v>
      </c>
      <c r="E2212" s="1" t="s">
        <v>3464</v>
      </c>
      <c r="F2212" t="s">
        <v>2727</v>
      </c>
      <c r="G2212" s="45" t="s">
        <v>3470</v>
      </c>
      <c r="H2212" s="47">
        <f t="shared" si="99"/>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3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98"/>
        <v>Perc Improvement in Eqpt Efficiency Stds Above BAU for Combustible Fuels</v>
      </c>
      <c r="D2213" s="6" t="s">
        <v>3018</v>
      </c>
      <c r="E2213" s="1" t="s">
        <v>3465</v>
      </c>
      <c r="F2213" t="s">
        <v>2727</v>
      </c>
      <c r="G2213" s="45" t="s">
        <v>3471</v>
      </c>
      <c r="H2213" s="47">
        <f t="shared" si="99"/>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3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98"/>
        <v>Perc Improvement in Eqpt Efficiency Stds Above BAU for Combustible Fuels</v>
      </c>
      <c r="D2214" s="6" t="s">
        <v>3018</v>
      </c>
      <c r="E2214" s="1" t="s">
        <v>3466</v>
      </c>
      <c r="F2214" t="s">
        <v>2727</v>
      </c>
      <c r="G2214" s="45" t="s">
        <v>3472</v>
      </c>
      <c r="H2214" s="47">
        <f t="shared" si="99"/>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3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98"/>
        <v>Perc Improvement in Eqpt Efficiency Stds Above BAU for Combustible Fuels</v>
      </c>
      <c r="D2215" s="6" t="s">
        <v>3018</v>
      </c>
      <c r="E2215" s="1" t="s">
        <v>3583</v>
      </c>
      <c r="F2215" t="s">
        <v>2727</v>
      </c>
      <c r="G2215" s="45" t="s">
        <v>3473</v>
      </c>
      <c r="H2215" s="47">
        <f t="shared" si="99"/>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3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98"/>
        <v>Perc Improvement in Eqpt Efficiency Stds Above BAU for Combustible Fuels</v>
      </c>
      <c r="D2216" s="6" t="s">
        <v>3018</v>
      </c>
      <c r="E2216" s="1" t="s">
        <v>3939</v>
      </c>
      <c r="F2216" t="s">
        <v>2727</v>
      </c>
      <c r="G2216" s="45" t="s">
        <v>3915</v>
      </c>
      <c r="H2216" s="47">
        <f t="shared" si="99"/>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3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98"/>
        <v>Perc Improvement in Eqpt Efficiency Stds Above BAU for Combustible Fuels</v>
      </c>
      <c r="D2217" s="6" t="s">
        <v>3018</v>
      </c>
      <c r="E2217" s="1" t="s">
        <v>3940</v>
      </c>
      <c r="F2217" t="s">
        <v>2727</v>
      </c>
      <c r="G2217" s="45" t="s">
        <v>3914</v>
      </c>
      <c r="H2217" s="47">
        <f t="shared" si="99"/>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3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98"/>
        <v>Perc Improvement in Eqpt Efficiency Stds Above BAU for Combustible Fuels</v>
      </c>
      <c r="D2218" s="6" t="s">
        <v>3018</v>
      </c>
      <c r="E2218" s="1" t="s">
        <v>3941</v>
      </c>
      <c r="F2218" t="s">
        <v>2727</v>
      </c>
      <c r="G2218" s="45" t="s">
        <v>3916</v>
      </c>
      <c r="H2218" s="47">
        <f t="shared" si="99"/>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3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98"/>
        <v>Perc Improvement in Eqpt Efficiency Stds Above BAU for Combustible Fuels</v>
      </c>
      <c r="D2219" s="6" t="s">
        <v>3019</v>
      </c>
      <c r="E2219" s="1" t="s">
        <v>3461</v>
      </c>
      <c r="F2219" t="s">
        <v>2983</v>
      </c>
      <c r="G2219" s="45" t="s">
        <v>3467</v>
      </c>
      <c r="H2219" s="47">
        <f t="shared" si="99"/>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3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98"/>
        <v>Perc Improvement in Eqpt Efficiency Stds Above BAU for Combustible Fuels</v>
      </c>
      <c r="D2220" s="6" t="s">
        <v>3019</v>
      </c>
      <c r="E2220" s="1" t="s">
        <v>3462</v>
      </c>
      <c r="F2220" t="s">
        <v>2983</v>
      </c>
      <c r="G2220" s="45" t="s">
        <v>3468</v>
      </c>
      <c r="H2220" s="47">
        <f t="shared" si="99"/>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3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98"/>
        <v>Perc Improvement in Eqpt Efficiency Stds Above BAU for Combustible Fuels</v>
      </c>
      <c r="D2221" s="6" t="s">
        <v>3019</v>
      </c>
      <c r="E2221" s="1" t="s">
        <v>3463</v>
      </c>
      <c r="F2221" t="s">
        <v>2983</v>
      </c>
      <c r="G2221" s="45" t="s">
        <v>3469</v>
      </c>
      <c r="H2221" s="47">
        <f t="shared" si="99"/>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3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98"/>
        <v>Perc Improvement in Eqpt Efficiency Stds Above BAU for Combustible Fuels</v>
      </c>
      <c r="D2222" s="6" t="s">
        <v>3019</v>
      </c>
      <c r="E2222" s="1" t="s">
        <v>3464</v>
      </c>
      <c r="F2222" t="s">
        <v>2983</v>
      </c>
      <c r="G2222" s="45" t="s">
        <v>3470</v>
      </c>
      <c r="H2222" s="47">
        <f t="shared" si="99"/>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3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98"/>
        <v>Perc Improvement in Eqpt Efficiency Stds Above BAU for Combustible Fuels</v>
      </c>
      <c r="D2223" s="6" t="s">
        <v>3019</v>
      </c>
      <c r="E2223" s="1" t="s">
        <v>3465</v>
      </c>
      <c r="F2223" t="s">
        <v>2983</v>
      </c>
      <c r="G2223" s="45" t="s">
        <v>3471</v>
      </c>
      <c r="H2223" s="47">
        <f t="shared" si="99"/>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3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98"/>
        <v>Perc Improvement in Eqpt Efficiency Stds Above BAU for Combustible Fuels</v>
      </c>
      <c r="D2224" s="6" t="s">
        <v>3019</v>
      </c>
      <c r="E2224" s="1" t="s">
        <v>3466</v>
      </c>
      <c r="F2224" t="s">
        <v>2983</v>
      </c>
      <c r="G2224" s="45" t="s">
        <v>3472</v>
      </c>
      <c r="H2224" s="47">
        <f t="shared" si="99"/>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3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98"/>
        <v>Perc Improvement in Eqpt Efficiency Stds Above BAU for Combustible Fuels</v>
      </c>
      <c r="D2225" s="6" t="s">
        <v>3019</v>
      </c>
      <c r="E2225" s="1" t="s">
        <v>3583</v>
      </c>
      <c r="F2225" t="s">
        <v>2983</v>
      </c>
      <c r="G2225" s="45" t="s">
        <v>3473</v>
      </c>
      <c r="H2225" s="47">
        <f t="shared" si="99"/>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3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98"/>
        <v>Perc Improvement in Eqpt Efficiency Stds Above BAU for Combustible Fuels</v>
      </c>
      <c r="D2226" s="6" t="s">
        <v>3019</v>
      </c>
      <c r="E2226" s="1" t="s">
        <v>3939</v>
      </c>
      <c r="F2226" t="s">
        <v>2983</v>
      </c>
      <c r="G2226" s="45" t="s">
        <v>3915</v>
      </c>
      <c r="H2226" s="47">
        <f t="shared" si="99"/>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3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98"/>
        <v>Perc Improvement in Eqpt Efficiency Stds Above BAU for Combustible Fuels</v>
      </c>
      <c r="D2227" s="6" t="s">
        <v>3019</v>
      </c>
      <c r="E2227" s="1" t="s">
        <v>3940</v>
      </c>
      <c r="F2227" t="s">
        <v>2983</v>
      </c>
      <c r="G2227" s="45" t="s">
        <v>3914</v>
      </c>
      <c r="H2227" s="47">
        <f t="shared" si="99"/>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3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98"/>
        <v>Perc Improvement in Eqpt Efficiency Stds Above BAU for Combustible Fuels</v>
      </c>
      <c r="D2228" s="6" t="s">
        <v>3019</v>
      </c>
      <c r="E2228" s="1" t="s">
        <v>3941</v>
      </c>
      <c r="F2228" t="s">
        <v>2983</v>
      </c>
      <c r="G2228" s="45" t="s">
        <v>3916</v>
      </c>
      <c r="H2228" s="47">
        <f t="shared" si="99"/>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3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98"/>
        <v>Perc Improvement in Eqpt Efficiency Stds Above BAU for Combustible Fuels</v>
      </c>
      <c r="D2229" s="6" t="s">
        <v>3020</v>
      </c>
      <c r="E2229" s="1" t="s">
        <v>3461</v>
      </c>
      <c r="F2229" t="s">
        <v>2984</v>
      </c>
      <c r="G2229" s="45" t="s">
        <v>3467</v>
      </c>
      <c r="H2229" s="47">
        <f t="shared" si="99"/>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3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98"/>
        <v>Perc Improvement in Eqpt Efficiency Stds Above BAU for Combustible Fuels</v>
      </c>
      <c r="D2230" s="6" t="s">
        <v>3020</v>
      </c>
      <c r="E2230" s="1" t="s">
        <v>3462</v>
      </c>
      <c r="F2230" t="s">
        <v>2984</v>
      </c>
      <c r="G2230" s="45" t="s">
        <v>3468</v>
      </c>
      <c r="H2230" s="47">
        <f t="shared" si="99"/>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3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98"/>
        <v>Perc Improvement in Eqpt Efficiency Stds Above BAU for Combustible Fuels</v>
      </c>
      <c r="D2231" s="6" t="s">
        <v>3020</v>
      </c>
      <c r="E2231" s="1" t="s">
        <v>3463</v>
      </c>
      <c r="F2231" t="s">
        <v>2984</v>
      </c>
      <c r="G2231" s="45" t="s">
        <v>3469</v>
      </c>
      <c r="H2231" s="47">
        <f t="shared" si="99"/>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3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98"/>
        <v>Perc Improvement in Eqpt Efficiency Stds Above BAU for Combustible Fuels</v>
      </c>
      <c r="D2232" s="6" t="s">
        <v>3020</v>
      </c>
      <c r="E2232" s="1" t="s">
        <v>3464</v>
      </c>
      <c r="F2232" t="s">
        <v>2984</v>
      </c>
      <c r="G2232" s="45" t="s">
        <v>3470</v>
      </c>
      <c r="H2232" s="47">
        <f t="shared" si="99"/>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3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98"/>
        <v>Perc Improvement in Eqpt Efficiency Stds Above BAU for Combustible Fuels</v>
      </c>
      <c r="D2233" s="6" t="s">
        <v>3020</v>
      </c>
      <c r="E2233" s="1" t="s">
        <v>3465</v>
      </c>
      <c r="F2233" t="s">
        <v>2984</v>
      </c>
      <c r="G2233" s="45" t="s">
        <v>3471</v>
      </c>
      <c r="H2233" s="47">
        <f t="shared" si="99"/>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3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98"/>
        <v>Perc Improvement in Eqpt Efficiency Stds Above BAU for Combustible Fuels</v>
      </c>
      <c r="D2234" s="6" t="s">
        <v>3020</v>
      </c>
      <c r="E2234" s="1" t="s">
        <v>3466</v>
      </c>
      <c r="F2234" t="s">
        <v>2984</v>
      </c>
      <c r="G2234" s="45" t="s">
        <v>3472</v>
      </c>
      <c r="H2234" s="47">
        <f t="shared" si="99"/>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3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98"/>
        <v>Perc Improvement in Eqpt Efficiency Stds Above BAU for Combustible Fuels</v>
      </c>
      <c r="D2235" s="6" t="s">
        <v>3020</v>
      </c>
      <c r="E2235" s="1" t="s">
        <v>3583</v>
      </c>
      <c r="F2235" t="s">
        <v>2984</v>
      </c>
      <c r="G2235" s="45" t="s">
        <v>3473</v>
      </c>
      <c r="H2235" s="47">
        <f t="shared" si="99"/>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3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98"/>
        <v>Perc Improvement in Eqpt Efficiency Stds Above BAU for Combustible Fuels</v>
      </c>
      <c r="D2236" s="6" t="s">
        <v>3020</v>
      </c>
      <c r="E2236" s="1" t="s">
        <v>3939</v>
      </c>
      <c r="F2236" t="s">
        <v>2984</v>
      </c>
      <c r="G2236" s="45" t="s">
        <v>3915</v>
      </c>
      <c r="H2236" s="47">
        <f t="shared" si="99"/>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3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98"/>
        <v>Perc Improvement in Eqpt Efficiency Stds Above BAU for Combustible Fuels</v>
      </c>
      <c r="D2237" s="6" t="s">
        <v>3020</v>
      </c>
      <c r="E2237" s="1" t="s">
        <v>3940</v>
      </c>
      <c r="F2237" t="s">
        <v>2984</v>
      </c>
      <c r="G2237" s="45" t="s">
        <v>3914</v>
      </c>
      <c r="H2237" s="47">
        <f t="shared" si="99"/>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3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98"/>
        <v>Perc Improvement in Eqpt Efficiency Stds Above BAU for Combustible Fuels</v>
      </c>
      <c r="D2238" s="6" t="s">
        <v>3020</v>
      </c>
      <c r="E2238" s="1" t="s">
        <v>3941</v>
      </c>
      <c r="F2238" t="s">
        <v>2984</v>
      </c>
      <c r="G2238" s="45" t="s">
        <v>3916</v>
      </c>
      <c r="H2238" s="47">
        <f t="shared" si="99"/>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3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98"/>
        <v>Perc Improvement in Eqpt Efficiency Stds Above BAU for Combustible Fuels</v>
      </c>
      <c r="D2239" s="6" t="s">
        <v>3021</v>
      </c>
      <c r="E2239" s="1" t="s">
        <v>3461</v>
      </c>
      <c r="F2239" t="s">
        <v>2985</v>
      </c>
      <c r="G2239" s="45" t="s">
        <v>3467</v>
      </c>
      <c r="H2239" s="47">
        <f t="shared" si="99"/>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3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si="98"/>
        <v>Perc Improvement in Eqpt Efficiency Stds Above BAU for Combustible Fuels</v>
      </c>
      <c r="D2240" s="6" t="s">
        <v>3021</v>
      </c>
      <c r="E2240" s="1" t="s">
        <v>3462</v>
      </c>
      <c r="F2240" t="s">
        <v>2985</v>
      </c>
      <c r="G2240" s="45" t="s">
        <v>3468</v>
      </c>
      <c r="H2240" s="47">
        <f t="shared" si="99"/>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3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98"/>
        <v>Perc Improvement in Eqpt Efficiency Stds Above BAU for Combustible Fuels</v>
      </c>
      <c r="D2241" s="6" t="s">
        <v>3021</v>
      </c>
      <c r="E2241" s="1" t="s">
        <v>3463</v>
      </c>
      <c r="F2241" t="s">
        <v>2985</v>
      </c>
      <c r="G2241" s="45" t="s">
        <v>3469</v>
      </c>
      <c r="H2241" s="47">
        <f t="shared" si="99"/>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3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98"/>
        <v>Perc Improvement in Eqpt Efficiency Stds Above BAU for Combustible Fuels</v>
      </c>
      <c r="D2242" s="6" t="s">
        <v>3021</v>
      </c>
      <c r="E2242" s="1" t="s">
        <v>3464</v>
      </c>
      <c r="F2242" t="s">
        <v>2985</v>
      </c>
      <c r="G2242" s="45" t="s">
        <v>3470</v>
      </c>
      <c r="H2242" s="47">
        <f t="shared" si="99"/>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3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98"/>
        <v>Perc Improvement in Eqpt Efficiency Stds Above BAU for Combustible Fuels</v>
      </c>
      <c r="D2243" s="6" t="s">
        <v>3021</v>
      </c>
      <c r="E2243" s="1" t="s">
        <v>3465</v>
      </c>
      <c r="F2243" t="s">
        <v>2985</v>
      </c>
      <c r="G2243" s="45" t="s">
        <v>3471</v>
      </c>
      <c r="H2243" s="47">
        <f t="shared" si="99"/>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3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98"/>
        <v>Perc Improvement in Eqpt Efficiency Stds Above BAU for Combustible Fuels</v>
      </c>
      <c r="D2244" s="6" t="s">
        <v>3021</v>
      </c>
      <c r="E2244" s="1" t="s">
        <v>3466</v>
      </c>
      <c r="F2244" t="s">
        <v>2985</v>
      </c>
      <c r="G2244" s="45" t="s">
        <v>3472</v>
      </c>
      <c r="H2244" s="47">
        <f t="shared" si="99"/>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3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98"/>
        <v>Perc Improvement in Eqpt Efficiency Stds Above BAU for Combustible Fuels</v>
      </c>
      <c r="D2245" s="6" t="s">
        <v>3021</v>
      </c>
      <c r="E2245" s="1" t="s">
        <v>3583</v>
      </c>
      <c r="F2245" t="s">
        <v>2985</v>
      </c>
      <c r="G2245" s="45" t="s">
        <v>3473</v>
      </c>
      <c r="H2245" s="47">
        <f t="shared" si="99"/>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3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98"/>
        <v>Perc Improvement in Eqpt Efficiency Stds Above BAU for Combustible Fuels</v>
      </c>
      <c r="D2246" s="6" t="s">
        <v>3021</v>
      </c>
      <c r="E2246" s="1" t="s">
        <v>3939</v>
      </c>
      <c r="F2246" t="s">
        <v>2985</v>
      </c>
      <c r="G2246" s="45" t="s">
        <v>3915</v>
      </c>
      <c r="H2246" s="47">
        <f t="shared" si="99"/>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3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98"/>
        <v>Perc Improvement in Eqpt Efficiency Stds Above BAU for Combustible Fuels</v>
      </c>
      <c r="D2247" s="6" t="s">
        <v>3021</v>
      </c>
      <c r="E2247" s="1" t="s">
        <v>3940</v>
      </c>
      <c r="F2247" t="s">
        <v>2985</v>
      </c>
      <c r="G2247" s="45" t="s">
        <v>3914</v>
      </c>
      <c r="H2247" s="47">
        <f t="shared" si="99"/>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3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98"/>
        <v>Perc Improvement in Eqpt Efficiency Stds Above BAU for Combustible Fuels</v>
      </c>
      <c r="D2248" s="6" t="s">
        <v>3021</v>
      </c>
      <c r="E2248" s="1" t="s">
        <v>3941</v>
      </c>
      <c r="F2248" t="s">
        <v>2985</v>
      </c>
      <c r="G2248" s="45" t="s">
        <v>3916</v>
      </c>
      <c r="H2248" s="47">
        <f t="shared" si="99"/>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3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si="98"/>
        <v>Perc Improvement in Eqpt Efficiency Stds Above BAU for Combustible Fuels</v>
      </c>
      <c r="D2249" s="6" t="s">
        <v>3022</v>
      </c>
      <c r="E2249" s="1" t="s">
        <v>3461</v>
      </c>
      <c r="F2249" t="s">
        <v>2986</v>
      </c>
      <c r="G2249" s="45" t="s">
        <v>3467</v>
      </c>
      <c r="H2249" s="47">
        <f t="shared" si="99"/>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3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98"/>
        <v>Perc Improvement in Eqpt Efficiency Stds Above BAU for Combustible Fuels</v>
      </c>
      <c r="D2250" s="6" t="s">
        <v>3022</v>
      </c>
      <c r="E2250" s="1" t="s">
        <v>3462</v>
      </c>
      <c r="F2250" t="s">
        <v>2986</v>
      </c>
      <c r="G2250" s="45" t="s">
        <v>3468</v>
      </c>
      <c r="H2250" s="47">
        <f t="shared" si="99"/>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3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98"/>
        <v>Perc Improvement in Eqpt Efficiency Stds Above BAU for Combustible Fuels</v>
      </c>
      <c r="D2251" s="6" t="s">
        <v>3022</v>
      </c>
      <c r="E2251" s="1" t="s">
        <v>3463</v>
      </c>
      <c r="F2251" t="s">
        <v>2986</v>
      </c>
      <c r="G2251" s="45" t="s">
        <v>3469</v>
      </c>
      <c r="H2251" s="47">
        <f t="shared" si="99"/>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3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98"/>
        <v>Perc Improvement in Eqpt Efficiency Stds Above BAU for Combustible Fuels</v>
      </c>
      <c r="D2252" s="6" t="s">
        <v>3022</v>
      </c>
      <c r="E2252" s="1" t="s">
        <v>3464</v>
      </c>
      <c r="F2252" t="s">
        <v>2986</v>
      </c>
      <c r="G2252" s="45" t="s">
        <v>3470</v>
      </c>
      <c r="H2252" s="47">
        <f t="shared" si="99"/>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3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98"/>
        <v>Perc Improvement in Eqpt Efficiency Stds Above BAU for Combustible Fuels</v>
      </c>
      <c r="D2253" s="6" t="s">
        <v>3022</v>
      </c>
      <c r="E2253" s="1" t="s">
        <v>3465</v>
      </c>
      <c r="F2253" t="s">
        <v>2986</v>
      </c>
      <c r="G2253" s="45" t="s">
        <v>3471</v>
      </c>
      <c r="H2253" s="47">
        <f t="shared" si="99"/>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3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98"/>
        <v>Perc Improvement in Eqpt Efficiency Stds Above BAU for Combustible Fuels</v>
      </c>
      <c r="D2254" s="6" t="s">
        <v>3022</v>
      </c>
      <c r="E2254" s="1" t="s">
        <v>3466</v>
      </c>
      <c r="F2254" t="s">
        <v>2986</v>
      </c>
      <c r="G2254" s="45" t="s">
        <v>3472</v>
      </c>
      <c r="H2254" s="47">
        <f t="shared" si="99"/>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3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98"/>
        <v>Perc Improvement in Eqpt Efficiency Stds Above BAU for Combustible Fuels</v>
      </c>
      <c r="D2255" s="6" t="s">
        <v>3022</v>
      </c>
      <c r="E2255" s="1" t="s">
        <v>3583</v>
      </c>
      <c r="F2255" t="s">
        <v>2986</v>
      </c>
      <c r="G2255" s="45" t="s">
        <v>3473</v>
      </c>
      <c r="H2255" s="47">
        <f t="shared" si="99"/>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3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98"/>
        <v>Perc Improvement in Eqpt Efficiency Stds Above BAU for Combustible Fuels</v>
      </c>
      <c r="D2256" s="6" t="s">
        <v>3022</v>
      </c>
      <c r="E2256" s="1" t="s">
        <v>3939</v>
      </c>
      <c r="F2256" t="s">
        <v>2986</v>
      </c>
      <c r="G2256" s="45" t="s">
        <v>3915</v>
      </c>
      <c r="H2256" s="47">
        <f t="shared" si="99"/>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3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98"/>
        <v>Perc Improvement in Eqpt Efficiency Stds Above BAU for Combustible Fuels</v>
      </c>
      <c r="D2257" s="6" t="s">
        <v>3022</v>
      </c>
      <c r="E2257" s="1" t="s">
        <v>3940</v>
      </c>
      <c r="F2257" t="s">
        <v>2986</v>
      </c>
      <c r="G2257" s="45" t="s">
        <v>3914</v>
      </c>
      <c r="H2257" s="47">
        <f t="shared" si="99"/>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3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98"/>
        <v>Perc Improvement in Eqpt Efficiency Stds Above BAU for Combustible Fuels</v>
      </c>
      <c r="D2258" s="6" t="s">
        <v>3022</v>
      </c>
      <c r="E2258" s="1" t="s">
        <v>3941</v>
      </c>
      <c r="F2258" t="s">
        <v>2986</v>
      </c>
      <c r="G2258" s="45" t="s">
        <v>3916</v>
      </c>
      <c r="H2258" s="47">
        <f t="shared" si="99"/>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3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98"/>
        <v>Perc Improvement in Eqpt Efficiency Stds Above BAU for Combustible Fuels</v>
      </c>
      <c r="D2259" s="6" t="s">
        <v>3023</v>
      </c>
      <c r="E2259" s="1" t="s">
        <v>3461</v>
      </c>
      <c r="F2259" t="s">
        <v>2987</v>
      </c>
      <c r="G2259" s="45" t="s">
        <v>3467</v>
      </c>
      <c r="H2259" s="47">
        <f t="shared" si="99"/>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3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98"/>
        <v>Perc Improvement in Eqpt Efficiency Stds Above BAU for Combustible Fuels</v>
      </c>
      <c r="D2260" s="6" t="s">
        <v>3023</v>
      </c>
      <c r="E2260" s="1" t="s">
        <v>3462</v>
      </c>
      <c r="F2260" t="s">
        <v>2987</v>
      </c>
      <c r="G2260" s="45" t="s">
        <v>3468</v>
      </c>
      <c r="H2260" s="47">
        <f t="shared" si="99"/>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3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98"/>
        <v>Perc Improvement in Eqpt Efficiency Stds Above BAU for Combustible Fuels</v>
      </c>
      <c r="D2261" s="6" t="s">
        <v>3023</v>
      </c>
      <c r="E2261" s="1" t="s">
        <v>3463</v>
      </c>
      <c r="F2261" t="s">
        <v>2987</v>
      </c>
      <c r="G2261" s="45" t="s">
        <v>3469</v>
      </c>
      <c r="H2261" s="47">
        <f t="shared" si="99"/>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3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98"/>
        <v>Perc Improvement in Eqpt Efficiency Stds Above BAU for Combustible Fuels</v>
      </c>
      <c r="D2262" s="6" t="s">
        <v>3023</v>
      </c>
      <c r="E2262" s="1" t="s">
        <v>3464</v>
      </c>
      <c r="F2262" t="s">
        <v>2987</v>
      </c>
      <c r="G2262" s="45" t="s">
        <v>3470</v>
      </c>
      <c r="H2262" s="47">
        <f t="shared" si="99"/>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3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98"/>
        <v>Perc Improvement in Eqpt Efficiency Stds Above BAU for Combustible Fuels</v>
      </c>
      <c r="D2263" s="6" t="s">
        <v>3023</v>
      </c>
      <c r="E2263" s="1" t="s">
        <v>3465</v>
      </c>
      <c r="F2263" t="s">
        <v>2987</v>
      </c>
      <c r="G2263" s="45" t="s">
        <v>3471</v>
      </c>
      <c r="H2263" s="47">
        <f t="shared" si="99"/>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3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98"/>
        <v>Perc Improvement in Eqpt Efficiency Stds Above BAU for Combustible Fuels</v>
      </c>
      <c r="D2264" s="6" t="s">
        <v>3023</v>
      </c>
      <c r="E2264" s="1" t="s">
        <v>3466</v>
      </c>
      <c r="F2264" t="s">
        <v>2987</v>
      </c>
      <c r="G2264" s="45" t="s">
        <v>3472</v>
      </c>
      <c r="H2264" s="47">
        <f t="shared" si="99"/>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3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ref="C2265:C2328" si="100">C$2199</f>
        <v>Perc Improvement in Eqpt Efficiency Stds Above BAU for Combustible Fuels</v>
      </c>
      <c r="D2265" s="6" t="s">
        <v>3023</v>
      </c>
      <c r="E2265" s="1" t="s">
        <v>3583</v>
      </c>
      <c r="F2265" t="s">
        <v>2987</v>
      </c>
      <c r="G2265" s="45" t="s">
        <v>3473</v>
      </c>
      <c r="H2265" s="47">
        <f t="shared" si="99"/>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3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100"/>
        <v>Perc Improvement in Eqpt Efficiency Stds Above BAU for Combustible Fuels</v>
      </c>
      <c r="D2266" s="6" t="s">
        <v>3023</v>
      </c>
      <c r="E2266" s="1" t="s">
        <v>3939</v>
      </c>
      <c r="F2266" t="s">
        <v>2987</v>
      </c>
      <c r="G2266" s="45" t="s">
        <v>3915</v>
      </c>
      <c r="H2266" s="47">
        <f t="shared" si="99"/>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3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100"/>
        <v>Perc Improvement in Eqpt Efficiency Stds Above BAU for Combustible Fuels</v>
      </c>
      <c r="D2267" s="6" t="s">
        <v>3023</v>
      </c>
      <c r="E2267" s="1" t="s">
        <v>3940</v>
      </c>
      <c r="F2267" t="s">
        <v>2987</v>
      </c>
      <c r="G2267" s="45" t="s">
        <v>3914</v>
      </c>
      <c r="H2267" s="47">
        <f t="shared" si="99"/>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3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100"/>
        <v>Perc Improvement in Eqpt Efficiency Stds Above BAU for Combustible Fuels</v>
      </c>
      <c r="D2268" s="6" t="s">
        <v>3023</v>
      </c>
      <c r="E2268" s="1" t="s">
        <v>3941</v>
      </c>
      <c r="F2268" t="s">
        <v>2987</v>
      </c>
      <c r="G2268" s="45" t="s">
        <v>3916</v>
      </c>
      <c r="H2268" s="47">
        <f t="shared" si="99"/>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3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100"/>
        <v>Perc Improvement in Eqpt Efficiency Stds Above BAU for Combustible Fuels</v>
      </c>
      <c r="D2269" s="6" t="s">
        <v>3024</v>
      </c>
      <c r="E2269" s="1" t="s">
        <v>3461</v>
      </c>
      <c r="F2269" t="s">
        <v>2988</v>
      </c>
      <c r="G2269" s="45" t="s">
        <v>3467</v>
      </c>
      <c r="H2269" s="47">
        <f t="shared" ref="H2269:H2332" si="101">H2268+1</f>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3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100"/>
        <v>Perc Improvement in Eqpt Efficiency Stds Above BAU for Combustible Fuels</v>
      </c>
      <c r="D2270" s="6" t="s">
        <v>3024</v>
      </c>
      <c r="E2270" s="1" t="s">
        <v>3462</v>
      </c>
      <c r="F2270" t="s">
        <v>2988</v>
      </c>
      <c r="G2270" s="45" t="s">
        <v>3468</v>
      </c>
      <c r="H2270" s="47">
        <f t="shared" si="101"/>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3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100"/>
        <v>Perc Improvement in Eqpt Efficiency Stds Above BAU for Combustible Fuels</v>
      </c>
      <c r="D2271" s="6" t="s">
        <v>3024</v>
      </c>
      <c r="E2271" s="1" t="s">
        <v>3463</v>
      </c>
      <c r="F2271" t="s">
        <v>2988</v>
      </c>
      <c r="G2271" s="45" t="s">
        <v>3469</v>
      </c>
      <c r="H2271" s="47">
        <f t="shared" si="101"/>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3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100"/>
        <v>Perc Improvement in Eqpt Efficiency Stds Above BAU for Combustible Fuels</v>
      </c>
      <c r="D2272" s="6" t="s">
        <v>3024</v>
      </c>
      <c r="E2272" s="1" t="s">
        <v>3464</v>
      </c>
      <c r="F2272" t="s">
        <v>2988</v>
      </c>
      <c r="G2272" s="45" t="s">
        <v>3470</v>
      </c>
      <c r="H2272" s="47">
        <f t="shared" si="101"/>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3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100"/>
        <v>Perc Improvement in Eqpt Efficiency Stds Above BAU for Combustible Fuels</v>
      </c>
      <c r="D2273" s="6" t="s">
        <v>3024</v>
      </c>
      <c r="E2273" s="1" t="s">
        <v>3465</v>
      </c>
      <c r="F2273" t="s">
        <v>2988</v>
      </c>
      <c r="G2273" s="45" t="s">
        <v>3471</v>
      </c>
      <c r="H2273" s="47">
        <f t="shared" si="101"/>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3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100"/>
        <v>Perc Improvement in Eqpt Efficiency Stds Above BAU for Combustible Fuels</v>
      </c>
      <c r="D2274" s="6" t="s">
        <v>3024</v>
      </c>
      <c r="E2274" s="1" t="s">
        <v>3466</v>
      </c>
      <c r="F2274" t="s">
        <v>2988</v>
      </c>
      <c r="G2274" s="45" t="s">
        <v>3472</v>
      </c>
      <c r="H2274" s="47">
        <f t="shared" si="101"/>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3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100"/>
        <v>Perc Improvement in Eqpt Efficiency Stds Above BAU for Combustible Fuels</v>
      </c>
      <c r="D2275" s="6" t="s">
        <v>3024</v>
      </c>
      <c r="E2275" s="1" t="s">
        <v>3583</v>
      </c>
      <c r="F2275" t="s">
        <v>2988</v>
      </c>
      <c r="G2275" s="45" t="s">
        <v>3473</v>
      </c>
      <c r="H2275" s="47">
        <f t="shared" si="101"/>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3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100"/>
        <v>Perc Improvement in Eqpt Efficiency Stds Above BAU for Combustible Fuels</v>
      </c>
      <c r="D2276" s="6" t="s">
        <v>3024</v>
      </c>
      <c r="E2276" s="1" t="s">
        <v>3939</v>
      </c>
      <c r="F2276" t="s">
        <v>2988</v>
      </c>
      <c r="G2276" s="45" t="s">
        <v>3915</v>
      </c>
      <c r="H2276" s="47">
        <f t="shared" si="101"/>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3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100"/>
        <v>Perc Improvement in Eqpt Efficiency Stds Above BAU for Combustible Fuels</v>
      </c>
      <c r="D2277" s="6" t="s">
        <v>3024</v>
      </c>
      <c r="E2277" s="1" t="s">
        <v>3940</v>
      </c>
      <c r="F2277" t="s">
        <v>2988</v>
      </c>
      <c r="G2277" s="45" t="s">
        <v>3914</v>
      </c>
      <c r="H2277" s="47">
        <f t="shared" si="101"/>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3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100"/>
        <v>Perc Improvement in Eqpt Efficiency Stds Above BAU for Combustible Fuels</v>
      </c>
      <c r="D2278" s="6" t="s">
        <v>3024</v>
      </c>
      <c r="E2278" s="1" t="s">
        <v>3941</v>
      </c>
      <c r="F2278" t="s">
        <v>2988</v>
      </c>
      <c r="G2278" s="45" t="s">
        <v>3916</v>
      </c>
      <c r="H2278" s="47">
        <f t="shared" si="101"/>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3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100"/>
        <v>Perc Improvement in Eqpt Efficiency Stds Above BAU for Combustible Fuels</v>
      </c>
      <c r="D2279" s="6" t="s">
        <v>3025</v>
      </c>
      <c r="E2279" s="1" t="s">
        <v>3461</v>
      </c>
      <c r="F2279" t="s">
        <v>2989</v>
      </c>
      <c r="G2279" s="45" t="s">
        <v>3467</v>
      </c>
      <c r="H2279" s="47">
        <f t="shared" si="101"/>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3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100"/>
        <v>Perc Improvement in Eqpt Efficiency Stds Above BAU for Combustible Fuels</v>
      </c>
      <c r="D2280" s="6" t="s">
        <v>3025</v>
      </c>
      <c r="E2280" s="1" t="s">
        <v>3462</v>
      </c>
      <c r="F2280" t="s">
        <v>2989</v>
      </c>
      <c r="G2280" s="45" t="s">
        <v>3468</v>
      </c>
      <c r="H2280" s="47">
        <f t="shared" si="101"/>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3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100"/>
        <v>Perc Improvement in Eqpt Efficiency Stds Above BAU for Combustible Fuels</v>
      </c>
      <c r="D2281" s="6" t="s">
        <v>3025</v>
      </c>
      <c r="E2281" s="1" t="s">
        <v>3463</v>
      </c>
      <c r="F2281" t="s">
        <v>2989</v>
      </c>
      <c r="G2281" s="45" t="s">
        <v>3469</v>
      </c>
      <c r="H2281" s="47">
        <f t="shared" si="101"/>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3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100"/>
        <v>Perc Improvement in Eqpt Efficiency Stds Above BAU for Combustible Fuels</v>
      </c>
      <c r="D2282" s="6" t="s">
        <v>3025</v>
      </c>
      <c r="E2282" s="1" t="s">
        <v>3464</v>
      </c>
      <c r="F2282" t="s">
        <v>2989</v>
      </c>
      <c r="G2282" s="45" t="s">
        <v>3470</v>
      </c>
      <c r="H2282" s="47">
        <f t="shared" si="101"/>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3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100"/>
        <v>Perc Improvement in Eqpt Efficiency Stds Above BAU for Combustible Fuels</v>
      </c>
      <c r="D2283" s="6" t="s">
        <v>3025</v>
      </c>
      <c r="E2283" s="1" t="s">
        <v>3465</v>
      </c>
      <c r="F2283" t="s">
        <v>2989</v>
      </c>
      <c r="G2283" s="45" t="s">
        <v>3471</v>
      </c>
      <c r="H2283" s="47">
        <f t="shared" si="101"/>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3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100"/>
        <v>Perc Improvement in Eqpt Efficiency Stds Above BAU for Combustible Fuels</v>
      </c>
      <c r="D2284" s="6" t="s">
        <v>3025</v>
      </c>
      <c r="E2284" s="1" t="s">
        <v>3466</v>
      </c>
      <c r="F2284" t="s">
        <v>2989</v>
      </c>
      <c r="G2284" s="45" t="s">
        <v>3472</v>
      </c>
      <c r="H2284" s="47">
        <f t="shared" si="101"/>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3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100"/>
        <v>Perc Improvement in Eqpt Efficiency Stds Above BAU for Combustible Fuels</v>
      </c>
      <c r="D2285" s="6" t="s">
        <v>3025</v>
      </c>
      <c r="E2285" s="1" t="s">
        <v>3583</v>
      </c>
      <c r="F2285" t="s">
        <v>2989</v>
      </c>
      <c r="G2285" s="45" t="s">
        <v>3473</v>
      </c>
      <c r="H2285" s="47">
        <f t="shared" si="101"/>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3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100"/>
        <v>Perc Improvement in Eqpt Efficiency Stds Above BAU for Combustible Fuels</v>
      </c>
      <c r="D2286" s="6" t="s">
        <v>3025</v>
      </c>
      <c r="E2286" s="1" t="s">
        <v>3939</v>
      </c>
      <c r="F2286" t="s">
        <v>2989</v>
      </c>
      <c r="G2286" s="45" t="s">
        <v>3915</v>
      </c>
      <c r="H2286" s="47">
        <f t="shared" si="101"/>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3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100"/>
        <v>Perc Improvement in Eqpt Efficiency Stds Above BAU for Combustible Fuels</v>
      </c>
      <c r="D2287" s="6" t="s">
        <v>3025</v>
      </c>
      <c r="E2287" s="1" t="s">
        <v>3940</v>
      </c>
      <c r="F2287" t="s">
        <v>2989</v>
      </c>
      <c r="G2287" s="45" t="s">
        <v>3914</v>
      </c>
      <c r="H2287" s="47">
        <f t="shared" si="101"/>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3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100"/>
        <v>Perc Improvement in Eqpt Efficiency Stds Above BAU for Combustible Fuels</v>
      </c>
      <c r="D2288" s="6" t="s">
        <v>3025</v>
      </c>
      <c r="E2288" s="1" t="s">
        <v>3941</v>
      </c>
      <c r="F2288" t="s">
        <v>2989</v>
      </c>
      <c r="G2288" s="45" t="s">
        <v>3916</v>
      </c>
      <c r="H2288" s="47">
        <f t="shared" si="101"/>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3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100"/>
        <v>Perc Improvement in Eqpt Efficiency Stds Above BAU for Combustible Fuels</v>
      </c>
      <c r="D2289" s="6" t="s">
        <v>3026</v>
      </c>
      <c r="E2289" s="1" t="s">
        <v>3461</v>
      </c>
      <c r="F2289" t="s">
        <v>2548</v>
      </c>
      <c r="G2289" s="45" t="s">
        <v>3467</v>
      </c>
      <c r="H2289" s="47">
        <f t="shared" si="101"/>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3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100"/>
        <v>Perc Improvement in Eqpt Efficiency Stds Above BAU for Combustible Fuels</v>
      </c>
      <c r="D2290" s="6" t="s">
        <v>3026</v>
      </c>
      <c r="E2290" s="1" t="s">
        <v>3462</v>
      </c>
      <c r="F2290" t="s">
        <v>2548</v>
      </c>
      <c r="G2290" s="45" t="s">
        <v>3468</v>
      </c>
      <c r="H2290" s="47">
        <f t="shared" si="101"/>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3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100"/>
        <v>Perc Improvement in Eqpt Efficiency Stds Above BAU for Combustible Fuels</v>
      </c>
      <c r="D2291" s="6" t="s">
        <v>3026</v>
      </c>
      <c r="E2291" s="1" t="s">
        <v>3463</v>
      </c>
      <c r="F2291" t="s">
        <v>2548</v>
      </c>
      <c r="G2291" s="45" t="s">
        <v>3469</v>
      </c>
      <c r="H2291" s="47">
        <f t="shared" si="101"/>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3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100"/>
        <v>Perc Improvement in Eqpt Efficiency Stds Above BAU for Combustible Fuels</v>
      </c>
      <c r="D2292" s="6" t="s">
        <v>3026</v>
      </c>
      <c r="E2292" s="1" t="s">
        <v>3464</v>
      </c>
      <c r="F2292" t="s">
        <v>2548</v>
      </c>
      <c r="G2292" s="45" t="s">
        <v>3470</v>
      </c>
      <c r="H2292" s="47">
        <f t="shared" si="101"/>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3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100"/>
        <v>Perc Improvement in Eqpt Efficiency Stds Above BAU for Combustible Fuels</v>
      </c>
      <c r="D2293" s="6" t="s">
        <v>3026</v>
      </c>
      <c r="E2293" s="1" t="s">
        <v>3465</v>
      </c>
      <c r="F2293" t="s">
        <v>2548</v>
      </c>
      <c r="G2293" s="45" t="s">
        <v>3471</v>
      </c>
      <c r="H2293" s="47">
        <f t="shared" si="101"/>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3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100"/>
        <v>Perc Improvement in Eqpt Efficiency Stds Above BAU for Combustible Fuels</v>
      </c>
      <c r="D2294" s="6" t="s">
        <v>3026</v>
      </c>
      <c r="E2294" s="1" t="s">
        <v>3466</v>
      </c>
      <c r="F2294" t="s">
        <v>2548</v>
      </c>
      <c r="G2294" s="45" t="s">
        <v>3472</v>
      </c>
      <c r="H2294" s="47">
        <f t="shared" si="101"/>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3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100"/>
        <v>Perc Improvement in Eqpt Efficiency Stds Above BAU for Combustible Fuels</v>
      </c>
      <c r="D2295" s="6" t="s">
        <v>3026</v>
      </c>
      <c r="E2295" s="1" t="s">
        <v>3583</v>
      </c>
      <c r="F2295" t="s">
        <v>2548</v>
      </c>
      <c r="G2295" s="45" t="s">
        <v>3473</v>
      </c>
      <c r="H2295" s="47">
        <f t="shared" si="101"/>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3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100"/>
        <v>Perc Improvement in Eqpt Efficiency Stds Above BAU for Combustible Fuels</v>
      </c>
      <c r="D2296" s="6" t="s">
        <v>3026</v>
      </c>
      <c r="E2296" s="1" t="s">
        <v>3939</v>
      </c>
      <c r="F2296" t="s">
        <v>2548</v>
      </c>
      <c r="G2296" s="45" t="s">
        <v>3915</v>
      </c>
      <c r="H2296" s="47">
        <f t="shared" si="101"/>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3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100"/>
        <v>Perc Improvement in Eqpt Efficiency Stds Above BAU for Combustible Fuels</v>
      </c>
      <c r="D2297" s="6" t="s">
        <v>3026</v>
      </c>
      <c r="E2297" s="1" t="s">
        <v>3940</v>
      </c>
      <c r="F2297" t="s">
        <v>2548</v>
      </c>
      <c r="G2297" s="45" t="s">
        <v>3914</v>
      </c>
      <c r="H2297" s="47">
        <f t="shared" si="101"/>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3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100"/>
        <v>Perc Improvement in Eqpt Efficiency Stds Above BAU for Combustible Fuels</v>
      </c>
      <c r="D2298" s="6" t="s">
        <v>3026</v>
      </c>
      <c r="E2298" s="1" t="s">
        <v>3941</v>
      </c>
      <c r="F2298" t="s">
        <v>2548</v>
      </c>
      <c r="G2298" s="45" t="s">
        <v>3916</v>
      </c>
      <c r="H2298" s="47">
        <f t="shared" si="101"/>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3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100"/>
        <v>Perc Improvement in Eqpt Efficiency Stds Above BAU for Combustible Fuels</v>
      </c>
      <c r="D2299" s="6" t="s">
        <v>3027</v>
      </c>
      <c r="E2299" s="1" t="s">
        <v>3461</v>
      </c>
      <c r="F2299" t="s">
        <v>2990</v>
      </c>
      <c r="G2299" s="45" t="s">
        <v>3467</v>
      </c>
      <c r="H2299" s="47">
        <f t="shared" si="101"/>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3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100"/>
        <v>Perc Improvement in Eqpt Efficiency Stds Above BAU for Combustible Fuels</v>
      </c>
      <c r="D2300" s="6" t="s">
        <v>3027</v>
      </c>
      <c r="E2300" s="1" t="s">
        <v>3462</v>
      </c>
      <c r="F2300" t="s">
        <v>2990</v>
      </c>
      <c r="G2300" s="45" t="s">
        <v>3468</v>
      </c>
      <c r="H2300" s="47">
        <f t="shared" si="101"/>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3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100"/>
        <v>Perc Improvement in Eqpt Efficiency Stds Above BAU for Combustible Fuels</v>
      </c>
      <c r="D2301" s="6" t="s">
        <v>3027</v>
      </c>
      <c r="E2301" s="1" t="s">
        <v>3463</v>
      </c>
      <c r="F2301" t="s">
        <v>2990</v>
      </c>
      <c r="G2301" s="45" t="s">
        <v>3469</v>
      </c>
      <c r="H2301" s="47">
        <f t="shared" si="101"/>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3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100"/>
        <v>Perc Improvement in Eqpt Efficiency Stds Above BAU for Combustible Fuels</v>
      </c>
      <c r="D2302" s="6" t="s">
        <v>3027</v>
      </c>
      <c r="E2302" s="1" t="s">
        <v>3464</v>
      </c>
      <c r="F2302" t="s">
        <v>2990</v>
      </c>
      <c r="G2302" s="45" t="s">
        <v>3470</v>
      </c>
      <c r="H2302" s="47">
        <f t="shared" si="101"/>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3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100"/>
        <v>Perc Improvement in Eqpt Efficiency Stds Above BAU for Combustible Fuels</v>
      </c>
      <c r="D2303" s="6" t="s">
        <v>3027</v>
      </c>
      <c r="E2303" s="1" t="s">
        <v>3465</v>
      </c>
      <c r="F2303" t="s">
        <v>2990</v>
      </c>
      <c r="G2303" s="45" t="s">
        <v>3471</v>
      </c>
      <c r="H2303" s="47">
        <f t="shared" si="101"/>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3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si="100"/>
        <v>Perc Improvement in Eqpt Efficiency Stds Above BAU for Combustible Fuels</v>
      </c>
      <c r="D2304" s="6" t="s">
        <v>3027</v>
      </c>
      <c r="E2304" s="1" t="s">
        <v>3466</v>
      </c>
      <c r="F2304" t="s">
        <v>2990</v>
      </c>
      <c r="G2304" s="45" t="s">
        <v>3472</v>
      </c>
      <c r="H2304" s="47">
        <f t="shared" si="101"/>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3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100"/>
        <v>Perc Improvement in Eqpt Efficiency Stds Above BAU for Combustible Fuels</v>
      </c>
      <c r="D2305" s="6" t="s">
        <v>3027</v>
      </c>
      <c r="E2305" s="1" t="s">
        <v>3583</v>
      </c>
      <c r="F2305" t="s">
        <v>2990</v>
      </c>
      <c r="G2305" s="45" t="s">
        <v>3473</v>
      </c>
      <c r="H2305" s="47">
        <f t="shared" si="101"/>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3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100"/>
        <v>Perc Improvement in Eqpt Efficiency Stds Above BAU for Combustible Fuels</v>
      </c>
      <c r="D2306" s="6" t="s">
        <v>3027</v>
      </c>
      <c r="E2306" s="1" t="s">
        <v>3939</v>
      </c>
      <c r="F2306" t="s">
        <v>2990</v>
      </c>
      <c r="G2306" s="45" t="s">
        <v>3915</v>
      </c>
      <c r="H2306" s="47">
        <f t="shared" si="101"/>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3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100"/>
        <v>Perc Improvement in Eqpt Efficiency Stds Above BAU for Combustible Fuels</v>
      </c>
      <c r="D2307" s="6" t="s">
        <v>3027</v>
      </c>
      <c r="E2307" s="1" t="s">
        <v>3940</v>
      </c>
      <c r="F2307" t="s">
        <v>2990</v>
      </c>
      <c r="G2307" s="45" t="s">
        <v>3914</v>
      </c>
      <c r="H2307" s="47">
        <f t="shared" si="101"/>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3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100"/>
        <v>Perc Improvement in Eqpt Efficiency Stds Above BAU for Combustible Fuels</v>
      </c>
      <c r="D2308" s="6" t="s">
        <v>3027</v>
      </c>
      <c r="E2308" s="1" t="s">
        <v>3941</v>
      </c>
      <c r="F2308" t="s">
        <v>2990</v>
      </c>
      <c r="G2308" s="45" t="s">
        <v>3916</v>
      </c>
      <c r="H2308" s="47">
        <f t="shared" si="101"/>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3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100"/>
        <v>Perc Improvement in Eqpt Efficiency Stds Above BAU for Combustible Fuels</v>
      </c>
      <c r="D2309" s="6" t="s">
        <v>3028</v>
      </c>
      <c r="E2309" s="1" t="s">
        <v>3461</v>
      </c>
      <c r="F2309" t="s">
        <v>2991</v>
      </c>
      <c r="G2309" s="45" t="s">
        <v>3467</v>
      </c>
      <c r="H2309" s="47">
        <f t="shared" si="101"/>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3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100"/>
        <v>Perc Improvement in Eqpt Efficiency Stds Above BAU for Combustible Fuels</v>
      </c>
      <c r="D2310" s="6" t="s">
        <v>3028</v>
      </c>
      <c r="E2310" s="1" t="s">
        <v>3462</v>
      </c>
      <c r="F2310" t="s">
        <v>2991</v>
      </c>
      <c r="G2310" s="45" t="s">
        <v>3468</v>
      </c>
      <c r="H2310" s="47">
        <f t="shared" si="101"/>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3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100"/>
        <v>Perc Improvement in Eqpt Efficiency Stds Above BAU for Combustible Fuels</v>
      </c>
      <c r="D2311" s="6" t="s">
        <v>3028</v>
      </c>
      <c r="E2311" s="1" t="s">
        <v>3463</v>
      </c>
      <c r="F2311" t="s">
        <v>2991</v>
      </c>
      <c r="G2311" s="45" t="s">
        <v>3469</v>
      </c>
      <c r="H2311" s="47">
        <f t="shared" si="101"/>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3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100"/>
        <v>Perc Improvement in Eqpt Efficiency Stds Above BAU for Combustible Fuels</v>
      </c>
      <c r="D2312" s="6" t="s">
        <v>3028</v>
      </c>
      <c r="E2312" s="1" t="s">
        <v>3464</v>
      </c>
      <c r="F2312" t="s">
        <v>2991</v>
      </c>
      <c r="G2312" s="45" t="s">
        <v>3470</v>
      </c>
      <c r="H2312" s="47">
        <f t="shared" si="101"/>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3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si="100"/>
        <v>Perc Improvement in Eqpt Efficiency Stds Above BAU for Combustible Fuels</v>
      </c>
      <c r="D2313" s="6" t="s">
        <v>3028</v>
      </c>
      <c r="E2313" s="1" t="s">
        <v>3465</v>
      </c>
      <c r="F2313" t="s">
        <v>2991</v>
      </c>
      <c r="G2313" s="45" t="s">
        <v>3471</v>
      </c>
      <c r="H2313" s="47">
        <f t="shared" si="101"/>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3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100"/>
        <v>Perc Improvement in Eqpt Efficiency Stds Above BAU for Combustible Fuels</v>
      </c>
      <c r="D2314" s="6" t="s">
        <v>3028</v>
      </c>
      <c r="E2314" s="1" t="s">
        <v>3466</v>
      </c>
      <c r="F2314" t="s">
        <v>2991</v>
      </c>
      <c r="G2314" s="45" t="s">
        <v>3472</v>
      </c>
      <c r="H2314" s="47">
        <f t="shared" si="101"/>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3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100"/>
        <v>Perc Improvement in Eqpt Efficiency Stds Above BAU for Combustible Fuels</v>
      </c>
      <c r="D2315" s="6" t="s">
        <v>3028</v>
      </c>
      <c r="E2315" s="1" t="s">
        <v>3583</v>
      </c>
      <c r="F2315" t="s">
        <v>2991</v>
      </c>
      <c r="G2315" s="45" t="s">
        <v>3473</v>
      </c>
      <c r="H2315" s="47">
        <f t="shared" si="101"/>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3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100"/>
        <v>Perc Improvement in Eqpt Efficiency Stds Above BAU for Combustible Fuels</v>
      </c>
      <c r="D2316" s="6" t="s">
        <v>3028</v>
      </c>
      <c r="E2316" s="1" t="s">
        <v>3939</v>
      </c>
      <c r="F2316" t="s">
        <v>2991</v>
      </c>
      <c r="G2316" s="45" t="s">
        <v>3915</v>
      </c>
      <c r="H2316" s="47">
        <f t="shared" si="101"/>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3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100"/>
        <v>Perc Improvement in Eqpt Efficiency Stds Above BAU for Combustible Fuels</v>
      </c>
      <c r="D2317" s="6" t="s">
        <v>3028</v>
      </c>
      <c r="E2317" s="1" t="s">
        <v>3940</v>
      </c>
      <c r="F2317" t="s">
        <v>2991</v>
      </c>
      <c r="G2317" s="45" t="s">
        <v>3914</v>
      </c>
      <c r="H2317" s="47">
        <f t="shared" si="101"/>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3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100"/>
        <v>Perc Improvement in Eqpt Efficiency Stds Above BAU for Combustible Fuels</v>
      </c>
      <c r="D2318" s="6" t="s">
        <v>3028</v>
      </c>
      <c r="E2318" s="1" t="s">
        <v>3941</v>
      </c>
      <c r="F2318" t="s">
        <v>2991</v>
      </c>
      <c r="G2318" s="45" t="s">
        <v>3916</v>
      </c>
      <c r="H2318" s="47">
        <f t="shared" si="101"/>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3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100"/>
        <v>Perc Improvement in Eqpt Efficiency Stds Above BAU for Combustible Fuels</v>
      </c>
      <c r="D2319" s="6" t="s">
        <v>3029</v>
      </c>
      <c r="E2319" s="1" t="s">
        <v>3461</v>
      </c>
      <c r="F2319" t="s">
        <v>2992</v>
      </c>
      <c r="G2319" s="45" t="s">
        <v>3467</v>
      </c>
      <c r="H2319" s="47">
        <f t="shared" si="101"/>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3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100"/>
        <v>Perc Improvement in Eqpt Efficiency Stds Above BAU for Combustible Fuels</v>
      </c>
      <c r="D2320" s="6" t="s">
        <v>3029</v>
      </c>
      <c r="E2320" s="1" t="s">
        <v>3462</v>
      </c>
      <c r="F2320" t="s">
        <v>2992</v>
      </c>
      <c r="G2320" s="45" t="s">
        <v>3468</v>
      </c>
      <c r="H2320" s="47">
        <f t="shared" si="101"/>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3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100"/>
        <v>Perc Improvement in Eqpt Efficiency Stds Above BAU for Combustible Fuels</v>
      </c>
      <c r="D2321" s="6" t="s">
        <v>3029</v>
      </c>
      <c r="E2321" s="1" t="s">
        <v>3463</v>
      </c>
      <c r="F2321" t="s">
        <v>2992</v>
      </c>
      <c r="G2321" s="45" t="s">
        <v>3469</v>
      </c>
      <c r="H2321" s="47">
        <f t="shared" si="101"/>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3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100"/>
        <v>Perc Improvement in Eqpt Efficiency Stds Above BAU for Combustible Fuels</v>
      </c>
      <c r="D2322" s="6" t="s">
        <v>3029</v>
      </c>
      <c r="E2322" s="1" t="s">
        <v>3464</v>
      </c>
      <c r="F2322" t="s">
        <v>2992</v>
      </c>
      <c r="G2322" s="45" t="s">
        <v>3470</v>
      </c>
      <c r="H2322" s="47">
        <f t="shared" si="101"/>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3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100"/>
        <v>Perc Improvement in Eqpt Efficiency Stds Above BAU for Combustible Fuels</v>
      </c>
      <c r="D2323" s="6" t="s">
        <v>3029</v>
      </c>
      <c r="E2323" s="1" t="s">
        <v>3465</v>
      </c>
      <c r="F2323" t="s">
        <v>2992</v>
      </c>
      <c r="G2323" s="45" t="s">
        <v>3471</v>
      </c>
      <c r="H2323" s="47">
        <f t="shared" si="101"/>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3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100"/>
        <v>Perc Improvement in Eqpt Efficiency Stds Above BAU for Combustible Fuels</v>
      </c>
      <c r="D2324" s="6" t="s">
        <v>3029</v>
      </c>
      <c r="E2324" s="1" t="s">
        <v>3466</v>
      </c>
      <c r="F2324" t="s">
        <v>2992</v>
      </c>
      <c r="G2324" s="45" t="s">
        <v>3472</v>
      </c>
      <c r="H2324" s="47">
        <f t="shared" si="101"/>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3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100"/>
        <v>Perc Improvement in Eqpt Efficiency Stds Above BAU for Combustible Fuels</v>
      </c>
      <c r="D2325" s="6" t="s">
        <v>3029</v>
      </c>
      <c r="E2325" s="1" t="s">
        <v>3583</v>
      </c>
      <c r="F2325" t="s">
        <v>2992</v>
      </c>
      <c r="G2325" s="45" t="s">
        <v>3473</v>
      </c>
      <c r="H2325" s="47">
        <f t="shared" si="101"/>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3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100"/>
        <v>Perc Improvement in Eqpt Efficiency Stds Above BAU for Combustible Fuels</v>
      </c>
      <c r="D2326" s="6" t="s">
        <v>3029</v>
      </c>
      <c r="E2326" s="1" t="s">
        <v>3939</v>
      </c>
      <c r="F2326" t="s">
        <v>2992</v>
      </c>
      <c r="G2326" s="45" t="s">
        <v>3915</v>
      </c>
      <c r="H2326" s="47">
        <f t="shared" si="101"/>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3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100"/>
        <v>Perc Improvement in Eqpt Efficiency Stds Above BAU for Combustible Fuels</v>
      </c>
      <c r="D2327" s="6" t="s">
        <v>3029</v>
      </c>
      <c r="E2327" s="1" t="s">
        <v>3940</v>
      </c>
      <c r="F2327" t="s">
        <v>2992</v>
      </c>
      <c r="G2327" s="45" t="s">
        <v>3914</v>
      </c>
      <c r="H2327" s="47">
        <f t="shared" si="101"/>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3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100"/>
        <v>Perc Improvement in Eqpt Efficiency Stds Above BAU for Combustible Fuels</v>
      </c>
      <c r="D2328" s="6" t="s">
        <v>3029</v>
      </c>
      <c r="E2328" s="1" t="s">
        <v>3941</v>
      </c>
      <c r="F2328" t="s">
        <v>2992</v>
      </c>
      <c r="G2328" s="45" t="s">
        <v>3916</v>
      </c>
      <c r="H2328" s="47">
        <f t="shared" si="101"/>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3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ref="C2329:C2392" si="102">C$2199</f>
        <v>Perc Improvement in Eqpt Efficiency Stds Above BAU for Combustible Fuels</v>
      </c>
      <c r="D2329" s="6" t="s">
        <v>3030</v>
      </c>
      <c r="E2329" s="1" t="s">
        <v>3461</v>
      </c>
      <c r="F2329" t="s">
        <v>2549</v>
      </c>
      <c r="G2329" s="45" t="s">
        <v>3467</v>
      </c>
      <c r="H2329" s="47">
        <f t="shared" si="101"/>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3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102"/>
        <v>Perc Improvement in Eqpt Efficiency Stds Above BAU for Combustible Fuels</v>
      </c>
      <c r="D2330" s="6" t="s">
        <v>3030</v>
      </c>
      <c r="E2330" s="1" t="s">
        <v>3462</v>
      </c>
      <c r="F2330" t="s">
        <v>2549</v>
      </c>
      <c r="G2330" s="45" t="s">
        <v>3468</v>
      </c>
      <c r="H2330" s="47">
        <f t="shared" si="101"/>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3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102"/>
        <v>Perc Improvement in Eqpt Efficiency Stds Above BAU for Combustible Fuels</v>
      </c>
      <c r="D2331" s="6" t="s">
        <v>3030</v>
      </c>
      <c r="E2331" s="1" t="s">
        <v>3463</v>
      </c>
      <c r="F2331" t="s">
        <v>2549</v>
      </c>
      <c r="G2331" s="45" t="s">
        <v>3469</v>
      </c>
      <c r="H2331" s="47">
        <f t="shared" si="101"/>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3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102"/>
        <v>Perc Improvement in Eqpt Efficiency Stds Above BAU for Combustible Fuels</v>
      </c>
      <c r="D2332" s="6" t="s">
        <v>3030</v>
      </c>
      <c r="E2332" s="1" t="s">
        <v>3464</v>
      </c>
      <c r="F2332" t="s">
        <v>2549</v>
      </c>
      <c r="G2332" s="45" t="s">
        <v>3470</v>
      </c>
      <c r="H2332" s="47">
        <f t="shared" si="101"/>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3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102"/>
        <v>Perc Improvement in Eqpt Efficiency Stds Above BAU for Combustible Fuels</v>
      </c>
      <c r="D2333" s="6" t="s">
        <v>3030</v>
      </c>
      <c r="E2333" s="1" t="s">
        <v>3465</v>
      </c>
      <c r="F2333" t="s">
        <v>2549</v>
      </c>
      <c r="G2333" s="45" t="s">
        <v>3471</v>
      </c>
      <c r="H2333" s="47">
        <f t="shared" ref="H2333:H2396" si="103">H2332+1</f>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3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102"/>
        <v>Perc Improvement in Eqpt Efficiency Stds Above BAU for Combustible Fuels</v>
      </c>
      <c r="D2334" s="6" t="s">
        <v>3030</v>
      </c>
      <c r="E2334" s="1" t="s">
        <v>3466</v>
      </c>
      <c r="F2334" t="s">
        <v>2549</v>
      </c>
      <c r="G2334" s="45" t="s">
        <v>3472</v>
      </c>
      <c r="H2334" s="47">
        <f t="shared" si="103"/>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3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102"/>
        <v>Perc Improvement in Eqpt Efficiency Stds Above BAU for Combustible Fuels</v>
      </c>
      <c r="D2335" s="6" t="s">
        <v>3030</v>
      </c>
      <c r="E2335" s="1" t="s">
        <v>3583</v>
      </c>
      <c r="F2335" t="s">
        <v>2549</v>
      </c>
      <c r="G2335" s="45" t="s">
        <v>3473</v>
      </c>
      <c r="H2335" s="47">
        <f t="shared" si="103"/>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3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102"/>
        <v>Perc Improvement in Eqpt Efficiency Stds Above BAU for Combustible Fuels</v>
      </c>
      <c r="D2336" s="6" t="s">
        <v>3030</v>
      </c>
      <c r="E2336" s="1" t="s">
        <v>3939</v>
      </c>
      <c r="F2336" t="s">
        <v>2549</v>
      </c>
      <c r="G2336" s="45" t="s">
        <v>3915</v>
      </c>
      <c r="H2336" s="47">
        <f t="shared" si="103"/>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3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102"/>
        <v>Perc Improvement in Eqpt Efficiency Stds Above BAU for Combustible Fuels</v>
      </c>
      <c r="D2337" s="6" t="s">
        <v>3030</v>
      </c>
      <c r="E2337" s="1" t="s">
        <v>3940</v>
      </c>
      <c r="F2337" t="s">
        <v>2549</v>
      </c>
      <c r="G2337" s="45" t="s">
        <v>3914</v>
      </c>
      <c r="H2337" s="47">
        <f t="shared" si="103"/>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3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102"/>
        <v>Perc Improvement in Eqpt Efficiency Stds Above BAU for Combustible Fuels</v>
      </c>
      <c r="D2338" s="6" t="s">
        <v>3030</v>
      </c>
      <c r="E2338" s="1" t="s">
        <v>3941</v>
      </c>
      <c r="F2338" t="s">
        <v>2549</v>
      </c>
      <c r="G2338" s="45" t="s">
        <v>3916</v>
      </c>
      <c r="H2338" s="47">
        <f t="shared" si="103"/>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3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102"/>
        <v>Perc Improvement in Eqpt Efficiency Stds Above BAU for Combustible Fuels</v>
      </c>
      <c r="D2339" s="6" t="s">
        <v>3031</v>
      </c>
      <c r="E2339" s="1" t="s">
        <v>3461</v>
      </c>
      <c r="F2339" t="s">
        <v>2993</v>
      </c>
      <c r="G2339" s="45" t="s">
        <v>3467</v>
      </c>
      <c r="H2339" s="47">
        <f t="shared" si="103"/>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3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102"/>
        <v>Perc Improvement in Eqpt Efficiency Stds Above BAU for Combustible Fuels</v>
      </c>
      <c r="D2340" s="6" t="s">
        <v>3031</v>
      </c>
      <c r="E2340" s="1" t="s">
        <v>3462</v>
      </c>
      <c r="F2340" t="s">
        <v>2993</v>
      </c>
      <c r="G2340" s="45" t="s">
        <v>3468</v>
      </c>
      <c r="H2340" s="47">
        <f t="shared" si="103"/>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3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102"/>
        <v>Perc Improvement in Eqpt Efficiency Stds Above BAU for Combustible Fuels</v>
      </c>
      <c r="D2341" s="6" t="s">
        <v>3031</v>
      </c>
      <c r="E2341" s="1" t="s">
        <v>3463</v>
      </c>
      <c r="F2341" t="s">
        <v>2993</v>
      </c>
      <c r="G2341" s="45" t="s">
        <v>3469</v>
      </c>
      <c r="H2341" s="47">
        <f t="shared" si="103"/>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3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102"/>
        <v>Perc Improvement in Eqpt Efficiency Stds Above BAU for Combustible Fuels</v>
      </c>
      <c r="D2342" s="6" t="s">
        <v>3031</v>
      </c>
      <c r="E2342" s="1" t="s">
        <v>3464</v>
      </c>
      <c r="F2342" t="s">
        <v>2993</v>
      </c>
      <c r="G2342" s="45" t="s">
        <v>3470</v>
      </c>
      <c r="H2342" s="47">
        <f t="shared" si="103"/>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3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102"/>
        <v>Perc Improvement in Eqpt Efficiency Stds Above BAU for Combustible Fuels</v>
      </c>
      <c r="D2343" s="6" t="s">
        <v>3031</v>
      </c>
      <c r="E2343" s="1" t="s">
        <v>3465</v>
      </c>
      <c r="F2343" t="s">
        <v>2993</v>
      </c>
      <c r="G2343" s="45" t="s">
        <v>3471</v>
      </c>
      <c r="H2343" s="47">
        <f t="shared" si="103"/>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3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102"/>
        <v>Perc Improvement in Eqpt Efficiency Stds Above BAU for Combustible Fuels</v>
      </c>
      <c r="D2344" s="6" t="s">
        <v>3031</v>
      </c>
      <c r="E2344" s="1" t="s">
        <v>3466</v>
      </c>
      <c r="F2344" t="s">
        <v>2993</v>
      </c>
      <c r="G2344" s="45" t="s">
        <v>3472</v>
      </c>
      <c r="H2344" s="47">
        <f t="shared" si="103"/>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3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102"/>
        <v>Perc Improvement in Eqpt Efficiency Stds Above BAU for Combustible Fuels</v>
      </c>
      <c r="D2345" s="6" t="s">
        <v>3031</v>
      </c>
      <c r="E2345" s="1" t="s">
        <v>3583</v>
      </c>
      <c r="F2345" t="s">
        <v>2993</v>
      </c>
      <c r="G2345" s="45" t="s">
        <v>3473</v>
      </c>
      <c r="H2345" s="47">
        <f t="shared" si="103"/>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3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102"/>
        <v>Perc Improvement in Eqpt Efficiency Stds Above BAU for Combustible Fuels</v>
      </c>
      <c r="D2346" s="6" t="s">
        <v>3031</v>
      </c>
      <c r="E2346" s="1" t="s">
        <v>3939</v>
      </c>
      <c r="F2346" t="s">
        <v>2993</v>
      </c>
      <c r="G2346" s="45" t="s">
        <v>3915</v>
      </c>
      <c r="H2346" s="47">
        <f t="shared" si="103"/>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3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102"/>
        <v>Perc Improvement in Eqpt Efficiency Stds Above BAU for Combustible Fuels</v>
      </c>
      <c r="D2347" s="6" t="s">
        <v>3031</v>
      </c>
      <c r="E2347" s="1" t="s">
        <v>3940</v>
      </c>
      <c r="F2347" t="s">
        <v>2993</v>
      </c>
      <c r="G2347" s="45" t="s">
        <v>3914</v>
      </c>
      <c r="H2347" s="47">
        <f t="shared" si="103"/>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3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102"/>
        <v>Perc Improvement in Eqpt Efficiency Stds Above BAU for Combustible Fuels</v>
      </c>
      <c r="D2348" s="6" t="s">
        <v>3031</v>
      </c>
      <c r="E2348" s="1" t="s">
        <v>3941</v>
      </c>
      <c r="F2348" t="s">
        <v>2993</v>
      </c>
      <c r="G2348" s="45" t="s">
        <v>3916</v>
      </c>
      <c r="H2348" s="47">
        <f t="shared" si="103"/>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3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102"/>
        <v>Perc Improvement in Eqpt Efficiency Stds Above BAU for Combustible Fuels</v>
      </c>
      <c r="D2349" s="6" t="s">
        <v>3032</v>
      </c>
      <c r="E2349" s="1" t="s">
        <v>3461</v>
      </c>
      <c r="F2349" t="s">
        <v>2994</v>
      </c>
      <c r="G2349" s="45" t="s">
        <v>3467</v>
      </c>
      <c r="H2349" s="47">
        <f t="shared" si="103"/>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3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102"/>
        <v>Perc Improvement in Eqpt Efficiency Stds Above BAU for Combustible Fuels</v>
      </c>
      <c r="D2350" s="6" t="s">
        <v>3032</v>
      </c>
      <c r="E2350" s="1" t="s">
        <v>3462</v>
      </c>
      <c r="F2350" t="s">
        <v>2994</v>
      </c>
      <c r="G2350" s="45" t="s">
        <v>3468</v>
      </c>
      <c r="H2350" s="47">
        <f t="shared" si="103"/>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3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102"/>
        <v>Perc Improvement in Eqpt Efficiency Stds Above BAU for Combustible Fuels</v>
      </c>
      <c r="D2351" s="6" t="s">
        <v>3032</v>
      </c>
      <c r="E2351" s="1" t="s">
        <v>3463</v>
      </c>
      <c r="F2351" t="s">
        <v>2994</v>
      </c>
      <c r="G2351" s="45" t="s">
        <v>3469</v>
      </c>
      <c r="H2351" s="47">
        <f t="shared" si="103"/>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3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102"/>
        <v>Perc Improvement in Eqpt Efficiency Stds Above BAU for Combustible Fuels</v>
      </c>
      <c r="D2352" s="6" t="s">
        <v>3032</v>
      </c>
      <c r="E2352" s="1" t="s">
        <v>3464</v>
      </c>
      <c r="F2352" t="s">
        <v>2994</v>
      </c>
      <c r="G2352" s="45" t="s">
        <v>3470</v>
      </c>
      <c r="H2352" s="47">
        <f t="shared" si="103"/>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3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102"/>
        <v>Perc Improvement in Eqpt Efficiency Stds Above BAU for Combustible Fuels</v>
      </c>
      <c r="D2353" s="6" t="s">
        <v>3032</v>
      </c>
      <c r="E2353" s="1" t="s">
        <v>3465</v>
      </c>
      <c r="F2353" t="s">
        <v>2994</v>
      </c>
      <c r="G2353" s="45" t="s">
        <v>3471</v>
      </c>
      <c r="H2353" s="47">
        <f t="shared" si="103"/>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3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102"/>
        <v>Perc Improvement in Eqpt Efficiency Stds Above BAU for Combustible Fuels</v>
      </c>
      <c r="D2354" s="6" t="s">
        <v>3032</v>
      </c>
      <c r="E2354" s="1" t="s">
        <v>3466</v>
      </c>
      <c r="F2354" t="s">
        <v>2994</v>
      </c>
      <c r="G2354" s="45" t="s">
        <v>3472</v>
      </c>
      <c r="H2354" s="47">
        <f t="shared" si="103"/>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3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102"/>
        <v>Perc Improvement in Eqpt Efficiency Stds Above BAU for Combustible Fuels</v>
      </c>
      <c r="D2355" s="6" t="s">
        <v>3032</v>
      </c>
      <c r="E2355" s="1" t="s">
        <v>3583</v>
      </c>
      <c r="F2355" t="s">
        <v>2994</v>
      </c>
      <c r="G2355" s="45" t="s">
        <v>3473</v>
      </c>
      <c r="H2355" s="47">
        <f t="shared" si="103"/>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3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102"/>
        <v>Perc Improvement in Eqpt Efficiency Stds Above BAU for Combustible Fuels</v>
      </c>
      <c r="D2356" s="6" t="s">
        <v>3032</v>
      </c>
      <c r="E2356" s="1" t="s">
        <v>3939</v>
      </c>
      <c r="F2356" t="s">
        <v>2994</v>
      </c>
      <c r="G2356" s="45" t="s">
        <v>3915</v>
      </c>
      <c r="H2356" s="47">
        <f t="shared" si="103"/>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3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102"/>
        <v>Perc Improvement in Eqpt Efficiency Stds Above BAU for Combustible Fuels</v>
      </c>
      <c r="D2357" s="6" t="s">
        <v>3032</v>
      </c>
      <c r="E2357" s="1" t="s">
        <v>3940</v>
      </c>
      <c r="F2357" t="s">
        <v>2994</v>
      </c>
      <c r="G2357" s="45" t="s">
        <v>3914</v>
      </c>
      <c r="H2357" s="47">
        <f t="shared" si="103"/>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3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102"/>
        <v>Perc Improvement in Eqpt Efficiency Stds Above BAU for Combustible Fuels</v>
      </c>
      <c r="D2358" s="6" t="s">
        <v>3032</v>
      </c>
      <c r="E2358" s="1" t="s">
        <v>3941</v>
      </c>
      <c r="F2358" t="s">
        <v>2994</v>
      </c>
      <c r="G2358" s="45" t="s">
        <v>3916</v>
      </c>
      <c r="H2358" s="47">
        <f t="shared" si="103"/>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3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102"/>
        <v>Perc Improvement in Eqpt Efficiency Stds Above BAU for Combustible Fuels</v>
      </c>
      <c r="D2359" s="6" t="s">
        <v>3033</v>
      </c>
      <c r="E2359" s="1" t="s">
        <v>3461</v>
      </c>
      <c r="F2359" t="s">
        <v>2995</v>
      </c>
      <c r="G2359" s="45" t="s">
        <v>3467</v>
      </c>
      <c r="H2359" s="47">
        <f t="shared" si="103"/>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3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102"/>
        <v>Perc Improvement in Eqpt Efficiency Stds Above BAU for Combustible Fuels</v>
      </c>
      <c r="D2360" s="6" t="s">
        <v>3033</v>
      </c>
      <c r="E2360" s="1" t="s">
        <v>3462</v>
      </c>
      <c r="F2360" t="s">
        <v>2995</v>
      </c>
      <c r="G2360" s="45" t="s">
        <v>3468</v>
      </c>
      <c r="H2360" s="47">
        <f t="shared" si="103"/>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3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102"/>
        <v>Perc Improvement in Eqpt Efficiency Stds Above BAU for Combustible Fuels</v>
      </c>
      <c r="D2361" s="6" t="s">
        <v>3033</v>
      </c>
      <c r="E2361" s="1" t="s">
        <v>3463</v>
      </c>
      <c r="F2361" t="s">
        <v>2995</v>
      </c>
      <c r="G2361" s="45" t="s">
        <v>3469</v>
      </c>
      <c r="H2361" s="47">
        <f t="shared" si="103"/>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3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102"/>
        <v>Perc Improvement in Eqpt Efficiency Stds Above BAU for Combustible Fuels</v>
      </c>
      <c r="D2362" s="6" t="s">
        <v>3033</v>
      </c>
      <c r="E2362" s="1" t="s">
        <v>3464</v>
      </c>
      <c r="F2362" t="s">
        <v>2995</v>
      </c>
      <c r="G2362" s="45" t="s">
        <v>3470</v>
      </c>
      <c r="H2362" s="47">
        <f t="shared" si="103"/>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3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102"/>
        <v>Perc Improvement in Eqpt Efficiency Stds Above BAU for Combustible Fuels</v>
      </c>
      <c r="D2363" s="6" t="s">
        <v>3033</v>
      </c>
      <c r="E2363" s="1" t="s">
        <v>3465</v>
      </c>
      <c r="F2363" t="s">
        <v>2995</v>
      </c>
      <c r="G2363" s="45" t="s">
        <v>3471</v>
      </c>
      <c r="H2363" s="47">
        <f t="shared" si="103"/>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3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102"/>
        <v>Perc Improvement in Eqpt Efficiency Stds Above BAU for Combustible Fuels</v>
      </c>
      <c r="D2364" s="6" t="s">
        <v>3033</v>
      </c>
      <c r="E2364" s="1" t="s">
        <v>3466</v>
      </c>
      <c r="F2364" t="s">
        <v>2995</v>
      </c>
      <c r="G2364" s="45" t="s">
        <v>3472</v>
      </c>
      <c r="H2364" s="47">
        <f t="shared" si="103"/>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3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102"/>
        <v>Perc Improvement in Eqpt Efficiency Stds Above BAU for Combustible Fuels</v>
      </c>
      <c r="D2365" s="6" t="s">
        <v>3033</v>
      </c>
      <c r="E2365" s="1" t="s">
        <v>3583</v>
      </c>
      <c r="F2365" t="s">
        <v>2995</v>
      </c>
      <c r="G2365" s="45" t="s">
        <v>3473</v>
      </c>
      <c r="H2365" s="47">
        <f t="shared" si="103"/>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3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102"/>
        <v>Perc Improvement in Eqpt Efficiency Stds Above BAU for Combustible Fuels</v>
      </c>
      <c r="D2366" s="6" t="s">
        <v>3033</v>
      </c>
      <c r="E2366" s="1" t="s">
        <v>3939</v>
      </c>
      <c r="F2366" t="s">
        <v>2995</v>
      </c>
      <c r="G2366" s="45" t="s">
        <v>3915</v>
      </c>
      <c r="H2366" s="47">
        <f t="shared" si="103"/>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3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102"/>
        <v>Perc Improvement in Eqpt Efficiency Stds Above BAU for Combustible Fuels</v>
      </c>
      <c r="D2367" s="6" t="s">
        <v>3033</v>
      </c>
      <c r="E2367" s="1" t="s">
        <v>3940</v>
      </c>
      <c r="F2367" t="s">
        <v>2995</v>
      </c>
      <c r="G2367" s="45" t="s">
        <v>3914</v>
      </c>
      <c r="H2367" s="47">
        <f t="shared" si="103"/>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3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si="102"/>
        <v>Perc Improvement in Eqpt Efficiency Stds Above BAU for Combustible Fuels</v>
      </c>
      <c r="D2368" s="6" t="s">
        <v>3033</v>
      </c>
      <c r="E2368" s="1" t="s">
        <v>3941</v>
      </c>
      <c r="F2368" t="s">
        <v>2995</v>
      </c>
      <c r="G2368" s="45" t="s">
        <v>3916</v>
      </c>
      <c r="H2368" s="47">
        <f t="shared" si="103"/>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3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102"/>
        <v>Perc Improvement in Eqpt Efficiency Stds Above BAU for Combustible Fuels</v>
      </c>
      <c r="D2369" s="6" t="s">
        <v>3034</v>
      </c>
      <c r="E2369" s="1" t="s">
        <v>3461</v>
      </c>
      <c r="F2369" t="s">
        <v>2996</v>
      </c>
      <c r="G2369" s="45" t="s">
        <v>3467</v>
      </c>
      <c r="H2369" s="47">
        <f t="shared" si="103"/>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3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102"/>
        <v>Perc Improvement in Eqpt Efficiency Stds Above BAU for Combustible Fuels</v>
      </c>
      <c r="D2370" s="6" t="s">
        <v>3034</v>
      </c>
      <c r="E2370" s="1" t="s">
        <v>3462</v>
      </c>
      <c r="F2370" t="s">
        <v>2996</v>
      </c>
      <c r="G2370" s="45" t="s">
        <v>3468</v>
      </c>
      <c r="H2370" s="47">
        <f t="shared" si="103"/>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3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102"/>
        <v>Perc Improvement in Eqpt Efficiency Stds Above BAU for Combustible Fuels</v>
      </c>
      <c r="D2371" s="6" t="s">
        <v>3034</v>
      </c>
      <c r="E2371" s="1" t="s">
        <v>3463</v>
      </c>
      <c r="F2371" t="s">
        <v>2996</v>
      </c>
      <c r="G2371" s="45" t="s">
        <v>3469</v>
      </c>
      <c r="H2371" s="47">
        <f t="shared" si="103"/>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3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102"/>
        <v>Perc Improvement in Eqpt Efficiency Stds Above BAU for Combustible Fuels</v>
      </c>
      <c r="D2372" s="6" t="s">
        <v>3034</v>
      </c>
      <c r="E2372" s="1" t="s">
        <v>3464</v>
      </c>
      <c r="F2372" t="s">
        <v>2996</v>
      </c>
      <c r="G2372" s="45" t="s">
        <v>3470</v>
      </c>
      <c r="H2372" s="47">
        <f t="shared" si="103"/>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3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102"/>
        <v>Perc Improvement in Eqpt Efficiency Stds Above BAU for Combustible Fuels</v>
      </c>
      <c r="D2373" s="6" t="s">
        <v>3034</v>
      </c>
      <c r="E2373" s="1" t="s">
        <v>3465</v>
      </c>
      <c r="F2373" t="s">
        <v>2996</v>
      </c>
      <c r="G2373" s="45" t="s">
        <v>3471</v>
      </c>
      <c r="H2373" s="47">
        <f t="shared" si="103"/>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3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102"/>
        <v>Perc Improvement in Eqpt Efficiency Stds Above BAU for Combustible Fuels</v>
      </c>
      <c r="D2374" s="6" t="s">
        <v>3034</v>
      </c>
      <c r="E2374" s="1" t="s">
        <v>3466</v>
      </c>
      <c r="F2374" t="s">
        <v>2996</v>
      </c>
      <c r="G2374" s="45" t="s">
        <v>3472</v>
      </c>
      <c r="H2374" s="47">
        <f t="shared" si="103"/>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3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102"/>
        <v>Perc Improvement in Eqpt Efficiency Stds Above BAU for Combustible Fuels</v>
      </c>
      <c r="D2375" s="6" t="s">
        <v>3034</v>
      </c>
      <c r="E2375" s="1" t="s">
        <v>3583</v>
      </c>
      <c r="F2375" t="s">
        <v>2996</v>
      </c>
      <c r="G2375" s="45" t="s">
        <v>3473</v>
      </c>
      <c r="H2375" s="47">
        <f t="shared" si="103"/>
        <v>2374</v>
      </c>
      <c r="I2375" s="324" t="s">
        <v>40</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3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102"/>
        <v>Perc Improvement in Eqpt Efficiency Stds Above BAU for Combustible Fuels</v>
      </c>
      <c r="D2376" s="6" t="s">
        <v>3034</v>
      </c>
      <c r="E2376" s="1" t="s">
        <v>3939</v>
      </c>
      <c r="F2376" t="s">
        <v>2996</v>
      </c>
      <c r="G2376" s="45" t="s">
        <v>3915</v>
      </c>
      <c r="H2376" s="47">
        <f t="shared" si="103"/>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3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si="102"/>
        <v>Perc Improvement in Eqpt Efficiency Stds Above BAU for Combustible Fuels</v>
      </c>
      <c r="D2377" s="6" t="s">
        <v>3034</v>
      </c>
      <c r="E2377" s="1" t="s">
        <v>3940</v>
      </c>
      <c r="F2377" t="s">
        <v>2996</v>
      </c>
      <c r="G2377" s="45" t="s">
        <v>3914</v>
      </c>
      <c r="H2377" s="47">
        <f t="shared" si="103"/>
        <v>2376</v>
      </c>
      <c r="I2377" s="324" t="s">
        <v>40</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3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102"/>
        <v>Perc Improvement in Eqpt Efficiency Stds Above BAU for Combustible Fuels</v>
      </c>
      <c r="D2378" s="6" t="s">
        <v>3034</v>
      </c>
      <c r="E2378" s="1" t="s">
        <v>3941</v>
      </c>
      <c r="F2378" t="s">
        <v>2996</v>
      </c>
      <c r="G2378" s="45" t="s">
        <v>3916</v>
      </c>
      <c r="H2378" s="47">
        <f t="shared" si="103"/>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3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102"/>
        <v>Perc Improvement in Eqpt Efficiency Stds Above BAU for Combustible Fuels</v>
      </c>
      <c r="D2379" s="6" t="s">
        <v>3035</v>
      </c>
      <c r="E2379" s="1" t="s">
        <v>3461</v>
      </c>
      <c r="F2379" t="s">
        <v>2997</v>
      </c>
      <c r="G2379" s="45" t="s">
        <v>3467</v>
      </c>
      <c r="H2379" s="47">
        <f t="shared" si="103"/>
        <v>2378</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3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102"/>
        <v>Perc Improvement in Eqpt Efficiency Stds Above BAU for Combustible Fuels</v>
      </c>
      <c r="D2380" s="6" t="s">
        <v>3035</v>
      </c>
      <c r="E2380" s="1" t="s">
        <v>3462</v>
      </c>
      <c r="F2380" t="s">
        <v>2997</v>
      </c>
      <c r="G2380" s="45" t="s">
        <v>3468</v>
      </c>
      <c r="H2380" s="47">
        <f t="shared" si="103"/>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3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102"/>
        <v>Perc Improvement in Eqpt Efficiency Stds Above BAU for Combustible Fuels</v>
      </c>
      <c r="D2381" s="6" t="s">
        <v>3035</v>
      </c>
      <c r="E2381" s="1" t="s">
        <v>3463</v>
      </c>
      <c r="F2381" t="s">
        <v>2997</v>
      </c>
      <c r="G2381" s="45" t="s">
        <v>3469</v>
      </c>
      <c r="H2381" s="47">
        <f t="shared" si="103"/>
        <v>2380</v>
      </c>
      <c r="I2381" s="324" t="s">
        <v>40</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3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102"/>
        <v>Perc Improvement in Eqpt Efficiency Stds Above BAU for Combustible Fuels</v>
      </c>
      <c r="D2382" s="6" t="s">
        <v>3035</v>
      </c>
      <c r="E2382" s="1" t="s">
        <v>3464</v>
      </c>
      <c r="F2382" t="s">
        <v>2997</v>
      </c>
      <c r="G2382" s="45" t="s">
        <v>3470</v>
      </c>
      <c r="H2382" s="47">
        <f t="shared" si="103"/>
        <v>2381</v>
      </c>
      <c r="I2382" s="324" t="s">
        <v>40</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3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102"/>
        <v>Perc Improvement in Eqpt Efficiency Stds Above BAU for Combustible Fuels</v>
      </c>
      <c r="D2383" s="6" t="s">
        <v>3035</v>
      </c>
      <c r="E2383" s="1" t="s">
        <v>3465</v>
      </c>
      <c r="F2383" t="s">
        <v>2997</v>
      </c>
      <c r="G2383" s="45" t="s">
        <v>3471</v>
      </c>
      <c r="H2383" s="47">
        <f t="shared" si="103"/>
        <v>2382</v>
      </c>
      <c r="I2383" s="324" t="s">
        <v>40</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3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102"/>
        <v>Perc Improvement in Eqpt Efficiency Stds Above BAU for Combustible Fuels</v>
      </c>
      <c r="D2384" s="6" t="s">
        <v>3035</v>
      </c>
      <c r="E2384" s="1" t="s">
        <v>3466</v>
      </c>
      <c r="F2384" t="s">
        <v>2997</v>
      </c>
      <c r="G2384" s="45" t="s">
        <v>3472</v>
      </c>
      <c r="H2384" s="47">
        <f t="shared" si="103"/>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3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102"/>
        <v>Perc Improvement in Eqpt Efficiency Stds Above BAU for Combustible Fuels</v>
      </c>
      <c r="D2385" s="6" t="s">
        <v>3035</v>
      </c>
      <c r="E2385" s="1" t="s">
        <v>3583</v>
      </c>
      <c r="F2385" t="s">
        <v>2997</v>
      </c>
      <c r="G2385" s="45" t="s">
        <v>3473</v>
      </c>
      <c r="H2385" s="47">
        <f t="shared" si="103"/>
        <v>2384</v>
      </c>
      <c r="I2385" s="324" t="s">
        <v>40</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3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102"/>
        <v>Perc Improvement in Eqpt Efficiency Stds Above BAU for Combustible Fuels</v>
      </c>
      <c r="D2386" s="6" t="s">
        <v>3035</v>
      </c>
      <c r="E2386" s="1" t="s">
        <v>3939</v>
      </c>
      <c r="F2386" t="s">
        <v>2997</v>
      </c>
      <c r="G2386" s="45" t="s">
        <v>3915</v>
      </c>
      <c r="H2386" s="47">
        <f t="shared" si="103"/>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3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102"/>
        <v>Perc Improvement in Eqpt Efficiency Stds Above BAU for Combustible Fuels</v>
      </c>
      <c r="D2387" s="6" t="s">
        <v>3035</v>
      </c>
      <c r="E2387" s="1" t="s">
        <v>3940</v>
      </c>
      <c r="F2387" t="s">
        <v>2997</v>
      </c>
      <c r="G2387" s="45" t="s">
        <v>3914</v>
      </c>
      <c r="H2387" s="47">
        <f t="shared" si="103"/>
        <v>2386</v>
      </c>
      <c r="I2387" s="324" t="s">
        <v>40</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3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102"/>
        <v>Perc Improvement in Eqpt Efficiency Stds Above BAU for Combustible Fuels</v>
      </c>
      <c r="D2388" s="6" t="s">
        <v>3035</v>
      </c>
      <c r="E2388" s="1" t="s">
        <v>3941</v>
      </c>
      <c r="F2388" t="s">
        <v>2997</v>
      </c>
      <c r="G2388" s="45" t="s">
        <v>3916</v>
      </c>
      <c r="H2388" s="47">
        <f t="shared" si="103"/>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3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102"/>
        <v>Perc Improvement in Eqpt Efficiency Stds Above BAU for Combustible Fuels</v>
      </c>
      <c r="D2389" s="6" t="s">
        <v>3036</v>
      </c>
      <c r="E2389" s="1" t="s">
        <v>3461</v>
      </c>
      <c r="F2389" t="s">
        <v>2998</v>
      </c>
      <c r="G2389" s="45" t="s">
        <v>3467</v>
      </c>
      <c r="H2389" s="47">
        <f t="shared" si="103"/>
        <v>2388</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3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102"/>
        <v>Perc Improvement in Eqpt Efficiency Stds Above BAU for Combustible Fuels</v>
      </c>
      <c r="D2390" s="6" t="s">
        <v>3036</v>
      </c>
      <c r="E2390" s="1" t="s">
        <v>3462</v>
      </c>
      <c r="F2390" t="s">
        <v>2998</v>
      </c>
      <c r="G2390" s="45" t="s">
        <v>3468</v>
      </c>
      <c r="H2390" s="47">
        <f t="shared" si="103"/>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3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102"/>
        <v>Perc Improvement in Eqpt Efficiency Stds Above BAU for Combustible Fuels</v>
      </c>
      <c r="D2391" s="6" t="s">
        <v>3036</v>
      </c>
      <c r="E2391" s="1" t="s">
        <v>3463</v>
      </c>
      <c r="F2391" t="s">
        <v>2998</v>
      </c>
      <c r="G2391" s="45" t="s">
        <v>3469</v>
      </c>
      <c r="H2391" s="47">
        <f t="shared" si="103"/>
        <v>2390</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3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102"/>
        <v>Perc Improvement in Eqpt Efficiency Stds Above BAU for Combustible Fuels</v>
      </c>
      <c r="D2392" s="6" t="s">
        <v>3036</v>
      </c>
      <c r="E2392" s="1" t="s">
        <v>3464</v>
      </c>
      <c r="F2392" t="s">
        <v>2998</v>
      </c>
      <c r="G2392" s="45" t="s">
        <v>3470</v>
      </c>
      <c r="H2392" s="47">
        <f t="shared" si="103"/>
        <v>2391</v>
      </c>
      <c r="I2392" s="324" t="s">
        <v>40</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3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ref="C2393:C2448" si="104">C$2199</f>
        <v>Perc Improvement in Eqpt Efficiency Stds Above BAU for Combustible Fuels</v>
      </c>
      <c r="D2393" s="6" t="s">
        <v>3036</v>
      </c>
      <c r="E2393" s="1" t="s">
        <v>3465</v>
      </c>
      <c r="F2393" t="s">
        <v>2998</v>
      </c>
      <c r="G2393" s="45" t="s">
        <v>3471</v>
      </c>
      <c r="H2393" s="47">
        <f t="shared" si="103"/>
        <v>2392</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3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104"/>
        <v>Perc Improvement in Eqpt Efficiency Stds Above BAU for Combustible Fuels</v>
      </c>
      <c r="D2394" s="6" t="s">
        <v>3036</v>
      </c>
      <c r="E2394" s="1" t="s">
        <v>3466</v>
      </c>
      <c r="F2394" t="s">
        <v>2998</v>
      </c>
      <c r="G2394" s="45" t="s">
        <v>3472</v>
      </c>
      <c r="H2394" s="47">
        <f t="shared" si="103"/>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3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104"/>
        <v>Perc Improvement in Eqpt Efficiency Stds Above BAU for Combustible Fuels</v>
      </c>
      <c r="D2395" s="6" t="s">
        <v>3036</v>
      </c>
      <c r="E2395" s="1" t="s">
        <v>3583</v>
      </c>
      <c r="F2395" t="s">
        <v>2998</v>
      </c>
      <c r="G2395" s="45" t="s">
        <v>3473</v>
      </c>
      <c r="H2395" s="47">
        <f t="shared" si="103"/>
        <v>2394</v>
      </c>
      <c r="I2395" s="324" t="s">
        <v>40</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3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104"/>
        <v>Perc Improvement in Eqpt Efficiency Stds Above BAU for Combustible Fuels</v>
      </c>
      <c r="D2396" s="6" t="s">
        <v>3036</v>
      </c>
      <c r="E2396" s="1" t="s">
        <v>3939</v>
      </c>
      <c r="F2396" t="s">
        <v>2998</v>
      </c>
      <c r="G2396" s="45" t="s">
        <v>3915</v>
      </c>
      <c r="H2396" s="47">
        <f t="shared" si="103"/>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3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104"/>
        <v>Perc Improvement in Eqpt Efficiency Stds Above BAU for Combustible Fuels</v>
      </c>
      <c r="D2397" s="6" t="s">
        <v>3036</v>
      </c>
      <c r="E2397" s="1" t="s">
        <v>3940</v>
      </c>
      <c r="F2397" t="s">
        <v>2998</v>
      </c>
      <c r="G2397" s="45" t="s">
        <v>3914</v>
      </c>
      <c r="H2397" s="47">
        <f t="shared" ref="H2397:H2460" si="105">H2396+1</f>
        <v>2396</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3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104"/>
        <v>Perc Improvement in Eqpt Efficiency Stds Above BAU for Combustible Fuels</v>
      </c>
      <c r="D2398" s="6" t="s">
        <v>3036</v>
      </c>
      <c r="E2398" s="1" t="s">
        <v>3941</v>
      </c>
      <c r="F2398" t="s">
        <v>2998</v>
      </c>
      <c r="G2398" s="45" t="s">
        <v>3916</v>
      </c>
      <c r="H2398" s="47">
        <f t="shared" si="105"/>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3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104"/>
        <v>Perc Improvement in Eqpt Efficiency Stds Above BAU for Combustible Fuels</v>
      </c>
      <c r="D2399" s="6" t="s">
        <v>3037</v>
      </c>
      <c r="E2399" s="1" t="s">
        <v>3461</v>
      </c>
      <c r="F2399" t="s">
        <v>2999</v>
      </c>
      <c r="G2399" s="45" t="s">
        <v>3467</v>
      </c>
      <c r="H2399" s="47">
        <f t="shared" si="105"/>
        <v>2398</v>
      </c>
      <c r="I2399" s="324" t="s">
        <v>40</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3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104"/>
        <v>Perc Improvement in Eqpt Efficiency Stds Above BAU for Combustible Fuels</v>
      </c>
      <c r="D2400" s="6" t="s">
        <v>3037</v>
      </c>
      <c r="E2400" s="1" t="s">
        <v>3462</v>
      </c>
      <c r="F2400" t="s">
        <v>2999</v>
      </c>
      <c r="G2400" s="45" t="s">
        <v>3468</v>
      </c>
      <c r="H2400" s="47">
        <f t="shared" si="105"/>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3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104"/>
        <v>Perc Improvement in Eqpt Efficiency Stds Above BAU for Combustible Fuels</v>
      </c>
      <c r="D2401" s="6" t="s">
        <v>3037</v>
      </c>
      <c r="E2401" s="1" t="s">
        <v>3463</v>
      </c>
      <c r="F2401" t="s">
        <v>2999</v>
      </c>
      <c r="G2401" s="45" t="s">
        <v>3469</v>
      </c>
      <c r="H2401" s="47">
        <f t="shared" si="105"/>
        <v>2400</v>
      </c>
      <c r="I2401" s="324" t="s">
        <v>40</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3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104"/>
        <v>Perc Improvement in Eqpt Efficiency Stds Above BAU for Combustible Fuels</v>
      </c>
      <c r="D2402" s="6" t="s">
        <v>3037</v>
      </c>
      <c r="E2402" s="1" t="s">
        <v>3464</v>
      </c>
      <c r="F2402" t="s">
        <v>2999</v>
      </c>
      <c r="G2402" s="45" t="s">
        <v>3470</v>
      </c>
      <c r="H2402" s="47">
        <f t="shared" si="105"/>
        <v>2401</v>
      </c>
      <c r="I2402" s="324" t="s">
        <v>40</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3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104"/>
        <v>Perc Improvement in Eqpt Efficiency Stds Above BAU for Combustible Fuels</v>
      </c>
      <c r="D2403" s="6" t="s">
        <v>3037</v>
      </c>
      <c r="E2403" s="1" t="s">
        <v>3465</v>
      </c>
      <c r="F2403" t="s">
        <v>2999</v>
      </c>
      <c r="G2403" s="45" t="s">
        <v>3471</v>
      </c>
      <c r="H2403" s="47">
        <f t="shared" si="105"/>
        <v>2402</v>
      </c>
      <c r="I2403" s="324" t="s">
        <v>40</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3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104"/>
        <v>Perc Improvement in Eqpt Efficiency Stds Above BAU for Combustible Fuels</v>
      </c>
      <c r="D2404" s="6" t="s">
        <v>3037</v>
      </c>
      <c r="E2404" s="1" t="s">
        <v>3466</v>
      </c>
      <c r="F2404" t="s">
        <v>2999</v>
      </c>
      <c r="G2404" s="45" t="s">
        <v>3472</v>
      </c>
      <c r="H2404" s="47">
        <f t="shared" si="105"/>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3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104"/>
        <v>Perc Improvement in Eqpt Efficiency Stds Above BAU for Combustible Fuels</v>
      </c>
      <c r="D2405" s="6" t="s">
        <v>3037</v>
      </c>
      <c r="E2405" s="1" t="s">
        <v>3583</v>
      </c>
      <c r="F2405" t="s">
        <v>2999</v>
      </c>
      <c r="G2405" s="45" t="s">
        <v>3473</v>
      </c>
      <c r="H2405" s="47">
        <f t="shared" si="105"/>
        <v>2404</v>
      </c>
      <c r="I2405" s="324" t="s">
        <v>40</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3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104"/>
        <v>Perc Improvement in Eqpt Efficiency Stds Above BAU for Combustible Fuels</v>
      </c>
      <c r="D2406" s="6" t="s">
        <v>3037</v>
      </c>
      <c r="E2406" s="1" t="s">
        <v>3939</v>
      </c>
      <c r="F2406" t="s">
        <v>2999</v>
      </c>
      <c r="G2406" s="45" t="s">
        <v>3915</v>
      </c>
      <c r="H2406" s="47">
        <f t="shared" si="105"/>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3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104"/>
        <v>Perc Improvement in Eqpt Efficiency Stds Above BAU for Combustible Fuels</v>
      </c>
      <c r="D2407" s="6" t="s">
        <v>3037</v>
      </c>
      <c r="E2407" s="1" t="s">
        <v>3940</v>
      </c>
      <c r="F2407" t="s">
        <v>2999</v>
      </c>
      <c r="G2407" s="45" t="s">
        <v>3914</v>
      </c>
      <c r="H2407" s="47">
        <f t="shared" si="105"/>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3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104"/>
        <v>Perc Improvement in Eqpt Efficiency Stds Above BAU for Combustible Fuels</v>
      </c>
      <c r="D2408" s="6" t="s">
        <v>3037</v>
      </c>
      <c r="E2408" s="1" t="s">
        <v>3941</v>
      </c>
      <c r="F2408" t="s">
        <v>2999</v>
      </c>
      <c r="G2408" s="45" t="s">
        <v>3916</v>
      </c>
      <c r="H2408" s="47">
        <f t="shared" si="105"/>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3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104"/>
        <v>Perc Improvement in Eqpt Efficiency Stds Above BAU for Combustible Fuels</v>
      </c>
      <c r="D2409" s="6" t="s">
        <v>3038</v>
      </c>
      <c r="E2409" s="1" t="s">
        <v>3461</v>
      </c>
      <c r="F2409" t="s">
        <v>3000</v>
      </c>
      <c r="G2409" s="45" t="s">
        <v>3467</v>
      </c>
      <c r="H2409" s="47">
        <f t="shared" si="105"/>
        <v>2408</v>
      </c>
      <c r="I2409" s="324" t="s">
        <v>40</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3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104"/>
        <v>Perc Improvement in Eqpt Efficiency Stds Above BAU for Combustible Fuels</v>
      </c>
      <c r="D2410" s="6" t="s">
        <v>3038</v>
      </c>
      <c r="E2410" s="1" t="s">
        <v>3462</v>
      </c>
      <c r="F2410" t="s">
        <v>3000</v>
      </c>
      <c r="G2410" s="45" t="s">
        <v>3468</v>
      </c>
      <c r="H2410" s="47">
        <f t="shared" si="105"/>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3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104"/>
        <v>Perc Improvement in Eqpt Efficiency Stds Above BAU for Combustible Fuels</v>
      </c>
      <c r="D2411" s="6" t="s">
        <v>3038</v>
      </c>
      <c r="E2411" s="1" t="s">
        <v>3463</v>
      </c>
      <c r="F2411" t="s">
        <v>3000</v>
      </c>
      <c r="G2411" s="45" t="s">
        <v>3469</v>
      </c>
      <c r="H2411" s="47">
        <f t="shared" si="105"/>
        <v>2410</v>
      </c>
      <c r="I2411" s="324" t="s">
        <v>40</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3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104"/>
        <v>Perc Improvement in Eqpt Efficiency Stds Above BAU for Combustible Fuels</v>
      </c>
      <c r="D2412" s="6" t="s">
        <v>3038</v>
      </c>
      <c r="E2412" s="1" t="s">
        <v>3464</v>
      </c>
      <c r="F2412" t="s">
        <v>3000</v>
      </c>
      <c r="G2412" s="45" t="s">
        <v>3470</v>
      </c>
      <c r="H2412" s="47">
        <f t="shared" si="105"/>
        <v>2411</v>
      </c>
      <c r="I2412" s="324" t="s">
        <v>40</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3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104"/>
        <v>Perc Improvement in Eqpt Efficiency Stds Above BAU for Combustible Fuels</v>
      </c>
      <c r="D2413" s="6" t="s">
        <v>3038</v>
      </c>
      <c r="E2413" s="1" t="s">
        <v>3465</v>
      </c>
      <c r="F2413" t="s">
        <v>3000</v>
      </c>
      <c r="G2413" s="45" t="s">
        <v>3471</v>
      </c>
      <c r="H2413" s="47">
        <f t="shared" si="105"/>
        <v>2412</v>
      </c>
      <c r="I2413" s="324" t="s">
        <v>40</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3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104"/>
        <v>Perc Improvement in Eqpt Efficiency Stds Above BAU for Combustible Fuels</v>
      </c>
      <c r="D2414" s="6" t="s">
        <v>3038</v>
      </c>
      <c r="E2414" s="1" t="s">
        <v>3466</v>
      </c>
      <c r="F2414" t="s">
        <v>3000</v>
      </c>
      <c r="G2414" s="45" t="s">
        <v>3472</v>
      </c>
      <c r="H2414" s="47">
        <f t="shared" si="105"/>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3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104"/>
        <v>Perc Improvement in Eqpt Efficiency Stds Above BAU for Combustible Fuels</v>
      </c>
      <c r="D2415" s="6" t="s">
        <v>3038</v>
      </c>
      <c r="E2415" s="1" t="s">
        <v>3583</v>
      </c>
      <c r="F2415" t="s">
        <v>3000</v>
      </c>
      <c r="G2415" s="45" t="s">
        <v>3473</v>
      </c>
      <c r="H2415" s="47">
        <f t="shared" si="105"/>
        <v>2414</v>
      </c>
      <c r="I2415" s="324" t="s">
        <v>40</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3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104"/>
        <v>Perc Improvement in Eqpt Efficiency Stds Above BAU for Combustible Fuels</v>
      </c>
      <c r="D2416" s="6" t="s">
        <v>3038</v>
      </c>
      <c r="E2416" s="1" t="s">
        <v>3939</v>
      </c>
      <c r="F2416" t="s">
        <v>3000</v>
      </c>
      <c r="G2416" s="45" t="s">
        <v>3915</v>
      </c>
      <c r="H2416" s="47">
        <f t="shared" si="105"/>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3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104"/>
        <v>Perc Improvement in Eqpt Efficiency Stds Above BAU for Combustible Fuels</v>
      </c>
      <c r="D2417" s="6" t="s">
        <v>3038</v>
      </c>
      <c r="E2417" s="1" t="s">
        <v>3940</v>
      </c>
      <c r="F2417" t="s">
        <v>3000</v>
      </c>
      <c r="G2417" s="45" t="s">
        <v>3914</v>
      </c>
      <c r="H2417" s="47">
        <f t="shared" si="105"/>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3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104"/>
        <v>Perc Improvement in Eqpt Efficiency Stds Above BAU for Combustible Fuels</v>
      </c>
      <c r="D2418" s="6" t="s">
        <v>3038</v>
      </c>
      <c r="E2418" s="1" t="s">
        <v>3941</v>
      </c>
      <c r="F2418" t="s">
        <v>3000</v>
      </c>
      <c r="G2418" s="45" t="s">
        <v>3916</v>
      </c>
      <c r="H2418" s="47">
        <f t="shared" si="105"/>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3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104"/>
        <v>Perc Improvement in Eqpt Efficiency Stds Above BAU for Combustible Fuels</v>
      </c>
      <c r="D2419" s="6" t="s">
        <v>3039</v>
      </c>
      <c r="E2419" s="1" t="s">
        <v>3461</v>
      </c>
      <c r="F2419" t="s">
        <v>3001</v>
      </c>
      <c r="G2419" s="45" t="s">
        <v>3467</v>
      </c>
      <c r="H2419" s="47">
        <f t="shared" si="105"/>
        <v>2418</v>
      </c>
      <c r="I2419" s="324" t="s">
        <v>40</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3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104"/>
        <v>Perc Improvement in Eqpt Efficiency Stds Above BAU for Combustible Fuels</v>
      </c>
      <c r="D2420" s="6" t="s">
        <v>3039</v>
      </c>
      <c r="E2420" s="1" t="s">
        <v>3462</v>
      </c>
      <c r="F2420" t="s">
        <v>3001</v>
      </c>
      <c r="G2420" s="45" t="s">
        <v>3468</v>
      </c>
      <c r="H2420" s="47">
        <f t="shared" si="105"/>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3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104"/>
        <v>Perc Improvement in Eqpt Efficiency Stds Above BAU for Combustible Fuels</v>
      </c>
      <c r="D2421" s="6" t="s">
        <v>3039</v>
      </c>
      <c r="E2421" s="1" t="s">
        <v>3463</v>
      </c>
      <c r="F2421" t="s">
        <v>3001</v>
      </c>
      <c r="G2421" s="45" t="s">
        <v>3469</v>
      </c>
      <c r="H2421" s="47">
        <f t="shared" si="105"/>
        <v>2420</v>
      </c>
      <c r="I2421" s="324" t="s">
        <v>40</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3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104"/>
        <v>Perc Improvement in Eqpt Efficiency Stds Above BAU for Combustible Fuels</v>
      </c>
      <c r="D2422" s="6" t="s">
        <v>3039</v>
      </c>
      <c r="E2422" s="1" t="s">
        <v>3464</v>
      </c>
      <c r="F2422" t="s">
        <v>3001</v>
      </c>
      <c r="G2422" s="45" t="s">
        <v>3470</v>
      </c>
      <c r="H2422" s="47">
        <f t="shared" si="105"/>
        <v>2421</v>
      </c>
      <c r="I2422" s="324" t="s">
        <v>40</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3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104"/>
        <v>Perc Improvement in Eqpt Efficiency Stds Above BAU for Combustible Fuels</v>
      </c>
      <c r="D2423" s="6" t="s">
        <v>3039</v>
      </c>
      <c r="E2423" s="1" t="s">
        <v>3465</v>
      </c>
      <c r="F2423" t="s">
        <v>3001</v>
      </c>
      <c r="G2423" s="45" t="s">
        <v>3471</v>
      </c>
      <c r="H2423" s="47">
        <f t="shared" si="105"/>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3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Energy Efficiency Standards for Other Eqpt</v>
      </c>
      <c r="C2424" s="254" t="str">
        <f t="shared" si="104"/>
        <v>Perc Improvement in Eqpt Efficiency Stds Above BAU for Combustible Fuels</v>
      </c>
      <c r="D2424" s="6" t="s">
        <v>3039</v>
      </c>
      <c r="E2424" s="1" t="s">
        <v>3466</v>
      </c>
      <c r="F2424" t="s">
        <v>3001</v>
      </c>
      <c r="G2424" s="45" t="s">
        <v>3472</v>
      </c>
      <c r="H2424" s="47">
        <f t="shared" si="105"/>
        <v>2423</v>
      </c>
      <c r="I2424" s="324" t="s">
        <v>40</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fuel efficiency stds</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0.25</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energy use</v>
      </c>
      <c r="P2424" s="254" t="str">
        <f>IF(ISBLANK(INDEX('Policy Characteristics'!J:J,MATCH($C2424,'Policy Characteristics'!$C:$C,0))),"",INDEX('Policy Characteristics'!J:J,MATCH($C2424,'Policy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3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Energy Efficiency Standards for Other Eqpt</v>
      </c>
      <c r="C2425" s="254" t="str">
        <f t="shared" si="104"/>
        <v>Perc Improvement in Eqpt Efficiency Stds Above BAU for Combustible Fuels</v>
      </c>
      <c r="D2425" s="6" t="s">
        <v>3039</v>
      </c>
      <c r="E2425" s="1" t="s">
        <v>3583</v>
      </c>
      <c r="F2425" t="s">
        <v>3001</v>
      </c>
      <c r="G2425" s="45" t="s">
        <v>3473</v>
      </c>
      <c r="H2425" s="47">
        <f t="shared" si="105"/>
        <v>2424</v>
      </c>
      <c r="I2425" s="324" t="s">
        <v>40</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fuel efficiency stds</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0.25</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energy use</v>
      </c>
      <c r="P2425" s="254" t="str">
        <f>IF(ISBLANK(INDEX('Policy Characteristics'!J:J,MATCH($C2425,'Policy Characteristics'!$C:$C,0))),"",INDEX('Policy Characteristics'!J:J,MATCH($C2425,'Policy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3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Energy Efficiency Standards for Other Eqpt</v>
      </c>
      <c r="C2426" s="254" t="str">
        <f t="shared" si="104"/>
        <v>Perc Improvement in Eqpt Efficiency Stds Above BAU for Combustible Fuels</v>
      </c>
      <c r="D2426" s="6" t="s">
        <v>3039</v>
      </c>
      <c r="E2426" s="1" t="s">
        <v>3939</v>
      </c>
      <c r="F2426" t="s">
        <v>3001</v>
      </c>
      <c r="G2426" s="45" t="s">
        <v>3915</v>
      </c>
      <c r="H2426" s="47">
        <f t="shared" si="105"/>
        <v>2425</v>
      </c>
      <c r="I2426" s="324" t="s">
        <v>40</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fuel efficiency stds</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0.25</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energy use</v>
      </c>
      <c r="P2426" s="254" t="str">
        <f>IF(ISBLANK(INDEX('Policy Characteristics'!J:J,MATCH($C2426,'Policy Characteristics'!$C:$C,0))),"",INDEX('Policy Characteristics'!J:J,MATCH($C2426,'Policy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3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Energy Efficiency Standards for Other Eqpt</v>
      </c>
      <c r="C2427" s="254" t="str">
        <f t="shared" si="104"/>
        <v>Perc Improvement in Eqpt Efficiency Stds Above BAU for Combustible Fuels</v>
      </c>
      <c r="D2427" s="6" t="s">
        <v>3039</v>
      </c>
      <c r="E2427" s="1" t="s">
        <v>3940</v>
      </c>
      <c r="F2427" t="s">
        <v>3001</v>
      </c>
      <c r="G2427" s="45" t="s">
        <v>3914</v>
      </c>
      <c r="H2427" s="47">
        <f t="shared" si="105"/>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fuel efficiency stds</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0.25</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energy use</v>
      </c>
      <c r="P2427" s="254" t="str">
        <f>IF(ISBLANK(INDEX('Policy Characteristics'!J:J,MATCH($C2427,'Policy Characteristics'!$C:$C,0))),"",INDEX('Policy Characteristics'!J:J,MATCH($C2427,'Policy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3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Energy Efficiency Standards for Other Eqpt</v>
      </c>
      <c r="C2428" s="254" t="str">
        <f t="shared" si="104"/>
        <v>Perc Improvement in Eqpt Efficiency Stds Above BAU for Combustible Fuels</v>
      </c>
      <c r="D2428" s="6" t="s">
        <v>3039</v>
      </c>
      <c r="E2428" s="1" t="s">
        <v>3941</v>
      </c>
      <c r="F2428" t="s">
        <v>3001</v>
      </c>
      <c r="G2428" s="45" t="s">
        <v>3916</v>
      </c>
      <c r="H2428" s="47">
        <f t="shared" si="105"/>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fuel efficiency stds</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0.25</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energy use</v>
      </c>
      <c r="P2428" s="254" t="str">
        <f>IF(ISBLANK(INDEX('Policy Characteristics'!J:J,MATCH($C2428,'Policy Characteristics'!$C:$C,0))),"",INDEX('Policy Characteristics'!J:J,MATCH($C2428,'Policy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3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Energy Efficiency Standards for Other Eqpt</v>
      </c>
      <c r="C2429" s="254" t="str">
        <f t="shared" si="104"/>
        <v>Perc Improvement in Eqpt Efficiency Stds Above BAU for Combustible Fuels</v>
      </c>
      <c r="D2429" s="6" t="s">
        <v>3040</v>
      </c>
      <c r="E2429" s="1" t="s">
        <v>3461</v>
      </c>
      <c r="F2429" t="s">
        <v>3043</v>
      </c>
      <c r="G2429" s="45" t="s">
        <v>3467</v>
      </c>
      <c r="H2429" s="47">
        <f t="shared" si="105"/>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fuel efficiency stds</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0.25</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energy use</v>
      </c>
      <c r="P2429" s="254" t="str">
        <f>IF(ISBLANK(INDEX('Policy Characteristics'!J:J,MATCH($C2429,'Policy Characteristics'!$C:$C,0))),"",INDEX('Policy Characteristics'!J:J,MATCH($C2429,'Policy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3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Energy Efficiency Standards for Other Eqpt</v>
      </c>
      <c r="C2430" s="254" t="str">
        <f t="shared" si="104"/>
        <v>Perc Improvement in Eqpt Efficiency Stds Above BAU for Combustible Fuels</v>
      </c>
      <c r="D2430" s="6" t="s">
        <v>3040</v>
      </c>
      <c r="E2430" s="1" t="s">
        <v>3462</v>
      </c>
      <c r="F2430" t="s">
        <v>3043</v>
      </c>
      <c r="G2430" s="45" t="s">
        <v>3468</v>
      </c>
      <c r="H2430" s="47">
        <f t="shared" si="105"/>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fuel efficiency stds</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0.25</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energy use</v>
      </c>
      <c r="P2430" s="254" t="str">
        <f>IF(ISBLANK(INDEX('Policy Characteristics'!J:J,MATCH($C2430,'Policy Characteristics'!$C:$C,0))),"",INDEX('Policy Characteristics'!J:J,MATCH($C2430,'Policy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3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Energy Efficiency Standards for Other Eqpt</v>
      </c>
      <c r="C2431" s="254" t="str">
        <f t="shared" si="104"/>
        <v>Perc Improvement in Eqpt Efficiency Stds Above BAU for Combustible Fuels</v>
      </c>
      <c r="D2431" s="6" t="s">
        <v>3040</v>
      </c>
      <c r="E2431" s="1" t="s">
        <v>3463</v>
      </c>
      <c r="F2431" t="s">
        <v>3043</v>
      </c>
      <c r="G2431" s="45" t="s">
        <v>3469</v>
      </c>
      <c r="H2431" s="47">
        <f t="shared" si="105"/>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fuel efficiency stds</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0.25</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energy use</v>
      </c>
      <c r="P2431" s="254" t="str">
        <f>IF(ISBLANK(INDEX('Policy Characteristics'!J:J,MATCH($C2431,'Policy Characteristics'!$C:$C,0))),"",INDEX('Policy Characteristics'!J:J,MATCH($C2431,'Policy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3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Energy Efficiency Standards for Other Eqpt</v>
      </c>
      <c r="C2432" s="254" t="str">
        <f t="shared" si="104"/>
        <v>Perc Improvement in Eqpt Efficiency Stds Above BAU for Combustible Fuels</v>
      </c>
      <c r="D2432" s="6" t="s">
        <v>3040</v>
      </c>
      <c r="E2432" s="1" t="s">
        <v>3464</v>
      </c>
      <c r="F2432" t="s">
        <v>3043</v>
      </c>
      <c r="G2432" s="45" t="s">
        <v>3470</v>
      </c>
      <c r="H2432" s="47">
        <f t="shared" si="105"/>
        <v>2431</v>
      </c>
      <c r="I2432" s="324" t="s">
        <v>40</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fuel efficiency stds</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0.25</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energy use</v>
      </c>
      <c r="P2432" s="254" t="str">
        <f>IF(ISBLANK(INDEX('Policy Characteristics'!J:J,MATCH($C2432,'Policy Characteristics'!$C:$C,0))),"",INDEX('Policy Characteristics'!J:J,MATCH($C2432,'Policy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3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Energy Efficiency Standards for Other Eqpt</v>
      </c>
      <c r="C2433" s="254" t="str">
        <f t="shared" si="104"/>
        <v>Perc Improvement in Eqpt Efficiency Stds Above BAU for Combustible Fuels</v>
      </c>
      <c r="D2433" s="6" t="s">
        <v>3040</v>
      </c>
      <c r="E2433" s="1" t="s">
        <v>3465</v>
      </c>
      <c r="F2433" t="s">
        <v>3043</v>
      </c>
      <c r="G2433" s="45" t="s">
        <v>3471</v>
      </c>
      <c r="H2433" s="47">
        <f t="shared" si="105"/>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fuel efficiency stds</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0.25</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energy use</v>
      </c>
      <c r="P2433" s="254" t="str">
        <f>IF(ISBLANK(INDEX('Policy Characteristics'!J:J,MATCH($C2433,'Policy Characteristics'!$C:$C,0))),"",INDEX('Policy Characteristics'!J:J,MATCH($C2433,'Policy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3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Energy Efficiency Standards for Other Eqpt</v>
      </c>
      <c r="C2434" s="254" t="str">
        <f t="shared" si="104"/>
        <v>Perc Improvement in Eqpt Efficiency Stds Above BAU for Combustible Fuels</v>
      </c>
      <c r="D2434" s="6" t="s">
        <v>3040</v>
      </c>
      <c r="E2434" s="1" t="s">
        <v>3466</v>
      </c>
      <c r="F2434" t="s">
        <v>3043</v>
      </c>
      <c r="G2434" s="45" t="s">
        <v>3472</v>
      </c>
      <c r="H2434" s="47">
        <f t="shared" si="105"/>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fuel efficiency stds</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0.25</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energy use</v>
      </c>
      <c r="P2434" s="254" t="str">
        <f>IF(ISBLANK(INDEX('Policy Characteristics'!J:J,MATCH($C2434,'Policy Characteristics'!$C:$C,0))),"",INDEX('Policy Characteristics'!J:J,MATCH($C2434,'Policy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3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Energy Efficiency Standards for Other Eqpt</v>
      </c>
      <c r="C2435" s="254" t="str">
        <f t="shared" si="104"/>
        <v>Perc Improvement in Eqpt Efficiency Stds Above BAU for Combustible Fuels</v>
      </c>
      <c r="D2435" s="6" t="s">
        <v>3040</v>
      </c>
      <c r="E2435" s="1" t="s">
        <v>3583</v>
      </c>
      <c r="F2435" t="s">
        <v>3043</v>
      </c>
      <c r="G2435" s="45" t="s">
        <v>3473</v>
      </c>
      <c r="H2435" s="47">
        <f t="shared" si="105"/>
        <v>2434</v>
      </c>
      <c r="I2435" s="324" t="s">
        <v>40</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fuel efficiency stds</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0.25</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energy use</v>
      </c>
      <c r="P2435" s="254" t="str">
        <f>IF(ISBLANK(INDEX('Policy Characteristics'!J:J,MATCH($C2435,'Policy Characteristics'!$C:$C,0))),"",INDEX('Policy Characteristics'!J:J,MATCH($C2435,'Policy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3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Energy Efficiency Standards for Other Eqpt</v>
      </c>
      <c r="C2436" s="254" t="str">
        <f t="shared" si="104"/>
        <v>Perc Improvement in Eqpt Efficiency Stds Above BAU for Combustible Fuels</v>
      </c>
      <c r="D2436" s="6" t="s">
        <v>3040</v>
      </c>
      <c r="E2436" s="1" t="s">
        <v>3939</v>
      </c>
      <c r="F2436" t="s">
        <v>3043</v>
      </c>
      <c r="G2436" s="45" t="s">
        <v>3915</v>
      </c>
      <c r="H2436" s="47">
        <f t="shared" si="105"/>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fuel efficiency stds</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0.25</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energy use</v>
      </c>
      <c r="P2436" s="254" t="str">
        <f>IF(ISBLANK(INDEX('Policy Characteristics'!J:J,MATCH($C2436,'Policy Characteristics'!$C:$C,0))),"",INDEX('Policy Characteristics'!J:J,MATCH($C2436,'Policy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3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Energy Efficiency Standards for Other Eqpt</v>
      </c>
      <c r="C2437" s="254" t="str">
        <f t="shared" si="104"/>
        <v>Perc Improvement in Eqpt Efficiency Stds Above BAU for Combustible Fuels</v>
      </c>
      <c r="D2437" s="6" t="s">
        <v>3040</v>
      </c>
      <c r="E2437" s="1" t="s">
        <v>3940</v>
      </c>
      <c r="F2437" t="s">
        <v>3043</v>
      </c>
      <c r="G2437" s="45" t="s">
        <v>3914</v>
      </c>
      <c r="H2437" s="47">
        <f t="shared" si="105"/>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fuel efficiency stds</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0.25</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energy use</v>
      </c>
      <c r="P2437" s="254" t="str">
        <f>IF(ISBLANK(INDEX('Policy Characteristics'!J:J,MATCH($C2437,'Policy Characteristics'!$C:$C,0))),"",INDEX('Policy Characteristics'!J:J,MATCH($C2437,'Policy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3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Energy Efficiency Standards for Other Eqpt</v>
      </c>
      <c r="C2438" s="254" t="str">
        <f t="shared" si="104"/>
        <v>Perc Improvement in Eqpt Efficiency Stds Above BAU for Combustible Fuels</v>
      </c>
      <c r="D2438" s="6" t="s">
        <v>3040</v>
      </c>
      <c r="E2438" s="1" t="s">
        <v>3941</v>
      </c>
      <c r="F2438" t="s">
        <v>3043</v>
      </c>
      <c r="G2438" s="45" t="s">
        <v>3916</v>
      </c>
      <c r="H2438" s="47">
        <f t="shared" si="105"/>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fuel efficiency stds</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0.25</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energy use</v>
      </c>
      <c r="P2438" s="254" t="str">
        <f>IF(ISBLANK(INDEX('Policy Characteristics'!J:J,MATCH($C2438,'Policy Characteristics'!$C:$C,0))),"",INDEX('Policy Characteristics'!J:J,MATCH($C2438,'Policy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3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Energy Efficiency Standards for Other Eqpt</v>
      </c>
      <c r="C2439" s="254" t="str">
        <f t="shared" si="104"/>
        <v>Perc Improvement in Eqpt Efficiency Stds Above BAU for Combustible Fuels</v>
      </c>
      <c r="D2439" s="6" t="s">
        <v>3041</v>
      </c>
      <c r="E2439" s="1" t="s">
        <v>3461</v>
      </c>
      <c r="F2439" t="s">
        <v>3002</v>
      </c>
      <c r="G2439" s="45" t="s">
        <v>3467</v>
      </c>
      <c r="H2439" s="47">
        <f t="shared" si="105"/>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fuel efficiency stds</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0.25</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energy use</v>
      </c>
      <c r="P2439" s="254" t="str">
        <f>IF(ISBLANK(INDEX('Policy Characteristics'!J:J,MATCH($C2439,'Policy Characteristics'!$C:$C,0))),"",INDEX('Policy Characteristics'!J:J,MATCH($C2439,'Policy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3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Energy Efficiency Standards for Other Eqpt</v>
      </c>
      <c r="C2440" s="254" t="str">
        <f t="shared" si="104"/>
        <v>Perc Improvement in Eqpt Efficiency Stds Above BAU for Combustible Fuels</v>
      </c>
      <c r="D2440" s="6" t="s">
        <v>3041</v>
      </c>
      <c r="E2440" s="1" t="s">
        <v>3462</v>
      </c>
      <c r="F2440" t="s">
        <v>3002</v>
      </c>
      <c r="G2440" s="45" t="s">
        <v>3468</v>
      </c>
      <c r="H2440" s="47">
        <f t="shared" si="105"/>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fuel efficiency stds</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0.25</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energy use</v>
      </c>
      <c r="P2440" s="254" t="str">
        <f>IF(ISBLANK(INDEX('Policy Characteristics'!J:J,MATCH($C2440,'Policy Characteristics'!$C:$C,0))),"",INDEX('Policy Characteristics'!J:J,MATCH($C2440,'Policy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3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Energy Efficiency Standards for Other Eqpt</v>
      </c>
      <c r="C2441" s="254" t="str">
        <f t="shared" si="104"/>
        <v>Perc Improvement in Eqpt Efficiency Stds Above BAU for Combustible Fuels</v>
      </c>
      <c r="D2441" s="6" t="s">
        <v>3041</v>
      </c>
      <c r="E2441" s="1" t="s">
        <v>3463</v>
      </c>
      <c r="F2441" t="s">
        <v>3002</v>
      </c>
      <c r="G2441" s="45" t="s">
        <v>3469</v>
      </c>
      <c r="H2441" s="47">
        <f t="shared" si="105"/>
        <v>2440</v>
      </c>
      <c r="I2441" s="324" t="s">
        <v>40</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fuel efficiency stds</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0.25</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energy use</v>
      </c>
      <c r="P2441" s="254" t="str">
        <f>IF(ISBLANK(INDEX('Policy Characteristics'!J:J,MATCH($C2441,'Policy Characteristics'!$C:$C,0))),"",INDEX('Policy Characteristics'!J:J,MATCH($C2441,'Policy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3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Energy Efficiency Standards for Other Eqpt</v>
      </c>
      <c r="C2442" s="254" t="str">
        <f t="shared" si="104"/>
        <v>Perc Improvement in Eqpt Efficiency Stds Above BAU for Combustible Fuels</v>
      </c>
      <c r="D2442" s="6" t="s">
        <v>3041</v>
      </c>
      <c r="E2442" s="1" t="s">
        <v>3464</v>
      </c>
      <c r="F2442" t="s">
        <v>3002</v>
      </c>
      <c r="G2442" s="45" t="s">
        <v>3470</v>
      </c>
      <c r="H2442" s="47">
        <f t="shared" si="105"/>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fuel efficiency stds</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0.25</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energy use</v>
      </c>
      <c r="P2442" s="254" t="str">
        <f>IF(ISBLANK(INDEX('Policy Characteristics'!J:J,MATCH($C2442,'Policy Characteristics'!$C:$C,0))),"",INDEX('Policy Characteristics'!J:J,MATCH($C2442,'Policy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3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Energy Efficiency Standards for Other Eqpt</v>
      </c>
      <c r="C2443" s="254" t="str">
        <f t="shared" si="104"/>
        <v>Perc Improvement in Eqpt Efficiency Stds Above BAU for Combustible Fuels</v>
      </c>
      <c r="D2443" s="6" t="s">
        <v>3041</v>
      </c>
      <c r="E2443" s="1" t="s">
        <v>3465</v>
      </c>
      <c r="F2443" t="s">
        <v>3002</v>
      </c>
      <c r="G2443" s="45" t="s">
        <v>3471</v>
      </c>
      <c r="H2443" s="47">
        <f t="shared" si="105"/>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fuel efficiency stds</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0.25</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energy use</v>
      </c>
      <c r="P2443" s="254" t="str">
        <f>IF(ISBLANK(INDEX('Policy Characteristics'!J:J,MATCH($C2443,'Policy Characteristics'!$C:$C,0))),"",INDEX('Policy Characteristics'!J:J,MATCH($C2443,'Policy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3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Energy Efficiency Standards for Other Eqpt</v>
      </c>
      <c r="C2444" s="254" t="str">
        <f t="shared" si="104"/>
        <v>Perc Improvement in Eqpt Efficiency Stds Above BAU for Combustible Fuels</v>
      </c>
      <c r="D2444" s="6" t="s">
        <v>3041</v>
      </c>
      <c r="E2444" s="1" t="s">
        <v>3466</v>
      </c>
      <c r="F2444" t="s">
        <v>3002</v>
      </c>
      <c r="G2444" s="45" t="s">
        <v>3472</v>
      </c>
      <c r="H2444" s="47">
        <f t="shared" si="105"/>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fuel efficiency stds</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0.25</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energy use</v>
      </c>
      <c r="P2444" s="254" t="str">
        <f>IF(ISBLANK(INDEX('Policy Characteristics'!J:J,MATCH($C2444,'Policy Characteristics'!$C:$C,0))),"",INDEX('Policy Characteristics'!J:J,MATCH($C2444,'Policy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3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Energy Efficiency Standards for Other Eqpt</v>
      </c>
      <c r="C2445" s="254" t="str">
        <f t="shared" si="104"/>
        <v>Perc Improvement in Eqpt Efficiency Stds Above BAU for Combustible Fuels</v>
      </c>
      <c r="D2445" s="6" t="s">
        <v>3041</v>
      </c>
      <c r="E2445" s="1" t="s">
        <v>3583</v>
      </c>
      <c r="F2445" t="s">
        <v>3002</v>
      </c>
      <c r="G2445" s="45" t="s">
        <v>3473</v>
      </c>
      <c r="H2445" s="47">
        <f t="shared" si="105"/>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fuel efficiency stds</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0.25</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energy use</v>
      </c>
      <c r="P2445" s="254" t="str">
        <f>IF(ISBLANK(INDEX('Policy Characteristics'!J:J,MATCH($C2445,'Policy Characteristics'!$C:$C,0))),"",INDEX('Policy Characteristics'!J:J,MATCH($C2445,'Policy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3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Energy Efficiency Standards for Other Eqpt</v>
      </c>
      <c r="C2446" s="254" t="str">
        <f t="shared" si="104"/>
        <v>Perc Improvement in Eqpt Efficiency Stds Above BAU for Combustible Fuels</v>
      </c>
      <c r="D2446" s="6" t="s">
        <v>3041</v>
      </c>
      <c r="E2446" s="1" t="s">
        <v>3939</v>
      </c>
      <c r="F2446" t="s">
        <v>3002</v>
      </c>
      <c r="G2446" s="45" t="s">
        <v>3915</v>
      </c>
      <c r="H2446" s="47">
        <f t="shared" si="105"/>
        <v>2445</v>
      </c>
      <c r="I2446" s="324" t="s">
        <v>40</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fuel efficiency stds</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0.25</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energy use</v>
      </c>
      <c r="P2446" s="254" t="str">
        <f>IF(ISBLANK(INDEX('Policy Characteristics'!J:J,MATCH($C2446,'Policy Characteristics'!$C:$C,0))),"",INDEX('Policy Characteristics'!J:J,MATCH($C2446,'Policy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3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Energy Efficiency Standards for Other Eqpt</v>
      </c>
      <c r="C2447" s="254" t="str">
        <f t="shared" si="104"/>
        <v>Perc Improvement in Eqpt Efficiency Stds Above BAU for Combustible Fuels</v>
      </c>
      <c r="D2447" s="6" t="s">
        <v>3041</v>
      </c>
      <c r="E2447" s="1" t="s">
        <v>3940</v>
      </c>
      <c r="F2447" t="s">
        <v>3002</v>
      </c>
      <c r="G2447" s="45" t="s">
        <v>3914</v>
      </c>
      <c r="H2447" s="47">
        <f t="shared" si="105"/>
        <v>2446</v>
      </c>
      <c r="I2447" s="324" t="s">
        <v>40</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fuel efficiency stds</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0.25</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energy use</v>
      </c>
      <c r="P2447" s="254" t="str">
        <f>IF(ISBLANK(INDEX('Policy Characteristics'!J:J,MATCH($C2447,'Policy Characteristics'!$C:$C,0))),"",INDEX('Policy Characteristics'!J:J,MATCH($C2447,'Policy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3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Energy Efficiency Standards for Other Eqpt</v>
      </c>
      <c r="C2448" s="254" t="str">
        <f t="shared" si="104"/>
        <v>Perc Improvement in Eqpt Efficiency Stds Above BAU for Combustible Fuels</v>
      </c>
      <c r="D2448" s="6" t="s">
        <v>3041</v>
      </c>
      <c r="E2448" s="1" t="s">
        <v>3941</v>
      </c>
      <c r="F2448" t="s">
        <v>3002</v>
      </c>
      <c r="G2448" s="45" t="s">
        <v>3916</v>
      </c>
      <c r="H2448" s="47">
        <f t="shared" si="105"/>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fuel efficiency stds</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0.25</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energy use</v>
      </c>
      <c r="P2448" s="254" t="str">
        <f>IF(ISBLANK(INDEX('Policy Characteristics'!J:J,MATCH($C2448,'Policy Characteristics'!$C:$C,0))),"",INDEX('Policy Characteristics'!J:J,MATCH($C2448,'Policy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3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Waste Heat Recovery</v>
      </c>
      <c r="C2449" t="s">
        <v>3874</v>
      </c>
      <c r="D2449" s="45" t="s">
        <v>3017</v>
      </c>
      <c r="E2449" s="1"/>
      <c r="F2449" t="s">
        <v>3042</v>
      </c>
      <c r="G2449" s="45"/>
      <c r="H2449" s="47">
        <f t="shared" si="105"/>
        <v>2448</v>
      </c>
      <c r="I2449" s="324" t="s">
        <v>41</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waste heat recovery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1</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of potential achieved</v>
      </c>
      <c r="P2449" s="254" t="str">
        <f>IF(ISBLANK(INDEX('Policy Characteristics'!J:J,MATCH($C2449,'Policy Characteristics'!$C:$C,0))),"",INDEX('Policy Characteristics'!J:J,MATCH($C2449,'Policy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3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Waste Heat Recovery</v>
      </c>
      <c r="C2450" s="254" t="str">
        <f>$C$2449</f>
        <v>Perc of Waste Heat Recovery Potential Achieved</v>
      </c>
      <c r="D2450" s="6" t="s">
        <v>3018</v>
      </c>
      <c r="E2450" s="1"/>
      <c r="F2450" t="s">
        <v>2727</v>
      </c>
      <c r="G2450" s="45"/>
      <c r="H2450" s="47">
        <f t="shared" si="105"/>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waste heat recovery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1</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of potential achieved</v>
      </c>
      <c r="P2450" s="254" t="str">
        <f>IF(ISBLANK(INDEX('Policy Characteristics'!J:J,MATCH($C2450,'Policy Characteristics'!$C:$C,0))),"",INDEX('Policy Characteristics'!J:J,MATCH($C2450,'Policy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3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Waste Heat Recovery</v>
      </c>
      <c r="C2451" s="254" t="str">
        <f t="shared" ref="C2451:C2473" si="106">$C$2449</f>
        <v>Perc of Waste Heat Recovery Potential Achieved</v>
      </c>
      <c r="D2451" s="6" t="s">
        <v>3019</v>
      </c>
      <c r="E2451" s="1"/>
      <c r="F2451" t="s">
        <v>2983</v>
      </c>
      <c r="G2451" s="45"/>
      <c r="H2451" s="47">
        <f t="shared" si="105"/>
        <v>2450</v>
      </c>
      <c r="I2451" s="324" t="s">
        <v>41</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waste heat recovery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1</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of potential achieved</v>
      </c>
      <c r="P2451" s="254" t="str">
        <f>IF(ISBLANK(INDEX('Policy Characteristics'!J:J,MATCH($C2451,'Policy Characteristics'!$C:$C,0))),"",INDEX('Policy Characteristics'!J:J,MATCH($C2451,'Policy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3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Waste Heat Recovery</v>
      </c>
      <c r="C2452" s="254" t="str">
        <f t="shared" si="106"/>
        <v>Perc of Waste Heat Recovery Potential Achieved</v>
      </c>
      <c r="D2452" s="6" t="s">
        <v>3020</v>
      </c>
      <c r="E2452" s="1"/>
      <c r="F2452" t="s">
        <v>2984</v>
      </c>
      <c r="G2452" s="45"/>
      <c r="H2452" s="47">
        <f t="shared" si="105"/>
        <v>2451</v>
      </c>
      <c r="I2452" s="324" t="s">
        <v>40</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waste heat recovery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1</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of potential achieved</v>
      </c>
      <c r="P2452" s="254" t="str">
        <f>IF(ISBLANK(INDEX('Policy Characteristics'!J:J,MATCH($C2452,'Policy Characteristics'!$C:$C,0))),"",INDEX('Policy Characteristics'!J:J,MATCH($C2452,'Policy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3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Waste Heat Recovery</v>
      </c>
      <c r="C2453" s="254" t="str">
        <f t="shared" si="106"/>
        <v>Perc of Waste Heat Recovery Potential Achieved</v>
      </c>
      <c r="D2453" s="6" t="s">
        <v>3021</v>
      </c>
      <c r="E2453" s="1"/>
      <c r="F2453" t="s">
        <v>2985</v>
      </c>
      <c r="G2453" s="45"/>
      <c r="H2453" s="47">
        <f t="shared" si="105"/>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waste heat recovery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1</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of potential achieved</v>
      </c>
      <c r="P2453" s="254" t="str">
        <f>IF(ISBLANK(INDEX('Policy Characteristics'!J:J,MATCH($C2453,'Policy Characteristics'!$C:$C,0))),"",INDEX('Policy Characteristics'!J:J,MATCH($C2453,'Policy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3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Waste Heat Recovery</v>
      </c>
      <c r="C2454" s="254" t="str">
        <f t="shared" si="106"/>
        <v>Perc of Waste Heat Recovery Potential Achieved</v>
      </c>
      <c r="D2454" s="6" t="s">
        <v>3022</v>
      </c>
      <c r="E2454" s="1"/>
      <c r="F2454" t="s">
        <v>2986</v>
      </c>
      <c r="G2454" s="45"/>
      <c r="H2454" s="47">
        <f t="shared" si="105"/>
        <v>2453</v>
      </c>
      <c r="I2454" s="324" t="s">
        <v>40</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waste heat recovery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1</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of potential achieved</v>
      </c>
      <c r="P2454" s="254" t="str">
        <f>IF(ISBLANK(INDEX('Policy Characteristics'!J:J,MATCH($C2454,'Policy Characteristics'!$C:$C,0))),"",INDEX('Policy Characteristics'!J:J,MATCH($C2454,'Policy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3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Waste Heat Recovery</v>
      </c>
      <c r="C2455" s="254" t="str">
        <f t="shared" si="106"/>
        <v>Perc of Waste Heat Recovery Potential Achieved</v>
      </c>
      <c r="D2455" s="6" t="s">
        <v>3023</v>
      </c>
      <c r="E2455" s="1"/>
      <c r="F2455" t="s">
        <v>2987</v>
      </c>
      <c r="G2455" s="45"/>
      <c r="H2455" s="47">
        <f t="shared" si="105"/>
        <v>2454</v>
      </c>
      <c r="I2455" s="324" t="s">
        <v>40</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waste heat recovery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1</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of potential achieved</v>
      </c>
      <c r="P2455" s="254" t="str">
        <f>IF(ISBLANK(INDEX('Policy Characteristics'!J:J,MATCH($C2455,'Policy Characteristics'!$C:$C,0))),"",INDEX('Policy Characteristics'!J:J,MATCH($C2455,'Policy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3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Waste Heat Recovery</v>
      </c>
      <c r="C2456" s="254" t="str">
        <f t="shared" si="106"/>
        <v>Perc of Waste Heat Recovery Potential Achieved</v>
      </c>
      <c r="D2456" s="6" t="s">
        <v>3024</v>
      </c>
      <c r="E2456" s="1"/>
      <c r="F2456" t="s">
        <v>2988</v>
      </c>
      <c r="G2456" s="45"/>
      <c r="H2456" s="47">
        <f t="shared" si="105"/>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waste heat recovery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1</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of potential achieved</v>
      </c>
      <c r="P2456" s="254" t="str">
        <f>IF(ISBLANK(INDEX('Policy Characteristics'!J:J,MATCH($C2456,'Policy Characteristics'!$C:$C,0))),"",INDEX('Policy Characteristics'!J:J,MATCH($C2456,'Policy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3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Waste Heat Recovery</v>
      </c>
      <c r="C2457" s="254" t="str">
        <f t="shared" si="106"/>
        <v>Perc of Waste Heat Recovery Potential Achieved</v>
      </c>
      <c r="D2457" s="6" t="s">
        <v>3025</v>
      </c>
      <c r="E2457" s="1"/>
      <c r="F2457" t="s">
        <v>2989</v>
      </c>
      <c r="G2457" s="45"/>
      <c r="H2457" s="47">
        <f t="shared" si="105"/>
        <v>2456</v>
      </c>
      <c r="I2457" s="324" t="s">
        <v>41</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waste heat recovery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of potential achieved</v>
      </c>
      <c r="P2457" s="254" t="str">
        <f>IF(ISBLANK(INDEX('Policy Characteristics'!J:J,MATCH($C2457,'Policy Characteristics'!$C:$C,0))),"",INDEX('Policy Characteristics'!J:J,MATCH($C2457,'Policy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3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Waste Heat Recovery</v>
      </c>
      <c r="C2458" s="254" t="str">
        <f t="shared" si="106"/>
        <v>Perc of Waste Heat Recovery Potential Achieved</v>
      </c>
      <c r="D2458" s="6" t="s">
        <v>3026</v>
      </c>
      <c r="E2458" s="1"/>
      <c r="F2458" t="s">
        <v>2548</v>
      </c>
      <c r="G2458" s="45"/>
      <c r="H2458" s="47">
        <f t="shared" si="105"/>
        <v>2457</v>
      </c>
      <c r="I2458" s="324" t="s">
        <v>40</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waste heat recovery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of potential achieved</v>
      </c>
      <c r="P2458" s="254" t="str">
        <f>IF(ISBLANK(INDEX('Policy Characteristics'!J:J,MATCH($C2458,'Policy Characteristics'!$C:$C,0))),"",INDEX('Policy Characteristics'!J:J,MATCH($C2458,'Policy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3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Waste Heat Recovery</v>
      </c>
      <c r="C2459" s="254" t="str">
        <f t="shared" si="106"/>
        <v>Perc of Waste Heat Recovery Potential Achieved</v>
      </c>
      <c r="D2459" s="6" t="s">
        <v>3027</v>
      </c>
      <c r="E2459" s="1"/>
      <c r="F2459" t="s">
        <v>2990</v>
      </c>
      <c r="G2459" s="45"/>
      <c r="H2459" s="47">
        <f t="shared" si="105"/>
        <v>2458</v>
      </c>
      <c r="I2459" s="324" t="s">
        <v>40</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waste heat recovery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of potential achieved</v>
      </c>
      <c r="P2459" s="254" t="str">
        <f>IF(ISBLANK(INDEX('Policy Characteristics'!J:J,MATCH($C2459,'Policy Characteristics'!$C:$C,0))),"",INDEX('Policy Characteristics'!J:J,MATCH($C2459,'Policy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3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Waste Heat Recovery</v>
      </c>
      <c r="C2460" s="254" t="str">
        <f t="shared" si="106"/>
        <v>Perc of Waste Heat Recovery Potential Achieved</v>
      </c>
      <c r="D2460" s="6" t="s">
        <v>3028</v>
      </c>
      <c r="E2460" s="1"/>
      <c r="F2460" t="s">
        <v>2991</v>
      </c>
      <c r="G2460" s="45"/>
      <c r="H2460" s="47">
        <f t="shared" si="105"/>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waste heat recovery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of potential achieved</v>
      </c>
      <c r="P2460" s="254" t="str">
        <f>IF(ISBLANK(INDEX('Policy Characteristics'!J:J,MATCH($C2460,'Policy Characteristics'!$C:$C,0))),"",INDEX('Policy Characteristics'!J:J,MATCH($C2460,'Policy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3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Waste Heat Recovery</v>
      </c>
      <c r="C2461" s="254" t="str">
        <f t="shared" si="106"/>
        <v>Perc of Waste Heat Recovery Potential Achieved</v>
      </c>
      <c r="D2461" s="6" t="s">
        <v>3029</v>
      </c>
      <c r="E2461" s="1"/>
      <c r="F2461" t="s">
        <v>2992</v>
      </c>
      <c r="G2461" s="45"/>
      <c r="H2461" s="47">
        <f t="shared" ref="H2461:H2524" si="107">H2460+1</f>
        <v>2460</v>
      </c>
      <c r="I2461" s="324" t="s">
        <v>40</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waste heat recovery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of potential achieved</v>
      </c>
      <c r="P2461" s="254" t="str">
        <f>IF(ISBLANK(INDEX('Policy Characteristics'!J:J,MATCH($C2461,'Policy Characteristics'!$C:$C,0))),"",INDEX('Policy Characteristics'!J:J,MATCH($C2461,'Policy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3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Waste Heat Recovery</v>
      </c>
      <c r="C2462" s="254" t="str">
        <f t="shared" si="106"/>
        <v>Perc of Waste Heat Recovery Potential Achieved</v>
      </c>
      <c r="D2462" s="6" t="s">
        <v>3030</v>
      </c>
      <c r="E2462" s="1"/>
      <c r="F2462" t="s">
        <v>2549</v>
      </c>
      <c r="G2462" s="45"/>
      <c r="H2462" s="47">
        <f t="shared" si="107"/>
        <v>2461</v>
      </c>
      <c r="I2462" s="324" t="s">
        <v>40</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waste heat recovery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of potential achieved</v>
      </c>
      <c r="P2462" s="254" t="str">
        <f>IF(ISBLANK(INDEX('Policy Characteristics'!J:J,MATCH($C2462,'Policy Characteristics'!$C:$C,0))),"",INDEX('Policy Characteristics'!J:J,MATCH($C2462,'Policy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3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Waste Heat Recovery</v>
      </c>
      <c r="C2463" s="254" t="str">
        <f t="shared" si="106"/>
        <v>Perc of Waste Heat Recovery Potential Achieved</v>
      </c>
      <c r="D2463" s="6" t="s">
        <v>3031</v>
      </c>
      <c r="E2463" s="1"/>
      <c r="F2463" t="s">
        <v>2993</v>
      </c>
      <c r="G2463" s="45"/>
      <c r="H2463" s="47">
        <f t="shared" si="107"/>
        <v>2462</v>
      </c>
      <c r="I2463" s="324" t="s">
        <v>40</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waste heat recovery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of potential achieved</v>
      </c>
      <c r="P2463" s="254" t="str">
        <f>IF(ISBLANK(INDEX('Policy Characteristics'!J:J,MATCH($C2463,'Policy Characteristics'!$C:$C,0))),"",INDEX('Policy Characteristics'!J:J,MATCH($C2463,'Policy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3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Waste Heat Recovery</v>
      </c>
      <c r="C2464" s="254" t="str">
        <f t="shared" si="106"/>
        <v>Perc of Waste Heat Recovery Potential Achieved</v>
      </c>
      <c r="D2464" s="6" t="s">
        <v>3032</v>
      </c>
      <c r="E2464" s="1"/>
      <c r="F2464" t="s">
        <v>2994</v>
      </c>
      <c r="G2464" s="45"/>
      <c r="H2464" s="47">
        <f t="shared" si="107"/>
        <v>2463</v>
      </c>
      <c r="I2464" s="324" t="s">
        <v>40</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waste heat recovery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of potential achieved</v>
      </c>
      <c r="P2464" s="254" t="str">
        <f>IF(ISBLANK(INDEX('Policy Characteristics'!J:J,MATCH($C2464,'Policy Characteristics'!$C:$C,0))),"",INDEX('Policy Characteristics'!J:J,MATCH($C2464,'Policy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3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Waste Heat Recovery</v>
      </c>
      <c r="C2465" s="254" t="str">
        <f t="shared" si="106"/>
        <v>Perc of Waste Heat Recovery Potential Achieved</v>
      </c>
      <c r="D2465" s="6" t="s">
        <v>3033</v>
      </c>
      <c r="E2465" s="1"/>
      <c r="F2465" t="s">
        <v>2995</v>
      </c>
      <c r="G2465" s="45"/>
      <c r="H2465" s="47">
        <f t="shared" si="107"/>
        <v>2464</v>
      </c>
      <c r="I2465" s="324" t="s">
        <v>40</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waste heat recovery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of potential achieved</v>
      </c>
      <c r="P2465" s="254" t="str">
        <f>IF(ISBLANK(INDEX('Policy Characteristics'!J:J,MATCH($C2465,'Policy Characteristics'!$C:$C,0))),"",INDEX('Policy Characteristics'!J:J,MATCH($C2465,'Policy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3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Waste Heat Recovery</v>
      </c>
      <c r="C2466" s="254" t="str">
        <f t="shared" si="106"/>
        <v>Perc of Waste Heat Recovery Potential Achieved</v>
      </c>
      <c r="D2466" s="6" t="s">
        <v>3034</v>
      </c>
      <c r="E2466" s="1"/>
      <c r="F2466" t="s">
        <v>2996</v>
      </c>
      <c r="G2466" s="45"/>
      <c r="H2466" s="47">
        <f t="shared" si="107"/>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waste heat recovery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of potential achieved</v>
      </c>
      <c r="P2466" s="254" t="str">
        <f>IF(ISBLANK(INDEX('Policy Characteristics'!J:J,MATCH($C2466,'Policy Characteristics'!$C:$C,0))),"",INDEX('Policy Characteristics'!J:J,MATCH($C2466,'Policy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3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Waste Heat Recovery</v>
      </c>
      <c r="C2467" s="254" t="str">
        <f t="shared" si="106"/>
        <v>Perc of Waste Heat Recovery Potential Achieved</v>
      </c>
      <c r="D2467" s="6" t="s">
        <v>3035</v>
      </c>
      <c r="E2467" s="1"/>
      <c r="F2467" t="s">
        <v>2997</v>
      </c>
      <c r="G2467" s="45"/>
      <c r="H2467" s="47">
        <f t="shared" si="107"/>
        <v>2466</v>
      </c>
      <c r="I2467" s="324" t="s">
        <v>40</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waste heat recovery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of potential achieved</v>
      </c>
      <c r="P2467" s="254" t="str">
        <f>IF(ISBLANK(INDEX('Policy Characteristics'!J:J,MATCH($C2467,'Policy Characteristics'!$C:$C,0))),"",INDEX('Policy Characteristics'!J:J,MATCH($C2467,'Policy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3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Waste Heat Recovery</v>
      </c>
      <c r="C2468" s="254" t="str">
        <f t="shared" si="106"/>
        <v>Perc of Waste Heat Recovery Potential Achieved</v>
      </c>
      <c r="D2468" s="6" t="s">
        <v>3036</v>
      </c>
      <c r="E2468" s="1"/>
      <c r="F2468" t="s">
        <v>2998</v>
      </c>
      <c r="G2468" s="45"/>
      <c r="H2468" s="47">
        <f t="shared" si="107"/>
        <v>2467</v>
      </c>
      <c r="I2468" s="324" t="s">
        <v>40</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waste heat recovery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1</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of potential achieved</v>
      </c>
      <c r="P2468" s="254" t="str">
        <f>IF(ISBLANK(INDEX('Policy Characteristics'!J:J,MATCH($C2468,'Policy Characteristics'!$C:$C,0))),"",INDEX('Policy Characteristics'!J:J,MATCH($C2468,'Policy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3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Waste Heat Recovery</v>
      </c>
      <c r="C2469" s="254" t="str">
        <f t="shared" si="106"/>
        <v>Perc of Waste Heat Recovery Potential Achieved</v>
      </c>
      <c r="D2469" s="6" t="s">
        <v>3037</v>
      </c>
      <c r="E2469" s="1"/>
      <c r="F2469" t="s">
        <v>2999</v>
      </c>
      <c r="G2469" s="45"/>
      <c r="H2469" s="47">
        <f t="shared" si="107"/>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waste heat recovery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1</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of potential achieved</v>
      </c>
      <c r="P2469" s="254" t="str">
        <f>IF(ISBLANK(INDEX('Policy Characteristics'!J:J,MATCH($C2469,'Policy Characteristics'!$C:$C,0))),"",INDEX('Policy Characteristics'!J:J,MATCH($C2469,'Policy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3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Waste Heat Recovery</v>
      </c>
      <c r="C2470" s="254" t="str">
        <f t="shared" si="106"/>
        <v>Perc of Waste Heat Recovery Potential Achieved</v>
      </c>
      <c r="D2470" s="6" t="s">
        <v>3038</v>
      </c>
      <c r="E2470" s="1"/>
      <c r="F2470" t="s">
        <v>3000</v>
      </c>
      <c r="G2470" s="45"/>
      <c r="H2470" s="47">
        <f t="shared" si="107"/>
        <v>2469</v>
      </c>
      <c r="I2470" s="324" t="s">
        <v>40</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waste heat recovery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1</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of potential achieved</v>
      </c>
      <c r="P2470" s="254" t="str">
        <f>IF(ISBLANK(INDEX('Policy Characteristics'!J:J,MATCH($C2470,'Policy Characteristics'!$C:$C,0))),"",INDEX('Policy Characteristics'!J:J,MATCH($C2470,'Policy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3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Waste Heat Recovery</v>
      </c>
      <c r="C2471" s="254" t="str">
        <f t="shared" si="106"/>
        <v>Perc of Waste Heat Recovery Potential Achieved</v>
      </c>
      <c r="D2471" s="6" t="s">
        <v>3039</v>
      </c>
      <c r="E2471" s="1"/>
      <c r="F2471" t="s">
        <v>3001</v>
      </c>
      <c r="G2471" s="45"/>
      <c r="H2471" s="47">
        <f t="shared" si="107"/>
        <v>2470</v>
      </c>
      <c r="I2471" s="324" t="s">
        <v>41</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waste heat recovery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1</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of potential achieved</v>
      </c>
      <c r="P2471" s="254" t="str">
        <f>IF(ISBLANK(INDEX('Policy Characteristics'!J:J,MATCH($C2471,'Policy Characteristics'!$C:$C,0))),"",INDEX('Policy Characteristics'!J:J,MATCH($C2471,'Policy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3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Waste Heat Recovery</v>
      </c>
      <c r="C2472" s="254" t="str">
        <f t="shared" si="106"/>
        <v>Perc of Waste Heat Recovery Potential Achieved</v>
      </c>
      <c r="D2472" s="6" t="s">
        <v>3040</v>
      </c>
      <c r="E2472" s="1"/>
      <c r="F2472" t="s">
        <v>3043</v>
      </c>
      <c r="G2472" s="45"/>
      <c r="H2472" s="47">
        <f t="shared" si="107"/>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waste heat recovery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1</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of potential achieved</v>
      </c>
      <c r="P2472" s="254" t="str">
        <f>IF(ISBLANK(INDEX('Policy Characteristics'!J:J,MATCH($C2472,'Policy Characteristics'!$C:$C,0))),"",INDEX('Policy Characteristics'!J:J,MATCH($C2472,'Policy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3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Waste Heat Recovery</v>
      </c>
      <c r="C2473" s="254" t="str">
        <f t="shared" si="106"/>
        <v>Perc of Waste Heat Recovery Potential Achieved</v>
      </c>
      <c r="D2473" s="6" t="s">
        <v>3041</v>
      </c>
      <c r="E2473" s="1"/>
      <c r="F2473" t="s">
        <v>3002</v>
      </c>
      <c r="G2473" s="45"/>
      <c r="H2473" s="47">
        <f t="shared" si="107"/>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waste heat recovery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1</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of potential achieved</v>
      </c>
      <c r="P2473" s="254" t="str">
        <f>IF(ISBLANK(INDEX('Policy Characteristics'!J:J,MATCH($C2473,'Policy Characteristics'!$C:$C,0))),"",INDEX('Policy Characteristics'!J:J,MATCH($C2473,'Policy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3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t="s">
        <v>3728</v>
      </c>
      <c r="D2474" s="45" t="s">
        <v>3017</v>
      </c>
      <c r="E2474" s="45" t="s">
        <v>2376</v>
      </c>
      <c r="F2474" t="s">
        <v>3042</v>
      </c>
      <c r="G2474" s="45" t="s">
        <v>2382</v>
      </c>
      <c r="H2474" s="47">
        <f t="shared" si="107"/>
        <v>2473</v>
      </c>
      <c r="I2474" s="324" t="s">
        <v>40</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3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$C$2474</f>
        <v>Percentage Improvement in Industrial Process Efficiency above BAU</v>
      </c>
      <c r="D2475" s="45" t="s">
        <v>3017</v>
      </c>
      <c r="E2475" s="45" t="s">
        <v>2377</v>
      </c>
      <c r="F2475" t="s">
        <v>3042</v>
      </c>
      <c r="G2475" s="45" t="s">
        <v>2385</v>
      </c>
      <c r="H2475" s="47">
        <f t="shared" si="107"/>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3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ref="C2476:C2539" si="108">$C$2474</f>
        <v>Percentage Improvement in Industrial Process Efficiency above BAU</v>
      </c>
      <c r="D2476" s="45" t="s">
        <v>3017</v>
      </c>
      <c r="E2476" s="45" t="s">
        <v>2378</v>
      </c>
      <c r="F2476" t="s">
        <v>3042</v>
      </c>
      <c r="G2476" s="45" t="s">
        <v>2386</v>
      </c>
      <c r="H2476" s="47">
        <f t="shared" si="107"/>
        <v>2475</v>
      </c>
      <c r="I2476" s="324" t="s">
        <v>40</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3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108"/>
        <v>Percentage Improvement in Industrial Process Efficiency above BAU</v>
      </c>
      <c r="D2477" s="45" t="s">
        <v>3017</v>
      </c>
      <c r="E2477" s="45" t="s">
        <v>2379</v>
      </c>
      <c r="F2477" t="s">
        <v>3042</v>
      </c>
      <c r="G2477" s="45" t="s">
        <v>2383</v>
      </c>
      <c r="H2477" s="47">
        <f t="shared" si="107"/>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3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108"/>
        <v>Percentage Improvement in Industrial Process Efficiency above BAU</v>
      </c>
      <c r="D2478" s="45" t="s">
        <v>3017</v>
      </c>
      <c r="E2478" s="45" t="s">
        <v>2380</v>
      </c>
      <c r="F2478" t="s">
        <v>3042</v>
      </c>
      <c r="G2478" s="45" t="s">
        <v>2384</v>
      </c>
      <c r="H2478" s="47">
        <f t="shared" si="107"/>
        <v>2477</v>
      </c>
      <c r="I2478" s="324" t="s">
        <v>40</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3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108"/>
        <v>Percentage Improvement in Industrial Process Efficiency above BAU</v>
      </c>
      <c r="D2479" s="45" t="s">
        <v>3017</v>
      </c>
      <c r="E2479" s="45" t="s">
        <v>2381</v>
      </c>
      <c r="F2479" t="s">
        <v>3042</v>
      </c>
      <c r="G2479" s="45" t="s">
        <v>2387</v>
      </c>
      <c r="H2479" s="47">
        <f t="shared" si="107"/>
        <v>2478</v>
      </c>
      <c r="I2479" s="324" t="s">
        <v>41</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3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108"/>
        <v>Percentage Improvement in Industrial Process Efficiency above BAU</v>
      </c>
      <c r="D2480" s="45" t="s">
        <v>3017</v>
      </c>
      <c r="E2480" s="45" t="s">
        <v>2674</v>
      </c>
      <c r="F2480" t="s">
        <v>3042</v>
      </c>
      <c r="G2480" s="45" t="s">
        <v>2677</v>
      </c>
      <c r="H2480" s="47">
        <f t="shared" si="107"/>
        <v>2479</v>
      </c>
      <c r="I2480" s="324" t="s">
        <v>41</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3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108"/>
        <v>Percentage Improvement in Industrial Process Efficiency above BAU</v>
      </c>
      <c r="D2481" s="45" t="s">
        <v>3017</v>
      </c>
      <c r="E2481" s="45" t="s">
        <v>2675</v>
      </c>
      <c r="F2481" t="s">
        <v>3042</v>
      </c>
      <c r="G2481" s="45" t="s">
        <v>2679</v>
      </c>
      <c r="H2481" s="47">
        <f t="shared" si="107"/>
        <v>2480</v>
      </c>
      <c r="I2481" s="324" t="s">
        <v>40</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3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108"/>
        <v>Percentage Improvement in Industrial Process Efficiency above BAU</v>
      </c>
      <c r="D2482" s="45" t="s">
        <v>3017</v>
      </c>
      <c r="E2482" s="45" t="s">
        <v>2676</v>
      </c>
      <c r="F2482" t="s">
        <v>3042</v>
      </c>
      <c r="G2482" s="45" t="s">
        <v>2680</v>
      </c>
      <c r="H2482" s="47">
        <f t="shared" si="107"/>
        <v>2481</v>
      </c>
      <c r="I2482" s="324" t="s">
        <v>40</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3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108"/>
        <v>Percentage Improvement in Industrial Process Efficiency above BAU</v>
      </c>
      <c r="D2483" s="45" t="s">
        <v>3017</v>
      </c>
      <c r="E2483" s="45" t="s">
        <v>2673</v>
      </c>
      <c r="F2483" t="s">
        <v>3042</v>
      </c>
      <c r="G2483" s="45" t="s">
        <v>2678</v>
      </c>
      <c r="H2483" s="47">
        <f t="shared" si="107"/>
        <v>2482</v>
      </c>
      <c r="I2483" s="324" t="s">
        <v>41</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3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108"/>
        <v>Percentage Improvement in Industrial Process Efficiency above BAU</v>
      </c>
      <c r="D2484" s="6" t="s">
        <v>3018</v>
      </c>
      <c r="E2484" s="45" t="s">
        <v>2376</v>
      </c>
      <c r="F2484" t="s">
        <v>2727</v>
      </c>
      <c r="G2484" s="45" t="s">
        <v>2382</v>
      </c>
      <c r="H2484" s="47">
        <f t="shared" si="107"/>
        <v>2483</v>
      </c>
      <c r="I2484" s="324" t="s">
        <v>40</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3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108"/>
        <v>Percentage Improvement in Industrial Process Efficiency above BAU</v>
      </c>
      <c r="D2485" s="6" t="s">
        <v>3018</v>
      </c>
      <c r="E2485" s="45" t="s">
        <v>2377</v>
      </c>
      <c r="F2485" t="s">
        <v>2727</v>
      </c>
      <c r="G2485" s="45" t="s">
        <v>2385</v>
      </c>
      <c r="H2485" s="47">
        <f t="shared" si="107"/>
        <v>2484</v>
      </c>
      <c r="I2485" s="324" t="s">
        <v>40</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3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108"/>
        <v>Percentage Improvement in Industrial Process Efficiency above BAU</v>
      </c>
      <c r="D2486" s="6" t="s">
        <v>3018</v>
      </c>
      <c r="E2486" s="45" t="s">
        <v>2378</v>
      </c>
      <c r="F2486" t="s">
        <v>2727</v>
      </c>
      <c r="G2486" s="45" t="s">
        <v>2386</v>
      </c>
      <c r="H2486" s="47">
        <f t="shared" si="107"/>
        <v>2485</v>
      </c>
      <c r="I2486" s="324" t="s">
        <v>40</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3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108"/>
        <v>Percentage Improvement in Industrial Process Efficiency above BAU</v>
      </c>
      <c r="D2487" s="6" t="s">
        <v>3018</v>
      </c>
      <c r="E2487" s="45" t="s">
        <v>2379</v>
      </c>
      <c r="F2487" t="s">
        <v>2727</v>
      </c>
      <c r="G2487" s="45" t="s">
        <v>2383</v>
      </c>
      <c r="H2487" s="47">
        <f t="shared" si="107"/>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3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108"/>
        <v>Percentage Improvement in Industrial Process Efficiency above BAU</v>
      </c>
      <c r="D2488" s="6" t="s">
        <v>3018</v>
      </c>
      <c r="E2488" s="45" t="s">
        <v>2380</v>
      </c>
      <c r="F2488" t="s">
        <v>2727</v>
      </c>
      <c r="G2488" s="45" t="s">
        <v>2384</v>
      </c>
      <c r="H2488" s="47">
        <f t="shared" si="107"/>
        <v>2487</v>
      </c>
      <c r="I2488" s="324" t="s">
        <v>40</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3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108"/>
        <v>Percentage Improvement in Industrial Process Efficiency above BAU</v>
      </c>
      <c r="D2489" s="6" t="s">
        <v>3018</v>
      </c>
      <c r="E2489" s="45" t="s">
        <v>2381</v>
      </c>
      <c r="F2489" t="s">
        <v>2727</v>
      </c>
      <c r="G2489" s="45" t="s">
        <v>2387</v>
      </c>
      <c r="H2489" s="47">
        <f t="shared" si="107"/>
        <v>2488</v>
      </c>
      <c r="I2489" s="324" t="s">
        <v>41</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3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108"/>
        <v>Percentage Improvement in Industrial Process Efficiency above BAU</v>
      </c>
      <c r="D2490" s="6" t="s">
        <v>3018</v>
      </c>
      <c r="E2490" s="45" t="s">
        <v>2674</v>
      </c>
      <c r="F2490" t="s">
        <v>2727</v>
      </c>
      <c r="G2490" s="45" t="s">
        <v>2677</v>
      </c>
      <c r="H2490" s="47">
        <f t="shared" si="107"/>
        <v>2489</v>
      </c>
      <c r="I2490" s="324" t="s">
        <v>41</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3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108"/>
        <v>Percentage Improvement in Industrial Process Efficiency above BAU</v>
      </c>
      <c r="D2491" s="6" t="s">
        <v>3018</v>
      </c>
      <c r="E2491" s="45" t="s">
        <v>2675</v>
      </c>
      <c r="F2491" t="s">
        <v>2727</v>
      </c>
      <c r="G2491" s="45" t="s">
        <v>2679</v>
      </c>
      <c r="H2491" s="47">
        <f t="shared" si="107"/>
        <v>2490</v>
      </c>
      <c r="I2491" s="324" t="s">
        <v>40</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3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108"/>
        <v>Percentage Improvement in Industrial Process Efficiency above BAU</v>
      </c>
      <c r="D2492" s="6" t="s">
        <v>3018</v>
      </c>
      <c r="E2492" s="45" t="s">
        <v>2676</v>
      </c>
      <c r="F2492" t="s">
        <v>2727</v>
      </c>
      <c r="G2492" s="45" t="s">
        <v>2680</v>
      </c>
      <c r="H2492" s="47">
        <f t="shared" si="107"/>
        <v>2491</v>
      </c>
      <c r="I2492" s="324" t="s">
        <v>41</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3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108"/>
        <v>Percentage Improvement in Industrial Process Efficiency above BAU</v>
      </c>
      <c r="D2493" s="6" t="s">
        <v>3018</v>
      </c>
      <c r="E2493" s="45" t="s">
        <v>2673</v>
      </c>
      <c r="F2493" t="s">
        <v>2727</v>
      </c>
      <c r="G2493" s="45" t="s">
        <v>2678</v>
      </c>
      <c r="H2493" s="47">
        <f t="shared" si="107"/>
        <v>2492</v>
      </c>
      <c r="I2493" s="324" t="s">
        <v>41</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3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108"/>
        <v>Percentage Improvement in Industrial Process Efficiency above BAU</v>
      </c>
      <c r="D2494" s="6" t="s">
        <v>3019</v>
      </c>
      <c r="E2494" s="45" t="s">
        <v>2376</v>
      </c>
      <c r="F2494" t="s">
        <v>2983</v>
      </c>
      <c r="G2494" s="45" t="s">
        <v>2382</v>
      </c>
      <c r="H2494" s="47">
        <f t="shared" si="107"/>
        <v>2493</v>
      </c>
      <c r="I2494" s="324" t="s">
        <v>40</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3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108"/>
        <v>Percentage Improvement in Industrial Process Efficiency above BAU</v>
      </c>
      <c r="D2495" s="6" t="s">
        <v>3019</v>
      </c>
      <c r="E2495" s="45" t="s">
        <v>2377</v>
      </c>
      <c r="F2495" t="s">
        <v>2983</v>
      </c>
      <c r="G2495" s="45" t="s">
        <v>2385</v>
      </c>
      <c r="H2495" s="47">
        <f t="shared" si="107"/>
        <v>2494</v>
      </c>
      <c r="I2495" s="324" t="s">
        <v>41</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3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108"/>
        <v>Percentage Improvement in Industrial Process Efficiency above BAU</v>
      </c>
      <c r="D2496" s="6" t="s">
        <v>3019</v>
      </c>
      <c r="E2496" s="45" t="s">
        <v>2378</v>
      </c>
      <c r="F2496" t="s">
        <v>2983</v>
      </c>
      <c r="G2496" s="45" t="s">
        <v>2386</v>
      </c>
      <c r="H2496" s="47">
        <f t="shared" si="107"/>
        <v>2495</v>
      </c>
      <c r="I2496" s="324" t="s">
        <v>40</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3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108"/>
        <v>Percentage Improvement in Industrial Process Efficiency above BAU</v>
      </c>
      <c r="D2497" s="6" t="s">
        <v>3019</v>
      </c>
      <c r="E2497" s="45" t="s">
        <v>2379</v>
      </c>
      <c r="F2497" t="s">
        <v>2983</v>
      </c>
      <c r="G2497" s="45" t="s">
        <v>2383</v>
      </c>
      <c r="H2497" s="47">
        <f t="shared" si="107"/>
        <v>2496</v>
      </c>
      <c r="I2497" s="324" t="s">
        <v>41</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3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108"/>
        <v>Percentage Improvement in Industrial Process Efficiency above BAU</v>
      </c>
      <c r="D2498" s="6" t="s">
        <v>3019</v>
      </c>
      <c r="E2498" s="45" t="s">
        <v>2380</v>
      </c>
      <c r="F2498" t="s">
        <v>2983</v>
      </c>
      <c r="G2498" s="45" t="s">
        <v>2384</v>
      </c>
      <c r="H2498" s="47">
        <f t="shared" si="107"/>
        <v>2497</v>
      </c>
      <c r="I2498" s="324" t="s">
        <v>40</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3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108"/>
        <v>Percentage Improvement in Industrial Process Efficiency above BAU</v>
      </c>
      <c r="D2499" s="6" t="s">
        <v>3019</v>
      </c>
      <c r="E2499" s="45" t="s">
        <v>2381</v>
      </c>
      <c r="F2499" t="s">
        <v>2983</v>
      </c>
      <c r="G2499" s="45" t="s">
        <v>2387</v>
      </c>
      <c r="H2499" s="47">
        <f t="shared" si="107"/>
        <v>2498</v>
      </c>
      <c r="I2499" s="324" t="s">
        <v>41</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3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108"/>
        <v>Percentage Improvement in Industrial Process Efficiency above BAU</v>
      </c>
      <c r="D2500" s="6" t="s">
        <v>3019</v>
      </c>
      <c r="E2500" s="45" t="s">
        <v>2674</v>
      </c>
      <c r="F2500" t="s">
        <v>2983</v>
      </c>
      <c r="G2500" s="45" t="s">
        <v>2677</v>
      </c>
      <c r="H2500" s="47">
        <f t="shared" si="107"/>
        <v>2499</v>
      </c>
      <c r="I2500" s="324" t="s">
        <v>41</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3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108"/>
        <v>Percentage Improvement in Industrial Process Efficiency above BAU</v>
      </c>
      <c r="D2501" s="6" t="s">
        <v>3019</v>
      </c>
      <c r="E2501" s="45" t="s">
        <v>2675</v>
      </c>
      <c r="F2501" t="s">
        <v>2983</v>
      </c>
      <c r="G2501" s="45" t="s">
        <v>2679</v>
      </c>
      <c r="H2501" s="47">
        <f t="shared" si="107"/>
        <v>2500</v>
      </c>
      <c r="I2501" s="324" t="s">
        <v>40</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3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108"/>
        <v>Percentage Improvement in Industrial Process Efficiency above BAU</v>
      </c>
      <c r="D2502" s="6" t="s">
        <v>3019</v>
      </c>
      <c r="E2502" s="45" t="s">
        <v>2676</v>
      </c>
      <c r="F2502" t="s">
        <v>2983</v>
      </c>
      <c r="G2502" s="45" t="s">
        <v>2680</v>
      </c>
      <c r="H2502" s="47">
        <f t="shared" si="107"/>
        <v>2501</v>
      </c>
      <c r="I2502" s="324" t="s">
        <v>41</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3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108"/>
        <v>Percentage Improvement in Industrial Process Efficiency above BAU</v>
      </c>
      <c r="D2503" s="6" t="s">
        <v>3019</v>
      </c>
      <c r="E2503" s="45" t="s">
        <v>2673</v>
      </c>
      <c r="F2503" t="s">
        <v>2983</v>
      </c>
      <c r="G2503" s="45" t="s">
        <v>2678</v>
      </c>
      <c r="H2503" s="47">
        <f t="shared" si="107"/>
        <v>2502</v>
      </c>
      <c r="I2503" s="324" t="s">
        <v>41</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3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108"/>
        <v>Percentage Improvement in Industrial Process Efficiency above BAU</v>
      </c>
      <c r="D2504" s="6" t="s">
        <v>3020</v>
      </c>
      <c r="E2504" s="45" t="s">
        <v>2376</v>
      </c>
      <c r="F2504" t="s">
        <v>2984</v>
      </c>
      <c r="G2504" s="45" t="s">
        <v>2382</v>
      </c>
      <c r="H2504" s="47">
        <f t="shared" si="107"/>
        <v>2503</v>
      </c>
      <c r="I2504" s="324" t="s">
        <v>40</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3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108"/>
        <v>Percentage Improvement in Industrial Process Efficiency above BAU</v>
      </c>
      <c r="D2505" s="6" t="s">
        <v>3020</v>
      </c>
      <c r="E2505" s="45" t="s">
        <v>2377</v>
      </c>
      <c r="F2505" t="s">
        <v>2984</v>
      </c>
      <c r="G2505" s="45" t="s">
        <v>2385</v>
      </c>
      <c r="H2505" s="47">
        <f t="shared" si="107"/>
        <v>2504</v>
      </c>
      <c r="I2505" s="324" t="s">
        <v>41</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3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108"/>
        <v>Percentage Improvement in Industrial Process Efficiency above BAU</v>
      </c>
      <c r="D2506" s="6" t="s">
        <v>3020</v>
      </c>
      <c r="E2506" s="45" t="s">
        <v>2378</v>
      </c>
      <c r="F2506" t="s">
        <v>2984</v>
      </c>
      <c r="G2506" s="45" t="s">
        <v>2386</v>
      </c>
      <c r="H2506" s="47">
        <f t="shared" si="107"/>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3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108"/>
        <v>Percentage Improvement in Industrial Process Efficiency above BAU</v>
      </c>
      <c r="D2507" s="6" t="s">
        <v>3020</v>
      </c>
      <c r="E2507" s="45" t="s">
        <v>2379</v>
      </c>
      <c r="F2507" t="s">
        <v>2984</v>
      </c>
      <c r="G2507" s="45" t="s">
        <v>2383</v>
      </c>
      <c r="H2507" s="47">
        <f t="shared" si="107"/>
        <v>2506</v>
      </c>
      <c r="I2507" s="324" t="s">
        <v>41</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3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108"/>
        <v>Percentage Improvement in Industrial Process Efficiency above BAU</v>
      </c>
      <c r="D2508" s="6" t="s">
        <v>3020</v>
      </c>
      <c r="E2508" s="45" t="s">
        <v>2380</v>
      </c>
      <c r="F2508" t="s">
        <v>2984</v>
      </c>
      <c r="G2508" s="45" t="s">
        <v>2384</v>
      </c>
      <c r="H2508" s="47">
        <f t="shared" si="107"/>
        <v>2507</v>
      </c>
      <c r="I2508" s="324" t="s">
        <v>40</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3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108"/>
        <v>Percentage Improvement in Industrial Process Efficiency above BAU</v>
      </c>
      <c r="D2509" s="6" t="s">
        <v>3020</v>
      </c>
      <c r="E2509" s="45" t="s">
        <v>2381</v>
      </c>
      <c r="F2509" t="s">
        <v>2984</v>
      </c>
      <c r="G2509" s="45" t="s">
        <v>2387</v>
      </c>
      <c r="H2509" s="47">
        <f t="shared" si="107"/>
        <v>2508</v>
      </c>
      <c r="I2509" s="324" t="s">
        <v>41</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3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108"/>
        <v>Percentage Improvement in Industrial Process Efficiency above BAU</v>
      </c>
      <c r="D2510" s="6" t="s">
        <v>3020</v>
      </c>
      <c r="E2510" s="45" t="s">
        <v>2674</v>
      </c>
      <c r="F2510" t="s">
        <v>2984</v>
      </c>
      <c r="G2510" s="45" t="s">
        <v>2677</v>
      </c>
      <c r="H2510" s="47">
        <f t="shared" si="107"/>
        <v>2509</v>
      </c>
      <c r="I2510" s="324" t="s">
        <v>41</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3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108"/>
        <v>Percentage Improvement in Industrial Process Efficiency above BAU</v>
      </c>
      <c r="D2511" s="6" t="s">
        <v>3020</v>
      </c>
      <c r="E2511" s="45" t="s">
        <v>2675</v>
      </c>
      <c r="F2511" t="s">
        <v>2984</v>
      </c>
      <c r="G2511" s="45" t="s">
        <v>2679</v>
      </c>
      <c r="H2511" s="47">
        <f t="shared" si="107"/>
        <v>2510</v>
      </c>
      <c r="I2511" s="324" t="s">
        <v>40</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3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108"/>
        <v>Percentage Improvement in Industrial Process Efficiency above BAU</v>
      </c>
      <c r="D2512" s="6" t="s">
        <v>3020</v>
      </c>
      <c r="E2512" s="45" t="s">
        <v>2676</v>
      </c>
      <c r="F2512" t="s">
        <v>2984</v>
      </c>
      <c r="G2512" s="45" t="s">
        <v>2680</v>
      </c>
      <c r="H2512" s="47">
        <f t="shared" si="107"/>
        <v>2511</v>
      </c>
      <c r="I2512" s="324" t="s">
        <v>41</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3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108"/>
        <v>Percentage Improvement in Industrial Process Efficiency above BAU</v>
      </c>
      <c r="D2513" s="6" t="s">
        <v>3020</v>
      </c>
      <c r="E2513" s="45" t="s">
        <v>2673</v>
      </c>
      <c r="F2513" t="s">
        <v>2984</v>
      </c>
      <c r="G2513" s="45" t="s">
        <v>2678</v>
      </c>
      <c r="H2513" s="47">
        <f t="shared" si="107"/>
        <v>2512</v>
      </c>
      <c r="I2513" s="324" t="s">
        <v>41</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3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108"/>
        <v>Percentage Improvement in Industrial Process Efficiency above BAU</v>
      </c>
      <c r="D2514" s="6" t="s">
        <v>3021</v>
      </c>
      <c r="E2514" s="45" t="s">
        <v>2376</v>
      </c>
      <c r="F2514" t="s">
        <v>2985</v>
      </c>
      <c r="G2514" s="45" t="s">
        <v>2382</v>
      </c>
      <c r="H2514" s="47">
        <f t="shared" si="107"/>
        <v>2513</v>
      </c>
      <c r="I2514" s="324" t="s">
        <v>40</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3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si="108"/>
        <v>Percentage Improvement in Industrial Process Efficiency above BAU</v>
      </c>
      <c r="D2515" s="6" t="s">
        <v>3021</v>
      </c>
      <c r="E2515" s="45" t="s">
        <v>2377</v>
      </c>
      <c r="F2515" t="s">
        <v>2985</v>
      </c>
      <c r="G2515" s="45" t="s">
        <v>2385</v>
      </c>
      <c r="H2515" s="47">
        <f t="shared" si="107"/>
        <v>2514</v>
      </c>
      <c r="I2515" s="324" t="s">
        <v>40</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3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108"/>
        <v>Percentage Improvement in Industrial Process Efficiency above BAU</v>
      </c>
      <c r="D2516" s="6" t="s">
        <v>3021</v>
      </c>
      <c r="E2516" s="45" t="s">
        <v>2378</v>
      </c>
      <c r="F2516" t="s">
        <v>2985</v>
      </c>
      <c r="G2516" s="45" t="s">
        <v>2386</v>
      </c>
      <c r="H2516" s="47">
        <f t="shared" si="107"/>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3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108"/>
        <v>Percentage Improvement in Industrial Process Efficiency above BAU</v>
      </c>
      <c r="D2517" s="6" t="s">
        <v>3021</v>
      </c>
      <c r="E2517" s="45" t="s">
        <v>2379</v>
      </c>
      <c r="F2517" t="s">
        <v>2985</v>
      </c>
      <c r="G2517" s="45" t="s">
        <v>2383</v>
      </c>
      <c r="H2517" s="47">
        <f t="shared" si="107"/>
        <v>2516</v>
      </c>
      <c r="I2517" s="324" t="s">
        <v>41</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3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108"/>
        <v>Percentage Improvement in Industrial Process Efficiency above BAU</v>
      </c>
      <c r="D2518" s="6" t="s">
        <v>3021</v>
      </c>
      <c r="E2518" s="45" t="s">
        <v>2380</v>
      </c>
      <c r="F2518" t="s">
        <v>2985</v>
      </c>
      <c r="G2518" s="45" t="s">
        <v>2384</v>
      </c>
      <c r="H2518" s="47">
        <f t="shared" si="107"/>
        <v>2517</v>
      </c>
      <c r="I2518" s="324" t="s">
        <v>40</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3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108"/>
        <v>Percentage Improvement in Industrial Process Efficiency above BAU</v>
      </c>
      <c r="D2519" s="6" t="s">
        <v>3021</v>
      </c>
      <c r="E2519" s="45" t="s">
        <v>2381</v>
      </c>
      <c r="F2519" t="s">
        <v>2985</v>
      </c>
      <c r="G2519" s="45" t="s">
        <v>2387</v>
      </c>
      <c r="H2519" s="47">
        <f t="shared" si="107"/>
        <v>2518</v>
      </c>
      <c r="I2519" s="324" t="s">
        <v>41</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3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108"/>
        <v>Percentage Improvement in Industrial Process Efficiency above BAU</v>
      </c>
      <c r="D2520" s="6" t="s">
        <v>3021</v>
      </c>
      <c r="E2520" s="45" t="s">
        <v>2674</v>
      </c>
      <c r="F2520" t="s">
        <v>2985</v>
      </c>
      <c r="G2520" s="45" t="s">
        <v>2677</v>
      </c>
      <c r="H2520" s="47">
        <f t="shared" si="107"/>
        <v>2519</v>
      </c>
      <c r="I2520" s="324" t="s">
        <v>41</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3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108"/>
        <v>Percentage Improvement in Industrial Process Efficiency above BAU</v>
      </c>
      <c r="D2521" s="6" t="s">
        <v>3021</v>
      </c>
      <c r="E2521" s="45" t="s">
        <v>2675</v>
      </c>
      <c r="F2521" t="s">
        <v>2985</v>
      </c>
      <c r="G2521" s="45" t="s">
        <v>2679</v>
      </c>
      <c r="H2521" s="47">
        <f t="shared" si="107"/>
        <v>2520</v>
      </c>
      <c r="I2521" s="324" t="s">
        <v>40</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3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108"/>
        <v>Percentage Improvement in Industrial Process Efficiency above BAU</v>
      </c>
      <c r="D2522" s="6" t="s">
        <v>3021</v>
      </c>
      <c r="E2522" s="45" t="s">
        <v>2676</v>
      </c>
      <c r="F2522" t="s">
        <v>2985</v>
      </c>
      <c r="G2522" s="45" t="s">
        <v>2680</v>
      </c>
      <c r="H2522" s="47">
        <f t="shared" si="107"/>
        <v>2521</v>
      </c>
      <c r="I2522" s="324" t="s">
        <v>40</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3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108"/>
        <v>Percentage Improvement in Industrial Process Efficiency above BAU</v>
      </c>
      <c r="D2523" s="6" t="s">
        <v>3021</v>
      </c>
      <c r="E2523" s="45" t="s">
        <v>2673</v>
      </c>
      <c r="F2523" t="s">
        <v>2985</v>
      </c>
      <c r="G2523" s="45" t="s">
        <v>2678</v>
      </c>
      <c r="H2523" s="47">
        <f t="shared" si="107"/>
        <v>2522</v>
      </c>
      <c r="I2523" s="324" t="s">
        <v>41</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3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si="108"/>
        <v>Percentage Improvement in Industrial Process Efficiency above BAU</v>
      </c>
      <c r="D2524" s="6" t="s">
        <v>3022</v>
      </c>
      <c r="E2524" s="45" t="s">
        <v>2376</v>
      </c>
      <c r="F2524" t="s">
        <v>2986</v>
      </c>
      <c r="G2524" s="45" t="s">
        <v>2382</v>
      </c>
      <c r="H2524" s="47">
        <f t="shared" si="107"/>
        <v>2523</v>
      </c>
      <c r="I2524" s="324" t="s">
        <v>40</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3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108"/>
        <v>Percentage Improvement in Industrial Process Efficiency above BAU</v>
      </c>
      <c r="D2525" s="6" t="s">
        <v>3022</v>
      </c>
      <c r="E2525" s="45" t="s">
        <v>2377</v>
      </c>
      <c r="F2525" t="s">
        <v>2986</v>
      </c>
      <c r="G2525" s="45" t="s">
        <v>2385</v>
      </c>
      <c r="H2525" s="47">
        <f t="shared" ref="H2525:H2588" si="109">H2524+1</f>
        <v>2524</v>
      </c>
      <c r="I2525" s="324" t="s">
        <v>40</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3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108"/>
        <v>Percentage Improvement in Industrial Process Efficiency above BAU</v>
      </c>
      <c r="D2526" s="6" t="s">
        <v>3022</v>
      </c>
      <c r="E2526" s="45" t="s">
        <v>2378</v>
      </c>
      <c r="F2526" t="s">
        <v>2986</v>
      </c>
      <c r="G2526" s="45" t="s">
        <v>2386</v>
      </c>
      <c r="H2526" s="47">
        <f t="shared" si="109"/>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3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108"/>
        <v>Percentage Improvement in Industrial Process Efficiency above BAU</v>
      </c>
      <c r="D2527" s="6" t="s">
        <v>3022</v>
      </c>
      <c r="E2527" s="45" t="s">
        <v>2379</v>
      </c>
      <c r="F2527" t="s">
        <v>2986</v>
      </c>
      <c r="G2527" s="45" t="s">
        <v>2383</v>
      </c>
      <c r="H2527" s="47">
        <f t="shared" si="109"/>
        <v>2526</v>
      </c>
      <c r="I2527" s="324" t="s">
        <v>41</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3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108"/>
        <v>Percentage Improvement in Industrial Process Efficiency above BAU</v>
      </c>
      <c r="D2528" s="6" t="s">
        <v>3022</v>
      </c>
      <c r="E2528" s="45" t="s">
        <v>2380</v>
      </c>
      <c r="F2528" t="s">
        <v>2986</v>
      </c>
      <c r="G2528" s="45" t="s">
        <v>2384</v>
      </c>
      <c r="H2528" s="47">
        <f t="shared" si="109"/>
        <v>2527</v>
      </c>
      <c r="I2528" s="324" t="s">
        <v>40</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3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108"/>
        <v>Percentage Improvement in Industrial Process Efficiency above BAU</v>
      </c>
      <c r="D2529" s="6" t="s">
        <v>3022</v>
      </c>
      <c r="E2529" s="45" t="s">
        <v>2381</v>
      </c>
      <c r="F2529" t="s">
        <v>2986</v>
      </c>
      <c r="G2529" s="45" t="s">
        <v>2387</v>
      </c>
      <c r="H2529" s="47">
        <f t="shared" si="109"/>
        <v>2528</v>
      </c>
      <c r="I2529" s="324" t="s">
        <v>41</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3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108"/>
        <v>Percentage Improvement in Industrial Process Efficiency above BAU</v>
      </c>
      <c r="D2530" s="6" t="s">
        <v>3022</v>
      </c>
      <c r="E2530" s="45" t="s">
        <v>2674</v>
      </c>
      <c r="F2530" t="s">
        <v>2986</v>
      </c>
      <c r="G2530" s="45" t="s">
        <v>2677</v>
      </c>
      <c r="H2530" s="47">
        <f t="shared" si="109"/>
        <v>2529</v>
      </c>
      <c r="I2530" s="324" t="s">
        <v>41</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3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108"/>
        <v>Percentage Improvement in Industrial Process Efficiency above BAU</v>
      </c>
      <c r="D2531" s="6" t="s">
        <v>3022</v>
      </c>
      <c r="E2531" s="45" t="s">
        <v>2675</v>
      </c>
      <c r="F2531" t="s">
        <v>2986</v>
      </c>
      <c r="G2531" s="45" t="s">
        <v>2679</v>
      </c>
      <c r="H2531" s="47">
        <f t="shared" si="109"/>
        <v>2530</v>
      </c>
      <c r="I2531" s="324" t="s">
        <v>40</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3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108"/>
        <v>Percentage Improvement in Industrial Process Efficiency above BAU</v>
      </c>
      <c r="D2532" s="6" t="s">
        <v>3022</v>
      </c>
      <c r="E2532" s="45" t="s">
        <v>2676</v>
      </c>
      <c r="F2532" t="s">
        <v>2986</v>
      </c>
      <c r="G2532" s="45" t="s">
        <v>2680</v>
      </c>
      <c r="H2532" s="47">
        <f t="shared" si="109"/>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3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108"/>
        <v>Percentage Improvement in Industrial Process Efficiency above BAU</v>
      </c>
      <c r="D2533" s="6" t="s">
        <v>3022</v>
      </c>
      <c r="E2533" s="45" t="s">
        <v>2673</v>
      </c>
      <c r="F2533" t="s">
        <v>2986</v>
      </c>
      <c r="G2533" s="45" t="s">
        <v>2678</v>
      </c>
      <c r="H2533" s="47">
        <f t="shared" si="109"/>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3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108"/>
        <v>Percentage Improvement in Industrial Process Efficiency above BAU</v>
      </c>
      <c r="D2534" s="6" t="s">
        <v>3023</v>
      </c>
      <c r="E2534" s="45" t="s">
        <v>2376</v>
      </c>
      <c r="F2534" t="s">
        <v>2987</v>
      </c>
      <c r="G2534" s="45" t="s">
        <v>2382</v>
      </c>
      <c r="H2534" s="47">
        <f t="shared" si="109"/>
        <v>2533</v>
      </c>
      <c r="I2534" s="324" t="s">
        <v>40</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3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108"/>
        <v>Percentage Improvement in Industrial Process Efficiency above BAU</v>
      </c>
      <c r="D2535" s="6" t="s">
        <v>3023</v>
      </c>
      <c r="E2535" s="45" t="s">
        <v>2377</v>
      </c>
      <c r="F2535" t="s">
        <v>2987</v>
      </c>
      <c r="G2535" s="45" t="s">
        <v>2385</v>
      </c>
      <c r="H2535" s="47">
        <f t="shared" si="109"/>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3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108"/>
        <v>Percentage Improvement in Industrial Process Efficiency above BAU</v>
      </c>
      <c r="D2536" s="6" t="s">
        <v>3023</v>
      </c>
      <c r="E2536" s="45" t="s">
        <v>2378</v>
      </c>
      <c r="F2536" t="s">
        <v>2987</v>
      </c>
      <c r="G2536" s="45" t="s">
        <v>2386</v>
      </c>
      <c r="H2536" s="47">
        <f t="shared" si="109"/>
        <v>2535</v>
      </c>
      <c r="I2536" s="324" t="s">
        <v>40</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3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108"/>
        <v>Percentage Improvement in Industrial Process Efficiency above BAU</v>
      </c>
      <c r="D2537" s="6" t="s">
        <v>3023</v>
      </c>
      <c r="E2537" s="45" t="s">
        <v>2379</v>
      </c>
      <c r="F2537" t="s">
        <v>2987</v>
      </c>
      <c r="G2537" s="45" t="s">
        <v>2383</v>
      </c>
      <c r="H2537" s="47">
        <f t="shared" si="109"/>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3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108"/>
        <v>Percentage Improvement in Industrial Process Efficiency above BAU</v>
      </c>
      <c r="D2538" s="6" t="s">
        <v>3023</v>
      </c>
      <c r="E2538" s="45" t="s">
        <v>2380</v>
      </c>
      <c r="F2538" t="s">
        <v>2987</v>
      </c>
      <c r="G2538" s="45" t="s">
        <v>2384</v>
      </c>
      <c r="H2538" s="47">
        <f t="shared" si="109"/>
        <v>2537</v>
      </c>
      <c r="I2538" s="324" t="s">
        <v>40</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3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108"/>
        <v>Percentage Improvement in Industrial Process Efficiency above BAU</v>
      </c>
      <c r="D2539" s="6" t="s">
        <v>3023</v>
      </c>
      <c r="E2539" s="45" t="s">
        <v>2381</v>
      </c>
      <c r="F2539" t="s">
        <v>2987</v>
      </c>
      <c r="G2539" s="45" t="s">
        <v>2387</v>
      </c>
      <c r="H2539" s="47">
        <f t="shared" si="109"/>
        <v>2538</v>
      </c>
      <c r="I2539" s="324" t="s">
        <v>41</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3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ref="C2540:C2603" si="110">$C$2474</f>
        <v>Percentage Improvement in Industrial Process Efficiency above BAU</v>
      </c>
      <c r="D2540" s="6" t="s">
        <v>3023</v>
      </c>
      <c r="E2540" s="45" t="s">
        <v>2674</v>
      </c>
      <c r="F2540" t="s">
        <v>2987</v>
      </c>
      <c r="G2540" s="45" t="s">
        <v>2677</v>
      </c>
      <c r="H2540" s="47">
        <f t="shared" si="109"/>
        <v>2539</v>
      </c>
      <c r="I2540" s="324" t="s">
        <v>41</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3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110"/>
        <v>Percentage Improvement in Industrial Process Efficiency above BAU</v>
      </c>
      <c r="D2541" s="6" t="s">
        <v>3023</v>
      </c>
      <c r="E2541" s="45" t="s">
        <v>2675</v>
      </c>
      <c r="F2541" t="s">
        <v>2987</v>
      </c>
      <c r="G2541" s="45" t="s">
        <v>2679</v>
      </c>
      <c r="H2541" s="47">
        <f t="shared" si="109"/>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3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110"/>
        <v>Percentage Improvement in Industrial Process Efficiency above BAU</v>
      </c>
      <c r="D2542" s="6" t="s">
        <v>3023</v>
      </c>
      <c r="E2542" s="45" t="s">
        <v>2676</v>
      </c>
      <c r="F2542" t="s">
        <v>2987</v>
      </c>
      <c r="G2542" s="45" t="s">
        <v>2680</v>
      </c>
      <c r="H2542" s="47">
        <f t="shared" si="109"/>
        <v>2541</v>
      </c>
      <c r="I2542" s="324" t="s">
        <v>40</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3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110"/>
        <v>Percentage Improvement in Industrial Process Efficiency above BAU</v>
      </c>
      <c r="D2543" s="6" t="s">
        <v>3023</v>
      </c>
      <c r="E2543" s="45" t="s">
        <v>2673</v>
      </c>
      <c r="F2543" t="s">
        <v>2987</v>
      </c>
      <c r="G2543" s="45" t="s">
        <v>2678</v>
      </c>
      <c r="H2543" s="47">
        <f t="shared" si="109"/>
        <v>2542</v>
      </c>
      <c r="I2543" s="324" t="s">
        <v>41</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3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110"/>
        <v>Percentage Improvement in Industrial Process Efficiency above BAU</v>
      </c>
      <c r="D2544" s="6" t="s">
        <v>3024</v>
      </c>
      <c r="E2544" s="45" t="s">
        <v>2376</v>
      </c>
      <c r="F2544" t="s">
        <v>2988</v>
      </c>
      <c r="G2544" s="45" t="s">
        <v>2382</v>
      </c>
      <c r="H2544" s="47">
        <f t="shared" si="109"/>
        <v>2543</v>
      </c>
      <c r="I2544" s="324" t="s">
        <v>40</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3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110"/>
        <v>Percentage Improvement in Industrial Process Efficiency above BAU</v>
      </c>
      <c r="D2545" s="6" t="s">
        <v>3024</v>
      </c>
      <c r="E2545" s="45" t="s">
        <v>2377</v>
      </c>
      <c r="F2545" t="s">
        <v>2988</v>
      </c>
      <c r="G2545" s="45" t="s">
        <v>2385</v>
      </c>
      <c r="H2545" s="47">
        <f t="shared" si="109"/>
        <v>2544</v>
      </c>
      <c r="I2545" s="324" t="s">
        <v>40</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3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110"/>
        <v>Percentage Improvement in Industrial Process Efficiency above BAU</v>
      </c>
      <c r="D2546" s="6" t="s">
        <v>3024</v>
      </c>
      <c r="E2546" s="45" t="s">
        <v>2378</v>
      </c>
      <c r="F2546" t="s">
        <v>2988</v>
      </c>
      <c r="G2546" s="45" t="s">
        <v>2386</v>
      </c>
      <c r="H2546" s="47">
        <f t="shared" si="109"/>
        <v>2545</v>
      </c>
      <c r="I2546" s="324" t="s">
        <v>40</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3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110"/>
        <v>Percentage Improvement in Industrial Process Efficiency above BAU</v>
      </c>
      <c r="D2547" s="6" t="s">
        <v>3024</v>
      </c>
      <c r="E2547" s="45" t="s">
        <v>2379</v>
      </c>
      <c r="F2547" t="s">
        <v>2988</v>
      </c>
      <c r="G2547" s="45" t="s">
        <v>2383</v>
      </c>
      <c r="H2547" s="47">
        <f t="shared" si="109"/>
        <v>2546</v>
      </c>
      <c r="I2547" s="324" t="s">
        <v>41</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3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110"/>
        <v>Percentage Improvement in Industrial Process Efficiency above BAU</v>
      </c>
      <c r="D2548" s="6" t="s">
        <v>3024</v>
      </c>
      <c r="E2548" s="45" t="s">
        <v>2380</v>
      </c>
      <c r="F2548" t="s">
        <v>2988</v>
      </c>
      <c r="G2548" s="45" t="s">
        <v>2384</v>
      </c>
      <c r="H2548" s="47">
        <f t="shared" si="109"/>
        <v>2547</v>
      </c>
      <c r="I2548" s="324" t="s">
        <v>40</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3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110"/>
        <v>Percentage Improvement in Industrial Process Efficiency above BAU</v>
      </c>
      <c r="D2549" s="6" t="s">
        <v>3024</v>
      </c>
      <c r="E2549" s="45" t="s">
        <v>2381</v>
      </c>
      <c r="F2549" t="s">
        <v>2988</v>
      </c>
      <c r="G2549" s="45" t="s">
        <v>2387</v>
      </c>
      <c r="H2549" s="47">
        <f t="shared" si="109"/>
        <v>2548</v>
      </c>
      <c r="I2549" s="324" t="s">
        <v>41</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3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110"/>
        <v>Percentage Improvement in Industrial Process Efficiency above BAU</v>
      </c>
      <c r="D2550" s="6" t="s">
        <v>3024</v>
      </c>
      <c r="E2550" s="45" t="s">
        <v>2674</v>
      </c>
      <c r="F2550" t="s">
        <v>2988</v>
      </c>
      <c r="G2550" s="45" t="s">
        <v>2677</v>
      </c>
      <c r="H2550" s="47">
        <f t="shared" si="109"/>
        <v>2549</v>
      </c>
      <c r="I2550" s="324" t="s">
        <v>41</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3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110"/>
        <v>Percentage Improvement in Industrial Process Efficiency above BAU</v>
      </c>
      <c r="D2551" s="6" t="s">
        <v>3024</v>
      </c>
      <c r="E2551" s="45" t="s">
        <v>2675</v>
      </c>
      <c r="F2551" t="s">
        <v>2988</v>
      </c>
      <c r="G2551" s="45" t="s">
        <v>2679</v>
      </c>
      <c r="H2551" s="47">
        <f t="shared" si="109"/>
        <v>2550</v>
      </c>
      <c r="I2551" s="324" t="s">
        <v>40</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3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110"/>
        <v>Percentage Improvement in Industrial Process Efficiency above BAU</v>
      </c>
      <c r="D2552" s="6" t="s">
        <v>3024</v>
      </c>
      <c r="E2552" s="45" t="s">
        <v>2676</v>
      </c>
      <c r="F2552" t="s">
        <v>2988</v>
      </c>
      <c r="G2552" s="45" t="s">
        <v>2680</v>
      </c>
      <c r="H2552" s="47">
        <f t="shared" si="109"/>
        <v>2551</v>
      </c>
      <c r="I2552" s="324" t="s">
        <v>40</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3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110"/>
        <v>Percentage Improvement in Industrial Process Efficiency above BAU</v>
      </c>
      <c r="D2553" s="6" t="s">
        <v>3024</v>
      </c>
      <c r="E2553" s="45" t="s">
        <v>2673</v>
      </c>
      <c r="F2553" t="s">
        <v>2988</v>
      </c>
      <c r="G2553" s="45" t="s">
        <v>2678</v>
      </c>
      <c r="H2553" s="47">
        <f t="shared" si="109"/>
        <v>2552</v>
      </c>
      <c r="I2553" s="324" t="s">
        <v>41</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3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110"/>
        <v>Percentage Improvement in Industrial Process Efficiency above BAU</v>
      </c>
      <c r="D2554" s="6" t="s">
        <v>3025</v>
      </c>
      <c r="E2554" s="45" t="s">
        <v>2376</v>
      </c>
      <c r="F2554" t="s">
        <v>2989</v>
      </c>
      <c r="G2554" s="45" t="s">
        <v>2382</v>
      </c>
      <c r="H2554" s="47">
        <f t="shared" si="109"/>
        <v>2553</v>
      </c>
      <c r="I2554" s="324" t="s">
        <v>40</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3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110"/>
        <v>Percentage Improvement in Industrial Process Efficiency above BAU</v>
      </c>
      <c r="D2555" s="6" t="s">
        <v>3025</v>
      </c>
      <c r="E2555" s="45" t="s">
        <v>2377</v>
      </c>
      <c r="F2555" t="s">
        <v>2989</v>
      </c>
      <c r="G2555" s="45" t="s">
        <v>2385</v>
      </c>
      <c r="H2555" s="47">
        <f t="shared" si="109"/>
        <v>2554</v>
      </c>
      <c r="I2555" s="324" t="s">
        <v>40</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3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110"/>
        <v>Percentage Improvement in Industrial Process Efficiency above BAU</v>
      </c>
      <c r="D2556" s="6" t="s">
        <v>3025</v>
      </c>
      <c r="E2556" s="45" t="s">
        <v>2378</v>
      </c>
      <c r="F2556" t="s">
        <v>2989</v>
      </c>
      <c r="G2556" s="45" t="s">
        <v>2386</v>
      </c>
      <c r="H2556" s="47">
        <f t="shared" si="109"/>
        <v>2555</v>
      </c>
      <c r="I2556" s="324" t="s">
        <v>40</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3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110"/>
        <v>Percentage Improvement in Industrial Process Efficiency above BAU</v>
      </c>
      <c r="D2557" s="6" t="s">
        <v>3025</v>
      </c>
      <c r="E2557" s="45" t="s">
        <v>2379</v>
      </c>
      <c r="F2557" t="s">
        <v>2989</v>
      </c>
      <c r="G2557" s="45" t="s">
        <v>2383</v>
      </c>
      <c r="H2557" s="47">
        <f t="shared" si="109"/>
        <v>2556</v>
      </c>
      <c r="I2557" s="324" t="s">
        <v>40</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3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110"/>
        <v>Percentage Improvement in Industrial Process Efficiency above BAU</v>
      </c>
      <c r="D2558" s="6" t="s">
        <v>3025</v>
      </c>
      <c r="E2558" s="45" t="s">
        <v>2380</v>
      </c>
      <c r="F2558" t="s">
        <v>2989</v>
      </c>
      <c r="G2558" s="45" t="s">
        <v>2384</v>
      </c>
      <c r="H2558" s="47">
        <f t="shared" si="109"/>
        <v>2557</v>
      </c>
      <c r="I2558" s="324" t="s">
        <v>41</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3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110"/>
        <v>Percentage Improvement in Industrial Process Efficiency above BAU</v>
      </c>
      <c r="D2559" s="6" t="s">
        <v>3025</v>
      </c>
      <c r="E2559" s="45" t="s">
        <v>2381</v>
      </c>
      <c r="F2559" t="s">
        <v>2989</v>
      </c>
      <c r="G2559" s="45" t="s">
        <v>2387</v>
      </c>
      <c r="H2559" s="47">
        <f t="shared" si="109"/>
        <v>2558</v>
      </c>
      <c r="I2559" s="324" t="s">
        <v>41</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3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110"/>
        <v>Percentage Improvement in Industrial Process Efficiency above BAU</v>
      </c>
      <c r="D2560" s="6" t="s">
        <v>3025</v>
      </c>
      <c r="E2560" s="45" t="s">
        <v>2674</v>
      </c>
      <c r="F2560" t="s">
        <v>2989</v>
      </c>
      <c r="G2560" s="45" t="s">
        <v>2677</v>
      </c>
      <c r="H2560" s="47">
        <f t="shared" si="109"/>
        <v>2559</v>
      </c>
      <c r="I2560" s="324" t="s">
        <v>40</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3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110"/>
        <v>Percentage Improvement in Industrial Process Efficiency above BAU</v>
      </c>
      <c r="D2561" s="6" t="s">
        <v>3025</v>
      </c>
      <c r="E2561" s="45" t="s">
        <v>2675</v>
      </c>
      <c r="F2561" t="s">
        <v>2989</v>
      </c>
      <c r="G2561" s="45" t="s">
        <v>2679</v>
      </c>
      <c r="H2561" s="47">
        <f t="shared" si="109"/>
        <v>2560</v>
      </c>
      <c r="I2561" s="324" t="s">
        <v>41</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3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110"/>
        <v>Percentage Improvement in Industrial Process Efficiency above BAU</v>
      </c>
      <c r="D2562" s="6" t="s">
        <v>3025</v>
      </c>
      <c r="E2562" s="45" t="s">
        <v>2676</v>
      </c>
      <c r="F2562" t="s">
        <v>2989</v>
      </c>
      <c r="G2562" s="45" t="s">
        <v>2680</v>
      </c>
      <c r="H2562" s="47">
        <f t="shared" si="109"/>
        <v>2561</v>
      </c>
      <c r="I2562" s="324" t="s">
        <v>41</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3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110"/>
        <v>Percentage Improvement in Industrial Process Efficiency above BAU</v>
      </c>
      <c r="D2563" s="6" t="s">
        <v>3025</v>
      </c>
      <c r="E2563" s="45" t="s">
        <v>2673</v>
      </c>
      <c r="F2563" t="s">
        <v>2989</v>
      </c>
      <c r="G2563" s="45" t="s">
        <v>2678</v>
      </c>
      <c r="H2563" s="47">
        <f t="shared" si="109"/>
        <v>2562</v>
      </c>
      <c r="I2563" s="324" t="s">
        <v>41</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3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110"/>
        <v>Percentage Improvement in Industrial Process Efficiency above BAU</v>
      </c>
      <c r="D2564" s="6" t="s">
        <v>3026</v>
      </c>
      <c r="E2564" s="45" t="s">
        <v>2376</v>
      </c>
      <c r="F2564" t="s">
        <v>2548</v>
      </c>
      <c r="G2564" s="45" t="s">
        <v>2382</v>
      </c>
      <c r="H2564" s="47">
        <f t="shared" si="109"/>
        <v>2563</v>
      </c>
      <c r="I2564" s="324" t="s">
        <v>40</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3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110"/>
        <v>Percentage Improvement in Industrial Process Efficiency above BAU</v>
      </c>
      <c r="D2565" s="6" t="s">
        <v>3026</v>
      </c>
      <c r="E2565" s="45" t="s">
        <v>2377</v>
      </c>
      <c r="F2565" t="s">
        <v>2548</v>
      </c>
      <c r="G2565" s="45" t="s">
        <v>2385</v>
      </c>
      <c r="H2565" s="47">
        <f t="shared" si="109"/>
        <v>2564</v>
      </c>
      <c r="I2565" s="324" t="s">
        <v>40</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3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110"/>
        <v>Percentage Improvement in Industrial Process Efficiency above BAU</v>
      </c>
      <c r="D2566" s="6" t="s">
        <v>3026</v>
      </c>
      <c r="E2566" s="45" t="s">
        <v>2378</v>
      </c>
      <c r="F2566" t="s">
        <v>2548</v>
      </c>
      <c r="G2566" s="45" t="s">
        <v>2386</v>
      </c>
      <c r="H2566" s="47">
        <f t="shared" si="109"/>
        <v>2565</v>
      </c>
      <c r="I2566" s="324" t="s">
        <v>40</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3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110"/>
        <v>Percentage Improvement in Industrial Process Efficiency above BAU</v>
      </c>
      <c r="D2567" s="6" t="s">
        <v>3026</v>
      </c>
      <c r="E2567" s="45" t="s">
        <v>2379</v>
      </c>
      <c r="F2567" t="s">
        <v>2548</v>
      </c>
      <c r="G2567" s="45" t="s">
        <v>2383</v>
      </c>
      <c r="H2567" s="47">
        <f t="shared" si="109"/>
        <v>2566</v>
      </c>
      <c r="I2567" s="324" t="s">
        <v>41</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3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110"/>
        <v>Percentage Improvement in Industrial Process Efficiency above BAU</v>
      </c>
      <c r="D2568" s="6" t="s">
        <v>3026</v>
      </c>
      <c r="E2568" s="45" t="s">
        <v>2380</v>
      </c>
      <c r="F2568" t="s">
        <v>2548</v>
      </c>
      <c r="G2568" s="45" t="s">
        <v>2384</v>
      </c>
      <c r="H2568" s="47">
        <f t="shared" si="109"/>
        <v>2567</v>
      </c>
      <c r="I2568" s="324" t="s">
        <v>40</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3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110"/>
        <v>Percentage Improvement in Industrial Process Efficiency above BAU</v>
      </c>
      <c r="D2569" s="6" t="s">
        <v>3026</v>
      </c>
      <c r="E2569" s="45" t="s">
        <v>2381</v>
      </c>
      <c r="F2569" t="s">
        <v>2548</v>
      </c>
      <c r="G2569" s="45" t="s">
        <v>2387</v>
      </c>
      <c r="H2569" s="47">
        <f t="shared" si="109"/>
        <v>2568</v>
      </c>
      <c r="I2569" s="324" t="s">
        <v>41</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3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110"/>
        <v>Percentage Improvement in Industrial Process Efficiency above BAU</v>
      </c>
      <c r="D2570" s="6" t="s">
        <v>3026</v>
      </c>
      <c r="E2570" s="45" t="s">
        <v>2674</v>
      </c>
      <c r="F2570" t="s">
        <v>2548</v>
      </c>
      <c r="G2570" s="45" t="s">
        <v>2677</v>
      </c>
      <c r="H2570" s="47">
        <f t="shared" si="109"/>
        <v>2569</v>
      </c>
      <c r="I2570" s="324" t="s">
        <v>41</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3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110"/>
        <v>Percentage Improvement in Industrial Process Efficiency above BAU</v>
      </c>
      <c r="D2571" s="6" t="s">
        <v>3026</v>
      </c>
      <c r="E2571" s="45" t="s">
        <v>2675</v>
      </c>
      <c r="F2571" t="s">
        <v>2548</v>
      </c>
      <c r="G2571" s="45" t="s">
        <v>2679</v>
      </c>
      <c r="H2571" s="47">
        <f t="shared" si="109"/>
        <v>2570</v>
      </c>
      <c r="I2571" s="324" t="s">
        <v>40</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3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110"/>
        <v>Percentage Improvement in Industrial Process Efficiency above BAU</v>
      </c>
      <c r="D2572" s="6" t="s">
        <v>3026</v>
      </c>
      <c r="E2572" s="45" t="s">
        <v>2676</v>
      </c>
      <c r="F2572" t="s">
        <v>2548</v>
      </c>
      <c r="G2572" s="45" t="s">
        <v>2680</v>
      </c>
      <c r="H2572" s="47">
        <f t="shared" si="109"/>
        <v>2571</v>
      </c>
      <c r="I2572" s="324" t="s">
        <v>40</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3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110"/>
        <v>Percentage Improvement in Industrial Process Efficiency above BAU</v>
      </c>
      <c r="D2573" s="6" t="s">
        <v>3026</v>
      </c>
      <c r="E2573" s="45" t="s">
        <v>2673</v>
      </c>
      <c r="F2573" t="s">
        <v>2548</v>
      </c>
      <c r="G2573" s="45" t="s">
        <v>2678</v>
      </c>
      <c r="H2573" s="47">
        <f t="shared" si="109"/>
        <v>2572</v>
      </c>
      <c r="I2573" s="324" t="s">
        <v>41</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3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110"/>
        <v>Percentage Improvement in Industrial Process Efficiency above BAU</v>
      </c>
      <c r="D2574" s="6" t="s">
        <v>3027</v>
      </c>
      <c r="E2574" s="45" t="s">
        <v>2376</v>
      </c>
      <c r="F2574" t="s">
        <v>2990</v>
      </c>
      <c r="G2574" s="45" t="s">
        <v>2382</v>
      </c>
      <c r="H2574" s="47">
        <f t="shared" si="109"/>
        <v>2573</v>
      </c>
      <c r="I2574" s="324" t="s">
        <v>40</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3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110"/>
        <v>Percentage Improvement in Industrial Process Efficiency above BAU</v>
      </c>
      <c r="D2575" s="6" t="s">
        <v>3027</v>
      </c>
      <c r="E2575" s="45" t="s">
        <v>2377</v>
      </c>
      <c r="F2575" t="s">
        <v>2990</v>
      </c>
      <c r="G2575" s="45" t="s">
        <v>2385</v>
      </c>
      <c r="H2575" s="47">
        <f t="shared" si="109"/>
        <v>2574</v>
      </c>
      <c r="I2575" s="324" t="s">
        <v>40</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3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110"/>
        <v>Percentage Improvement in Industrial Process Efficiency above BAU</v>
      </c>
      <c r="D2576" s="6" t="s">
        <v>3027</v>
      </c>
      <c r="E2576" s="45" t="s">
        <v>2378</v>
      </c>
      <c r="F2576" t="s">
        <v>2990</v>
      </c>
      <c r="G2576" s="45" t="s">
        <v>2386</v>
      </c>
      <c r="H2576" s="47">
        <f t="shared" si="109"/>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3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110"/>
        <v>Percentage Improvement in Industrial Process Efficiency above BAU</v>
      </c>
      <c r="D2577" s="6" t="s">
        <v>3027</v>
      </c>
      <c r="E2577" s="45" t="s">
        <v>2379</v>
      </c>
      <c r="F2577" t="s">
        <v>2990</v>
      </c>
      <c r="G2577" s="45" t="s">
        <v>2383</v>
      </c>
      <c r="H2577" s="47">
        <f t="shared" si="109"/>
        <v>2576</v>
      </c>
      <c r="I2577" s="324" t="s">
        <v>41</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3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110"/>
        <v>Percentage Improvement in Industrial Process Efficiency above BAU</v>
      </c>
      <c r="D2578" s="6" t="s">
        <v>3027</v>
      </c>
      <c r="E2578" s="45" t="s">
        <v>2380</v>
      </c>
      <c r="F2578" t="s">
        <v>2990</v>
      </c>
      <c r="G2578" s="45" t="s">
        <v>2384</v>
      </c>
      <c r="H2578" s="47">
        <f t="shared" si="109"/>
        <v>2577</v>
      </c>
      <c r="I2578" s="324" t="s">
        <v>40</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3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si="110"/>
        <v>Percentage Improvement in Industrial Process Efficiency above BAU</v>
      </c>
      <c r="D2579" s="6" t="s">
        <v>3027</v>
      </c>
      <c r="E2579" s="45" t="s">
        <v>2381</v>
      </c>
      <c r="F2579" t="s">
        <v>2990</v>
      </c>
      <c r="G2579" s="45" t="s">
        <v>2387</v>
      </c>
      <c r="H2579" s="47">
        <f t="shared" si="109"/>
        <v>2578</v>
      </c>
      <c r="I2579" s="324" t="s">
        <v>41</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3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110"/>
        <v>Percentage Improvement in Industrial Process Efficiency above BAU</v>
      </c>
      <c r="D2580" s="6" t="s">
        <v>3027</v>
      </c>
      <c r="E2580" s="45" t="s">
        <v>2674</v>
      </c>
      <c r="F2580" t="s">
        <v>2990</v>
      </c>
      <c r="G2580" s="45" t="s">
        <v>2677</v>
      </c>
      <c r="H2580" s="47">
        <f t="shared" si="109"/>
        <v>2579</v>
      </c>
      <c r="I2580" s="324" t="s">
        <v>41</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3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110"/>
        <v>Percentage Improvement in Industrial Process Efficiency above BAU</v>
      </c>
      <c r="D2581" s="6" t="s">
        <v>3027</v>
      </c>
      <c r="E2581" s="45" t="s">
        <v>2675</v>
      </c>
      <c r="F2581" t="s">
        <v>2990</v>
      </c>
      <c r="G2581" s="45" t="s">
        <v>2679</v>
      </c>
      <c r="H2581" s="47">
        <f t="shared" si="109"/>
        <v>2580</v>
      </c>
      <c r="I2581" s="324" t="s">
        <v>41</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3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110"/>
        <v>Percentage Improvement in Industrial Process Efficiency above BAU</v>
      </c>
      <c r="D2582" s="6" t="s">
        <v>3027</v>
      </c>
      <c r="E2582" s="45" t="s">
        <v>2676</v>
      </c>
      <c r="F2582" t="s">
        <v>2990</v>
      </c>
      <c r="G2582" s="45" t="s">
        <v>2680</v>
      </c>
      <c r="H2582" s="47">
        <f t="shared" si="109"/>
        <v>2581</v>
      </c>
      <c r="I2582" s="324" t="s">
        <v>40</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3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110"/>
        <v>Percentage Improvement in Industrial Process Efficiency above BAU</v>
      </c>
      <c r="D2583" s="6" t="s">
        <v>3027</v>
      </c>
      <c r="E2583" s="45" t="s">
        <v>2673</v>
      </c>
      <c r="F2583" t="s">
        <v>2990</v>
      </c>
      <c r="G2583" s="45" t="s">
        <v>2678</v>
      </c>
      <c r="H2583" s="47">
        <f t="shared" si="109"/>
        <v>2582</v>
      </c>
      <c r="I2583" s="324" t="s">
        <v>41</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3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110"/>
        <v>Percentage Improvement in Industrial Process Efficiency above BAU</v>
      </c>
      <c r="D2584" s="6" t="s">
        <v>3028</v>
      </c>
      <c r="E2584" s="45" t="s">
        <v>2376</v>
      </c>
      <c r="F2584" t="s">
        <v>2991</v>
      </c>
      <c r="G2584" s="45" t="s">
        <v>2382</v>
      </c>
      <c r="H2584" s="47">
        <f t="shared" si="109"/>
        <v>2583</v>
      </c>
      <c r="I2584" s="324" t="s">
        <v>40</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3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110"/>
        <v>Percentage Improvement in Industrial Process Efficiency above BAU</v>
      </c>
      <c r="D2585" s="6" t="s">
        <v>3028</v>
      </c>
      <c r="E2585" s="45" t="s">
        <v>2377</v>
      </c>
      <c r="F2585" t="s">
        <v>2991</v>
      </c>
      <c r="G2585" s="45" t="s">
        <v>2385</v>
      </c>
      <c r="H2585" s="47">
        <f t="shared" si="109"/>
        <v>2584</v>
      </c>
      <c r="I2585" s="324" t="s">
        <v>41</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3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110"/>
        <v>Percentage Improvement in Industrial Process Efficiency above BAU</v>
      </c>
      <c r="D2586" s="6" t="s">
        <v>3028</v>
      </c>
      <c r="E2586" s="45" t="s">
        <v>2378</v>
      </c>
      <c r="F2586" t="s">
        <v>2991</v>
      </c>
      <c r="G2586" s="45" t="s">
        <v>2386</v>
      </c>
      <c r="H2586" s="47">
        <f t="shared" si="109"/>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3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110"/>
        <v>Percentage Improvement in Industrial Process Efficiency above BAU</v>
      </c>
      <c r="D2587" s="6" t="s">
        <v>3028</v>
      </c>
      <c r="E2587" s="45" t="s">
        <v>2379</v>
      </c>
      <c r="F2587" t="s">
        <v>2991</v>
      </c>
      <c r="G2587" s="45" t="s">
        <v>2383</v>
      </c>
      <c r="H2587" s="47">
        <f t="shared" si="109"/>
        <v>2586</v>
      </c>
      <c r="I2587" s="324" t="s">
        <v>41</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3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si="110"/>
        <v>Percentage Improvement in Industrial Process Efficiency above BAU</v>
      </c>
      <c r="D2588" s="6" t="s">
        <v>3028</v>
      </c>
      <c r="E2588" s="45" t="s">
        <v>2380</v>
      </c>
      <c r="F2588" t="s">
        <v>2991</v>
      </c>
      <c r="G2588" s="45" t="s">
        <v>2384</v>
      </c>
      <c r="H2588" s="47">
        <f t="shared" si="109"/>
        <v>2587</v>
      </c>
      <c r="I2588" s="324" t="s">
        <v>40</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3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110"/>
        <v>Percentage Improvement in Industrial Process Efficiency above BAU</v>
      </c>
      <c r="D2589" s="6" t="s">
        <v>3028</v>
      </c>
      <c r="E2589" s="45" t="s">
        <v>2381</v>
      </c>
      <c r="F2589" t="s">
        <v>2991</v>
      </c>
      <c r="G2589" s="45" t="s">
        <v>2387</v>
      </c>
      <c r="H2589" s="47">
        <f t="shared" ref="H2589:H2652" si="111">H2588+1</f>
        <v>2588</v>
      </c>
      <c r="I2589" s="324" t="s">
        <v>41</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3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110"/>
        <v>Percentage Improvement in Industrial Process Efficiency above BAU</v>
      </c>
      <c r="D2590" s="6" t="s">
        <v>3028</v>
      </c>
      <c r="E2590" s="45" t="s">
        <v>2674</v>
      </c>
      <c r="F2590" t="s">
        <v>2991</v>
      </c>
      <c r="G2590" s="45" t="s">
        <v>2677</v>
      </c>
      <c r="H2590" s="47">
        <f t="shared" si="111"/>
        <v>2589</v>
      </c>
      <c r="I2590" s="324" t="s">
        <v>41</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3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110"/>
        <v>Percentage Improvement in Industrial Process Efficiency above BAU</v>
      </c>
      <c r="D2591" s="6" t="s">
        <v>3028</v>
      </c>
      <c r="E2591" s="45" t="s">
        <v>2675</v>
      </c>
      <c r="F2591" t="s">
        <v>2991</v>
      </c>
      <c r="G2591" s="45" t="s">
        <v>2679</v>
      </c>
      <c r="H2591" s="47">
        <f t="shared" si="111"/>
        <v>2590</v>
      </c>
      <c r="I2591" s="324" t="s">
        <v>41</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3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110"/>
        <v>Percentage Improvement in Industrial Process Efficiency above BAU</v>
      </c>
      <c r="D2592" s="6" t="s">
        <v>3028</v>
      </c>
      <c r="E2592" s="45" t="s">
        <v>2676</v>
      </c>
      <c r="F2592" t="s">
        <v>2991</v>
      </c>
      <c r="G2592" s="45" t="s">
        <v>2680</v>
      </c>
      <c r="H2592" s="47">
        <f t="shared" si="111"/>
        <v>2591</v>
      </c>
      <c r="I2592" s="324" t="s">
        <v>40</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3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110"/>
        <v>Percentage Improvement in Industrial Process Efficiency above BAU</v>
      </c>
      <c r="D2593" s="6" t="s">
        <v>3028</v>
      </c>
      <c r="E2593" s="45" t="s">
        <v>2673</v>
      </c>
      <c r="F2593" t="s">
        <v>2991</v>
      </c>
      <c r="G2593" s="45" t="s">
        <v>2678</v>
      </c>
      <c r="H2593" s="47">
        <f t="shared" si="111"/>
        <v>2592</v>
      </c>
      <c r="I2593" s="324" t="s">
        <v>41</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3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110"/>
        <v>Percentage Improvement in Industrial Process Efficiency above BAU</v>
      </c>
      <c r="D2594" s="6" t="s">
        <v>3029</v>
      </c>
      <c r="E2594" s="45" t="s">
        <v>2376</v>
      </c>
      <c r="F2594" t="s">
        <v>2992</v>
      </c>
      <c r="G2594" s="45" t="s">
        <v>2382</v>
      </c>
      <c r="H2594" s="47">
        <f t="shared" si="111"/>
        <v>2593</v>
      </c>
      <c r="I2594" s="324" t="s">
        <v>40</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3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110"/>
        <v>Percentage Improvement in Industrial Process Efficiency above BAU</v>
      </c>
      <c r="D2595" s="6" t="s">
        <v>3029</v>
      </c>
      <c r="E2595" s="45" t="s">
        <v>2377</v>
      </c>
      <c r="F2595" t="s">
        <v>2992</v>
      </c>
      <c r="G2595" s="45" t="s">
        <v>2385</v>
      </c>
      <c r="H2595" s="47">
        <f t="shared" si="111"/>
        <v>2594</v>
      </c>
      <c r="I2595" s="324" t="s">
        <v>40</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3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110"/>
        <v>Percentage Improvement in Industrial Process Efficiency above BAU</v>
      </c>
      <c r="D2596" s="6" t="s">
        <v>3029</v>
      </c>
      <c r="E2596" s="45" t="s">
        <v>2378</v>
      </c>
      <c r="F2596" t="s">
        <v>2992</v>
      </c>
      <c r="G2596" s="45" t="s">
        <v>2386</v>
      </c>
      <c r="H2596" s="47">
        <f t="shared" si="111"/>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3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110"/>
        <v>Percentage Improvement in Industrial Process Efficiency above BAU</v>
      </c>
      <c r="D2597" s="6" t="s">
        <v>3029</v>
      </c>
      <c r="E2597" s="45" t="s">
        <v>2379</v>
      </c>
      <c r="F2597" t="s">
        <v>2992</v>
      </c>
      <c r="G2597" s="45" t="s">
        <v>2383</v>
      </c>
      <c r="H2597" s="47">
        <f t="shared" si="111"/>
        <v>2596</v>
      </c>
      <c r="I2597" s="324" t="s">
        <v>41</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3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110"/>
        <v>Percentage Improvement in Industrial Process Efficiency above BAU</v>
      </c>
      <c r="D2598" s="6" t="s">
        <v>3029</v>
      </c>
      <c r="E2598" s="45" t="s">
        <v>2380</v>
      </c>
      <c r="F2598" t="s">
        <v>2992</v>
      </c>
      <c r="G2598" s="45" t="s">
        <v>2384</v>
      </c>
      <c r="H2598" s="47">
        <f t="shared" si="111"/>
        <v>2597</v>
      </c>
      <c r="I2598" s="324" t="s">
        <v>40</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3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110"/>
        <v>Percentage Improvement in Industrial Process Efficiency above BAU</v>
      </c>
      <c r="D2599" s="6" t="s">
        <v>3029</v>
      </c>
      <c r="E2599" s="45" t="s">
        <v>2381</v>
      </c>
      <c r="F2599" t="s">
        <v>2992</v>
      </c>
      <c r="G2599" s="45" t="s">
        <v>2387</v>
      </c>
      <c r="H2599" s="47">
        <f t="shared" si="111"/>
        <v>2598</v>
      </c>
      <c r="I2599" s="324" t="s">
        <v>41</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3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110"/>
        <v>Percentage Improvement in Industrial Process Efficiency above BAU</v>
      </c>
      <c r="D2600" s="6" t="s">
        <v>3029</v>
      </c>
      <c r="E2600" s="45" t="s">
        <v>2674</v>
      </c>
      <c r="F2600" t="s">
        <v>2992</v>
      </c>
      <c r="G2600" s="45" t="s">
        <v>2677</v>
      </c>
      <c r="H2600" s="47">
        <f t="shared" si="111"/>
        <v>2599</v>
      </c>
      <c r="I2600" s="324" t="s">
        <v>41</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3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110"/>
        <v>Percentage Improvement in Industrial Process Efficiency above BAU</v>
      </c>
      <c r="D2601" s="6" t="s">
        <v>3029</v>
      </c>
      <c r="E2601" s="45" t="s">
        <v>2675</v>
      </c>
      <c r="F2601" t="s">
        <v>2992</v>
      </c>
      <c r="G2601" s="45" t="s">
        <v>2679</v>
      </c>
      <c r="H2601" s="47">
        <f t="shared" si="111"/>
        <v>2600</v>
      </c>
      <c r="I2601" s="324" t="s">
        <v>40</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3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110"/>
        <v>Percentage Improvement in Industrial Process Efficiency above BAU</v>
      </c>
      <c r="D2602" s="6" t="s">
        <v>3029</v>
      </c>
      <c r="E2602" s="45" t="s">
        <v>2676</v>
      </c>
      <c r="F2602" t="s">
        <v>2992</v>
      </c>
      <c r="G2602" s="45" t="s">
        <v>2680</v>
      </c>
      <c r="H2602" s="47">
        <f t="shared" si="111"/>
        <v>2601</v>
      </c>
      <c r="I2602" s="324" t="s">
        <v>40</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3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110"/>
        <v>Percentage Improvement in Industrial Process Efficiency above BAU</v>
      </c>
      <c r="D2603" s="6" t="s">
        <v>3029</v>
      </c>
      <c r="E2603" s="45" t="s">
        <v>2673</v>
      </c>
      <c r="F2603" t="s">
        <v>2992</v>
      </c>
      <c r="G2603" s="45" t="s">
        <v>2678</v>
      </c>
      <c r="H2603" s="47">
        <f t="shared" si="111"/>
        <v>2602</v>
      </c>
      <c r="I2603" s="324" t="s">
        <v>41</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3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ref="C2604:C2667" si="112">$C$2474</f>
        <v>Percentage Improvement in Industrial Process Efficiency above BAU</v>
      </c>
      <c r="D2604" s="6" t="s">
        <v>3030</v>
      </c>
      <c r="E2604" s="45" t="s">
        <v>2376</v>
      </c>
      <c r="F2604" t="s">
        <v>2549</v>
      </c>
      <c r="G2604" s="45" t="s">
        <v>2382</v>
      </c>
      <c r="H2604" s="47">
        <f t="shared" si="111"/>
        <v>2603</v>
      </c>
      <c r="I2604" s="324" t="s">
        <v>40</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3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112"/>
        <v>Percentage Improvement in Industrial Process Efficiency above BAU</v>
      </c>
      <c r="D2605" s="6" t="s">
        <v>3030</v>
      </c>
      <c r="E2605" s="45" t="s">
        <v>2377</v>
      </c>
      <c r="F2605" t="s">
        <v>2549</v>
      </c>
      <c r="G2605" s="45" t="s">
        <v>2385</v>
      </c>
      <c r="H2605" s="47">
        <f t="shared" si="111"/>
        <v>2604</v>
      </c>
      <c r="I2605" s="324" t="s">
        <v>40</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3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112"/>
        <v>Percentage Improvement in Industrial Process Efficiency above BAU</v>
      </c>
      <c r="D2606" s="6" t="s">
        <v>3030</v>
      </c>
      <c r="E2606" s="45" t="s">
        <v>2378</v>
      </c>
      <c r="F2606" t="s">
        <v>2549</v>
      </c>
      <c r="G2606" s="45" t="s">
        <v>2386</v>
      </c>
      <c r="H2606" s="47">
        <f t="shared" si="111"/>
        <v>2605</v>
      </c>
      <c r="I2606" s="324" t="s">
        <v>40</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3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112"/>
        <v>Percentage Improvement in Industrial Process Efficiency above BAU</v>
      </c>
      <c r="D2607" s="6" t="s">
        <v>3030</v>
      </c>
      <c r="E2607" s="45" t="s">
        <v>2379</v>
      </c>
      <c r="F2607" t="s">
        <v>2549</v>
      </c>
      <c r="G2607" s="45" t="s">
        <v>2383</v>
      </c>
      <c r="H2607" s="47">
        <f t="shared" si="111"/>
        <v>2606</v>
      </c>
      <c r="I2607" s="324" t="s">
        <v>41</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3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112"/>
        <v>Percentage Improvement in Industrial Process Efficiency above BAU</v>
      </c>
      <c r="D2608" s="6" t="s">
        <v>3030</v>
      </c>
      <c r="E2608" s="45" t="s">
        <v>2380</v>
      </c>
      <c r="F2608" t="s">
        <v>2549</v>
      </c>
      <c r="G2608" s="45" t="s">
        <v>2384</v>
      </c>
      <c r="H2608" s="47">
        <f t="shared" si="111"/>
        <v>2607</v>
      </c>
      <c r="I2608" s="324" t="s">
        <v>40</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3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112"/>
        <v>Percentage Improvement in Industrial Process Efficiency above BAU</v>
      </c>
      <c r="D2609" s="6" t="s">
        <v>3030</v>
      </c>
      <c r="E2609" s="45" t="s">
        <v>2381</v>
      </c>
      <c r="F2609" t="s">
        <v>2549</v>
      </c>
      <c r="G2609" s="45" t="s">
        <v>2387</v>
      </c>
      <c r="H2609" s="47">
        <f t="shared" si="111"/>
        <v>2608</v>
      </c>
      <c r="I2609" s="324" t="s">
        <v>41</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3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112"/>
        <v>Percentage Improvement in Industrial Process Efficiency above BAU</v>
      </c>
      <c r="D2610" s="6" t="s">
        <v>3030</v>
      </c>
      <c r="E2610" s="45" t="s">
        <v>2674</v>
      </c>
      <c r="F2610" t="s">
        <v>2549</v>
      </c>
      <c r="G2610" s="45" t="s">
        <v>2677</v>
      </c>
      <c r="H2610" s="47">
        <f t="shared" si="111"/>
        <v>2609</v>
      </c>
      <c r="I2610" s="324" t="s">
        <v>41</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3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112"/>
        <v>Percentage Improvement in Industrial Process Efficiency above BAU</v>
      </c>
      <c r="D2611" s="6" t="s">
        <v>3030</v>
      </c>
      <c r="E2611" s="45" t="s">
        <v>2675</v>
      </c>
      <c r="F2611" t="s">
        <v>2549</v>
      </c>
      <c r="G2611" s="45" t="s">
        <v>2679</v>
      </c>
      <c r="H2611" s="47">
        <f t="shared" si="111"/>
        <v>2610</v>
      </c>
      <c r="I2611" s="324" t="s">
        <v>40</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3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112"/>
        <v>Percentage Improvement in Industrial Process Efficiency above BAU</v>
      </c>
      <c r="D2612" s="6" t="s">
        <v>3030</v>
      </c>
      <c r="E2612" s="45" t="s">
        <v>2676</v>
      </c>
      <c r="F2612" t="s">
        <v>2549</v>
      </c>
      <c r="G2612" s="45" t="s">
        <v>2680</v>
      </c>
      <c r="H2612" s="47">
        <f t="shared" si="111"/>
        <v>2611</v>
      </c>
      <c r="I2612" s="324" t="s">
        <v>40</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3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112"/>
        <v>Percentage Improvement in Industrial Process Efficiency above BAU</v>
      </c>
      <c r="D2613" s="6" t="s">
        <v>3030</v>
      </c>
      <c r="E2613" s="45" t="s">
        <v>2673</v>
      </c>
      <c r="F2613" t="s">
        <v>2549</v>
      </c>
      <c r="G2613" s="45" t="s">
        <v>2678</v>
      </c>
      <c r="H2613" s="47">
        <f t="shared" si="111"/>
        <v>2612</v>
      </c>
      <c r="I2613" s="324" t="s">
        <v>41</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3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112"/>
        <v>Percentage Improvement in Industrial Process Efficiency above BAU</v>
      </c>
      <c r="D2614" s="6" t="s">
        <v>3031</v>
      </c>
      <c r="E2614" s="45" t="s">
        <v>2376</v>
      </c>
      <c r="F2614" t="s">
        <v>2993</v>
      </c>
      <c r="G2614" s="45" t="s">
        <v>2382</v>
      </c>
      <c r="H2614" s="47">
        <f t="shared" si="111"/>
        <v>2613</v>
      </c>
      <c r="I2614" s="324" t="s">
        <v>40</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3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112"/>
        <v>Percentage Improvement in Industrial Process Efficiency above BAU</v>
      </c>
      <c r="D2615" s="6" t="s">
        <v>3031</v>
      </c>
      <c r="E2615" s="45" t="s">
        <v>2377</v>
      </c>
      <c r="F2615" t="s">
        <v>2993</v>
      </c>
      <c r="G2615" s="45" t="s">
        <v>2385</v>
      </c>
      <c r="H2615" s="47">
        <f t="shared" si="111"/>
        <v>2614</v>
      </c>
      <c r="I2615" s="324" t="s">
        <v>40</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3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112"/>
        <v>Percentage Improvement in Industrial Process Efficiency above BAU</v>
      </c>
      <c r="D2616" s="6" t="s">
        <v>3031</v>
      </c>
      <c r="E2616" s="45" t="s">
        <v>2378</v>
      </c>
      <c r="F2616" t="s">
        <v>2993</v>
      </c>
      <c r="G2616" s="45" t="s">
        <v>2386</v>
      </c>
      <c r="H2616" s="47">
        <f t="shared" si="111"/>
        <v>2615</v>
      </c>
      <c r="I2616" s="324" t="s">
        <v>40</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3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112"/>
        <v>Percentage Improvement in Industrial Process Efficiency above BAU</v>
      </c>
      <c r="D2617" s="6" t="s">
        <v>3031</v>
      </c>
      <c r="E2617" s="45" t="s">
        <v>2379</v>
      </c>
      <c r="F2617" t="s">
        <v>2993</v>
      </c>
      <c r="G2617" s="45" t="s">
        <v>2383</v>
      </c>
      <c r="H2617" s="47">
        <f t="shared" si="111"/>
        <v>2616</v>
      </c>
      <c r="I2617" s="324" t="s">
        <v>41</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3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112"/>
        <v>Percentage Improvement in Industrial Process Efficiency above BAU</v>
      </c>
      <c r="D2618" s="6" t="s">
        <v>3031</v>
      </c>
      <c r="E2618" s="45" t="s">
        <v>2380</v>
      </c>
      <c r="F2618" t="s">
        <v>2993</v>
      </c>
      <c r="G2618" s="45" t="s">
        <v>2384</v>
      </c>
      <c r="H2618" s="47">
        <f t="shared" si="111"/>
        <v>2617</v>
      </c>
      <c r="I2618" s="324" t="s">
        <v>40</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3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112"/>
        <v>Percentage Improvement in Industrial Process Efficiency above BAU</v>
      </c>
      <c r="D2619" s="6" t="s">
        <v>3031</v>
      </c>
      <c r="E2619" s="45" t="s">
        <v>2381</v>
      </c>
      <c r="F2619" t="s">
        <v>2993</v>
      </c>
      <c r="G2619" s="45" t="s">
        <v>2387</v>
      </c>
      <c r="H2619" s="47">
        <f t="shared" si="111"/>
        <v>2618</v>
      </c>
      <c r="I2619" s="324" t="s">
        <v>41</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3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112"/>
        <v>Percentage Improvement in Industrial Process Efficiency above BAU</v>
      </c>
      <c r="D2620" s="6" t="s">
        <v>3031</v>
      </c>
      <c r="E2620" s="45" t="s">
        <v>2674</v>
      </c>
      <c r="F2620" t="s">
        <v>2993</v>
      </c>
      <c r="G2620" s="45" t="s">
        <v>2677</v>
      </c>
      <c r="H2620" s="47">
        <f t="shared" si="111"/>
        <v>2619</v>
      </c>
      <c r="I2620" s="324" t="s">
        <v>41</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3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112"/>
        <v>Percentage Improvement in Industrial Process Efficiency above BAU</v>
      </c>
      <c r="D2621" s="6" t="s">
        <v>3031</v>
      </c>
      <c r="E2621" s="45" t="s">
        <v>2675</v>
      </c>
      <c r="F2621" t="s">
        <v>2993</v>
      </c>
      <c r="G2621" s="45" t="s">
        <v>2679</v>
      </c>
      <c r="H2621" s="47">
        <f t="shared" si="111"/>
        <v>2620</v>
      </c>
      <c r="I2621" s="324" t="s">
        <v>40</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3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112"/>
        <v>Percentage Improvement in Industrial Process Efficiency above BAU</v>
      </c>
      <c r="D2622" s="6" t="s">
        <v>3031</v>
      </c>
      <c r="E2622" s="45" t="s">
        <v>2676</v>
      </c>
      <c r="F2622" t="s">
        <v>2993</v>
      </c>
      <c r="G2622" s="45" t="s">
        <v>2680</v>
      </c>
      <c r="H2622" s="47">
        <f t="shared" si="111"/>
        <v>2621</v>
      </c>
      <c r="I2622" s="324" t="s">
        <v>40</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3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112"/>
        <v>Percentage Improvement in Industrial Process Efficiency above BAU</v>
      </c>
      <c r="D2623" s="6" t="s">
        <v>3031</v>
      </c>
      <c r="E2623" s="45" t="s">
        <v>2673</v>
      </c>
      <c r="F2623" t="s">
        <v>2993</v>
      </c>
      <c r="G2623" s="45" t="s">
        <v>2678</v>
      </c>
      <c r="H2623" s="47">
        <f t="shared" si="111"/>
        <v>2622</v>
      </c>
      <c r="I2623" s="324" t="s">
        <v>41</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3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112"/>
        <v>Percentage Improvement in Industrial Process Efficiency above BAU</v>
      </c>
      <c r="D2624" s="6" t="s">
        <v>3032</v>
      </c>
      <c r="E2624" s="45" t="s">
        <v>2376</v>
      </c>
      <c r="F2624" t="s">
        <v>2994</v>
      </c>
      <c r="G2624" s="45" t="s">
        <v>2382</v>
      </c>
      <c r="H2624" s="47">
        <f t="shared" si="111"/>
        <v>2623</v>
      </c>
      <c r="I2624" s="324" t="s">
        <v>40</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3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112"/>
        <v>Percentage Improvement in Industrial Process Efficiency above BAU</v>
      </c>
      <c r="D2625" s="6" t="s">
        <v>3032</v>
      </c>
      <c r="E2625" s="45" t="s">
        <v>2377</v>
      </c>
      <c r="F2625" t="s">
        <v>2994</v>
      </c>
      <c r="G2625" s="45" t="s">
        <v>2385</v>
      </c>
      <c r="H2625" s="47">
        <f t="shared" si="111"/>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3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112"/>
        <v>Percentage Improvement in Industrial Process Efficiency above BAU</v>
      </c>
      <c r="D2626" s="6" t="s">
        <v>3032</v>
      </c>
      <c r="E2626" s="45" t="s">
        <v>2378</v>
      </c>
      <c r="F2626" t="s">
        <v>2994</v>
      </c>
      <c r="G2626" s="45" t="s">
        <v>2386</v>
      </c>
      <c r="H2626" s="47">
        <f t="shared" si="111"/>
        <v>2625</v>
      </c>
      <c r="I2626" s="324" t="s">
        <v>40</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3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112"/>
        <v>Percentage Improvement in Industrial Process Efficiency above BAU</v>
      </c>
      <c r="D2627" s="6" t="s">
        <v>3032</v>
      </c>
      <c r="E2627" s="45" t="s">
        <v>2379</v>
      </c>
      <c r="F2627" t="s">
        <v>2994</v>
      </c>
      <c r="G2627" s="45" t="s">
        <v>2383</v>
      </c>
      <c r="H2627" s="47">
        <f t="shared" si="111"/>
        <v>2626</v>
      </c>
      <c r="I2627" s="324" t="s">
        <v>41</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3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112"/>
        <v>Percentage Improvement in Industrial Process Efficiency above BAU</v>
      </c>
      <c r="D2628" s="6" t="s">
        <v>3032</v>
      </c>
      <c r="E2628" s="45" t="s">
        <v>2380</v>
      </c>
      <c r="F2628" t="s">
        <v>2994</v>
      </c>
      <c r="G2628" s="45" t="s">
        <v>2384</v>
      </c>
      <c r="H2628" s="47">
        <f t="shared" si="111"/>
        <v>2627</v>
      </c>
      <c r="I2628" s="324" t="s">
        <v>40</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3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112"/>
        <v>Percentage Improvement in Industrial Process Efficiency above BAU</v>
      </c>
      <c r="D2629" s="6" t="s">
        <v>3032</v>
      </c>
      <c r="E2629" s="45" t="s">
        <v>2381</v>
      </c>
      <c r="F2629" t="s">
        <v>2994</v>
      </c>
      <c r="G2629" s="45" t="s">
        <v>2387</v>
      </c>
      <c r="H2629" s="47">
        <f t="shared" si="111"/>
        <v>2628</v>
      </c>
      <c r="I2629" s="324" t="s">
        <v>41</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3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112"/>
        <v>Percentage Improvement in Industrial Process Efficiency above BAU</v>
      </c>
      <c r="D2630" s="6" t="s">
        <v>3032</v>
      </c>
      <c r="E2630" s="45" t="s">
        <v>2674</v>
      </c>
      <c r="F2630" t="s">
        <v>2994</v>
      </c>
      <c r="G2630" s="45" t="s">
        <v>2677</v>
      </c>
      <c r="H2630" s="47">
        <f t="shared" si="111"/>
        <v>2629</v>
      </c>
      <c r="I2630" s="324" t="s">
        <v>41</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3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112"/>
        <v>Percentage Improvement in Industrial Process Efficiency above BAU</v>
      </c>
      <c r="D2631" s="6" t="s">
        <v>3032</v>
      </c>
      <c r="E2631" s="45" t="s">
        <v>2675</v>
      </c>
      <c r="F2631" t="s">
        <v>2994</v>
      </c>
      <c r="G2631" s="45" t="s">
        <v>2679</v>
      </c>
      <c r="H2631" s="47">
        <f t="shared" si="111"/>
        <v>2630</v>
      </c>
      <c r="I2631" s="324" t="s">
        <v>41</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3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112"/>
        <v>Percentage Improvement in Industrial Process Efficiency above BAU</v>
      </c>
      <c r="D2632" s="6" t="s">
        <v>3032</v>
      </c>
      <c r="E2632" s="45" t="s">
        <v>2676</v>
      </c>
      <c r="F2632" t="s">
        <v>2994</v>
      </c>
      <c r="G2632" s="45" t="s">
        <v>2680</v>
      </c>
      <c r="H2632" s="47">
        <f t="shared" si="111"/>
        <v>2631</v>
      </c>
      <c r="I2632" s="324" t="s">
        <v>40</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3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112"/>
        <v>Percentage Improvement in Industrial Process Efficiency above BAU</v>
      </c>
      <c r="D2633" s="6" t="s">
        <v>3032</v>
      </c>
      <c r="E2633" s="45" t="s">
        <v>2673</v>
      </c>
      <c r="F2633" t="s">
        <v>2994</v>
      </c>
      <c r="G2633" s="45" t="s">
        <v>2678</v>
      </c>
      <c r="H2633" s="47">
        <f t="shared" si="111"/>
        <v>2632</v>
      </c>
      <c r="I2633" s="324" t="s">
        <v>41</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3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112"/>
        <v>Percentage Improvement in Industrial Process Efficiency above BAU</v>
      </c>
      <c r="D2634" s="6" t="s">
        <v>3033</v>
      </c>
      <c r="E2634" s="45" t="s">
        <v>2376</v>
      </c>
      <c r="F2634" t="s">
        <v>2995</v>
      </c>
      <c r="G2634" s="45" t="s">
        <v>2382</v>
      </c>
      <c r="H2634" s="47">
        <f t="shared" si="111"/>
        <v>2633</v>
      </c>
      <c r="I2634" s="324" t="s">
        <v>40</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3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112"/>
        <v>Percentage Improvement in Industrial Process Efficiency above BAU</v>
      </c>
      <c r="D2635" s="6" t="s">
        <v>3033</v>
      </c>
      <c r="E2635" s="45" t="s">
        <v>2377</v>
      </c>
      <c r="F2635" t="s">
        <v>2995</v>
      </c>
      <c r="G2635" s="45" t="s">
        <v>2385</v>
      </c>
      <c r="H2635" s="47">
        <f t="shared" si="111"/>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3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112"/>
        <v>Percentage Improvement in Industrial Process Efficiency above BAU</v>
      </c>
      <c r="D2636" s="6" t="s">
        <v>3033</v>
      </c>
      <c r="E2636" s="45" t="s">
        <v>2378</v>
      </c>
      <c r="F2636" t="s">
        <v>2995</v>
      </c>
      <c r="G2636" s="45" t="s">
        <v>2386</v>
      </c>
      <c r="H2636" s="47">
        <f t="shared" si="111"/>
        <v>2635</v>
      </c>
      <c r="I2636" s="324" t="s">
        <v>40</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3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112"/>
        <v>Percentage Improvement in Industrial Process Efficiency above BAU</v>
      </c>
      <c r="D2637" s="6" t="s">
        <v>3033</v>
      </c>
      <c r="E2637" s="45" t="s">
        <v>2379</v>
      </c>
      <c r="F2637" t="s">
        <v>2995</v>
      </c>
      <c r="G2637" s="45" t="s">
        <v>2383</v>
      </c>
      <c r="H2637" s="47">
        <f t="shared" si="111"/>
        <v>2636</v>
      </c>
      <c r="I2637" s="324" t="s">
        <v>41</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3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112"/>
        <v>Percentage Improvement in Industrial Process Efficiency above BAU</v>
      </c>
      <c r="D2638" s="6" t="s">
        <v>3033</v>
      </c>
      <c r="E2638" s="45" t="s">
        <v>2380</v>
      </c>
      <c r="F2638" t="s">
        <v>2995</v>
      </c>
      <c r="G2638" s="45" t="s">
        <v>2384</v>
      </c>
      <c r="H2638" s="47">
        <f t="shared" si="111"/>
        <v>2637</v>
      </c>
      <c r="I2638" s="324" t="s">
        <v>40</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3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112"/>
        <v>Percentage Improvement in Industrial Process Efficiency above BAU</v>
      </c>
      <c r="D2639" s="6" t="s">
        <v>3033</v>
      </c>
      <c r="E2639" s="45" t="s">
        <v>2381</v>
      </c>
      <c r="F2639" t="s">
        <v>2995</v>
      </c>
      <c r="G2639" s="45" t="s">
        <v>2387</v>
      </c>
      <c r="H2639" s="47">
        <f t="shared" si="111"/>
        <v>2638</v>
      </c>
      <c r="I2639" s="324" t="s">
        <v>41</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3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112"/>
        <v>Percentage Improvement in Industrial Process Efficiency above BAU</v>
      </c>
      <c r="D2640" s="6" t="s">
        <v>3033</v>
      </c>
      <c r="E2640" s="45" t="s">
        <v>2674</v>
      </c>
      <c r="F2640" t="s">
        <v>2995</v>
      </c>
      <c r="G2640" s="45" t="s">
        <v>2677</v>
      </c>
      <c r="H2640" s="47">
        <f t="shared" si="111"/>
        <v>2639</v>
      </c>
      <c r="I2640" s="324" t="s">
        <v>41</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3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112"/>
        <v>Percentage Improvement in Industrial Process Efficiency above BAU</v>
      </c>
      <c r="D2641" s="6" t="s">
        <v>3033</v>
      </c>
      <c r="E2641" s="45" t="s">
        <v>2675</v>
      </c>
      <c r="F2641" t="s">
        <v>2995</v>
      </c>
      <c r="G2641" s="45" t="s">
        <v>2679</v>
      </c>
      <c r="H2641" s="47">
        <f t="shared" si="111"/>
        <v>2640</v>
      </c>
      <c r="I2641" s="324" t="s">
        <v>41</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3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112"/>
        <v>Percentage Improvement in Industrial Process Efficiency above BAU</v>
      </c>
      <c r="D2642" s="6" t="s">
        <v>3033</v>
      </c>
      <c r="E2642" s="45" t="s">
        <v>2676</v>
      </c>
      <c r="F2642" t="s">
        <v>2995</v>
      </c>
      <c r="G2642" s="45" t="s">
        <v>2680</v>
      </c>
      <c r="H2642" s="47">
        <f t="shared" si="111"/>
        <v>2641</v>
      </c>
      <c r="I2642" s="324" t="s">
        <v>40</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3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si="112"/>
        <v>Percentage Improvement in Industrial Process Efficiency above BAU</v>
      </c>
      <c r="D2643" s="6" t="s">
        <v>3033</v>
      </c>
      <c r="E2643" s="45" t="s">
        <v>2673</v>
      </c>
      <c r="F2643" t="s">
        <v>2995</v>
      </c>
      <c r="G2643" s="45" t="s">
        <v>2678</v>
      </c>
      <c r="H2643" s="47">
        <f t="shared" si="111"/>
        <v>2642</v>
      </c>
      <c r="I2643" s="324" t="s">
        <v>41</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3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112"/>
        <v>Percentage Improvement in Industrial Process Efficiency above BAU</v>
      </c>
      <c r="D2644" s="6" t="s">
        <v>3034</v>
      </c>
      <c r="E2644" s="45" t="s">
        <v>2376</v>
      </c>
      <c r="F2644" t="s">
        <v>2996</v>
      </c>
      <c r="G2644" s="45" t="s">
        <v>2382</v>
      </c>
      <c r="H2644" s="47">
        <f t="shared" si="111"/>
        <v>2643</v>
      </c>
      <c r="I2644" s="324" t="s">
        <v>40</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3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112"/>
        <v>Percentage Improvement in Industrial Process Efficiency above BAU</v>
      </c>
      <c r="D2645" s="6" t="s">
        <v>3034</v>
      </c>
      <c r="E2645" s="45" t="s">
        <v>2377</v>
      </c>
      <c r="F2645" t="s">
        <v>2996</v>
      </c>
      <c r="G2645" s="45" t="s">
        <v>2385</v>
      </c>
      <c r="H2645" s="47">
        <f t="shared" si="111"/>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3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112"/>
        <v>Percentage Improvement in Industrial Process Efficiency above BAU</v>
      </c>
      <c r="D2646" s="6" t="s">
        <v>3034</v>
      </c>
      <c r="E2646" s="45" t="s">
        <v>2378</v>
      </c>
      <c r="F2646" t="s">
        <v>2996</v>
      </c>
      <c r="G2646" s="45" t="s">
        <v>2386</v>
      </c>
      <c r="H2646" s="47">
        <f t="shared" si="111"/>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3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112"/>
        <v>Percentage Improvement in Industrial Process Efficiency above BAU</v>
      </c>
      <c r="D2647" s="6" t="s">
        <v>3034</v>
      </c>
      <c r="E2647" s="45" t="s">
        <v>2379</v>
      </c>
      <c r="F2647" t="s">
        <v>2996</v>
      </c>
      <c r="G2647" s="45" t="s">
        <v>2383</v>
      </c>
      <c r="H2647" s="47">
        <f t="shared" si="111"/>
        <v>2646</v>
      </c>
      <c r="I2647" s="324" t="s">
        <v>41</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3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112"/>
        <v>Percentage Improvement in Industrial Process Efficiency above BAU</v>
      </c>
      <c r="D2648" s="6" t="s">
        <v>3034</v>
      </c>
      <c r="E2648" s="45" t="s">
        <v>2380</v>
      </c>
      <c r="F2648" t="s">
        <v>2996</v>
      </c>
      <c r="G2648" s="45" t="s">
        <v>2384</v>
      </c>
      <c r="H2648" s="47">
        <f t="shared" si="111"/>
        <v>2647</v>
      </c>
      <c r="I2648" s="324" t="s">
        <v>40</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3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112"/>
        <v>Percentage Improvement in Industrial Process Efficiency above BAU</v>
      </c>
      <c r="D2649" s="6" t="s">
        <v>3034</v>
      </c>
      <c r="E2649" s="45" t="s">
        <v>2381</v>
      </c>
      <c r="F2649" t="s">
        <v>2996</v>
      </c>
      <c r="G2649" s="45" t="s">
        <v>2387</v>
      </c>
      <c r="H2649" s="47">
        <f t="shared" si="111"/>
        <v>2648</v>
      </c>
      <c r="I2649" s="324" t="s">
        <v>41</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3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112"/>
        <v>Percentage Improvement in Industrial Process Efficiency above BAU</v>
      </c>
      <c r="D2650" s="6" t="s">
        <v>3034</v>
      </c>
      <c r="E2650" s="45" t="s">
        <v>2674</v>
      </c>
      <c r="F2650" t="s">
        <v>2996</v>
      </c>
      <c r="G2650" s="45" t="s">
        <v>2677</v>
      </c>
      <c r="H2650" s="47">
        <f t="shared" si="111"/>
        <v>2649</v>
      </c>
      <c r="I2650" s="324" t="s">
        <v>41</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3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112"/>
        <v>Percentage Improvement in Industrial Process Efficiency above BAU</v>
      </c>
      <c r="D2651" s="6" t="s">
        <v>3034</v>
      </c>
      <c r="E2651" s="45" t="s">
        <v>2675</v>
      </c>
      <c r="F2651" t="s">
        <v>2996</v>
      </c>
      <c r="G2651" s="45" t="s">
        <v>2679</v>
      </c>
      <c r="H2651" s="47">
        <f t="shared" si="111"/>
        <v>2650</v>
      </c>
      <c r="I2651" s="324" t="s">
        <v>41</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3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si="112"/>
        <v>Percentage Improvement in Industrial Process Efficiency above BAU</v>
      </c>
      <c r="D2652" s="6" t="s">
        <v>3034</v>
      </c>
      <c r="E2652" s="45" t="s">
        <v>2676</v>
      </c>
      <c r="F2652" t="s">
        <v>2996</v>
      </c>
      <c r="G2652" s="45" t="s">
        <v>2680</v>
      </c>
      <c r="H2652" s="47">
        <f t="shared" si="111"/>
        <v>2651</v>
      </c>
      <c r="I2652" s="324" t="s">
        <v>40</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3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112"/>
        <v>Percentage Improvement in Industrial Process Efficiency above BAU</v>
      </c>
      <c r="D2653" s="6" t="s">
        <v>3034</v>
      </c>
      <c r="E2653" s="45" t="s">
        <v>2673</v>
      </c>
      <c r="F2653" t="s">
        <v>2996</v>
      </c>
      <c r="G2653" s="45" t="s">
        <v>2678</v>
      </c>
      <c r="H2653" s="47">
        <f t="shared" ref="H2653:H2716" si="113">H2652+1</f>
        <v>2652</v>
      </c>
      <c r="I2653" s="324" t="s">
        <v>41</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3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112"/>
        <v>Percentage Improvement in Industrial Process Efficiency above BAU</v>
      </c>
      <c r="D2654" s="6" t="s">
        <v>3035</v>
      </c>
      <c r="E2654" s="45" t="s">
        <v>2376</v>
      </c>
      <c r="F2654" t="s">
        <v>2997</v>
      </c>
      <c r="G2654" s="45" t="s">
        <v>2382</v>
      </c>
      <c r="H2654" s="47">
        <f t="shared" si="113"/>
        <v>2653</v>
      </c>
      <c r="I2654" s="324" t="s">
        <v>40</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3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112"/>
        <v>Percentage Improvement in Industrial Process Efficiency above BAU</v>
      </c>
      <c r="D2655" s="6" t="s">
        <v>3035</v>
      </c>
      <c r="E2655" s="45" t="s">
        <v>2377</v>
      </c>
      <c r="F2655" t="s">
        <v>2997</v>
      </c>
      <c r="G2655" s="45" t="s">
        <v>2385</v>
      </c>
      <c r="H2655" s="47">
        <f t="shared" si="113"/>
        <v>2654</v>
      </c>
      <c r="I2655" s="324" t="s">
        <v>40</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3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112"/>
        <v>Percentage Improvement in Industrial Process Efficiency above BAU</v>
      </c>
      <c r="D2656" s="6" t="s">
        <v>3035</v>
      </c>
      <c r="E2656" s="45" t="s">
        <v>2378</v>
      </c>
      <c r="F2656" t="s">
        <v>2997</v>
      </c>
      <c r="G2656" s="45" t="s">
        <v>2386</v>
      </c>
      <c r="H2656" s="47">
        <f t="shared" si="113"/>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3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112"/>
        <v>Percentage Improvement in Industrial Process Efficiency above BAU</v>
      </c>
      <c r="D2657" s="6" t="s">
        <v>3035</v>
      </c>
      <c r="E2657" s="45" t="s">
        <v>2379</v>
      </c>
      <c r="F2657" t="s">
        <v>2997</v>
      </c>
      <c r="G2657" s="45" t="s">
        <v>2383</v>
      </c>
      <c r="H2657" s="47">
        <f t="shared" si="113"/>
        <v>2656</v>
      </c>
      <c r="I2657" s="324" t="s">
        <v>41</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3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112"/>
        <v>Percentage Improvement in Industrial Process Efficiency above BAU</v>
      </c>
      <c r="D2658" s="6" t="s">
        <v>3035</v>
      </c>
      <c r="E2658" s="45" t="s">
        <v>2380</v>
      </c>
      <c r="F2658" t="s">
        <v>2997</v>
      </c>
      <c r="G2658" s="45" t="s">
        <v>2384</v>
      </c>
      <c r="H2658" s="47">
        <f t="shared" si="113"/>
        <v>2657</v>
      </c>
      <c r="I2658" s="324" t="s">
        <v>40</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3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112"/>
        <v>Percentage Improvement in Industrial Process Efficiency above BAU</v>
      </c>
      <c r="D2659" s="6" t="s">
        <v>3035</v>
      </c>
      <c r="E2659" s="45" t="s">
        <v>2381</v>
      </c>
      <c r="F2659" t="s">
        <v>2997</v>
      </c>
      <c r="G2659" s="45" t="s">
        <v>2387</v>
      </c>
      <c r="H2659" s="47">
        <f t="shared" si="113"/>
        <v>2658</v>
      </c>
      <c r="I2659" s="324" t="s">
        <v>41</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3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112"/>
        <v>Percentage Improvement in Industrial Process Efficiency above BAU</v>
      </c>
      <c r="D2660" s="6" t="s">
        <v>3035</v>
      </c>
      <c r="E2660" s="45" t="s">
        <v>2674</v>
      </c>
      <c r="F2660" t="s">
        <v>2997</v>
      </c>
      <c r="G2660" s="45" t="s">
        <v>2677</v>
      </c>
      <c r="H2660" s="47">
        <f t="shared" si="113"/>
        <v>2659</v>
      </c>
      <c r="I2660" s="324" t="s">
        <v>41</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3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112"/>
        <v>Percentage Improvement in Industrial Process Efficiency above BAU</v>
      </c>
      <c r="D2661" s="6" t="s">
        <v>3035</v>
      </c>
      <c r="E2661" s="45" t="s">
        <v>2675</v>
      </c>
      <c r="F2661" t="s">
        <v>2997</v>
      </c>
      <c r="G2661" s="45" t="s">
        <v>2679</v>
      </c>
      <c r="H2661" s="47">
        <f t="shared" si="113"/>
        <v>2660</v>
      </c>
      <c r="I2661" s="324" t="s">
        <v>41</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3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112"/>
        <v>Percentage Improvement in Industrial Process Efficiency above BAU</v>
      </c>
      <c r="D2662" s="6" t="s">
        <v>3035</v>
      </c>
      <c r="E2662" s="45" t="s">
        <v>2676</v>
      </c>
      <c r="F2662" t="s">
        <v>2997</v>
      </c>
      <c r="G2662" s="45" t="s">
        <v>2680</v>
      </c>
      <c r="H2662" s="47">
        <f t="shared" si="113"/>
        <v>2661</v>
      </c>
      <c r="I2662" s="324" t="s">
        <v>40</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3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112"/>
        <v>Percentage Improvement in Industrial Process Efficiency above BAU</v>
      </c>
      <c r="D2663" s="6" t="s">
        <v>3035</v>
      </c>
      <c r="E2663" s="45" t="s">
        <v>2673</v>
      </c>
      <c r="F2663" t="s">
        <v>2997</v>
      </c>
      <c r="G2663" s="45" t="s">
        <v>2678</v>
      </c>
      <c r="H2663" s="47">
        <f t="shared" si="113"/>
        <v>2662</v>
      </c>
      <c r="I2663" s="324" t="s">
        <v>41</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3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112"/>
        <v>Percentage Improvement in Industrial Process Efficiency above BAU</v>
      </c>
      <c r="D2664" s="6" t="s">
        <v>3036</v>
      </c>
      <c r="E2664" s="45" t="s">
        <v>2376</v>
      </c>
      <c r="F2664" t="s">
        <v>2998</v>
      </c>
      <c r="G2664" s="45" t="s">
        <v>2382</v>
      </c>
      <c r="H2664" s="47">
        <f t="shared" si="113"/>
        <v>2663</v>
      </c>
      <c r="I2664" s="324" t="s">
        <v>40</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3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112"/>
        <v>Percentage Improvement in Industrial Process Efficiency above BAU</v>
      </c>
      <c r="D2665" s="6" t="s">
        <v>3036</v>
      </c>
      <c r="E2665" s="45" t="s">
        <v>2377</v>
      </c>
      <c r="F2665" t="s">
        <v>2998</v>
      </c>
      <c r="G2665" s="45" t="s">
        <v>2385</v>
      </c>
      <c r="H2665" s="47">
        <f t="shared" si="113"/>
        <v>2664</v>
      </c>
      <c r="I2665" s="324" t="s">
        <v>40</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3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112"/>
        <v>Percentage Improvement in Industrial Process Efficiency above BAU</v>
      </c>
      <c r="D2666" s="6" t="s">
        <v>3036</v>
      </c>
      <c r="E2666" s="45" t="s">
        <v>2378</v>
      </c>
      <c r="F2666" t="s">
        <v>2998</v>
      </c>
      <c r="G2666" s="45" t="s">
        <v>2386</v>
      </c>
      <c r="H2666" s="47">
        <f t="shared" si="113"/>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3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112"/>
        <v>Percentage Improvement in Industrial Process Efficiency above BAU</v>
      </c>
      <c r="D2667" s="6" t="s">
        <v>3036</v>
      </c>
      <c r="E2667" s="45" t="s">
        <v>2379</v>
      </c>
      <c r="F2667" t="s">
        <v>2998</v>
      </c>
      <c r="G2667" s="45" t="s">
        <v>2383</v>
      </c>
      <c r="H2667" s="47">
        <f t="shared" si="113"/>
        <v>2666</v>
      </c>
      <c r="I2667" s="324" t="s">
        <v>41</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3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ref="C2668:C2723" si="114">$C$2474</f>
        <v>Percentage Improvement in Industrial Process Efficiency above BAU</v>
      </c>
      <c r="D2668" s="6" t="s">
        <v>3036</v>
      </c>
      <c r="E2668" s="45" t="s">
        <v>2380</v>
      </c>
      <c r="F2668" t="s">
        <v>2998</v>
      </c>
      <c r="G2668" s="45" t="s">
        <v>2384</v>
      </c>
      <c r="H2668" s="47">
        <f t="shared" si="113"/>
        <v>2667</v>
      </c>
      <c r="I2668" s="324" t="s">
        <v>40</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3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114"/>
        <v>Percentage Improvement in Industrial Process Efficiency above BAU</v>
      </c>
      <c r="D2669" s="6" t="s">
        <v>3036</v>
      </c>
      <c r="E2669" s="45" t="s">
        <v>2381</v>
      </c>
      <c r="F2669" t="s">
        <v>2998</v>
      </c>
      <c r="G2669" s="45" t="s">
        <v>2387</v>
      </c>
      <c r="H2669" s="47">
        <f t="shared" si="113"/>
        <v>2668</v>
      </c>
      <c r="I2669" s="324" t="s">
        <v>41</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3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114"/>
        <v>Percentage Improvement in Industrial Process Efficiency above BAU</v>
      </c>
      <c r="D2670" s="6" t="s">
        <v>3036</v>
      </c>
      <c r="E2670" s="45" t="s">
        <v>2674</v>
      </c>
      <c r="F2670" t="s">
        <v>2998</v>
      </c>
      <c r="G2670" s="45" t="s">
        <v>2677</v>
      </c>
      <c r="H2670" s="47">
        <f t="shared" si="113"/>
        <v>2669</v>
      </c>
      <c r="I2670" s="324" t="s">
        <v>41</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3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114"/>
        <v>Percentage Improvement in Industrial Process Efficiency above BAU</v>
      </c>
      <c r="D2671" s="6" t="s">
        <v>3036</v>
      </c>
      <c r="E2671" s="45" t="s">
        <v>2675</v>
      </c>
      <c r="F2671" t="s">
        <v>2998</v>
      </c>
      <c r="G2671" s="45" t="s">
        <v>2679</v>
      </c>
      <c r="H2671" s="47">
        <f t="shared" si="113"/>
        <v>2670</v>
      </c>
      <c r="I2671" s="324" t="s">
        <v>40</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3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114"/>
        <v>Percentage Improvement in Industrial Process Efficiency above BAU</v>
      </c>
      <c r="D2672" s="6" t="s">
        <v>3036</v>
      </c>
      <c r="E2672" s="45" t="s">
        <v>2676</v>
      </c>
      <c r="F2672" t="s">
        <v>2998</v>
      </c>
      <c r="G2672" s="45" t="s">
        <v>2680</v>
      </c>
      <c r="H2672" s="47">
        <f t="shared" si="113"/>
        <v>2671</v>
      </c>
      <c r="I2672" s="324" t="s">
        <v>40</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3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114"/>
        <v>Percentage Improvement in Industrial Process Efficiency above BAU</v>
      </c>
      <c r="D2673" s="6" t="s">
        <v>3036</v>
      </c>
      <c r="E2673" s="45" t="s">
        <v>2673</v>
      </c>
      <c r="F2673" t="s">
        <v>2998</v>
      </c>
      <c r="G2673" s="45" t="s">
        <v>2678</v>
      </c>
      <c r="H2673" s="47">
        <f t="shared" si="113"/>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3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114"/>
        <v>Percentage Improvement in Industrial Process Efficiency above BAU</v>
      </c>
      <c r="D2674" s="6" t="s">
        <v>3037</v>
      </c>
      <c r="E2674" s="45" t="s">
        <v>2376</v>
      </c>
      <c r="F2674" t="s">
        <v>2999</v>
      </c>
      <c r="G2674" s="45" t="s">
        <v>2382</v>
      </c>
      <c r="H2674" s="47">
        <f t="shared" si="113"/>
        <v>2673</v>
      </c>
      <c r="I2674" s="324" t="s">
        <v>40</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3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114"/>
        <v>Percentage Improvement in Industrial Process Efficiency above BAU</v>
      </c>
      <c r="D2675" s="6" t="s">
        <v>3037</v>
      </c>
      <c r="E2675" s="45" t="s">
        <v>2377</v>
      </c>
      <c r="F2675" t="s">
        <v>2999</v>
      </c>
      <c r="G2675" s="45" t="s">
        <v>2385</v>
      </c>
      <c r="H2675" s="47">
        <f t="shared" si="113"/>
        <v>2674</v>
      </c>
      <c r="I2675" s="324" t="s">
        <v>40</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3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114"/>
        <v>Percentage Improvement in Industrial Process Efficiency above BAU</v>
      </c>
      <c r="D2676" s="6" t="s">
        <v>3037</v>
      </c>
      <c r="E2676" s="45" t="s">
        <v>2378</v>
      </c>
      <c r="F2676" t="s">
        <v>2999</v>
      </c>
      <c r="G2676" s="45" t="s">
        <v>2386</v>
      </c>
      <c r="H2676" s="47">
        <f t="shared" si="113"/>
        <v>2675</v>
      </c>
      <c r="I2676" s="324" t="s">
        <v>40</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3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114"/>
        <v>Percentage Improvement in Industrial Process Efficiency above BAU</v>
      </c>
      <c r="D2677" s="6" t="s">
        <v>3037</v>
      </c>
      <c r="E2677" s="45" t="s">
        <v>2379</v>
      </c>
      <c r="F2677" t="s">
        <v>2999</v>
      </c>
      <c r="G2677" s="45" t="s">
        <v>2383</v>
      </c>
      <c r="H2677" s="47">
        <f t="shared" si="113"/>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3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114"/>
        <v>Percentage Improvement in Industrial Process Efficiency above BAU</v>
      </c>
      <c r="D2678" s="6" t="s">
        <v>3037</v>
      </c>
      <c r="E2678" s="45" t="s">
        <v>2380</v>
      </c>
      <c r="F2678" t="s">
        <v>2999</v>
      </c>
      <c r="G2678" s="45" t="s">
        <v>2384</v>
      </c>
      <c r="H2678" s="47">
        <f t="shared" si="113"/>
        <v>2677</v>
      </c>
      <c r="I2678" s="324" t="s">
        <v>40</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3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114"/>
        <v>Percentage Improvement in Industrial Process Efficiency above BAU</v>
      </c>
      <c r="D2679" s="6" t="s">
        <v>3037</v>
      </c>
      <c r="E2679" s="45" t="s">
        <v>2381</v>
      </c>
      <c r="F2679" t="s">
        <v>2999</v>
      </c>
      <c r="G2679" s="45" t="s">
        <v>2387</v>
      </c>
      <c r="H2679" s="47">
        <f t="shared" si="113"/>
        <v>2678</v>
      </c>
      <c r="I2679" s="324" t="s">
        <v>41</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3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114"/>
        <v>Percentage Improvement in Industrial Process Efficiency above BAU</v>
      </c>
      <c r="D2680" s="6" t="s">
        <v>3037</v>
      </c>
      <c r="E2680" s="45" t="s">
        <v>2674</v>
      </c>
      <c r="F2680" t="s">
        <v>2999</v>
      </c>
      <c r="G2680" s="45" t="s">
        <v>2677</v>
      </c>
      <c r="H2680" s="47">
        <f t="shared" si="113"/>
        <v>2679</v>
      </c>
      <c r="I2680" s="324" t="s">
        <v>41</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3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114"/>
        <v>Percentage Improvement in Industrial Process Efficiency above BAU</v>
      </c>
      <c r="D2681" s="6" t="s">
        <v>3037</v>
      </c>
      <c r="E2681" s="45" t="s">
        <v>2675</v>
      </c>
      <c r="F2681" t="s">
        <v>2999</v>
      </c>
      <c r="G2681" s="45" t="s">
        <v>2679</v>
      </c>
      <c r="H2681" s="47">
        <f t="shared" si="113"/>
        <v>2680</v>
      </c>
      <c r="I2681" s="324" t="s">
        <v>40</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3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114"/>
        <v>Percentage Improvement in Industrial Process Efficiency above BAU</v>
      </c>
      <c r="D2682" s="6" t="s">
        <v>3037</v>
      </c>
      <c r="E2682" s="45" t="s">
        <v>2676</v>
      </c>
      <c r="F2682" t="s">
        <v>2999</v>
      </c>
      <c r="G2682" s="45" t="s">
        <v>2680</v>
      </c>
      <c r="H2682" s="47">
        <f t="shared" si="113"/>
        <v>2681</v>
      </c>
      <c r="I2682" s="324" t="s">
        <v>40</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3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114"/>
        <v>Percentage Improvement in Industrial Process Efficiency above BAU</v>
      </c>
      <c r="D2683" s="6" t="s">
        <v>3037</v>
      </c>
      <c r="E2683" s="45" t="s">
        <v>2673</v>
      </c>
      <c r="F2683" t="s">
        <v>2999</v>
      </c>
      <c r="G2683" s="45" t="s">
        <v>2678</v>
      </c>
      <c r="H2683" s="47">
        <f t="shared" si="113"/>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3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114"/>
        <v>Percentage Improvement in Industrial Process Efficiency above BAU</v>
      </c>
      <c r="D2684" s="6" t="s">
        <v>3038</v>
      </c>
      <c r="E2684" s="45" t="s">
        <v>2376</v>
      </c>
      <c r="F2684" t="s">
        <v>3000</v>
      </c>
      <c r="G2684" s="45" t="s">
        <v>2382</v>
      </c>
      <c r="H2684" s="47">
        <f t="shared" si="113"/>
        <v>2683</v>
      </c>
      <c r="I2684" s="324" t="s">
        <v>40</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3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114"/>
        <v>Percentage Improvement in Industrial Process Efficiency above BAU</v>
      </c>
      <c r="D2685" s="6" t="s">
        <v>3038</v>
      </c>
      <c r="E2685" s="45" t="s">
        <v>2377</v>
      </c>
      <c r="F2685" t="s">
        <v>3000</v>
      </c>
      <c r="G2685" s="45" t="s">
        <v>2385</v>
      </c>
      <c r="H2685" s="47">
        <f t="shared" si="113"/>
        <v>2684</v>
      </c>
      <c r="I2685" s="324" t="s">
        <v>40</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3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114"/>
        <v>Percentage Improvement in Industrial Process Efficiency above BAU</v>
      </c>
      <c r="D2686" s="6" t="s">
        <v>3038</v>
      </c>
      <c r="E2686" s="45" t="s">
        <v>2378</v>
      </c>
      <c r="F2686" t="s">
        <v>3000</v>
      </c>
      <c r="G2686" s="45" t="s">
        <v>2386</v>
      </c>
      <c r="H2686" s="47">
        <f t="shared" si="113"/>
        <v>2685</v>
      </c>
      <c r="I2686" s="324" t="s">
        <v>40</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3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114"/>
        <v>Percentage Improvement in Industrial Process Efficiency above BAU</v>
      </c>
      <c r="D2687" s="6" t="s">
        <v>3038</v>
      </c>
      <c r="E2687" s="45" t="s">
        <v>2379</v>
      </c>
      <c r="F2687" t="s">
        <v>3000</v>
      </c>
      <c r="G2687" s="45" t="s">
        <v>2383</v>
      </c>
      <c r="H2687" s="47">
        <f t="shared" si="113"/>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3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114"/>
        <v>Percentage Improvement in Industrial Process Efficiency above BAU</v>
      </c>
      <c r="D2688" s="6" t="s">
        <v>3038</v>
      </c>
      <c r="E2688" s="45" t="s">
        <v>2380</v>
      </c>
      <c r="F2688" t="s">
        <v>3000</v>
      </c>
      <c r="G2688" s="45" t="s">
        <v>2384</v>
      </c>
      <c r="H2688" s="47">
        <f t="shared" si="113"/>
        <v>2687</v>
      </c>
      <c r="I2688" s="324" t="s">
        <v>40</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3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114"/>
        <v>Percentage Improvement in Industrial Process Efficiency above BAU</v>
      </c>
      <c r="D2689" s="6" t="s">
        <v>3038</v>
      </c>
      <c r="E2689" s="45" t="s">
        <v>2381</v>
      </c>
      <c r="F2689" t="s">
        <v>3000</v>
      </c>
      <c r="G2689" s="45" t="s">
        <v>2387</v>
      </c>
      <c r="H2689" s="47">
        <f t="shared" si="113"/>
        <v>2688</v>
      </c>
      <c r="I2689" s="324" t="s">
        <v>41</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3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114"/>
        <v>Percentage Improvement in Industrial Process Efficiency above BAU</v>
      </c>
      <c r="D2690" s="6" t="s">
        <v>3038</v>
      </c>
      <c r="E2690" s="45" t="s">
        <v>2674</v>
      </c>
      <c r="F2690" t="s">
        <v>3000</v>
      </c>
      <c r="G2690" s="45" t="s">
        <v>2677</v>
      </c>
      <c r="H2690" s="47">
        <f t="shared" si="113"/>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3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114"/>
        <v>Percentage Improvement in Industrial Process Efficiency above BAU</v>
      </c>
      <c r="D2691" s="6" t="s">
        <v>3038</v>
      </c>
      <c r="E2691" s="45" t="s">
        <v>2675</v>
      </c>
      <c r="F2691" t="s">
        <v>3000</v>
      </c>
      <c r="G2691" s="45" t="s">
        <v>2679</v>
      </c>
      <c r="H2691" s="47">
        <f t="shared" si="113"/>
        <v>2690</v>
      </c>
      <c r="I2691" s="324" t="s">
        <v>40</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3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114"/>
        <v>Percentage Improvement in Industrial Process Efficiency above BAU</v>
      </c>
      <c r="D2692" s="6" t="s">
        <v>3038</v>
      </c>
      <c r="E2692" s="45" t="s">
        <v>2676</v>
      </c>
      <c r="F2692" t="s">
        <v>3000</v>
      </c>
      <c r="G2692" s="45" t="s">
        <v>2680</v>
      </c>
      <c r="H2692" s="47">
        <f t="shared" si="113"/>
        <v>2691</v>
      </c>
      <c r="I2692" s="324" t="s">
        <v>40</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3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114"/>
        <v>Percentage Improvement in Industrial Process Efficiency above BAU</v>
      </c>
      <c r="D2693" s="6" t="s">
        <v>3038</v>
      </c>
      <c r="E2693" s="45" t="s">
        <v>2673</v>
      </c>
      <c r="F2693" t="s">
        <v>3000</v>
      </c>
      <c r="G2693" s="45" t="s">
        <v>2678</v>
      </c>
      <c r="H2693" s="47">
        <f t="shared" si="113"/>
        <v>2692</v>
      </c>
      <c r="I2693" s="324" t="s">
        <v>41</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3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114"/>
        <v>Percentage Improvement in Industrial Process Efficiency above BAU</v>
      </c>
      <c r="D2694" s="6" t="s">
        <v>3039</v>
      </c>
      <c r="E2694" s="45" t="s">
        <v>2376</v>
      </c>
      <c r="F2694" t="s">
        <v>3001</v>
      </c>
      <c r="G2694" s="45" t="s">
        <v>2382</v>
      </c>
      <c r="H2694" s="47">
        <f t="shared" si="113"/>
        <v>2693</v>
      </c>
      <c r="I2694" s="325"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3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114"/>
        <v>Percentage Improvement in Industrial Process Efficiency above BAU</v>
      </c>
      <c r="D2695" s="6" t="s">
        <v>3039</v>
      </c>
      <c r="E2695" s="45" t="s">
        <v>2377</v>
      </c>
      <c r="F2695" t="s">
        <v>3001</v>
      </c>
      <c r="G2695" s="45" t="s">
        <v>2385</v>
      </c>
      <c r="H2695" s="47">
        <f t="shared" si="113"/>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3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114"/>
        <v>Percentage Improvement in Industrial Process Efficiency above BAU</v>
      </c>
      <c r="D2696" s="6" t="s">
        <v>3039</v>
      </c>
      <c r="E2696" s="45" t="s">
        <v>2378</v>
      </c>
      <c r="F2696" t="s">
        <v>3001</v>
      </c>
      <c r="G2696" s="45" t="s">
        <v>2386</v>
      </c>
      <c r="H2696" s="47">
        <f t="shared" si="113"/>
        <v>2695</v>
      </c>
      <c r="I2696" s="324" t="s">
        <v>40</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3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114"/>
        <v>Percentage Improvement in Industrial Process Efficiency above BAU</v>
      </c>
      <c r="D2697" s="6" t="s">
        <v>3039</v>
      </c>
      <c r="E2697" s="45" t="s">
        <v>2379</v>
      </c>
      <c r="F2697" t="s">
        <v>3001</v>
      </c>
      <c r="G2697" s="45" t="s">
        <v>2383</v>
      </c>
      <c r="H2697" s="47">
        <f t="shared" si="113"/>
        <v>2696</v>
      </c>
      <c r="I2697" s="324" t="s">
        <v>41</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3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114"/>
        <v>Percentage Improvement in Industrial Process Efficiency above BAU</v>
      </c>
      <c r="D2698" s="6" t="s">
        <v>3039</v>
      </c>
      <c r="E2698" s="45" t="s">
        <v>2380</v>
      </c>
      <c r="F2698" t="s">
        <v>3001</v>
      </c>
      <c r="G2698" s="45" t="s">
        <v>2384</v>
      </c>
      <c r="H2698" s="47">
        <f t="shared" si="113"/>
        <v>2697</v>
      </c>
      <c r="I2698" s="324" t="s">
        <v>41</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3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Industry Process Efficiency</v>
      </c>
      <c r="C2699" s="254" t="str">
        <f t="shared" si="114"/>
        <v>Percentage Improvement in Industrial Process Efficiency above BAU</v>
      </c>
      <c r="D2699" s="6" t="s">
        <v>3039</v>
      </c>
      <c r="E2699" s="45" t="s">
        <v>2381</v>
      </c>
      <c r="F2699" t="s">
        <v>3001</v>
      </c>
      <c r="G2699" s="45" t="s">
        <v>2387</v>
      </c>
      <c r="H2699" s="47">
        <f t="shared" si="113"/>
        <v>2698</v>
      </c>
      <c r="I2699" s="324" t="s">
        <v>41</v>
      </c>
      <c r="J2699" s="255" t="str">
        <f>IF(ISBLANK(INDEX('Policy Characteristics'!D:D,MATCH($C2699,'Policy Characteristics'!$C:$C,0))),"",INDEX('Policy Characteristics'!D:D,MATCH($C2699,'Policy Characteristics'!$C:$C,0)))</f>
        <v>Industry Energy Efficiency</v>
      </c>
      <c r="K2699" s="254" t="str">
        <f>IF(ISBLANK(INDEX('Policy Characteristics'!E:E,MATCH($C2699,'Policy Characteristics'!$C:$C,0))),"",INDEX('Policy Characteristics'!E:E,MATCH($C2699,'Policy Characteristics'!$C:$C,0)))</f>
        <v>indst process efficiency</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0.25</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reduction in energy use</v>
      </c>
      <c r="P2699" s="254" t="str">
        <f>IF(ISBLANK(INDEX('Policy Characteristics'!J:J,MATCH($C2699,'Policy Characteristics'!$C:$C,0))),"",INDEX('Policy Characteristics'!J:J,MATCH($C2699,'Policy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9" s="254" t="str">
        <f>IF(ISBLANK(INDEX('Policy Characteristics'!K:K,MATCH($C2699,'Policy Characteristics'!$C:$C,0))),"",INDEX('Policy Characteristics'!K:K,MATCH($C2699,'Policy Characteristics'!$C:$C,0)))</f>
        <v>industry-ag-main.html#eff-stds</v>
      </c>
      <c r="R2699" s="254" t="str">
        <f>IF(ISBLANK(INDEX('Policy Characteristics'!L:L,MATCH($C2699,'Policy Characteristics'!$C:$C,0))),"",INDEX('Policy Characteristics'!L:L,MATCH($C2699,'Policy Characteristics'!$C:$C,0)))</f>
        <v>industry-energy-efficiency-standards.html</v>
      </c>
    </row>
    <row r="2700" spans="1:18" s="4" customFormat="1" x14ac:dyDescent="0.3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Industry Process Efficiency</v>
      </c>
      <c r="C2700" s="254" t="str">
        <f t="shared" si="114"/>
        <v>Percentage Improvement in Industrial Process Efficiency above BAU</v>
      </c>
      <c r="D2700" s="6" t="s">
        <v>3039</v>
      </c>
      <c r="E2700" s="45" t="s">
        <v>2674</v>
      </c>
      <c r="F2700" t="s">
        <v>3001</v>
      </c>
      <c r="G2700" s="45" t="s">
        <v>2677</v>
      </c>
      <c r="H2700" s="47">
        <f t="shared" si="113"/>
        <v>2699</v>
      </c>
      <c r="I2700" s="324" t="s">
        <v>41</v>
      </c>
      <c r="J2700" s="255" t="str">
        <f>IF(ISBLANK(INDEX('Policy Characteristics'!D:D,MATCH($C2700,'Policy Characteristics'!$C:$C,0))),"",INDEX('Policy Characteristics'!D:D,MATCH($C2700,'Policy Characteristics'!$C:$C,0)))</f>
        <v>Industry Energy Efficiency</v>
      </c>
      <c r="K2700" s="254" t="str">
        <f>IF(ISBLANK(INDEX('Policy Characteristics'!E:E,MATCH($C2700,'Policy Characteristics'!$C:$C,0))),"",INDEX('Policy Characteristics'!E:E,MATCH($C2700,'Policy Characteristics'!$C:$C,0)))</f>
        <v>indst process efficiency</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0.25</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reduction in energy use</v>
      </c>
      <c r="P2700" s="254" t="str">
        <f>IF(ISBLANK(INDEX('Policy Characteristics'!J:J,MATCH($C2700,'Policy Characteristics'!$C:$C,0))),"",INDEX('Policy Characteristics'!J:J,MATCH($C2700,'Policy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0" s="254" t="str">
        <f>IF(ISBLANK(INDEX('Policy Characteristics'!K:K,MATCH($C2700,'Policy Characteristics'!$C:$C,0))),"",INDEX('Policy Characteristics'!K:K,MATCH($C2700,'Policy Characteristics'!$C:$C,0)))</f>
        <v>industry-ag-main.html#eff-stds</v>
      </c>
      <c r="R2700" s="254" t="str">
        <f>IF(ISBLANK(INDEX('Policy Characteristics'!L:L,MATCH($C2700,'Policy Characteristics'!$C:$C,0))),"",INDEX('Policy Characteristics'!L:L,MATCH($C2700,'Policy Characteristics'!$C:$C,0)))</f>
        <v>industry-energy-efficiency-standards.html</v>
      </c>
    </row>
    <row r="2701" spans="1:18" s="4" customFormat="1" x14ac:dyDescent="0.3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Industry Process Efficiency</v>
      </c>
      <c r="C2701" s="254" t="str">
        <f t="shared" si="114"/>
        <v>Percentage Improvement in Industrial Process Efficiency above BAU</v>
      </c>
      <c r="D2701" s="6" t="s">
        <v>3039</v>
      </c>
      <c r="E2701" s="45" t="s">
        <v>2675</v>
      </c>
      <c r="F2701" t="s">
        <v>3001</v>
      </c>
      <c r="G2701" s="45" t="s">
        <v>2679</v>
      </c>
      <c r="H2701" s="47">
        <f t="shared" si="113"/>
        <v>2700</v>
      </c>
      <c r="I2701" s="324" t="s">
        <v>41</v>
      </c>
      <c r="J2701" s="255" t="str">
        <f>IF(ISBLANK(INDEX('Policy Characteristics'!D:D,MATCH($C2701,'Policy Characteristics'!$C:$C,0))),"",INDEX('Policy Characteristics'!D:D,MATCH($C2701,'Policy Characteristics'!$C:$C,0)))</f>
        <v>Industry Energy Efficiency</v>
      </c>
      <c r="K2701" s="254" t="str">
        <f>IF(ISBLANK(INDEX('Policy Characteristics'!E:E,MATCH($C2701,'Policy Characteristics'!$C:$C,0))),"",INDEX('Policy Characteristics'!E:E,MATCH($C2701,'Policy Characteristics'!$C:$C,0)))</f>
        <v>indst process efficiency</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0.25</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reduction in energy use</v>
      </c>
      <c r="P2701" s="254" t="str">
        <f>IF(ISBLANK(INDEX('Policy Characteristics'!J:J,MATCH($C2701,'Policy Characteristics'!$C:$C,0))),"",INDEX('Policy Characteristics'!J:J,MATCH($C2701,'Policy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1" s="254" t="str">
        <f>IF(ISBLANK(INDEX('Policy Characteristics'!K:K,MATCH($C2701,'Policy Characteristics'!$C:$C,0))),"",INDEX('Policy Characteristics'!K:K,MATCH($C2701,'Policy Characteristics'!$C:$C,0)))</f>
        <v>industry-ag-main.html#eff-stds</v>
      </c>
      <c r="R2701" s="254" t="str">
        <f>IF(ISBLANK(INDEX('Policy Characteristics'!L:L,MATCH($C2701,'Policy Characteristics'!$C:$C,0))),"",INDEX('Policy Characteristics'!L:L,MATCH($C2701,'Policy Characteristics'!$C:$C,0)))</f>
        <v>industry-energy-efficiency-standards.html</v>
      </c>
    </row>
    <row r="2702" spans="1:18" s="4" customFormat="1" x14ac:dyDescent="0.3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Industry Process Efficiency</v>
      </c>
      <c r="C2702" s="254" t="str">
        <f t="shared" si="114"/>
        <v>Percentage Improvement in Industrial Process Efficiency above BAU</v>
      </c>
      <c r="D2702" s="6" t="s">
        <v>3039</v>
      </c>
      <c r="E2702" s="45" t="s">
        <v>2676</v>
      </c>
      <c r="F2702" t="s">
        <v>3001</v>
      </c>
      <c r="G2702" s="45" t="s">
        <v>2680</v>
      </c>
      <c r="H2702" s="47">
        <f t="shared" si="113"/>
        <v>2701</v>
      </c>
      <c r="I2702" s="324" t="s">
        <v>41</v>
      </c>
      <c r="J2702" s="255" t="str">
        <f>IF(ISBLANK(INDEX('Policy Characteristics'!D:D,MATCH($C2702,'Policy Characteristics'!$C:$C,0))),"",INDEX('Policy Characteristics'!D:D,MATCH($C2702,'Policy Characteristics'!$C:$C,0)))</f>
        <v>Industry Energy Efficiency</v>
      </c>
      <c r="K2702" s="254" t="str">
        <f>IF(ISBLANK(INDEX('Policy Characteristics'!E:E,MATCH($C2702,'Policy Characteristics'!$C:$C,0))),"",INDEX('Policy Characteristics'!E:E,MATCH($C2702,'Policy Characteristics'!$C:$C,0)))</f>
        <v>indst process efficiency</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0.25</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reduction in energy use</v>
      </c>
      <c r="P2702" s="254" t="str">
        <f>IF(ISBLANK(INDEX('Policy Characteristics'!J:J,MATCH($C2702,'Policy Characteristics'!$C:$C,0))),"",INDEX('Policy Characteristics'!J:J,MATCH($C2702,'Policy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2" s="254" t="str">
        <f>IF(ISBLANK(INDEX('Policy Characteristics'!K:K,MATCH($C2702,'Policy Characteristics'!$C:$C,0))),"",INDEX('Policy Characteristics'!K:K,MATCH($C2702,'Policy Characteristics'!$C:$C,0)))</f>
        <v>industry-ag-main.html#eff-stds</v>
      </c>
      <c r="R2702" s="254" t="str">
        <f>IF(ISBLANK(INDEX('Policy Characteristics'!L:L,MATCH($C2702,'Policy Characteristics'!$C:$C,0))),"",INDEX('Policy Characteristics'!L:L,MATCH($C2702,'Policy Characteristics'!$C:$C,0)))</f>
        <v>industry-energy-efficiency-standards.html</v>
      </c>
    </row>
    <row r="2703" spans="1:18" s="4" customFormat="1" x14ac:dyDescent="0.3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Industry Process Efficiency</v>
      </c>
      <c r="C2703" s="254" t="str">
        <f t="shared" si="114"/>
        <v>Percentage Improvement in Industrial Process Efficiency above BAU</v>
      </c>
      <c r="D2703" s="6" t="s">
        <v>3039</v>
      </c>
      <c r="E2703" s="45" t="s">
        <v>2673</v>
      </c>
      <c r="F2703" t="s">
        <v>3001</v>
      </c>
      <c r="G2703" s="45" t="s">
        <v>2678</v>
      </c>
      <c r="H2703" s="47">
        <f t="shared" si="113"/>
        <v>2702</v>
      </c>
      <c r="I2703" s="324" t="s">
        <v>41</v>
      </c>
      <c r="J2703" s="255" t="str">
        <f>IF(ISBLANK(INDEX('Policy Characteristics'!D:D,MATCH($C2703,'Policy Characteristics'!$C:$C,0))),"",INDEX('Policy Characteristics'!D:D,MATCH($C2703,'Policy Characteristics'!$C:$C,0)))</f>
        <v>Industry Energy Efficiency</v>
      </c>
      <c r="K2703" s="254" t="str">
        <f>IF(ISBLANK(INDEX('Policy Characteristics'!E:E,MATCH($C2703,'Policy Characteristics'!$C:$C,0))),"",INDEX('Policy Characteristics'!E:E,MATCH($C2703,'Policy Characteristics'!$C:$C,0)))</f>
        <v>indst process efficiency</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0.25</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reduction in energy use</v>
      </c>
      <c r="P2703" s="254" t="str">
        <f>IF(ISBLANK(INDEX('Policy Characteristics'!J:J,MATCH($C2703,'Policy Characteristics'!$C:$C,0))),"",INDEX('Policy Characteristics'!J:J,MATCH($C2703,'Policy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3" s="254" t="str">
        <f>IF(ISBLANK(INDEX('Policy Characteristics'!K:K,MATCH($C2703,'Policy Characteristics'!$C:$C,0))),"",INDEX('Policy Characteristics'!K:K,MATCH($C2703,'Policy Characteristics'!$C:$C,0)))</f>
        <v>industry-ag-main.html#eff-stds</v>
      </c>
      <c r="R2703" s="254" t="str">
        <f>IF(ISBLANK(INDEX('Policy Characteristics'!L:L,MATCH($C2703,'Policy Characteristics'!$C:$C,0))),"",INDEX('Policy Characteristics'!L:L,MATCH($C2703,'Policy Characteristics'!$C:$C,0)))</f>
        <v>industry-energy-efficiency-standards.html</v>
      </c>
    </row>
    <row r="2704" spans="1:18" s="4" customFormat="1" x14ac:dyDescent="0.3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Industry Process Efficiency</v>
      </c>
      <c r="C2704" s="254" t="str">
        <f t="shared" si="114"/>
        <v>Percentage Improvement in Industrial Process Efficiency above BAU</v>
      </c>
      <c r="D2704" s="6" t="s">
        <v>3040</v>
      </c>
      <c r="E2704" s="45" t="s">
        <v>2376</v>
      </c>
      <c r="F2704" t="s">
        <v>3043</v>
      </c>
      <c r="G2704" s="45" t="s">
        <v>2382</v>
      </c>
      <c r="H2704" s="47">
        <f t="shared" si="113"/>
        <v>2703</v>
      </c>
      <c r="I2704" s="324" t="s">
        <v>40</v>
      </c>
      <c r="J2704" s="255" t="str">
        <f>IF(ISBLANK(INDEX('Policy Characteristics'!D:D,MATCH($C2704,'Policy Characteristics'!$C:$C,0))),"",INDEX('Policy Characteristics'!D:D,MATCH($C2704,'Policy Characteristics'!$C:$C,0)))</f>
        <v>Industry Energy Efficiency</v>
      </c>
      <c r="K2704" s="254" t="str">
        <f>IF(ISBLANK(INDEX('Policy Characteristics'!E:E,MATCH($C2704,'Policy Characteristics'!$C:$C,0))),"",INDEX('Policy Characteristics'!E:E,MATCH($C2704,'Policy Characteristics'!$C:$C,0)))</f>
        <v>indst process efficiency</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0.25</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reduction in energy use</v>
      </c>
      <c r="P2704" s="254" t="str">
        <f>IF(ISBLANK(INDEX('Policy Characteristics'!J:J,MATCH($C2704,'Policy Characteristics'!$C:$C,0))),"",INDEX('Policy Characteristics'!J:J,MATCH($C2704,'Policy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4" s="254" t="str">
        <f>IF(ISBLANK(INDEX('Policy Characteristics'!K:K,MATCH($C2704,'Policy Characteristics'!$C:$C,0))),"",INDEX('Policy Characteristics'!K:K,MATCH($C2704,'Policy Characteristics'!$C:$C,0)))</f>
        <v>industry-ag-main.html#eff-stds</v>
      </c>
      <c r="R2704" s="254" t="str">
        <f>IF(ISBLANK(INDEX('Policy Characteristics'!L:L,MATCH($C2704,'Policy Characteristics'!$C:$C,0))),"",INDEX('Policy Characteristics'!L:L,MATCH($C2704,'Policy Characteristics'!$C:$C,0)))</f>
        <v>industry-energy-efficiency-standards.html</v>
      </c>
    </row>
    <row r="2705" spans="1:18" s="4" customFormat="1" x14ac:dyDescent="0.3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Industry Process Efficiency</v>
      </c>
      <c r="C2705" s="254" t="str">
        <f t="shared" si="114"/>
        <v>Percentage Improvement in Industrial Process Efficiency above BAU</v>
      </c>
      <c r="D2705" s="6" t="s">
        <v>3040</v>
      </c>
      <c r="E2705" s="45" t="s">
        <v>2377</v>
      </c>
      <c r="F2705" t="s">
        <v>3043</v>
      </c>
      <c r="G2705" s="45" t="s">
        <v>2385</v>
      </c>
      <c r="H2705" s="47">
        <f t="shared" si="113"/>
        <v>2704</v>
      </c>
      <c r="I2705" s="324" t="s">
        <v>41</v>
      </c>
      <c r="J2705" s="255" t="str">
        <f>IF(ISBLANK(INDEX('Policy Characteristics'!D:D,MATCH($C2705,'Policy Characteristics'!$C:$C,0))),"",INDEX('Policy Characteristics'!D:D,MATCH($C2705,'Policy Characteristics'!$C:$C,0)))</f>
        <v>Industry Energy Efficiency</v>
      </c>
      <c r="K2705" s="254" t="str">
        <f>IF(ISBLANK(INDEX('Policy Characteristics'!E:E,MATCH($C2705,'Policy Characteristics'!$C:$C,0))),"",INDEX('Policy Characteristics'!E:E,MATCH($C2705,'Policy Characteristics'!$C:$C,0)))</f>
        <v>indst process efficiency</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0.25</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reduction in energy use</v>
      </c>
      <c r="P2705" s="254" t="str">
        <f>IF(ISBLANK(INDEX('Policy Characteristics'!J:J,MATCH($C2705,'Policy Characteristics'!$C:$C,0))),"",INDEX('Policy Characteristics'!J:J,MATCH($C2705,'Policy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5" s="254" t="str">
        <f>IF(ISBLANK(INDEX('Policy Characteristics'!K:K,MATCH($C2705,'Policy Characteristics'!$C:$C,0))),"",INDEX('Policy Characteristics'!K:K,MATCH($C2705,'Policy Characteristics'!$C:$C,0)))</f>
        <v>industry-ag-main.html#eff-stds</v>
      </c>
      <c r="R2705" s="254" t="str">
        <f>IF(ISBLANK(INDEX('Policy Characteristics'!L:L,MATCH($C2705,'Policy Characteristics'!$C:$C,0))),"",INDEX('Policy Characteristics'!L:L,MATCH($C2705,'Policy Characteristics'!$C:$C,0)))</f>
        <v>industry-energy-efficiency-standards.html</v>
      </c>
    </row>
    <row r="2706" spans="1:18" s="4" customFormat="1" x14ac:dyDescent="0.3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Industry Process Efficiency</v>
      </c>
      <c r="C2706" s="254" t="str">
        <f t="shared" si="114"/>
        <v>Percentage Improvement in Industrial Process Efficiency above BAU</v>
      </c>
      <c r="D2706" s="6" t="s">
        <v>3040</v>
      </c>
      <c r="E2706" s="45" t="s">
        <v>2378</v>
      </c>
      <c r="F2706" t="s">
        <v>3043</v>
      </c>
      <c r="G2706" s="45" t="s">
        <v>2386</v>
      </c>
      <c r="H2706" s="47">
        <f t="shared" si="113"/>
        <v>2705</v>
      </c>
      <c r="I2706" s="324" t="s">
        <v>41</v>
      </c>
      <c r="J2706" s="255" t="str">
        <f>IF(ISBLANK(INDEX('Policy Characteristics'!D:D,MATCH($C2706,'Policy Characteristics'!$C:$C,0))),"",INDEX('Policy Characteristics'!D:D,MATCH($C2706,'Policy Characteristics'!$C:$C,0)))</f>
        <v>Industry Energy Efficiency</v>
      </c>
      <c r="K2706" s="254" t="str">
        <f>IF(ISBLANK(INDEX('Policy Characteristics'!E:E,MATCH($C2706,'Policy Characteristics'!$C:$C,0))),"",INDEX('Policy Characteristics'!E:E,MATCH($C2706,'Policy Characteristics'!$C:$C,0)))</f>
        <v>indst process efficiency</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0.25</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reduction in energy use</v>
      </c>
      <c r="P2706" s="254" t="str">
        <f>IF(ISBLANK(INDEX('Policy Characteristics'!J:J,MATCH($C2706,'Policy Characteristics'!$C:$C,0))),"",INDEX('Policy Characteristics'!J:J,MATCH($C2706,'Policy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6" s="254" t="str">
        <f>IF(ISBLANK(INDEX('Policy Characteristics'!K:K,MATCH($C2706,'Policy Characteristics'!$C:$C,0))),"",INDEX('Policy Characteristics'!K:K,MATCH($C2706,'Policy Characteristics'!$C:$C,0)))</f>
        <v>industry-ag-main.html#eff-stds</v>
      </c>
      <c r="R2706" s="254" t="str">
        <f>IF(ISBLANK(INDEX('Policy Characteristics'!L:L,MATCH($C2706,'Policy Characteristics'!$C:$C,0))),"",INDEX('Policy Characteristics'!L:L,MATCH($C2706,'Policy Characteristics'!$C:$C,0)))</f>
        <v>industry-energy-efficiency-standards.html</v>
      </c>
    </row>
    <row r="2707" spans="1:18" s="4" customFormat="1" x14ac:dyDescent="0.3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Industry Process Efficiency</v>
      </c>
      <c r="C2707" s="254" t="str">
        <f t="shared" si="114"/>
        <v>Percentage Improvement in Industrial Process Efficiency above BAU</v>
      </c>
      <c r="D2707" s="6" t="s">
        <v>3040</v>
      </c>
      <c r="E2707" s="45" t="s">
        <v>2379</v>
      </c>
      <c r="F2707" t="s">
        <v>3043</v>
      </c>
      <c r="G2707" s="45" t="s">
        <v>2383</v>
      </c>
      <c r="H2707" s="47">
        <f t="shared" si="113"/>
        <v>2706</v>
      </c>
      <c r="I2707" s="324" t="s">
        <v>41</v>
      </c>
      <c r="J2707" s="255" t="str">
        <f>IF(ISBLANK(INDEX('Policy Characteristics'!D:D,MATCH($C2707,'Policy Characteristics'!$C:$C,0))),"",INDEX('Policy Characteristics'!D:D,MATCH($C2707,'Policy Characteristics'!$C:$C,0)))</f>
        <v>Industry Energy Efficiency</v>
      </c>
      <c r="K2707" s="254" t="str">
        <f>IF(ISBLANK(INDEX('Policy Characteristics'!E:E,MATCH($C2707,'Policy Characteristics'!$C:$C,0))),"",INDEX('Policy Characteristics'!E:E,MATCH($C2707,'Policy Characteristics'!$C:$C,0)))</f>
        <v>indst process efficiency</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0.25</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reduction in energy use</v>
      </c>
      <c r="P2707" s="254" t="str">
        <f>IF(ISBLANK(INDEX('Policy Characteristics'!J:J,MATCH($C2707,'Policy Characteristics'!$C:$C,0))),"",INDEX('Policy Characteristics'!J:J,MATCH($C2707,'Policy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7" s="254" t="str">
        <f>IF(ISBLANK(INDEX('Policy Characteristics'!K:K,MATCH($C2707,'Policy Characteristics'!$C:$C,0))),"",INDEX('Policy Characteristics'!K:K,MATCH($C2707,'Policy Characteristics'!$C:$C,0)))</f>
        <v>industry-ag-main.html#eff-stds</v>
      </c>
      <c r="R2707" s="254" t="str">
        <f>IF(ISBLANK(INDEX('Policy Characteristics'!L:L,MATCH($C2707,'Policy Characteristics'!$C:$C,0))),"",INDEX('Policy Characteristics'!L:L,MATCH($C2707,'Policy Characteristics'!$C:$C,0)))</f>
        <v>industry-energy-efficiency-standards.html</v>
      </c>
    </row>
    <row r="2708" spans="1:18" s="4" customFormat="1" x14ac:dyDescent="0.3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Industry Process Efficiency</v>
      </c>
      <c r="C2708" s="254" t="str">
        <f t="shared" si="114"/>
        <v>Percentage Improvement in Industrial Process Efficiency above BAU</v>
      </c>
      <c r="D2708" s="6" t="s">
        <v>3040</v>
      </c>
      <c r="E2708" s="45" t="s">
        <v>2380</v>
      </c>
      <c r="F2708" t="s">
        <v>3043</v>
      </c>
      <c r="G2708" s="45" t="s">
        <v>2384</v>
      </c>
      <c r="H2708" s="47">
        <f t="shared" si="113"/>
        <v>2707</v>
      </c>
      <c r="I2708" s="324" t="s">
        <v>41</v>
      </c>
      <c r="J2708" s="255" t="str">
        <f>IF(ISBLANK(INDEX('Policy Characteristics'!D:D,MATCH($C2708,'Policy Characteristics'!$C:$C,0))),"",INDEX('Policy Characteristics'!D:D,MATCH($C2708,'Policy Characteristics'!$C:$C,0)))</f>
        <v>Industry Energy Efficiency</v>
      </c>
      <c r="K2708" s="254" t="str">
        <f>IF(ISBLANK(INDEX('Policy Characteristics'!E:E,MATCH($C2708,'Policy Characteristics'!$C:$C,0))),"",INDEX('Policy Characteristics'!E:E,MATCH($C2708,'Policy Characteristics'!$C:$C,0)))</f>
        <v>indst process efficiency</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0.25</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reduction in energy use</v>
      </c>
      <c r="P2708" s="254" t="str">
        <f>IF(ISBLANK(INDEX('Policy Characteristics'!J:J,MATCH($C2708,'Policy Characteristics'!$C:$C,0))),"",INDEX('Policy Characteristics'!J:J,MATCH($C2708,'Policy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8" s="254" t="str">
        <f>IF(ISBLANK(INDEX('Policy Characteristics'!K:K,MATCH($C2708,'Policy Characteristics'!$C:$C,0))),"",INDEX('Policy Characteristics'!K:K,MATCH($C2708,'Policy Characteristics'!$C:$C,0)))</f>
        <v>industry-ag-main.html#eff-stds</v>
      </c>
      <c r="R2708" s="254" t="str">
        <f>IF(ISBLANK(INDEX('Policy Characteristics'!L:L,MATCH($C2708,'Policy Characteristics'!$C:$C,0))),"",INDEX('Policy Characteristics'!L:L,MATCH($C2708,'Policy Characteristics'!$C:$C,0)))</f>
        <v>industry-energy-efficiency-standards.html</v>
      </c>
    </row>
    <row r="2709" spans="1:18" s="4" customFormat="1" x14ac:dyDescent="0.3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Industry Process Efficiency</v>
      </c>
      <c r="C2709" s="254" t="str">
        <f t="shared" si="114"/>
        <v>Percentage Improvement in Industrial Process Efficiency above BAU</v>
      </c>
      <c r="D2709" s="6" t="s">
        <v>3040</v>
      </c>
      <c r="E2709" s="45" t="s">
        <v>2381</v>
      </c>
      <c r="F2709" t="s">
        <v>3043</v>
      </c>
      <c r="G2709" s="45" t="s">
        <v>2387</v>
      </c>
      <c r="H2709" s="47">
        <f t="shared" si="113"/>
        <v>2708</v>
      </c>
      <c r="I2709" s="324" t="s">
        <v>41</v>
      </c>
      <c r="J2709" s="255" t="str">
        <f>IF(ISBLANK(INDEX('Policy Characteristics'!D:D,MATCH($C2709,'Policy Characteristics'!$C:$C,0))),"",INDEX('Policy Characteristics'!D:D,MATCH($C2709,'Policy Characteristics'!$C:$C,0)))</f>
        <v>Industry Energy Efficiency</v>
      </c>
      <c r="K2709" s="254" t="str">
        <f>IF(ISBLANK(INDEX('Policy Characteristics'!E:E,MATCH($C2709,'Policy Characteristics'!$C:$C,0))),"",INDEX('Policy Characteristics'!E:E,MATCH($C2709,'Policy Characteristics'!$C:$C,0)))</f>
        <v>indst process efficiency</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0.25</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reduction in energy use</v>
      </c>
      <c r="P2709" s="254" t="str">
        <f>IF(ISBLANK(INDEX('Policy Characteristics'!J:J,MATCH($C2709,'Policy Characteristics'!$C:$C,0))),"",INDEX('Policy Characteristics'!J:J,MATCH($C2709,'Policy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9" s="254" t="str">
        <f>IF(ISBLANK(INDEX('Policy Characteristics'!K:K,MATCH($C2709,'Policy Characteristics'!$C:$C,0))),"",INDEX('Policy Characteristics'!K:K,MATCH($C2709,'Policy Characteristics'!$C:$C,0)))</f>
        <v>industry-ag-main.html#eff-stds</v>
      </c>
      <c r="R2709" s="254" t="str">
        <f>IF(ISBLANK(INDEX('Policy Characteristics'!L:L,MATCH($C2709,'Policy Characteristics'!$C:$C,0))),"",INDEX('Policy Characteristics'!L:L,MATCH($C2709,'Policy Characteristics'!$C:$C,0)))</f>
        <v>industry-energy-efficiency-standards.html</v>
      </c>
    </row>
    <row r="2710" spans="1:18" s="4" customFormat="1" x14ac:dyDescent="0.3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Industry Process Efficiency</v>
      </c>
      <c r="C2710" s="254" t="str">
        <f t="shared" si="114"/>
        <v>Percentage Improvement in Industrial Process Efficiency above BAU</v>
      </c>
      <c r="D2710" s="6" t="s">
        <v>3040</v>
      </c>
      <c r="E2710" s="45" t="s">
        <v>2674</v>
      </c>
      <c r="F2710" t="s">
        <v>3043</v>
      </c>
      <c r="G2710" s="45" t="s">
        <v>2677</v>
      </c>
      <c r="H2710" s="47">
        <f t="shared" si="113"/>
        <v>2709</v>
      </c>
      <c r="I2710" s="324" t="s">
        <v>41</v>
      </c>
      <c r="J2710" s="255" t="str">
        <f>IF(ISBLANK(INDEX('Policy Characteristics'!D:D,MATCH($C2710,'Policy Characteristics'!$C:$C,0))),"",INDEX('Policy Characteristics'!D:D,MATCH($C2710,'Policy Characteristics'!$C:$C,0)))</f>
        <v>Industry Energy Efficiency</v>
      </c>
      <c r="K2710" s="254" t="str">
        <f>IF(ISBLANK(INDEX('Policy Characteristics'!E:E,MATCH($C2710,'Policy Characteristics'!$C:$C,0))),"",INDEX('Policy Characteristics'!E:E,MATCH($C2710,'Policy Characteristics'!$C:$C,0)))</f>
        <v>indst process efficiency</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0.25</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reduction in energy use</v>
      </c>
      <c r="P2710" s="254" t="str">
        <f>IF(ISBLANK(INDEX('Policy Characteristics'!J:J,MATCH($C2710,'Policy Characteristics'!$C:$C,0))),"",INDEX('Policy Characteristics'!J:J,MATCH($C2710,'Policy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0" s="254" t="str">
        <f>IF(ISBLANK(INDEX('Policy Characteristics'!K:K,MATCH($C2710,'Policy Characteristics'!$C:$C,0))),"",INDEX('Policy Characteristics'!K:K,MATCH($C2710,'Policy Characteristics'!$C:$C,0)))</f>
        <v>industry-ag-main.html#eff-stds</v>
      </c>
      <c r="R2710" s="254" t="str">
        <f>IF(ISBLANK(INDEX('Policy Characteristics'!L:L,MATCH($C2710,'Policy Characteristics'!$C:$C,0))),"",INDEX('Policy Characteristics'!L:L,MATCH($C2710,'Policy Characteristics'!$C:$C,0)))</f>
        <v>industry-energy-efficiency-standards.html</v>
      </c>
    </row>
    <row r="2711" spans="1:18" s="4" customFormat="1" x14ac:dyDescent="0.3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Industry Process Efficiency</v>
      </c>
      <c r="C2711" s="254" t="str">
        <f t="shared" si="114"/>
        <v>Percentage Improvement in Industrial Process Efficiency above BAU</v>
      </c>
      <c r="D2711" s="6" t="s">
        <v>3040</v>
      </c>
      <c r="E2711" s="45" t="s">
        <v>2675</v>
      </c>
      <c r="F2711" t="s">
        <v>3043</v>
      </c>
      <c r="G2711" s="45" t="s">
        <v>2679</v>
      </c>
      <c r="H2711" s="47">
        <f t="shared" si="113"/>
        <v>2710</v>
      </c>
      <c r="I2711" s="324" t="s">
        <v>41</v>
      </c>
      <c r="J2711" s="255" t="str">
        <f>IF(ISBLANK(INDEX('Policy Characteristics'!D:D,MATCH($C2711,'Policy Characteristics'!$C:$C,0))),"",INDEX('Policy Characteristics'!D:D,MATCH($C2711,'Policy Characteristics'!$C:$C,0)))</f>
        <v>Industry Energy Efficiency</v>
      </c>
      <c r="K2711" s="254" t="str">
        <f>IF(ISBLANK(INDEX('Policy Characteristics'!E:E,MATCH($C2711,'Policy Characteristics'!$C:$C,0))),"",INDEX('Policy Characteristics'!E:E,MATCH($C2711,'Policy Characteristics'!$C:$C,0)))</f>
        <v>indst process efficiency</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0.25</v>
      </c>
      <c r="N2711" s="261">
        <f>IF(ISBLANK(INDEX('Policy Characteristics'!H:H,MATCH($C2711,'Policy Characteristics'!$C:$C,0))),"",INDEX('Policy Characteristics'!H:H,MATCH($C2711,'Policy Characteristics'!$C:$C,0)))</f>
        <v>0.01</v>
      </c>
      <c r="O2711" s="254" t="str">
        <f>IF(ISBLANK(INDEX('Policy Characteristics'!I:I,MATCH($C2711,'Policy Characteristics'!$C:$C,0))),"",INDEX('Policy Characteristics'!I:I,MATCH($C2711,'Policy Characteristics'!$C:$C,0)))</f>
        <v>% reduction in energy use</v>
      </c>
      <c r="P2711" s="254" t="str">
        <f>IF(ISBLANK(INDEX('Policy Characteristics'!J:J,MATCH($C2711,'Policy Characteristics'!$C:$C,0))),"",INDEX('Policy Characteristics'!J:J,MATCH($C2711,'Policy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1" s="254" t="str">
        <f>IF(ISBLANK(INDEX('Policy Characteristics'!K:K,MATCH($C2711,'Policy Characteristics'!$C:$C,0))),"",INDEX('Policy Characteristics'!K:K,MATCH($C2711,'Policy Characteristics'!$C:$C,0)))</f>
        <v>industry-ag-main.html#eff-stds</v>
      </c>
      <c r="R2711" s="254" t="str">
        <f>IF(ISBLANK(INDEX('Policy Characteristics'!L:L,MATCH($C2711,'Policy Characteristics'!$C:$C,0))),"",INDEX('Policy Characteristics'!L:L,MATCH($C2711,'Policy Characteristics'!$C:$C,0)))</f>
        <v>industry-energy-efficiency-standards.html</v>
      </c>
    </row>
    <row r="2712" spans="1:18" s="4" customFormat="1" x14ac:dyDescent="0.3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Industry Process Efficiency</v>
      </c>
      <c r="C2712" s="254" t="str">
        <f t="shared" si="114"/>
        <v>Percentage Improvement in Industrial Process Efficiency above BAU</v>
      </c>
      <c r="D2712" s="6" t="s">
        <v>3040</v>
      </c>
      <c r="E2712" s="45" t="s">
        <v>2676</v>
      </c>
      <c r="F2712" t="s">
        <v>3043</v>
      </c>
      <c r="G2712" s="45" t="s">
        <v>2680</v>
      </c>
      <c r="H2712" s="47">
        <f t="shared" si="113"/>
        <v>2711</v>
      </c>
      <c r="I2712" s="324" t="s">
        <v>41</v>
      </c>
      <c r="J2712" s="255" t="str">
        <f>IF(ISBLANK(INDEX('Policy Characteristics'!D:D,MATCH($C2712,'Policy Characteristics'!$C:$C,0))),"",INDEX('Policy Characteristics'!D:D,MATCH($C2712,'Policy Characteristics'!$C:$C,0)))</f>
        <v>Industry Energy Efficiency</v>
      </c>
      <c r="K2712" s="254" t="str">
        <f>IF(ISBLANK(INDEX('Policy Characteristics'!E:E,MATCH($C2712,'Policy Characteristics'!$C:$C,0))),"",INDEX('Policy Characteristics'!E:E,MATCH($C2712,'Policy Characteristics'!$C:$C,0)))</f>
        <v>indst process efficiency</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0.25</v>
      </c>
      <c r="N2712" s="261">
        <f>IF(ISBLANK(INDEX('Policy Characteristics'!H:H,MATCH($C2712,'Policy Characteristics'!$C:$C,0))),"",INDEX('Policy Characteristics'!H:H,MATCH($C2712,'Policy Characteristics'!$C:$C,0)))</f>
        <v>0.01</v>
      </c>
      <c r="O2712" s="254" t="str">
        <f>IF(ISBLANK(INDEX('Policy Characteristics'!I:I,MATCH($C2712,'Policy Characteristics'!$C:$C,0))),"",INDEX('Policy Characteristics'!I:I,MATCH($C2712,'Policy Characteristics'!$C:$C,0)))</f>
        <v>% reduction in energy use</v>
      </c>
      <c r="P2712" s="254" t="str">
        <f>IF(ISBLANK(INDEX('Policy Characteristics'!J:J,MATCH($C2712,'Policy Characteristics'!$C:$C,0))),"",INDEX('Policy Characteristics'!J:J,MATCH($C2712,'Policy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2" s="254" t="str">
        <f>IF(ISBLANK(INDEX('Policy Characteristics'!K:K,MATCH($C2712,'Policy Characteristics'!$C:$C,0))),"",INDEX('Policy Characteristics'!K:K,MATCH($C2712,'Policy Characteristics'!$C:$C,0)))</f>
        <v>industry-ag-main.html#eff-stds</v>
      </c>
      <c r="R2712" s="254" t="str">
        <f>IF(ISBLANK(INDEX('Policy Characteristics'!L:L,MATCH($C2712,'Policy Characteristics'!$C:$C,0))),"",INDEX('Policy Characteristics'!L:L,MATCH($C2712,'Policy Characteristics'!$C:$C,0)))</f>
        <v>industry-energy-efficiency-standards.html</v>
      </c>
    </row>
    <row r="2713" spans="1:18" s="4" customFormat="1" x14ac:dyDescent="0.3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Industry Process Efficiency</v>
      </c>
      <c r="C2713" s="254" t="str">
        <f t="shared" si="114"/>
        <v>Percentage Improvement in Industrial Process Efficiency above BAU</v>
      </c>
      <c r="D2713" s="6" t="s">
        <v>3040</v>
      </c>
      <c r="E2713" s="45" t="s">
        <v>2673</v>
      </c>
      <c r="F2713" t="s">
        <v>3043</v>
      </c>
      <c r="G2713" s="45" t="s">
        <v>2678</v>
      </c>
      <c r="H2713" s="47">
        <f t="shared" si="113"/>
        <v>2712</v>
      </c>
      <c r="I2713" s="324" t="s">
        <v>41</v>
      </c>
      <c r="J2713" s="255" t="str">
        <f>IF(ISBLANK(INDEX('Policy Characteristics'!D:D,MATCH($C2713,'Policy Characteristics'!$C:$C,0))),"",INDEX('Policy Characteristics'!D:D,MATCH($C2713,'Policy Characteristics'!$C:$C,0)))</f>
        <v>Industry Energy Efficiency</v>
      </c>
      <c r="K2713" s="254" t="str">
        <f>IF(ISBLANK(INDEX('Policy Characteristics'!E:E,MATCH($C2713,'Policy Characteristics'!$C:$C,0))),"",INDEX('Policy Characteristics'!E:E,MATCH($C2713,'Policy Characteristics'!$C:$C,0)))</f>
        <v>indst process efficiency</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0.25</v>
      </c>
      <c r="N2713" s="261">
        <f>IF(ISBLANK(INDEX('Policy Characteristics'!H:H,MATCH($C2713,'Policy Characteristics'!$C:$C,0))),"",INDEX('Policy Characteristics'!H:H,MATCH($C2713,'Policy Characteristics'!$C:$C,0)))</f>
        <v>0.01</v>
      </c>
      <c r="O2713" s="254" t="str">
        <f>IF(ISBLANK(INDEX('Policy Characteristics'!I:I,MATCH($C2713,'Policy Characteristics'!$C:$C,0))),"",INDEX('Policy Characteristics'!I:I,MATCH($C2713,'Policy Characteristics'!$C:$C,0)))</f>
        <v>% reduction in energy use</v>
      </c>
      <c r="P2713" s="254" t="str">
        <f>IF(ISBLANK(INDEX('Policy Characteristics'!J:J,MATCH($C2713,'Policy Characteristics'!$C:$C,0))),"",INDEX('Policy Characteristics'!J:J,MATCH($C2713,'Policy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3" s="254" t="str">
        <f>IF(ISBLANK(INDEX('Policy Characteristics'!K:K,MATCH($C2713,'Policy Characteristics'!$C:$C,0))),"",INDEX('Policy Characteristics'!K:K,MATCH($C2713,'Policy Characteristics'!$C:$C,0)))</f>
        <v>industry-ag-main.html#eff-stds</v>
      </c>
      <c r="R2713" s="254" t="str">
        <f>IF(ISBLANK(INDEX('Policy Characteristics'!L:L,MATCH($C2713,'Policy Characteristics'!$C:$C,0))),"",INDEX('Policy Characteristics'!L:L,MATCH($C2713,'Policy Characteristics'!$C:$C,0)))</f>
        <v>industry-energy-efficiency-standards.html</v>
      </c>
    </row>
    <row r="2714" spans="1:18" s="4" customFormat="1" x14ac:dyDescent="0.3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Industry Process Efficiency</v>
      </c>
      <c r="C2714" s="254" t="str">
        <f t="shared" si="114"/>
        <v>Percentage Improvement in Industrial Process Efficiency above BAU</v>
      </c>
      <c r="D2714" s="6" t="s">
        <v>3041</v>
      </c>
      <c r="E2714" s="45" t="s">
        <v>2376</v>
      </c>
      <c r="F2714" t="s">
        <v>3002</v>
      </c>
      <c r="G2714" s="45" t="s">
        <v>2382</v>
      </c>
      <c r="H2714" s="47">
        <f t="shared" si="113"/>
        <v>2713</v>
      </c>
      <c r="I2714" s="324" t="s">
        <v>40</v>
      </c>
      <c r="J2714" s="255" t="str">
        <f>IF(ISBLANK(INDEX('Policy Characteristics'!D:D,MATCH($C2714,'Policy Characteristics'!$C:$C,0))),"",INDEX('Policy Characteristics'!D:D,MATCH($C2714,'Policy Characteristics'!$C:$C,0)))</f>
        <v>Industry Energy Efficiency</v>
      </c>
      <c r="K2714" s="254" t="str">
        <f>IF(ISBLANK(INDEX('Policy Characteristics'!E:E,MATCH($C2714,'Policy Characteristics'!$C:$C,0))),"",INDEX('Policy Characteristics'!E:E,MATCH($C2714,'Policy Characteristics'!$C:$C,0)))</f>
        <v>indst process efficiency</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0.25</v>
      </c>
      <c r="N2714" s="261">
        <f>IF(ISBLANK(INDEX('Policy Characteristics'!H:H,MATCH($C2714,'Policy Characteristics'!$C:$C,0))),"",INDEX('Policy Characteristics'!H:H,MATCH($C2714,'Policy Characteristics'!$C:$C,0)))</f>
        <v>0.01</v>
      </c>
      <c r="O2714" s="254" t="str">
        <f>IF(ISBLANK(INDEX('Policy Characteristics'!I:I,MATCH($C2714,'Policy Characteristics'!$C:$C,0))),"",INDEX('Policy Characteristics'!I:I,MATCH($C2714,'Policy Characteristics'!$C:$C,0)))</f>
        <v>% reduction in energy use</v>
      </c>
      <c r="P2714" s="254" t="str">
        <f>IF(ISBLANK(INDEX('Policy Characteristics'!J:J,MATCH($C2714,'Policy Characteristics'!$C:$C,0))),"",INDEX('Policy Characteristics'!J:J,MATCH($C2714,'Policy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4" s="254" t="str">
        <f>IF(ISBLANK(INDEX('Policy Characteristics'!K:K,MATCH($C2714,'Policy Characteristics'!$C:$C,0))),"",INDEX('Policy Characteristics'!K:K,MATCH($C2714,'Policy Characteristics'!$C:$C,0)))</f>
        <v>industry-ag-main.html#eff-stds</v>
      </c>
      <c r="R2714" s="254" t="str">
        <f>IF(ISBLANK(INDEX('Policy Characteristics'!L:L,MATCH($C2714,'Policy Characteristics'!$C:$C,0))),"",INDEX('Policy Characteristics'!L:L,MATCH($C2714,'Policy Characteristics'!$C:$C,0)))</f>
        <v>industry-energy-efficiency-standards.html</v>
      </c>
    </row>
    <row r="2715" spans="1:18" s="4" customFormat="1" x14ac:dyDescent="0.3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Industry Process Efficiency</v>
      </c>
      <c r="C2715" s="254" t="str">
        <f t="shared" si="114"/>
        <v>Percentage Improvement in Industrial Process Efficiency above BAU</v>
      </c>
      <c r="D2715" s="6" t="s">
        <v>3041</v>
      </c>
      <c r="E2715" s="45" t="s">
        <v>2377</v>
      </c>
      <c r="F2715" t="s">
        <v>3002</v>
      </c>
      <c r="G2715" s="45" t="s">
        <v>2385</v>
      </c>
      <c r="H2715" s="47">
        <f t="shared" si="113"/>
        <v>2714</v>
      </c>
      <c r="I2715" s="324" t="s">
        <v>41</v>
      </c>
      <c r="J2715" s="255" t="str">
        <f>IF(ISBLANK(INDEX('Policy Characteristics'!D:D,MATCH($C2715,'Policy Characteristics'!$C:$C,0))),"",INDEX('Policy Characteristics'!D:D,MATCH($C2715,'Policy Characteristics'!$C:$C,0)))</f>
        <v>Industry Energy Efficiency</v>
      </c>
      <c r="K2715" s="254" t="str">
        <f>IF(ISBLANK(INDEX('Policy Characteristics'!E:E,MATCH($C2715,'Policy Characteristics'!$C:$C,0))),"",INDEX('Policy Characteristics'!E:E,MATCH($C2715,'Policy Characteristics'!$C:$C,0)))</f>
        <v>indst process efficiency</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0.25</v>
      </c>
      <c r="N2715" s="261">
        <f>IF(ISBLANK(INDEX('Policy Characteristics'!H:H,MATCH($C2715,'Policy Characteristics'!$C:$C,0))),"",INDEX('Policy Characteristics'!H:H,MATCH($C2715,'Policy Characteristics'!$C:$C,0)))</f>
        <v>0.01</v>
      </c>
      <c r="O2715" s="254" t="str">
        <f>IF(ISBLANK(INDEX('Policy Characteristics'!I:I,MATCH($C2715,'Policy Characteristics'!$C:$C,0))),"",INDEX('Policy Characteristics'!I:I,MATCH($C2715,'Policy Characteristics'!$C:$C,0)))</f>
        <v>% reduction in energy use</v>
      </c>
      <c r="P2715" s="254" t="str">
        <f>IF(ISBLANK(INDEX('Policy Characteristics'!J:J,MATCH($C2715,'Policy Characteristics'!$C:$C,0))),"",INDEX('Policy Characteristics'!J:J,MATCH($C2715,'Policy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5" s="254" t="str">
        <f>IF(ISBLANK(INDEX('Policy Characteristics'!K:K,MATCH($C2715,'Policy Characteristics'!$C:$C,0))),"",INDEX('Policy Characteristics'!K:K,MATCH($C2715,'Policy Characteristics'!$C:$C,0)))</f>
        <v>industry-ag-main.html#eff-stds</v>
      </c>
      <c r="R2715" s="254" t="str">
        <f>IF(ISBLANK(INDEX('Policy Characteristics'!L:L,MATCH($C2715,'Policy Characteristics'!$C:$C,0))),"",INDEX('Policy Characteristics'!L:L,MATCH($C2715,'Policy Characteristics'!$C:$C,0)))</f>
        <v>industry-energy-efficiency-standards.html</v>
      </c>
    </row>
    <row r="2716" spans="1:18" s="4" customFormat="1" x14ac:dyDescent="0.3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Industry Process Efficiency</v>
      </c>
      <c r="C2716" s="254" t="str">
        <f t="shared" si="114"/>
        <v>Percentage Improvement in Industrial Process Efficiency above BAU</v>
      </c>
      <c r="D2716" s="6" t="s">
        <v>3041</v>
      </c>
      <c r="E2716" s="45" t="s">
        <v>2378</v>
      </c>
      <c r="F2716" t="s">
        <v>3002</v>
      </c>
      <c r="G2716" s="45" t="s">
        <v>2386</v>
      </c>
      <c r="H2716" s="47">
        <f t="shared" si="113"/>
        <v>2715</v>
      </c>
      <c r="I2716" s="324" t="s">
        <v>40</v>
      </c>
      <c r="J2716" s="255" t="str">
        <f>IF(ISBLANK(INDEX('Policy Characteristics'!D:D,MATCH($C2716,'Policy Characteristics'!$C:$C,0))),"",INDEX('Policy Characteristics'!D:D,MATCH($C2716,'Policy Characteristics'!$C:$C,0)))</f>
        <v>Industry Energy Efficiency</v>
      </c>
      <c r="K2716" s="254" t="str">
        <f>IF(ISBLANK(INDEX('Policy Characteristics'!E:E,MATCH($C2716,'Policy Characteristics'!$C:$C,0))),"",INDEX('Policy Characteristics'!E:E,MATCH($C2716,'Policy Characteristics'!$C:$C,0)))</f>
        <v>indst process efficiency</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0.25</v>
      </c>
      <c r="N2716" s="261">
        <f>IF(ISBLANK(INDEX('Policy Characteristics'!H:H,MATCH($C2716,'Policy Characteristics'!$C:$C,0))),"",INDEX('Policy Characteristics'!H:H,MATCH($C2716,'Policy Characteristics'!$C:$C,0)))</f>
        <v>0.01</v>
      </c>
      <c r="O2716" s="254" t="str">
        <f>IF(ISBLANK(INDEX('Policy Characteristics'!I:I,MATCH($C2716,'Policy Characteristics'!$C:$C,0))),"",INDEX('Policy Characteristics'!I:I,MATCH($C2716,'Policy Characteristics'!$C:$C,0)))</f>
        <v>% reduction in energy use</v>
      </c>
      <c r="P2716" s="254" t="str">
        <f>IF(ISBLANK(INDEX('Policy Characteristics'!J:J,MATCH($C2716,'Policy Characteristics'!$C:$C,0))),"",INDEX('Policy Characteristics'!J:J,MATCH($C2716,'Policy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6" s="254" t="str">
        <f>IF(ISBLANK(INDEX('Policy Characteristics'!K:K,MATCH($C2716,'Policy Characteristics'!$C:$C,0))),"",INDEX('Policy Characteristics'!K:K,MATCH($C2716,'Policy Characteristics'!$C:$C,0)))</f>
        <v>industry-ag-main.html#eff-stds</v>
      </c>
      <c r="R2716" s="254" t="str">
        <f>IF(ISBLANK(INDEX('Policy Characteristics'!L:L,MATCH($C2716,'Policy Characteristics'!$C:$C,0))),"",INDEX('Policy Characteristics'!L:L,MATCH($C2716,'Policy Characteristics'!$C:$C,0)))</f>
        <v>industry-energy-efficiency-standards.html</v>
      </c>
    </row>
    <row r="2717" spans="1:18" s="4" customFormat="1" x14ac:dyDescent="0.3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Industry Process Efficiency</v>
      </c>
      <c r="C2717" s="254" t="str">
        <f t="shared" si="114"/>
        <v>Percentage Improvement in Industrial Process Efficiency above BAU</v>
      </c>
      <c r="D2717" s="6" t="s">
        <v>3041</v>
      </c>
      <c r="E2717" s="45" t="s">
        <v>2379</v>
      </c>
      <c r="F2717" t="s">
        <v>3002</v>
      </c>
      <c r="G2717" s="45" t="s">
        <v>2383</v>
      </c>
      <c r="H2717" s="47">
        <f t="shared" ref="H2717:H2780" si="115">H2716+1</f>
        <v>2716</v>
      </c>
      <c r="I2717" s="324" t="s">
        <v>41</v>
      </c>
      <c r="J2717" s="255" t="str">
        <f>IF(ISBLANK(INDEX('Policy Characteristics'!D:D,MATCH($C2717,'Policy Characteristics'!$C:$C,0))),"",INDEX('Policy Characteristics'!D:D,MATCH($C2717,'Policy Characteristics'!$C:$C,0)))</f>
        <v>Industry Energy Efficiency</v>
      </c>
      <c r="K2717" s="254" t="str">
        <f>IF(ISBLANK(INDEX('Policy Characteristics'!E:E,MATCH($C2717,'Policy Characteristics'!$C:$C,0))),"",INDEX('Policy Characteristics'!E:E,MATCH($C2717,'Policy Characteristics'!$C:$C,0)))</f>
        <v>indst process efficiency</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0.25</v>
      </c>
      <c r="N2717" s="261">
        <f>IF(ISBLANK(INDEX('Policy Characteristics'!H:H,MATCH($C2717,'Policy Characteristics'!$C:$C,0))),"",INDEX('Policy Characteristics'!H:H,MATCH($C2717,'Policy Characteristics'!$C:$C,0)))</f>
        <v>0.01</v>
      </c>
      <c r="O2717" s="254" t="str">
        <f>IF(ISBLANK(INDEX('Policy Characteristics'!I:I,MATCH($C2717,'Policy Characteristics'!$C:$C,0))),"",INDEX('Policy Characteristics'!I:I,MATCH($C2717,'Policy Characteristics'!$C:$C,0)))</f>
        <v>% reduction in energy use</v>
      </c>
      <c r="P2717" s="254" t="str">
        <f>IF(ISBLANK(INDEX('Policy Characteristics'!J:J,MATCH($C2717,'Policy Characteristics'!$C:$C,0))),"",INDEX('Policy Characteristics'!J:J,MATCH($C2717,'Policy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7" s="254" t="str">
        <f>IF(ISBLANK(INDEX('Policy Characteristics'!K:K,MATCH($C2717,'Policy Characteristics'!$C:$C,0))),"",INDEX('Policy Characteristics'!K:K,MATCH($C2717,'Policy Characteristics'!$C:$C,0)))</f>
        <v>industry-ag-main.html#eff-stds</v>
      </c>
      <c r="R2717" s="254" t="str">
        <f>IF(ISBLANK(INDEX('Policy Characteristics'!L:L,MATCH($C2717,'Policy Characteristics'!$C:$C,0))),"",INDEX('Policy Characteristics'!L:L,MATCH($C2717,'Policy Characteristics'!$C:$C,0)))</f>
        <v>industry-energy-efficiency-standards.html</v>
      </c>
    </row>
    <row r="2718" spans="1:18" s="4" customFormat="1" x14ac:dyDescent="0.3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Industry Process Efficiency</v>
      </c>
      <c r="C2718" s="254" t="str">
        <f t="shared" si="114"/>
        <v>Percentage Improvement in Industrial Process Efficiency above BAU</v>
      </c>
      <c r="D2718" s="6" t="s">
        <v>3041</v>
      </c>
      <c r="E2718" s="45" t="s">
        <v>2380</v>
      </c>
      <c r="F2718" t="s">
        <v>3002</v>
      </c>
      <c r="G2718" s="45" t="s">
        <v>2384</v>
      </c>
      <c r="H2718" s="47">
        <f t="shared" si="115"/>
        <v>2717</v>
      </c>
      <c r="I2718" s="324" t="s">
        <v>40</v>
      </c>
      <c r="J2718" s="255" t="str">
        <f>IF(ISBLANK(INDEX('Policy Characteristics'!D:D,MATCH($C2718,'Policy Characteristics'!$C:$C,0))),"",INDEX('Policy Characteristics'!D:D,MATCH($C2718,'Policy Characteristics'!$C:$C,0)))</f>
        <v>Industry Energy Efficiency</v>
      </c>
      <c r="K2718" s="254" t="str">
        <f>IF(ISBLANK(INDEX('Policy Characteristics'!E:E,MATCH($C2718,'Policy Characteristics'!$C:$C,0))),"",INDEX('Policy Characteristics'!E:E,MATCH($C2718,'Policy Characteristics'!$C:$C,0)))</f>
        <v>indst process efficiency</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0.25</v>
      </c>
      <c r="N2718" s="261">
        <f>IF(ISBLANK(INDEX('Policy Characteristics'!H:H,MATCH($C2718,'Policy Characteristics'!$C:$C,0))),"",INDEX('Policy Characteristics'!H:H,MATCH($C2718,'Policy Characteristics'!$C:$C,0)))</f>
        <v>0.01</v>
      </c>
      <c r="O2718" s="254" t="str">
        <f>IF(ISBLANK(INDEX('Policy Characteristics'!I:I,MATCH($C2718,'Policy Characteristics'!$C:$C,0))),"",INDEX('Policy Characteristics'!I:I,MATCH($C2718,'Policy Characteristics'!$C:$C,0)))</f>
        <v>% reduction in energy use</v>
      </c>
      <c r="P2718" s="254" t="str">
        <f>IF(ISBLANK(INDEX('Policy Characteristics'!J:J,MATCH($C2718,'Policy Characteristics'!$C:$C,0))),"",INDEX('Policy Characteristics'!J:J,MATCH($C2718,'Policy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8" s="254" t="str">
        <f>IF(ISBLANK(INDEX('Policy Characteristics'!K:K,MATCH($C2718,'Policy Characteristics'!$C:$C,0))),"",INDEX('Policy Characteristics'!K:K,MATCH($C2718,'Policy Characteristics'!$C:$C,0)))</f>
        <v>industry-ag-main.html#eff-stds</v>
      </c>
      <c r="R2718" s="254" t="str">
        <f>IF(ISBLANK(INDEX('Policy Characteristics'!L:L,MATCH($C2718,'Policy Characteristics'!$C:$C,0))),"",INDEX('Policy Characteristics'!L:L,MATCH($C2718,'Policy Characteristics'!$C:$C,0)))</f>
        <v>industry-energy-efficiency-standards.html</v>
      </c>
    </row>
    <row r="2719" spans="1:18" s="4" customFormat="1" x14ac:dyDescent="0.3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Industry Process Efficiency</v>
      </c>
      <c r="C2719" s="254" t="str">
        <f t="shared" si="114"/>
        <v>Percentage Improvement in Industrial Process Efficiency above BAU</v>
      </c>
      <c r="D2719" s="6" t="s">
        <v>3041</v>
      </c>
      <c r="E2719" s="45" t="s">
        <v>2381</v>
      </c>
      <c r="F2719" t="s">
        <v>3002</v>
      </c>
      <c r="G2719" s="45" t="s">
        <v>2387</v>
      </c>
      <c r="H2719" s="47">
        <f t="shared" si="115"/>
        <v>2718</v>
      </c>
      <c r="I2719" s="324" t="s">
        <v>41</v>
      </c>
      <c r="J2719" s="255" t="str">
        <f>IF(ISBLANK(INDEX('Policy Characteristics'!D:D,MATCH($C2719,'Policy Characteristics'!$C:$C,0))),"",INDEX('Policy Characteristics'!D:D,MATCH($C2719,'Policy Characteristics'!$C:$C,0)))</f>
        <v>Industry Energy Efficiency</v>
      </c>
      <c r="K2719" s="254" t="str">
        <f>IF(ISBLANK(INDEX('Policy Characteristics'!E:E,MATCH($C2719,'Policy Characteristics'!$C:$C,0))),"",INDEX('Policy Characteristics'!E:E,MATCH($C2719,'Policy Characteristics'!$C:$C,0)))</f>
        <v>indst process efficiency</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0.25</v>
      </c>
      <c r="N2719" s="261">
        <f>IF(ISBLANK(INDEX('Policy Characteristics'!H:H,MATCH($C2719,'Policy Characteristics'!$C:$C,0))),"",INDEX('Policy Characteristics'!H:H,MATCH($C2719,'Policy Characteristics'!$C:$C,0)))</f>
        <v>0.01</v>
      </c>
      <c r="O2719" s="254" t="str">
        <f>IF(ISBLANK(INDEX('Policy Characteristics'!I:I,MATCH($C2719,'Policy Characteristics'!$C:$C,0))),"",INDEX('Policy Characteristics'!I:I,MATCH($C2719,'Policy Characteristics'!$C:$C,0)))</f>
        <v>% reduction in energy use</v>
      </c>
      <c r="P2719" s="254" t="str">
        <f>IF(ISBLANK(INDEX('Policy Characteristics'!J:J,MATCH($C2719,'Policy Characteristics'!$C:$C,0))),"",INDEX('Policy Characteristics'!J:J,MATCH($C2719,'Policy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9" s="254" t="str">
        <f>IF(ISBLANK(INDEX('Policy Characteristics'!K:K,MATCH($C2719,'Policy Characteristics'!$C:$C,0))),"",INDEX('Policy Characteristics'!K:K,MATCH($C2719,'Policy Characteristics'!$C:$C,0)))</f>
        <v>industry-ag-main.html#eff-stds</v>
      </c>
      <c r="R2719" s="254" t="str">
        <f>IF(ISBLANK(INDEX('Policy Characteristics'!L:L,MATCH($C2719,'Policy Characteristics'!$C:$C,0))),"",INDEX('Policy Characteristics'!L:L,MATCH($C2719,'Policy Characteristics'!$C:$C,0)))</f>
        <v>industry-energy-efficiency-standards.html</v>
      </c>
    </row>
    <row r="2720" spans="1:18" s="4" customFormat="1" x14ac:dyDescent="0.3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Industry Process Efficiency</v>
      </c>
      <c r="C2720" s="254" t="str">
        <f t="shared" si="114"/>
        <v>Percentage Improvement in Industrial Process Efficiency above BAU</v>
      </c>
      <c r="D2720" s="6" t="s">
        <v>3041</v>
      </c>
      <c r="E2720" s="45" t="s">
        <v>2674</v>
      </c>
      <c r="F2720" t="s">
        <v>3002</v>
      </c>
      <c r="G2720" s="45" t="s">
        <v>2677</v>
      </c>
      <c r="H2720" s="47">
        <f t="shared" si="115"/>
        <v>2719</v>
      </c>
      <c r="I2720" s="324" t="s">
        <v>41</v>
      </c>
      <c r="J2720" s="255" t="str">
        <f>IF(ISBLANK(INDEX('Policy Characteristics'!D:D,MATCH($C2720,'Policy Characteristics'!$C:$C,0))),"",INDEX('Policy Characteristics'!D:D,MATCH($C2720,'Policy Characteristics'!$C:$C,0)))</f>
        <v>Industry Energy Efficiency</v>
      </c>
      <c r="K2720" s="254" t="str">
        <f>IF(ISBLANK(INDEX('Policy Characteristics'!E:E,MATCH($C2720,'Policy Characteristics'!$C:$C,0))),"",INDEX('Policy Characteristics'!E:E,MATCH($C2720,'Policy Characteristics'!$C:$C,0)))</f>
        <v>indst process efficiency</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0.25</v>
      </c>
      <c r="N2720" s="261">
        <f>IF(ISBLANK(INDEX('Policy Characteristics'!H:H,MATCH($C2720,'Policy Characteristics'!$C:$C,0))),"",INDEX('Policy Characteristics'!H:H,MATCH($C2720,'Policy Characteristics'!$C:$C,0)))</f>
        <v>0.01</v>
      </c>
      <c r="O2720" s="254" t="str">
        <f>IF(ISBLANK(INDEX('Policy Characteristics'!I:I,MATCH($C2720,'Policy Characteristics'!$C:$C,0))),"",INDEX('Policy Characteristics'!I:I,MATCH($C2720,'Policy Characteristics'!$C:$C,0)))</f>
        <v>% reduction in energy use</v>
      </c>
      <c r="P2720" s="254" t="str">
        <f>IF(ISBLANK(INDEX('Policy Characteristics'!J:J,MATCH($C2720,'Policy Characteristics'!$C:$C,0))),"",INDEX('Policy Characteristics'!J:J,MATCH($C2720,'Policy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0" s="254" t="str">
        <f>IF(ISBLANK(INDEX('Policy Characteristics'!K:K,MATCH($C2720,'Policy Characteristics'!$C:$C,0))),"",INDEX('Policy Characteristics'!K:K,MATCH($C2720,'Policy Characteristics'!$C:$C,0)))</f>
        <v>industry-ag-main.html#eff-stds</v>
      </c>
      <c r="R2720" s="254" t="str">
        <f>IF(ISBLANK(INDEX('Policy Characteristics'!L:L,MATCH($C2720,'Policy Characteristics'!$C:$C,0))),"",INDEX('Policy Characteristics'!L:L,MATCH($C2720,'Policy Characteristics'!$C:$C,0)))</f>
        <v>industry-energy-efficiency-standards.html</v>
      </c>
    </row>
    <row r="2721" spans="1:18" s="4" customFormat="1" x14ac:dyDescent="0.3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Industry Process Efficiency</v>
      </c>
      <c r="C2721" s="254" t="str">
        <f t="shared" si="114"/>
        <v>Percentage Improvement in Industrial Process Efficiency above BAU</v>
      </c>
      <c r="D2721" s="6" t="s">
        <v>3041</v>
      </c>
      <c r="E2721" s="45" t="s">
        <v>2675</v>
      </c>
      <c r="F2721" t="s">
        <v>3002</v>
      </c>
      <c r="G2721" s="45" t="s">
        <v>2679</v>
      </c>
      <c r="H2721" s="47">
        <f t="shared" si="115"/>
        <v>2720</v>
      </c>
      <c r="I2721" s="324" t="s">
        <v>40</v>
      </c>
      <c r="J2721" s="255" t="str">
        <f>IF(ISBLANK(INDEX('Policy Characteristics'!D:D,MATCH($C2721,'Policy Characteristics'!$C:$C,0))),"",INDEX('Policy Characteristics'!D:D,MATCH($C2721,'Policy Characteristics'!$C:$C,0)))</f>
        <v>Industry Energy Efficiency</v>
      </c>
      <c r="K2721" s="254" t="str">
        <f>IF(ISBLANK(INDEX('Policy Characteristics'!E:E,MATCH($C2721,'Policy Characteristics'!$C:$C,0))),"",INDEX('Policy Characteristics'!E:E,MATCH($C2721,'Policy Characteristics'!$C:$C,0)))</f>
        <v>indst process efficiency</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0.25</v>
      </c>
      <c r="N2721" s="261">
        <f>IF(ISBLANK(INDEX('Policy Characteristics'!H:H,MATCH($C2721,'Policy Characteristics'!$C:$C,0))),"",INDEX('Policy Characteristics'!H:H,MATCH($C2721,'Policy Characteristics'!$C:$C,0)))</f>
        <v>0.01</v>
      </c>
      <c r="O2721" s="254" t="str">
        <f>IF(ISBLANK(INDEX('Policy Characteristics'!I:I,MATCH($C2721,'Policy Characteristics'!$C:$C,0))),"",INDEX('Policy Characteristics'!I:I,MATCH($C2721,'Policy Characteristics'!$C:$C,0)))</f>
        <v>% reduction in energy use</v>
      </c>
      <c r="P2721" s="254" t="str">
        <f>IF(ISBLANK(INDEX('Policy Characteristics'!J:J,MATCH($C2721,'Policy Characteristics'!$C:$C,0))),"",INDEX('Policy Characteristics'!J:J,MATCH($C2721,'Policy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1" s="254" t="str">
        <f>IF(ISBLANK(INDEX('Policy Characteristics'!K:K,MATCH($C2721,'Policy Characteristics'!$C:$C,0))),"",INDEX('Policy Characteristics'!K:K,MATCH($C2721,'Policy Characteristics'!$C:$C,0)))</f>
        <v>industry-ag-main.html#eff-stds</v>
      </c>
      <c r="R2721" s="254" t="str">
        <f>IF(ISBLANK(INDEX('Policy Characteristics'!L:L,MATCH($C2721,'Policy Characteristics'!$C:$C,0))),"",INDEX('Policy Characteristics'!L:L,MATCH($C2721,'Policy Characteristics'!$C:$C,0)))</f>
        <v>industry-energy-efficiency-standards.html</v>
      </c>
    </row>
    <row r="2722" spans="1:18" s="4" customFormat="1" x14ac:dyDescent="0.3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Industry Process Efficiency</v>
      </c>
      <c r="C2722" s="254" t="str">
        <f t="shared" si="114"/>
        <v>Percentage Improvement in Industrial Process Efficiency above BAU</v>
      </c>
      <c r="D2722" s="6" t="s">
        <v>3041</v>
      </c>
      <c r="E2722" s="45" t="s">
        <v>2676</v>
      </c>
      <c r="F2722" t="s">
        <v>3002</v>
      </c>
      <c r="G2722" s="45" t="s">
        <v>2680</v>
      </c>
      <c r="H2722" s="47">
        <f t="shared" si="115"/>
        <v>2721</v>
      </c>
      <c r="I2722" s="324" t="s">
        <v>40</v>
      </c>
      <c r="J2722" s="255" t="str">
        <f>IF(ISBLANK(INDEX('Policy Characteristics'!D:D,MATCH($C2722,'Policy Characteristics'!$C:$C,0))),"",INDEX('Policy Characteristics'!D:D,MATCH($C2722,'Policy Characteristics'!$C:$C,0)))</f>
        <v>Industry Energy Efficiency</v>
      </c>
      <c r="K2722" s="254" t="str">
        <f>IF(ISBLANK(INDEX('Policy Characteristics'!E:E,MATCH($C2722,'Policy Characteristics'!$C:$C,0))),"",INDEX('Policy Characteristics'!E:E,MATCH($C2722,'Policy Characteristics'!$C:$C,0)))</f>
        <v>indst process efficiency</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0.25</v>
      </c>
      <c r="N2722" s="261">
        <f>IF(ISBLANK(INDEX('Policy Characteristics'!H:H,MATCH($C2722,'Policy Characteristics'!$C:$C,0))),"",INDEX('Policy Characteristics'!H:H,MATCH($C2722,'Policy Characteristics'!$C:$C,0)))</f>
        <v>0.01</v>
      </c>
      <c r="O2722" s="254" t="str">
        <f>IF(ISBLANK(INDEX('Policy Characteristics'!I:I,MATCH($C2722,'Policy Characteristics'!$C:$C,0))),"",INDEX('Policy Characteristics'!I:I,MATCH($C2722,'Policy Characteristics'!$C:$C,0)))</f>
        <v>% reduction in energy use</v>
      </c>
      <c r="P2722" s="254" t="str">
        <f>IF(ISBLANK(INDEX('Policy Characteristics'!J:J,MATCH($C2722,'Policy Characteristics'!$C:$C,0))),"",INDEX('Policy Characteristics'!J:J,MATCH($C2722,'Policy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2" s="254" t="str">
        <f>IF(ISBLANK(INDEX('Policy Characteristics'!K:K,MATCH($C2722,'Policy Characteristics'!$C:$C,0))),"",INDEX('Policy Characteristics'!K:K,MATCH($C2722,'Policy Characteristics'!$C:$C,0)))</f>
        <v>industry-ag-main.html#eff-stds</v>
      </c>
      <c r="R2722" s="254" t="str">
        <f>IF(ISBLANK(INDEX('Policy Characteristics'!L:L,MATCH($C2722,'Policy Characteristics'!$C:$C,0))),"",INDEX('Policy Characteristics'!L:L,MATCH($C2722,'Policy Characteristics'!$C:$C,0)))</f>
        <v>industry-energy-efficiency-standards.html</v>
      </c>
    </row>
    <row r="2723" spans="1:18" s="4" customFormat="1" x14ac:dyDescent="0.3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Industry Process Efficiency</v>
      </c>
      <c r="C2723" s="254" t="str">
        <f t="shared" si="114"/>
        <v>Percentage Improvement in Industrial Process Efficiency above BAU</v>
      </c>
      <c r="D2723" s="6" t="s">
        <v>3041</v>
      </c>
      <c r="E2723" s="45" t="s">
        <v>2673</v>
      </c>
      <c r="F2723" t="s">
        <v>3002</v>
      </c>
      <c r="G2723" s="45" t="s">
        <v>2678</v>
      </c>
      <c r="H2723" s="47">
        <f t="shared" si="115"/>
        <v>2722</v>
      </c>
      <c r="I2723" s="324" t="s">
        <v>41</v>
      </c>
      <c r="J2723" s="255" t="str">
        <f>IF(ISBLANK(INDEX('Policy Characteristics'!D:D,MATCH($C2723,'Policy Characteristics'!$C:$C,0))),"",INDEX('Policy Characteristics'!D:D,MATCH($C2723,'Policy Characteristics'!$C:$C,0)))</f>
        <v>Industry Energy Efficiency</v>
      </c>
      <c r="K2723" s="254" t="str">
        <f>IF(ISBLANK(INDEX('Policy Characteristics'!E:E,MATCH($C2723,'Policy Characteristics'!$C:$C,0))),"",INDEX('Policy Characteristics'!E:E,MATCH($C2723,'Policy Characteristics'!$C:$C,0)))</f>
        <v>indst process efficiency</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0.25</v>
      </c>
      <c r="N2723" s="261">
        <f>IF(ISBLANK(INDEX('Policy Characteristics'!H:H,MATCH($C2723,'Policy Characteristics'!$C:$C,0))),"",INDEX('Policy Characteristics'!H:H,MATCH($C2723,'Policy Characteristics'!$C:$C,0)))</f>
        <v>0.01</v>
      </c>
      <c r="O2723" s="254" t="str">
        <f>IF(ISBLANK(INDEX('Policy Characteristics'!I:I,MATCH($C2723,'Policy Characteristics'!$C:$C,0))),"",INDEX('Policy Characteristics'!I:I,MATCH($C2723,'Policy Characteristics'!$C:$C,0)))</f>
        <v>% reduction in energy use</v>
      </c>
      <c r="P2723" s="254" t="str">
        <f>IF(ISBLANK(INDEX('Policy Characteristics'!J:J,MATCH($C2723,'Policy Characteristics'!$C:$C,0))),"",INDEX('Policy Characteristics'!J:J,MATCH($C2723,'Policy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3" s="254" t="str">
        <f>IF(ISBLANK(INDEX('Policy Characteristics'!K:K,MATCH($C2723,'Policy Characteristics'!$C:$C,0))),"",INDEX('Policy Characteristics'!K:K,MATCH($C2723,'Policy Characteristics'!$C:$C,0)))</f>
        <v>industry-ag-main.html#eff-stds</v>
      </c>
      <c r="R2723" s="254" t="str">
        <f>IF(ISBLANK(INDEX('Policy Characteristics'!L:L,MATCH($C2723,'Policy Characteristics'!$C:$C,0))),"",INDEX('Policy Characteristics'!L:L,MATCH($C2723,'Policy Characteristics'!$C:$C,0)))</f>
        <v>industry-energy-efficiency-standards.html</v>
      </c>
    </row>
    <row r="2724" spans="1:18" s="4" customFormat="1" x14ac:dyDescent="0.3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Material Efficiency, Longevity, &amp; Re-Use</v>
      </c>
      <c r="C2724" t="s">
        <v>2412</v>
      </c>
      <c r="D2724" s="45" t="s">
        <v>3029</v>
      </c>
      <c r="E2724" s="45"/>
      <c r="F2724" s="6" t="s">
        <v>2992</v>
      </c>
      <c r="G2724" s="45"/>
      <c r="H2724" s="47">
        <f t="shared" si="115"/>
        <v>2723</v>
      </c>
      <c r="I2724" s="324" t="s">
        <v>40</v>
      </c>
      <c r="J2724" s="255" t="str">
        <f>IF(ISBLANK(INDEX('Policy Characteristics'!D:D,MATCH($C2724,'Policy Characteristics'!$C:$C,0))),"",INDEX('Policy Characteristics'!D:D,MATCH($C2724,'Policy Characteristics'!$C:$C,0)))</f>
        <v>Material Efficiency, Longevity, &amp; Re-Use</v>
      </c>
      <c r="K2724" s="254" t="str">
        <f>IF(ISBLANK(INDEX('Policy Characteristics'!E:E,MATCH($C2724,'Policy Characteristics'!$C:$C,0))),"",INDEX('Policy Characteristics'!E:E,MATCH($C2724,'Policy Characteristics'!$C:$C,0)))</f>
        <v>indst reduce nonenergy product demand</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0.01</v>
      </c>
      <c r="O2724" s="254" t="str">
        <f>IF(ISBLANK(INDEX('Policy Characteristics'!I:I,MATCH($C2724,'Policy Characteristics'!$C:$C,0))),"",INDEX('Policy Characteristics'!I:I,MATCH($C2724,'Policy Characteristics'!$C:$C,0)))</f>
        <v>% demand reduction</v>
      </c>
      <c r="P2724" s="254" t="str">
        <f>IF(ISBLANK(INDEX('Policy Characteristics'!J:J,MATCH($C2724,'Policy Characteristics'!$C:$C,0))),"",INDEX('Policy Characteristics'!J:J,MATCH($C2724,'Policy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material-efficiency-longevity-reuse.html</v>
      </c>
    </row>
    <row r="2725" spans="1:18" s="4" customFormat="1" x14ac:dyDescent="0.3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Material Efficiency, Longevity, &amp; Re-Use</v>
      </c>
      <c r="C2725" s="254" t="str">
        <f t="shared" ref="C2725" si="116">C$2724</f>
        <v>Percent Reduction in Nonenergy Nonagriculture Industry Product Demand</v>
      </c>
      <c r="D2725" s="6" t="s">
        <v>3030</v>
      </c>
      <c r="E2725" s="45"/>
      <c r="F2725" s="6" t="s">
        <v>2549</v>
      </c>
      <c r="G2725" s="45"/>
      <c r="H2725" s="47">
        <f t="shared" si="115"/>
        <v>2724</v>
      </c>
      <c r="I2725" s="324" t="s">
        <v>40</v>
      </c>
      <c r="J2725" s="255" t="str">
        <f>IF(ISBLANK(INDEX('Policy Characteristics'!D:D,MATCH($C2725,'Policy Characteristics'!$C:$C,0))),"",INDEX('Policy Characteristics'!D:D,MATCH($C2725,'Policy Characteristics'!$C:$C,0)))</f>
        <v>Material Efficiency, Longevity, &amp; Re-Use</v>
      </c>
      <c r="K2725" s="254" t="str">
        <f>IF(ISBLANK(INDEX('Policy Characteristics'!E:E,MATCH($C2725,'Policy Characteristics'!$C:$C,0))),"",INDEX('Policy Characteristics'!E:E,MATCH($C2725,'Policy Characteristics'!$C:$C,0)))</f>
        <v>indst reduce nonenergy product demand</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0.01</v>
      </c>
      <c r="O2725" s="254" t="str">
        <f>IF(ISBLANK(INDEX('Policy Characteristics'!I:I,MATCH($C2725,'Policy Characteristics'!$C:$C,0))),"",INDEX('Policy Characteristics'!I:I,MATCH($C2725,'Policy Characteristics'!$C:$C,0)))</f>
        <v>% demand reduction</v>
      </c>
      <c r="P2725" s="254" t="str">
        <f>IF(ISBLANK(INDEX('Policy Characteristics'!J:J,MATCH($C2725,'Policy Characteristics'!$C:$C,0))),"",INDEX('Policy Characteristics'!J:J,MATCH($C2725,'Policy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material-efficiency-longevity-reuse.html</v>
      </c>
    </row>
    <row r="2726" spans="1:18" s="4" customFormat="1" x14ac:dyDescent="0.3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Material Efficiency, Longevity, &amp; Re-Use</v>
      </c>
      <c r="C2726" s="254" t="str">
        <f t="shared" ref="C2726" si="117">C$2724</f>
        <v>Percent Reduction in Nonenergy Nonagriculture Industry Product Demand</v>
      </c>
      <c r="D2726" s="6" t="s">
        <v>3040</v>
      </c>
      <c r="E2726" s="45"/>
      <c r="F2726" s="6" t="s">
        <v>3043</v>
      </c>
      <c r="G2726" s="45"/>
      <c r="H2726" s="47">
        <f t="shared" si="115"/>
        <v>2725</v>
      </c>
      <c r="I2726" s="324" t="s">
        <v>40</v>
      </c>
      <c r="J2726" s="255" t="str">
        <f>IF(ISBLANK(INDEX('Policy Characteristics'!D:D,MATCH($C2726,'Policy Characteristics'!$C:$C,0))),"",INDEX('Policy Characteristics'!D:D,MATCH($C2726,'Policy Characteristics'!$C:$C,0)))</f>
        <v>Material Efficiency, Longevity, &amp; Re-Use</v>
      </c>
      <c r="K2726" s="254" t="str">
        <f>IF(ISBLANK(INDEX('Policy Characteristics'!E:E,MATCH($C2726,'Policy Characteristics'!$C:$C,0))),"",INDEX('Policy Characteristics'!E:E,MATCH($C2726,'Policy Characteristics'!$C:$C,0)))</f>
        <v>indst reduce nonenergy product demand</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0.01</v>
      </c>
      <c r="O2726" s="254" t="str">
        <f>IF(ISBLANK(INDEX('Policy Characteristics'!I:I,MATCH($C2726,'Policy Characteristics'!$C:$C,0))),"",INDEX('Policy Characteristics'!I:I,MATCH($C2726,'Policy Characteristics'!$C:$C,0)))</f>
        <v>% demand reduction</v>
      </c>
      <c r="P2726" s="254" t="str">
        <f>IF(ISBLANK(INDEX('Policy Characteristics'!J:J,MATCH($C2726,'Policy Characteristics'!$C:$C,0))),"",INDEX('Policy Characteristics'!J:J,MATCH($C2726,'Policy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material-efficiency-longevity-reuse.html</v>
      </c>
    </row>
    <row r="2727" spans="1:18" x14ac:dyDescent="0.3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Methane Capture</v>
      </c>
      <c r="C2727" t="s">
        <v>270</v>
      </c>
      <c r="D2727" s="45" t="s">
        <v>3019</v>
      </c>
      <c r="E2727" s="45"/>
      <c r="F2727" t="s">
        <v>2983</v>
      </c>
      <c r="G2727" s="45"/>
      <c r="H2727" s="47">
        <f t="shared" si="115"/>
        <v>2726</v>
      </c>
      <c r="I2727" s="324" t="s">
        <v>40</v>
      </c>
      <c r="J2727" s="255" t="str">
        <f>IF(ISBLANK(INDEX('Policy Characteristics'!D:D,MATCH($C2727,'Policy Characteristics'!$C:$C,0))),"",INDEX('Policy Characteristics'!D:D,MATCH($C2727,'Policy Characteristics'!$C:$C,0)))</f>
        <v>Methane Capture and Destruction</v>
      </c>
      <c r="K2727" s="254" t="str">
        <f>IF(ISBLANK(INDEX('Policy Characteristics'!E:E,MATCH($C2727,'Policy Characteristics'!$C:$C,0))),"",INDEX('Policy Characteristics'!E:E,MATCH($C2727,'Policy Characteristics'!$C:$C,0)))</f>
        <v>indst methane capture</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0.01</v>
      </c>
      <c r="O2727" s="254" t="str">
        <f>IF(ISBLANK(INDEX('Policy Characteristics'!I:I,MATCH($C2727,'Policy Characteristics'!$C:$C,0))),"",INDEX('Policy Characteristics'!I:I,MATCH($C2727,'Policy Characteristics'!$C:$C,0)))</f>
        <v>% of potential achieved</v>
      </c>
      <c r="P2727" s="254" t="str">
        <f>IF(ISBLANK(INDEX('Policy Characteristics'!J:J,MATCH($C2727,'Policy Characteristics'!$C:$C,0))),"",INDEX('Policy Characteristics'!J:J,MATCH($C2727,'Policy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27" s="254" t="str">
        <f>IF(ISBLANK(INDEX('Policy Characteristics'!K:K,MATCH($C2727,'Policy Characteristics'!$C:$C,0))),"",INDEX('Policy Characteristics'!K:K,MATCH($C2727,'Policy Characteristics'!$C:$C,0)))</f>
        <v>industry-ag-main.html#methane-capture</v>
      </c>
      <c r="R2727" s="254" t="str">
        <f>IF(ISBLANK(INDEX('Policy Characteristics'!L:L,MATCH($C2727,'Policy Characteristics'!$C:$C,0))),"",INDEX('Policy Characteristics'!L:L,MATCH($C2727,'Policy Characteristics'!$C:$C,0)))</f>
        <v>methane-capture.html</v>
      </c>
    </row>
    <row r="2728" spans="1:18" x14ac:dyDescent="0.3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Methane Capture</v>
      </c>
      <c r="C2728" s="254" t="str">
        <f t="shared" ref="C2728:C2730" si="118">C$2727</f>
        <v>Fraction of Methane Capture Opportunities Achieved</v>
      </c>
      <c r="D2728" s="45" t="s">
        <v>3039</v>
      </c>
      <c r="E2728" s="45"/>
      <c r="F2728" t="s">
        <v>3001</v>
      </c>
      <c r="G2728" s="45"/>
      <c r="H2728" s="47">
        <f t="shared" si="115"/>
        <v>2727</v>
      </c>
      <c r="I2728" s="324" t="s">
        <v>40</v>
      </c>
      <c r="J2728" s="255" t="str">
        <f>IF(ISBLANK(INDEX('Policy Characteristics'!D:D,MATCH($C2728,'Policy Characteristics'!$C:$C,0))),"",INDEX('Policy Characteristics'!D:D,MATCH($C2728,'Policy Characteristics'!$C:$C,0)))</f>
        <v>Methane Capture and Destruction</v>
      </c>
      <c r="K2728" s="254" t="str">
        <f>IF(ISBLANK(INDEX('Policy Characteristics'!E:E,MATCH($C2728,'Policy Characteristics'!$C:$C,0))),"",INDEX('Policy Characteristics'!E:E,MATCH($C2728,'Policy Characteristics'!$C:$C,0)))</f>
        <v>indst methane capture</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0.01</v>
      </c>
      <c r="O2728" s="254" t="str">
        <f>IF(ISBLANK(INDEX('Policy Characteristics'!I:I,MATCH($C2728,'Policy Characteristics'!$C:$C,0))),"",INDEX('Policy Characteristics'!I:I,MATCH($C2728,'Policy Characteristics'!$C:$C,0)))</f>
        <v>% of potential achieved</v>
      </c>
      <c r="P2728" s="254" t="str">
        <f>IF(ISBLANK(INDEX('Policy Characteristics'!J:J,MATCH($C2728,'Policy Characteristics'!$C:$C,0))),"",INDEX('Policy Characteristics'!J:J,MATCH($C2728,'Policy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28" s="254" t="str">
        <f>IF(ISBLANK(INDEX('Policy Characteristics'!K:K,MATCH($C2728,'Policy Characteristics'!$C:$C,0))),"",INDEX('Policy Characteristics'!K:K,MATCH($C2728,'Policy Characteristics'!$C:$C,0)))</f>
        <v>industry-ag-main.html#methane-capture</v>
      </c>
      <c r="R2728" s="254" t="str">
        <f>IF(ISBLANK(INDEX('Policy Characteristics'!L:L,MATCH($C2728,'Policy Characteristics'!$C:$C,0))),"",INDEX('Policy Characteristics'!L:L,MATCH($C2728,'Policy Characteristics'!$C:$C,0)))</f>
        <v>methane-capture.html</v>
      </c>
    </row>
    <row r="2729" spans="1:18" x14ac:dyDescent="0.3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Methane Capture</v>
      </c>
      <c r="C2729" s="254" t="str">
        <f t="shared" si="118"/>
        <v>Fraction of Methane Capture Opportunities Achieved</v>
      </c>
      <c r="D2729" s="45" t="s">
        <v>3018</v>
      </c>
      <c r="E2729" s="45"/>
      <c r="F2729" t="s">
        <v>2727</v>
      </c>
      <c r="G2729" s="45"/>
      <c r="H2729" s="47">
        <f t="shared" si="115"/>
        <v>2728</v>
      </c>
      <c r="I2729" s="324" t="s">
        <v>40</v>
      </c>
      <c r="J2729" s="255" t="str">
        <f>IF(ISBLANK(INDEX('Policy Characteristics'!D:D,MATCH($C2729,'Policy Characteristics'!$C:$C,0))),"",INDEX('Policy Characteristics'!D:D,MATCH($C2729,'Policy Characteristics'!$C:$C,0)))</f>
        <v>Methane Capture and Destruction</v>
      </c>
      <c r="K2729" s="254" t="str">
        <f>IF(ISBLANK(INDEX('Policy Characteristics'!E:E,MATCH($C2729,'Policy Characteristics'!$C:$C,0))),"",INDEX('Policy Characteristics'!E:E,MATCH($C2729,'Policy Characteristics'!$C:$C,0)))</f>
        <v>indst methane capture</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of potential achieved</v>
      </c>
      <c r="P2729" s="254" t="str">
        <f>IF(ISBLANK(INDEX('Policy Characteristics'!J:J,MATCH($C2729,'Policy Characteristics'!$C:$C,0))),"",INDEX('Policy Characteristics'!J:J,MATCH($C2729,'Policy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29" s="254" t="str">
        <f>IF(ISBLANK(INDEX('Policy Characteristics'!K:K,MATCH($C2729,'Policy Characteristics'!$C:$C,0))),"",INDEX('Policy Characteristics'!K:K,MATCH($C2729,'Policy Characteristics'!$C:$C,0)))</f>
        <v>industry-ag-main.html#methane-capture</v>
      </c>
      <c r="R2729" s="254" t="str">
        <f>IF(ISBLANK(INDEX('Policy Characteristics'!L:L,MATCH($C2729,'Policy Characteristics'!$C:$C,0))),"",INDEX('Policy Characteristics'!L:L,MATCH($C2729,'Policy Characteristics'!$C:$C,0)))</f>
        <v>methane-capture.html</v>
      </c>
    </row>
    <row r="2730" spans="1:18" x14ac:dyDescent="0.3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Methane Capture</v>
      </c>
      <c r="C2730" s="254" t="str">
        <f t="shared" si="118"/>
        <v>Fraction of Methane Capture Opportunities Achieved</v>
      </c>
      <c r="D2730" s="45" t="s">
        <v>3040</v>
      </c>
      <c r="E2730" s="45"/>
      <c r="F2730" t="s">
        <v>3043</v>
      </c>
      <c r="G2730" s="45"/>
      <c r="H2730" s="47">
        <f t="shared" si="115"/>
        <v>2729</v>
      </c>
      <c r="I2730" s="324" t="s">
        <v>40</v>
      </c>
      <c r="J2730" s="255" t="str">
        <f>IF(ISBLANK(INDEX('Policy Characteristics'!D:D,MATCH($C2730,'Policy Characteristics'!$C:$C,0))),"",INDEX('Policy Characteristics'!D:D,MATCH($C2730,'Policy Characteristics'!$C:$C,0)))</f>
        <v>Methane Capture and Destruction</v>
      </c>
      <c r="K2730" s="254" t="str">
        <f>IF(ISBLANK(INDEX('Policy Characteristics'!E:E,MATCH($C2730,'Policy Characteristics'!$C:$C,0))),"",INDEX('Policy Characteristics'!E:E,MATCH($C2730,'Policy Characteristics'!$C:$C,0)))</f>
        <v>indst methane capture</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of potential achieved</v>
      </c>
      <c r="P2730" s="254" t="str">
        <f>IF(ISBLANK(INDEX('Policy Characteristics'!J:J,MATCH($C2730,'Policy Characteristics'!$C:$C,0))),"",INDEX('Policy Characteristics'!J:J,MATCH($C2730,'Policy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0" s="254" t="str">
        <f>IF(ISBLANK(INDEX('Policy Characteristics'!K:K,MATCH($C2730,'Policy Characteristics'!$C:$C,0))),"",INDEX('Policy Characteristics'!K:K,MATCH($C2730,'Policy Characteristics'!$C:$C,0)))</f>
        <v>industry-ag-main.html#methane-capture</v>
      </c>
      <c r="R2730" s="254" t="str">
        <f>IF(ISBLANK(INDEX('Policy Characteristics'!L:L,MATCH($C2730,'Policy Characteristics'!$C:$C,0))),"",INDEX('Policy Characteristics'!L:L,MATCH($C2730,'Policy Characteristics'!$C:$C,0)))</f>
        <v>methane-capture.html</v>
      </c>
    </row>
    <row r="2731" spans="1:18" x14ac:dyDescent="0.3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Methane Destruction</v>
      </c>
      <c r="C2731" t="s">
        <v>271</v>
      </c>
      <c r="D2731" s="45" t="s">
        <v>3019</v>
      </c>
      <c r="E2731" s="45"/>
      <c r="F2731" t="s">
        <v>2983</v>
      </c>
      <c r="G2731" s="45"/>
      <c r="H2731" s="47">
        <f t="shared" si="115"/>
        <v>2730</v>
      </c>
      <c r="I2731" s="324" t="s">
        <v>40</v>
      </c>
      <c r="J2731" s="255" t="str">
        <f>IF(ISBLANK(INDEX('Policy Characteristics'!D:D,MATCH($C2731,'Policy Characteristics'!$C:$C,0))),"",INDEX('Policy Characteristics'!D:D,MATCH($C2731,'Policy Characteristics'!$C:$C,0)))</f>
        <v>Methane Capture and Destruction</v>
      </c>
      <c r="K2731" s="254" t="str">
        <f>IF(ISBLANK(INDEX('Policy Characteristics'!E:E,MATCH($C2731,'Policy Characteristics'!$C:$C,0))),"",INDEX('Policy Characteristics'!E:E,MATCH($C2731,'Policy Characteristics'!$C:$C,0)))</f>
        <v>indst methane destruction</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of potential achieved</v>
      </c>
      <c r="P2731" s="254" t="str">
        <f>IF(ISBLANK(INDEX('Policy Characteristics'!J:J,MATCH($C2731,'Policy Characteristics'!$C:$C,0))),"",INDEX('Policy Characteristics'!J:J,MATCH($C2731,'Policy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1" s="254" t="str">
        <f>IF(ISBLANK(INDEX('Policy Characteristics'!K:K,MATCH($C2731,'Policy Characteristics'!$C:$C,0))),"",INDEX('Policy Characteristics'!K:K,MATCH($C2731,'Policy Characteristics'!$C:$C,0)))</f>
        <v>industry-ag-main.html#methane-destr</v>
      </c>
      <c r="R2731" s="254" t="str">
        <f>IF(ISBLANK(INDEX('Policy Characteristics'!L:L,MATCH($C2731,'Policy Characteristics'!$C:$C,0))),"",INDEX('Policy Characteristics'!L:L,MATCH($C2731,'Policy Characteristics'!$C:$C,0)))</f>
        <v>methane-destruction.html</v>
      </c>
    </row>
    <row r="2732" spans="1:18" x14ac:dyDescent="0.3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Methane Destruction</v>
      </c>
      <c r="C2732" s="254" t="str">
        <f t="shared" ref="C2732:C2734" si="119">C$2731</f>
        <v>Fraction of Methane Destruction Opportunities Achieved</v>
      </c>
      <c r="D2732" s="45" t="s">
        <v>3039</v>
      </c>
      <c r="E2732" s="45"/>
      <c r="F2732" t="s">
        <v>3001</v>
      </c>
      <c r="G2732" s="45"/>
      <c r="H2732" s="47">
        <f t="shared" si="115"/>
        <v>2731</v>
      </c>
      <c r="I2732" s="324" t="s">
        <v>40</v>
      </c>
      <c r="J2732" s="255" t="str">
        <f>IF(ISBLANK(INDEX('Policy Characteristics'!D:D,MATCH($C2732,'Policy Characteristics'!$C:$C,0))),"",INDEX('Policy Characteristics'!D:D,MATCH($C2732,'Policy Characteristics'!$C:$C,0)))</f>
        <v>Methane Capture and Destruction</v>
      </c>
      <c r="K2732" s="254" t="str">
        <f>IF(ISBLANK(INDEX('Policy Characteristics'!E:E,MATCH($C2732,'Policy Characteristics'!$C:$C,0))),"",INDEX('Policy Characteristics'!E:E,MATCH($C2732,'Policy Characteristics'!$C:$C,0)))</f>
        <v>indst methane destruction</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of potential achieved</v>
      </c>
      <c r="P2732" s="254" t="str">
        <f>IF(ISBLANK(INDEX('Policy Characteristics'!J:J,MATCH($C2732,'Policy Characteristics'!$C:$C,0))),"",INDEX('Policy Characteristics'!J:J,MATCH($C2732,'Policy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2" s="254" t="str">
        <f>IF(ISBLANK(INDEX('Policy Characteristics'!K:K,MATCH($C2732,'Policy Characteristics'!$C:$C,0))),"",INDEX('Policy Characteristics'!K:K,MATCH($C2732,'Policy Characteristics'!$C:$C,0)))</f>
        <v>industry-ag-main.html#methane-destr</v>
      </c>
      <c r="R2732" s="254" t="str">
        <f>IF(ISBLANK(INDEX('Policy Characteristics'!L:L,MATCH($C2732,'Policy Characteristics'!$C:$C,0))),"",INDEX('Policy Characteristics'!L:L,MATCH($C2732,'Policy Characteristics'!$C:$C,0)))</f>
        <v>methane-destruction.html</v>
      </c>
    </row>
    <row r="2733" spans="1:18" x14ac:dyDescent="0.3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Methane Destruction</v>
      </c>
      <c r="C2733" s="254" t="str">
        <f t="shared" si="119"/>
        <v>Fraction of Methane Destruction Opportunities Achieved</v>
      </c>
      <c r="D2733" s="45" t="s">
        <v>3018</v>
      </c>
      <c r="E2733" s="45"/>
      <c r="F2733" t="s">
        <v>2727</v>
      </c>
      <c r="G2733" s="45"/>
      <c r="H2733" s="47">
        <f t="shared" si="115"/>
        <v>2732</v>
      </c>
      <c r="I2733" s="324" t="s">
        <v>40</v>
      </c>
      <c r="J2733" s="255" t="str">
        <f>IF(ISBLANK(INDEX('Policy Characteristics'!D:D,MATCH($C2733,'Policy Characteristics'!$C:$C,0))),"",INDEX('Policy Characteristics'!D:D,MATCH($C2733,'Policy Characteristics'!$C:$C,0)))</f>
        <v>Methane Capture and Destruction</v>
      </c>
      <c r="K2733" s="254" t="str">
        <f>IF(ISBLANK(INDEX('Policy Characteristics'!E:E,MATCH($C2733,'Policy Characteristics'!$C:$C,0))),"",INDEX('Policy Characteristics'!E:E,MATCH($C2733,'Policy Characteristics'!$C:$C,0)))</f>
        <v>indst methane destruction</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of potential achieved</v>
      </c>
      <c r="P2733" s="254" t="str">
        <f>IF(ISBLANK(INDEX('Policy Characteristics'!J:J,MATCH($C2733,'Policy Characteristics'!$C:$C,0))),"",INDEX('Policy Characteristics'!J:J,MATCH($C2733,'Policy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3" s="254" t="str">
        <f>IF(ISBLANK(INDEX('Policy Characteristics'!K:K,MATCH($C2733,'Policy Characteristics'!$C:$C,0))),"",INDEX('Policy Characteristics'!K:K,MATCH($C2733,'Policy Characteristics'!$C:$C,0)))</f>
        <v>industry-ag-main.html#methane-destr</v>
      </c>
      <c r="R2733" s="254" t="str">
        <f>IF(ISBLANK(INDEX('Policy Characteristics'!L:L,MATCH($C2733,'Policy Characteristics'!$C:$C,0))),"",INDEX('Policy Characteristics'!L:L,MATCH($C2733,'Policy Characteristics'!$C:$C,0)))</f>
        <v>methane-destruction.html</v>
      </c>
    </row>
    <row r="2734" spans="1:18" x14ac:dyDescent="0.3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Methane Destruction</v>
      </c>
      <c r="C2734" s="254" t="str">
        <f t="shared" si="119"/>
        <v>Fraction of Methane Destruction Opportunities Achieved</v>
      </c>
      <c r="D2734" s="45" t="s">
        <v>3040</v>
      </c>
      <c r="E2734" s="45"/>
      <c r="F2734" t="s">
        <v>3043</v>
      </c>
      <c r="G2734" s="45"/>
      <c r="H2734" s="47">
        <f t="shared" si="115"/>
        <v>2733</v>
      </c>
      <c r="I2734" s="324" t="s">
        <v>40</v>
      </c>
      <c r="J2734" s="255" t="str">
        <f>IF(ISBLANK(INDEX('Policy Characteristics'!D:D,MATCH($C2734,'Policy Characteristics'!$C:$C,0))),"",INDEX('Policy Characteristics'!D:D,MATCH($C2734,'Policy Characteristics'!$C:$C,0)))</f>
        <v>Methane Capture and Destruction</v>
      </c>
      <c r="K2734" s="254" t="str">
        <f>IF(ISBLANK(INDEX('Policy Characteristics'!E:E,MATCH($C2734,'Policy Characteristics'!$C:$C,0))),"",INDEX('Policy Characteristics'!E:E,MATCH($C2734,'Policy Characteristics'!$C:$C,0)))</f>
        <v>indst methane destruction</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of potential achieved</v>
      </c>
      <c r="P2734" s="254" t="str">
        <f>IF(ISBLANK(INDEX('Policy Characteristics'!J:J,MATCH($C2734,'Policy Characteristics'!$C:$C,0))),"",INDEX('Policy Characteristics'!J:J,MATCH($C2734,'Policy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4" s="254" t="str">
        <f>IF(ISBLANK(INDEX('Policy Characteristics'!K:K,MATCH($C2734,'Policy Characteristics'!$C:$C,0))),"",INDEX('Policy Characteristics'!K:K,MATCH($C2734,'Policy Characteristics'!$C:$C,0)))</f>
        <v>industry-ag-main.html#methane-destr</v>
      </c>
      <c r="R2734" s="254" t="str">
        <f>IF(ISBLANK(INDEX('Policy Characteristics'!L:L,MATCH($C2734,'Policy Characteristics'!$C:$C,0))),"",INDEX('Policy Characteristics'!L:L,MATCH($C2734,'Policy Characteristics'!$C:$C,0)))</f>
        <v>methane-destruction.html</v>
      </c>
    </row>
    <row r="2735" spans="1:18" x14ac:dyDescent="0.3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N2O Abatement</v>
      </c>
      <c r="C2735" s="1" t="s">
        <v>3185</v>
      </c>
      <c r="D2735" s="45"/>
      <c r="E2735" s="45"/>
      <c r="F2735"/>
      <c r="G2735" s="45"/>
      <c r="H2735" s="47">
        <f t="shared" si="115"/>
        <v>2734</v>
      </c>
      <c r="I2735" s="324" t="s">
        <v>40</v>
      </c>
      <c r="J2735" s="255" t="str">
        <f>IF(ISBLANK(INDEX('Policy Characteristics'!D:D,MATCH($C2735,'Policy Characteristics'!$C:$C,0))),"",INDEX('Policy Characteristics'!D:D,MATCH($C2735,'Policy Characteristics'!$C:$C,0)))</f>
        <v>N2O Abatement</v>
      </c>
      <c r="K2735" s="254" t="str">
        <f>IF(ISBLANK(INDEX('Policy Characteristics'!E:E,MATCH($C2735,'Policy Characteristics'!$C:$C,0))),"",INDEX('Policy Characteristics'!E:E,MATCH($C2735,'Policy Characteristics'!$C:$C,0)))</f>
        <v>indst N2O abatement</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of potential achieved</v>
      </c>
      <c r="P2735" s="254" t="str">
        <f>IF(ISBLANK(INDEX('Policy Characteristics'!J:J,MATCH($C2735,'Policy Characteristics'!$C:$C,0))),"",INDEX('Policy Characteristics'!J:J,MATCH($C2735,'Policy Characteristics'!$C:$C,0)))</f>
        <v>**Description:** This policy reduces nitrous oxide (N2O) process emissions from the chemicals industry (primarily from the production of nitric acid and adipic acid) by destroying the N2O rather than venting it to the atmosphere. //</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
      </c>
    </row>
    <row r="2736" spans="1:18" x14ac:dyDescent="0.3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Non BAU Increase in Process Emissions</v>
      </c>
      <c r="C2736" t="s">
        <v>3732</v>
      </c>
      <c r="D2736" s="45" t="s">
        <v>3736</v>
      </c>
      <c r="E2736" s="45"/>
      <c r="F2736" s="45" t="s">
        <v>3737</v>
      </c>
      <c r="G2736" s="45"/>
      <c r="H2736" s="47">
        <f t="shared" si="115"/>
        <v>2735</v>
      </c>
      <c r="I2736" s="324" t="s">
        <v>41</v>
      </c>
      <c r="J2736" s="255" t="str">
        <f>IF(ISBLANK(INDEX('Policy Characteristics'!D:D,MATCH($C2736,'Policy Characteristics'!$C:$C,0))),"",INDEX('Policy Characteristics'!D:D,MATCH($C2736,'Policy Characteristics'!$C:$C,0)))</f>
        <v>Process Emissions Increases</v>
      </c>
      <c r="K2736" s="254" t="str">
        <f>IF(ISBLANK(INDEX('Policy Characteristics'!E:E,MATCH($C2736,'Policy Characteristics'!$C:$C,0))),"",INDEX('Policy Characteristics'!E:E,MATCH($C2736,'Policy Characteristics'!$C:$C,0)))</f>
        <v>non BAU indst process emissions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1</v>
      </c>
      <c r="O2736" s="254" t="str">
        <f>IF(ISBLANK(INDEX('Policy Characteristics'!I:I,MATCH($C2736,'Policy Characteristics'!$C:$C,0))),"",INDEX('Policy Characteristics'!I:I,MATCH($C2736,'Policy Characteristics'!$C:$C,0)))</f>
        <v>on/off</v>
      </c>
      <c r="P2736" s="254" t="str">
        <f>IF(ISBLANK(INDEX('Policy Characteristics'!J:J,MATCH($C2736,'Policy Characteristics'!$C:$C,0))),"",INDEX('Policy Characteristics'!J:J,MATCH($C2736,'Policy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
      </c>
    </row>
    <row r="2737" spans="1:18" x14ac:dyDescent="0.3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Non BAU Increase in Process Emissions</v>
      </c>
      <c r="C2737" s="254" t="str">
        <f>$C$2736</f>
        <v>Boolean Use Non BAU Process Emissions Additions</v>
      </c>
      <c r="D2737" s="45" t="s">
        <v>3738</v>
      </c>
      <c r="E2737" s="45"/>
      <c r="F2737" s="45" t="s">
        <v>3739</v>
      </c>
      <c r="G2737" s="45"/>
      <c r="H2737" s="47">
        <f t="shared" si="115"/>
        <v>2736</v>
      </c>
      <c r="I2737" s="324" t="s">
        <v>40</v>
      </c>
      <c r="J2737" s="255" t="str">
        <f>IF(ISBLANK(INDEX('Policy Characteristics'!D:D,MATCH($C2737,'Policy Characteristics'!$C:$C,0))),"",INDEX('Policy Characteristics'!D:D,MATCH($C2737,'Policy Characteristics'!$C:$C,0)))</f>
        <v>Process Emissions Increases</v>
      </c>
      <c r="K2737" s="254" t="str">
        <f>IF(ISBLANK(INDEX('Policy Characteristics'!E:E,MATCH($C2737,'Policy Characteristics'!$C:$C,0))),"",INDEX('Policy Characteristics'!E:E,MATCH($C2737,'Policy Characteristics'!$C:$C,0)))</f>
        <v>non BAU indst process emissions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1</v>
      </c>
      <c r="O2737" s="254" t="str">
        <f>IF(ISBLANK(INDEX('Policy Characteristics'!I:I,MATCH($C2737,'Policy Characteristics'!$C:$C,0))),"",INDEX('Policy Characteristics'!I:I,MATCH($C2737,'Policy Characteristics'!$C:$C,0)))</f>
        <v>on/off</v>
      </c>
      <c r="P2737" s="254" t="str">
        <f>IF(ISBLANK(INDEX('Policy Characteristics'!J:J,MATCH($C2737,'Policy Characteristics'!$C:$C,0))),"",INDEX('Policy Characteristics'!J:J,MATCH($C2737,'Policy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
      </c>
    </row>
    <row r="2738" spans="1:18" x14ac:dyDescent="0.35">
      <c r="A2738" s="254" t="str">
        <f>IF(ISBLANK(INDEX('Policy Characteristics'!A:A,MATCH($C2738,'Policy Characteristics'!$C:$C,0))),"",INDEX('Policy Characteristics'!A:A,MATCH($C2738,'Policy Characteristics'!$C:$C,0)))</f>
        <v>Industry</v>
      </c>
      <c r="B2738" s="262" t="str">
        <f>IF(ISBLANK(INDEX('Policy Characteristics'!B:B,MATCH($C2738,'Policy Characteristics'!$C:$C,0))),"",INDEX('Policy Characteristics'!B:B,MATCH($C2738,'Policy Characteristics'!$C:$C,0)))</f>
        <v>Non BAU Increase in Process Emissions</v>
      </c>
      <c r="C2738" s="254" t="str">
        <f t="shared" ref="C2738:C2753" si="120">$C$2736</f>
        <v>Boolean Use Non BAU Process Emissions Additions</v>
      </c>
      <c r="D2738" s="45" t="s">
        <v>3740</v>
      </c>
      <c r="E2738" s="45"/>
      <c r="F2738" s="45" t="s">
        <v>3741</v>
      </c>
      <c r="G2738" s="45"/>
      <c r="H2738" s="47">
        <f t="shared" si="115"/>
        <v>2737</v>
      </c>
      <c r="I2738" s="324" t="s">
        <v>40</v>
      </c>
      <c r="J2738" s="255" t="str">
        <f>IF(ISBLANK(INDEX('Policy Characteristics'!D:D,MATCH($C2738,'Policy Characteristics'!$C:$C,0))),"",INDEX('Policy Characteristics'!D:D,MATCH($C2738,'Policy Characteristics'!$C:$C,0)))</f>
        <v>Process Emissions Increases</v>
      </c>
      <c r="K2738" s="254" t="str">
        <f>IF(ISBLANK(INDEX('Policy Characteristics'!E:E,MATCH($C2738,'Policy Characteristics'!$C:$C,0))),"",INDEX('Policy Characteristics'!E:E,MATCH($C2738,'Policy Characteristics'!$C:$C,0)))</f>
        <v>non BAU indst process emissions</v>
      </c>
      <c r="L2738" s="261">
        <f>IF(ISBLANK(INDEX('Policy Characteristics'!F:F,MATCH($C2738,'Policy Characteristics'!$C:$C,0))),"",INDEX('Policy Characteristics'!F:F,MATCH($C2738,'Policy Characteristics'!$C:$C,0)))</f>
        <v>0</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1</v>
      </c>
      <c r="O2738" s="254" t="str">
        <f>IF(ISBLANK(INDEX('Policy Characteristics'!I:I,MATCH($C2738,'Policy Characteristics'!$C:$C,0))),"",INDEX('Policy Characteristics'!I:I,MATCH($C2738,'Policy Characteristics'!$C:$C,0)))</f>
        <v>on/off</v>
      </c>
      <c r="P2738" s="254" t="str">
        <f>IF(ISBLANK(INDEX('Policy Characteristics'!J:J,MATCH($C2738,'Policy Characteristics'!$C:$C,0))),"",INDEX('Policy Characteristics'!J:J,MATCH($C2738,'Policy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8" s="254" t="str">
        <f>IF(ISBLANK(INDEX('Policy Characteristics'!K:K,MATCH($C2738,'Policy Characteristics'!$C:$C,0))),"",INDEX('Policy Characteristics'!K:K,MATCH($C2738,'Policy Characteristics'!$C:$C,0)))</f>
        <v/>
      </c>
      <c r="R2738" s="254" t="str">
        <f>IF(ISBLANK(INDEX('Policy Characteristics'!L:L,MATCH($C2738,'Policy Characteristics'!$C:$C,0))),"",INDEX('Policy Characteristics'!L:L,MATCH($C2738,'Policy Characteristics'!$C:$C,0)))</f>
        <v/>
      </c>
    </row>
    <row r="2739" spans="1:18" x14ac:dyDescent="0.35">
      <c r="A2739" s="254" t="str">
        <f>IF(ISBLANK(INDEX('Policy Characteristics'!A:A,MATCH($C2739,'Policy Characteristics'!$C:$C,0))),"",INDEX('Policy Characteristics'!A:A,MATCH($C2739,'Policy Characteristics'!$C:$C,0)))</f>
        <v>Industry</v>
      </c>
      <c r="B2739" s="262" t="str">
        <f>IF(ISBLANK(INDEX('Policy Characteristics'!B:B,MATCH($C2739,'Policy Characteristics'!$C:$C,0))),"",INDEX('Policy Characteristics'!B:B,MATCH($C2739,'Policy Characteristics'!$C:$C,0)))</f>
        <v>Non BAU Increase in Process Emissions</v>
      </c>
      <c r="C2739" s="254" t="str">
        <f t="shared" si="120"/>
        <v>Boolean Use Non BAU Process Emissions Additions</v>
      </c>
      <c r="D2739" s="45" t="s">
        <v>3742</v>
      </c>
      <c r="E2739" s="45"/>
      <c r="F2739" s="45" t="s">
        <v>3743</v>
      </c>
      <c r="G2739" s="45"/>
      <c r="H2739" s="47">
        <f t="shared" si="115"/>
        <v>2738</v>
      </c>
      <c r="I2739" s="324" t="s">
        <v>40</v>
      </c>
      <c r="J2739" s="255" t="str">
        <f>IF(ISBLANK(INDEX('Policy Characteristics'!D:D,MATCH($C2739,'Policy Characteristics'!$C:$C,0))),"",INDEX('Policy Characteristics'!D:D,MATCH($C2739,'Policy Characteristics'!$C:$C,0)))</f>
        <v>Process Emissions Increases</v>
      </c>
      <c r="K2739" s="254" t="str">
        <f>IF(ISBLANK(INDEX('Policy Characteristics'!E:E,MATCH($C2739,'Policy Characteristics'!$C:$C,0))),"",INDEX('Policy Characteristics'!E:E,MATCH($C2739,'Policy Characteristics'!$C:$C,0)))</f>
        <v>non BAU indst process emissions</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1</v>
      </c>
      <c r="O2739" s="254" t="str">
        <f>IF(ISBLANK(INDEX('Policy Characteristics'!I:I,MATCH($C2739,'Policy Characteristics'!$C:$C,0))),"",INDEX('Policy Characteristics'!I:I,MATCH($C2739,'Policy Characteristics'!$C:$C,0)))</f>
        <v>on/off</v>
      </c>
      <c r="P2739" s="254" t="str">
        <f>IF(ISBLANK(INDEX('Policy Characteristics'!J:J,MATCH($C2739,'Policy Characteristics'!$C:$C,0))),"",INDEX('Policy Characteristics'!J:J,MATCH($C2739,'Policy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9" s="254" t="str">
        <f>IF(ISBLANK(INDEX('Policy Characteristics'!K:K,MATCH($C2739,'Policy Characteristics'!$C:$C,0))),"",INDEX('Policy Characteristics'!K:K,MATCH($C2739,'Policy Characteristics'!$C:$C,0)))</f>
        <v/>
      </c>
      <c r="R2739" s="254" t="str">
        <f>IF(ISBLANK(INDEX('Policy Characteristics'!L:L,MATCH($C2739,'Policy Characteristics'!$C:$C,0))),"",INDEX('Policy Characteristics'!L:L,MATCH($C2739,'Policy Characteristics'!$C:$C,0)))</f>
        <v/>
      </c>
    </row>
    <row r="2740" spans="1:18" x14ac:dyDescent="0.35">
      <c r="A2740" s="254" t="str">
        <f>IF(ISBLANK(INDEX('Policy Characteristics'!A:A,MATCH($C2740,'Policy Characteristics'!$C:$C,0))),"",INDEX('Policy Characteristics'!A:A,MATCH($C2740,'Policy Characteristics'!$C:$C,0)))</f>
        <v>Industry</v>
      </c>
      <c r="B2740" s="262" t="str">
        <f>IF(ISBLANK(INDEX('Policy Characteristics'!B:B,MATCH($C2740,'Policy Characteristics'!$C:$C,0))),"",INDEX('Policy Characteristics'!B:B,MATCH($C2740,'Policy Characteristics'!$C:$C,0)))</f>
        <v>Non BAU Increase in Process Emissions</v>
      </c>
      <c r="C2740" s="254" t="str">
        <f t="shared" si="120"/>
        <v>Boolean Use Non BAU Process Emissions Additions</v>
      </c>
      <c r="D2740" s="45" t="s">
        <v>3744</v>
      </c>
      <c r="E2740" s="45"/>
      <c r="F2740" s="45" t="s">
        <v>3745</v>
      </c>
      <c r="G2740" s="45"/>
      <c r="H2740" s="47">
        <f t="shared" si="115"/>
        <v>2739</v>
      </c>
      <c r="I2740" s="324" t="s">
        <v>40</v>
      </c>
      <c r="J2740" s="255" t="str">
        <f>IF(ISBLANK(INDEX('Policy Characteristics'!D:D,MATCH($C2740,'Policy Characteristics'!$C:$C,0))),"",INDEX('Policy Characteristics'!D:D,MATCH($C2740,'Policy Characteristics'!$C:$C,0)))</f>
        <v>Process Emissions Increases</v>
      </c>
      <c r="K2740" s="254" t="str">
        <f>IF(ISBLANK(INDEX('Policy Characteristics'!E:E,MATCH($C2740,'Policy Characteristics'!$C:$C,0))),"",INDEX('Policy Characteristics'!E:E,MATCH($C2740,'Policy Characteristics'!$C:$C,0)))</f>
        <v>non BAU indst process emissions</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1</v>
      </c>
      <c r="O2740" s="254" t="str">
        <f>IF(ISBLANK(INDEX('Policy Characteristics'!I:I,MATCH($C2740,'Policy Characteristics'!$C:$C,0))),"",INDEX('Policy Characteristics'!I:I,MATCH($C2740,'Policy Characteristics'!$C:$C,0)))</f>
        <v>on/off</v>
      </c>
      <c r="P2740" s="254" t="str">
        <f>IF(ISBLANK(INDEX('Policy Characteristics'!J:J,MATCH($C2740,'Policy Characteristics'!$C:$C,0))),"",INDEX('Policy Characteristics'!J:J,MATCH($C2740,'Policy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
      </c>
    </row>
    <row r="2741" spans="1:18" x14ac:dyDescent="0.35">
      <c r="A2741" s="254" t="str">
        <f>IF(ISBLANK(INDEX('Policy Characteristics'!A:A,MATCH($C2741,'Policy Characteristics'!$C:$C,0))),"",INDEX('Policy Characteristics'!A:A,MATCH($C2741,'Policy Characteristics'!$C:$C,0)))</f>
        <v>Industry</v>
      </c>
      <c r="B2741" s="262" t="str">
        <f>IF(ISBLANK(INDEX('Policy Characteristics'!B:B,MATCH($C2741,'Policy Characteristics'!$C:$C,0))),"",INDEX('Policy Characteristics'!B:B,MATCH($C2741,'Policy Characteristics'!$C:$C,0)))</f>
        <v>Non BAU Increase in Process Emissions</v>
      </c>
      <c r="C2741" s="254" t="str">
        <f t="shared" si="120"/>
        <v>Boolean Use Non BAU Process Emissions Additions</v>
      </c>
      <c r="D2741" s="45" t="s">
        <v>3746</v>
      </c>
      <c r="E2741" s="45"/>
      <c r="F2741" s="45" t="s">
        <v>3747</v>
      </c>
      <c r="G2741" s="45"/>
      <c r="H2741" s="47">
        <f t="shared" si="115"/>
        <v>2740</v>
      </c>
      <c r="I2741" s="324" t="s">
        <v>41</v>
      </c>
      <c r="J2741" s="255" t="str">
        <f>IF(ISBLANK(INDEX('Policy Characteristics'!D:D,MATCH($C2741,'Policy Characteristics'!$C:$C,0))),"",INDEX('Policy Characteristics'!D:D,MATCH($C2741,'Policy Characteristics'!$C:$C,0)))</f>
        <v>Process Emissions Increases</v>
      </c>
      <c r="K2741" s="254" t="str">
        <f>IF(ISBLANK(INDEX('Policy Characteristics'!E:E,MATCH($C2741,'Policy Characteristics'!$C:$C,0))),"",INDEX('Policy Characteristics'!E:E,MATCH($C2741,'Policy Characteristics'!$C:$C,0)))</f>
        <v>non BAU indst process emissions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1</v>
      </c>
      <c r="O2741" s="254" t="str">
        <f>IF(ISBLANK(INDEX('Policy Characteristics'!I:I,MATCH($C2741,'Policy Characteristics'!$C:$C,0))),"",INDEX('Policy Characteristics'!I:I,MATCH($C2741,'Policy Characteristics'!$C:$C,0)))</f>
        <v>on/off</v>
      </c>
      <c r="P2741" s="254" t="str">
        <f>IF(ISBLANK(INDEX('Policy Characteristics'!J:J,MATCH($C2741,'Policy Characteristics'!$C:$C,0))),"",INDEX('Policy Characteristics'!J:J,MATCH($C2741,'Policy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1" s="254" t="str">
        <f>IF(ISBLANK(INDEX('Policy Characteristics'!K:K,MATCH($C2741,'Policy Characteristics'!$C:$C,0))),"",INDEX('Policy Characteristics'!K:K,MATCH($C2741,'Policy Characteristics'!$C:$C,0)))</f>
        <v/>
      </c>
      <c r="R2741" s="254" t="str">
        <f>IF(ISBLANK(INDEX('Policy Characteristics'!L:L,MATCH($C2741,'Policy Characteristics'!$C:$C,0))),"",INDEX('Policy Characteristics'!L:L,MATCH($C2741,'Policy Characteristics'!$C:$C,0)))</f>
        <v/>
      </c>
    </row>
    <row r="2742" spans="1:18" x14ac:dyDescent="0.35">
      <c r="A2742" s="254" t="str">
        <f>IF(ISBLANK(INDEX('Policy Characteristics'!A:A,MATCH($C2742,'Policy Characteristics'!$C:$C,0))),"",INDEX('Policy Characteristics'!A:A,MATCH($C2742,'Policy Characteristics'!$C:$C,0)))</f>
        <v>Industry</v>
      </c>
      <c r="B2742" s="262" t="str">
        <f>IF(ISBLANK(INDEX('Policy Characteristics'!B:B,MATCH($C2742,'Policy Characteristics'!$C:$C,0))),"",INDEX('Policy Characteristics'!B:B,MATCH($C2742,'Policy Characteristics'!$C:$C,0)))</f>
        <v>Non BAU Increase in Process Emissions</v>
      </c>
      <c r="C2742" s="254" t="str">
        <f t="shared" si="120"/>
        <v>Boolean Use Non BAU Process Emissions Additions</v>
      </c>
      <c r="D2742" s="45" t="s">
        <v>3748</v>
      </c>
      <c r="E2742" s="45"/>
      <c r="F2742" s="45" t="s">
        <v>3749</v>
      </c>
      <c r="G2742" s="45"/>
      <c r="H2742" s="47">
        <f t="shared" si="115"/>
        <v>2741</v>
      </c>
      <c r="I2742" s="324" t="s">
        <v>41</v>
      </c>
      <c r="J2742" s="255" t="str">
        <f>IF(ISBLANK(INDEX('Policy Characteristics'!D:D,MATCH($C2742,'Policy Characteristics'!$C:$C,0))),"",INDEX('Policy Characteristics'!D:D,MATCH($C2742,'Policy Characteristics'!$C:$C,0)))</f>
        <v>Process Emissions Increases</v>
      </c>
      <c r="K2742" s="254" t="str">
        <f>IF(ISBLANK(INDEX('Policy Characteristics'!E:E,MATCH($C2742,'Policy Characteristics'!$C:$C,0))),"",INDEX('Policy Characteristics'!E:E,MATCH($C2742,'Policy Characteristics'!$C:$C,0)))</f>
        <v>non BAU indst process emissions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1</v>
      </c>
      <c r="O2742" s="254" t="str">
        <f>IF(ISBLANK(INDEX('Policy Characteristics'!I:I,MATCH($C2742,'Policy Characteristics'!$C:$C,0))),"",INDEX('Policy Characteristics'!I:I,MATCH($C2742,'Policy Characteristics'!$C:$C,0)))</f>
        <v>on/off</v>
      </c>
      <c r="P2742" s="254" t="str">
        <f>IF(ISBLANK(INDEX('Policy Characteristics'!J:J,MATCH($C2742,'Policy Characteristics'!$C:$C,0))),"",INDEX('Policy Characteristics'!J:J,MATCH($C2742,'Policy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2" s="254" t="str">
        <f>IF(ISBLANK(INDEX('Policy Characteristics'!K:K,MATCH($C2742,'Policy Characteristics'!$C:$C,0))),"",INDEX('Policy Characteristics'!K:K,MATCH($C2742,'Policy Characteristics'!$C:$C,0)))</f>
        <v/>
      </c>
      <c r="R2742" s="254" t="str">
        <f>IF(ISBLANK(INDEX('Policy Characteristics'!L:L,MATCH($C2742,'Policy Characteristics'!$C:$C,0))),"",INDEX('Policy Characteristics'!L:L,MATCH($C2742,'Policy Characteristics'!$C:$C,0)))</f>
        <v/>
      </c>
    </row>
    <row r="2743" spans="1:18" x14ac:dyDescent="0.35">
      <c r="A2743" s="254" t="str">
        <f>IF(ISBLANK(INDEX('Policy Characteristics'!A:A,MATCH($C2743,'Policy Characteristics'!$C:$C,0))),"",INDEX('Policy Characteristics'!A:A,MATCH($C2743,'Policy Characteristics'!$C:$C,0)))</f>
        <v>Industry</v>
      </c>
      <c r="B2743" s="262" t="str">
        <f>IF(ISBLANK(INDEX('Policy Characteristics'!B:B,MATCH($C2743,'Policy Characteristics'!$C:$C,0))),"",INDEX('Policy Characteristics'!B:B,MATCH($C2743,'Policy Characteristics'!$C:$C,0)))</f>
        <v>Non BAU Increase in Process Emissions</v>
      </c>
      <c r="C2743" s="254" t="str">
        <f t="shared" si="120"/>
        <v>Boolean Use Non BAU Process Emissions Additions</v>
      </c>
      <c r="D2743" s="45" t="s">
        <v>3750</v>
      </c>
      <c r="E2743" s="45"/>
      <c r="F2743" s="45" t="s">
        <v>3751</v>
      </c>
      <c r="G2743" s="45"/>
      <c r="H2743" s="47">
        <f t="shared" si="115"/>
        <v>2742</v>
      </c>
      <c r="I2743" s="324" t="s">
        <v>41</v>
      </c>
      <c r="J2743" s="255" t="str">
        <f>IF(ISBLANK(INDEX('Policy Characteristics'!D:D,MATCH($C2743,'Policy Characteristics'!$C:$C,0))),"",INDEX('Policy Characteristics'!D:D,MATCH($C2743,'Policy Characteristics'!$C:$C,0)))</f>
        <v>Process Emissions Increases</v>
      </c>
      <c r="K2743" s="254" t="str">
        <f>IF(ISBLANK(INDEX('Policy Characteristics'!E:E,MATCH($C2743,'Policy Characteristics'!$C:$C,0))),"",INDEX('Policy Characteristics'!E:E,MATCH($C2743,'Policy Characteristics'!$C:$C,0)))</f>
        <v>non BAU indst process emissions</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1</v>
      </c>
      <c r="O2743" s="254" t="str">
        <f>IF(ISBLANK(INDEX('Policy Characteristics'!I:I,MATCH($C2743,'Policy Characteristics'!$C:$C,0))),"",INDEX('Policy Characteristics'!I:I,MATCH($C2743,'Policy Characteristics'!$C:$C,0)))</f>
        <v>on/off</v>
      </c>
      <c r="P2743" s="254" t="str">
        <f>IF(ISBLANK(INDEX('Policy Characteristics'!J:J,MATCH($C2743,'Policy Characteristics'!$C:$C,0))),"",INDEX('Policy Characteristics'!J:J,MATCH($C2743,'Policy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
      </c>
    </row>
    <row r="2744" spans="1:18" x14ac:dyDescent="0.35">
      <c r="A2744" s="254" t="str">
        <f>IF(ISBLANK(INDEX('Policy Characteristics'!A:A,MATCH($C2744,'Policy Characteristics'!$C:$C,0))),"",INDEX('Policy Characteristics'!A:A,MATCH($C2744,'Policy Characteristics'!$C:$C,0)))</f>
        <v>Industry</v>
      </c>
      <c r="B2744" s="262" t="str">
        <f>IF(ISBLANK(INDEX('Policy Characteristics'!B:B,MATCH($C2744,'Policy Characteristics'!$C:$C,0))),"",INDEX('Policy Characteristics'!B:B,MATCH($C2744,'Policy Characteristics'!$C:$C,0)))</f>
        <v>Non BAU Increase in Process Emissions</v>
      </c>
      <c r="C2744" s="254" t="str">
        <f t="shared" si="120"/>
        <v>Boolean Use Non BAU Process Emissions Additions</v>
      </c>
      <c r="D2744" s="45" t="s">
        <v>3752</v>
      </c>
      <c r="E2744" s="45"/>
      <c r="F2744" s="45" t="s">
        <v>3753</v>
      </c>
      <c r="G2744" s="45"/>
      <c r="H2744" s="47">
        <f t="shared" si="115"/>
        <v>2743</v>
      </c>
      <c r="I2744" s="324" t="s">
        <v>41</v>
      </c>
      <c r="J2744" s="255" t="str">
        <f>IF(ISBLANK(INDEX('Policy Characteristics'!D:D,MATCH($C2744,'Policy Characteristics'!$C:$C,0))),"",INDEX('Policy Characteristics'!D:D,MATCH($C2744,'Policy Characteristics'!$C:$C,0)))</f>
        <v>Process Emissions Increases</v>
      </c>
      <c r="K2744" s="254" t="str">
        <f>IF(ISBLANK(INDEX('Policy Characteristics'!E:E,MATCH($C2744,'Policy Characteristics'!$C:$C,0))),"",INDEX('Policy Characteristics'!E:E,MATCH($C2744,'Policy Characteristics'!$C:$C,0)))</f>
        <v>non BAU indst process emissions</v>
      </c>
      <c r="L2744" s="261">
        <f>IF(ISBLANK(INDEX('Policy Characteristics'!F:F,MATCH($C2744,'Policy Characteristics'!$C:$C,0))),"",INDEX('Policy Characteristics'!F:F,MATCH($C2744,'Policy Characteristics'!$C:$C,0)))</f>
        <v>0</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1</v>
      </c>
      <c r="O2744" s="254" t="str">
        <f>IF(ISBLANK(INDEX('Policy Characteristics'!I:I,MATCH($C2744,'Policy Characteristics'!$C:$C,0))),"",INDEX('Policy Characteristics'!I:I,MATCH($C2744,'Policy Characteristics'!$C:$C,0)))</f>
        <v>on/off</v>
      </c>
      <c r="P2744" s="254" t="str">
        <f>IF(ISBLANK(INDEX('Policy Characteristics'!J:J,MATCH($C2744,'Policy Characteristics'!$C:$C,0))),"",INDEX('Policy Characteristics'!J:J,MATCH($C2744,'Policy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4" s="254" t="str">
        <f>IF(ISBLANK(INDEX('Policy Characteristics'!K:K,MATCH($C2744,'Policy Characteristics'!$C:$C,0))),"",INDEX('Policy Characteristics'!K:K,MATCH($C2744,'Policy Characteristics'!$C:$C,0)))</f>
        <v/>
      </c>
      <c r="R2744" s="254" t="str">
        <f>IF(ISBLANK(INDEX('Policy Characteristics'!L:L,MATCH($C2744,'Policy Characteristics'!$C:$C,0))),"",INDEX('Policy Characteristics'!L:L,MATCH($C2744,'Policy Characteristics'!$C:$C,0)))</f>
        <v/>
      </c>
    </row>
    <row r="2745" spans="1:18" x14ac:dyDescent="0.35">
      <c r="A2745" s="254" t="str">
        <f>IF(ISBLANK(INDEX('Policy Characteristics'!A:A,MATCH($C2745,'Policy Characteristics'!$C:$C,0))),"",INDEX('Policy Characteristics'!A:A,MATCH($C2745,'Policy Characteristics'!$C:$C,0)))</f>
        <v>Industry</v>
      </c>
      <c r="B2745" s="262" t="str">
        <f>IF(ISBLANK(INDEX('Policy Characteristics'!B:B,MATCH($C2745,'Policy Characteristics'!$C:$C,0))),"",INDEX('Policy Characteristics'!B:B,MATCH($C2745,'Policy Characteristics'!$C:$C,0)))</f>
        <v>Non BAU Increase in Process Emissions</v>
      </c>
      <c r="C2745" s="254" t="str">
        <f t="shared" si="120"/>
        <v>Boolean Use Non BAU Process Emissions Additions</v>
      </c>
      <c r="D2745" s="45" t="s">
        <v>3754</v>
      </c>
      <c r="E2745" s="45"/>
      <c r="F2745" s="45" t="s">
        <v>3755</v>
      </c>
      <c r="G2745" s="45"/>
      <c r="H2745" s="47">
        <f t="shared" si="115"/>
        <v>2744</v>
      </c>
      <c r="I2745" s="324" t="s">
        <v>41</v>
      </c>
      <c r="J2745" s="255" t="str">
        <f>IF(ISBLANK(INDEX('Policy Characteristics'!D:D,MATCH($C2745,'Policy Characteristics'!$C:$C,0))),"",INDEX('Policy Characteristics'!D:D,MATCH($C2745,'Policy Characteristics'!$C:$C,0)))</f>
        <v>Process Emissions Increases</v>
      </c>
      <c r="K2745" s="254" t="str">
        <f>IF(ISBLANK(INDEX('Policy Characteristics'!E:E,MATCH($C2745,'Policy Characteristics'!$C:$C,0))),"",INDEX('Policy Characteristics'!E:E,MATCH($C2745,'Policy Characteristics'!$C:$C,0)))</f>
        <v>non BAU indst process emissions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1</v>
      </c>
      <c r="O2745" s="254" t="str">
        <f>IF(ISBLANK(INDEX('Policy Characteristics'!I:I,MATCH($C2745,'Policy Characteristics'!$C:$C,0))),"",INDEX('Policy Characteristics'!I:I,MATCH($C2745,'Policy Characteristics'!$C:$C,0)))</f>
        <v>on/off</v>
      </c>
      <c r="P2745" s="254" t="str">
        <f>IF(ISBLANK(INDEX('Policy Characteristics'!J:J,MATCH($C2745,'Policy Characteristics'!$C:$C,0))),"",INDEX('Policy Characteristics'!J:J,MATCH($C2745,'Policy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5" s="254" t="str">
        <f>IF(ISBLANK(INDEX('Policy Characteristics'!K:K,MATCH($C2745,'Policy Characteristics'!$C:$C,0))),"",INDEX('Policy Characteristics'!K:K,MATCH($C2745,'Policy Characteristics'!$C:$C,0)))</f>
        <v/>
      </c>
      <c r="R2745" s="254" t="str">
        <f>IF(ISBLANK(INDEX('Policy Characteristics'!L:L,MATCH($C2745,'Policy Characteristics'!$C:$C,0))),"",INDEX('Policy Characteristics'!L:L,MATCH($C2745,'Policy Characteristics'!$C:$C,0)))</f>
        <v/>
      </c>
    </row>
    <row r="2746" spans="1:18" x14ac:dyDescent="0.35">
      <c r="A2746" s="254" t="str">
        <f>IF(ISBLANK(INDEX('Policy Characteristics'!A:A,MATCH($C2746,'Policy Characteristics'!$C:$C,0))),"",INDEX('Policy Characteristics'!A:A,MATCH($C2746,'Policy Characteristics'!$C:$C,0)))</f>
        <v>Industry</v>
      </c>
      <c r="B2746" s="262" t="str">
        <f>IF(ISBLANK(INDEX('Policy Characteristics'!B:B,MATCH($C2746,'Policy Characteristics'!$C:$C,0))),"",INDEX('Policy Characteristics'!B:B,MATCH($C2746,'Policy Characteristics'!$C:$C,0)))</f>
        <v>Non BAU Increase in Process Emissions</v>
      </c>
      <c r="C2746" s="254" t="str">
        <f t="shared" si="120"/>
        <v>Boolean Use Non BAU Process Emissions Additions</v>
      </c>
      <c r="D2746" s="45" t="s">
        <v>3756</v>
      </c>
      <c r="E2746" s="45"/>
      <c r="F2746" s="45" t="s">
        <v>3757</v>
      </c>
      <c r="G2746" s="45"/>
      <c r="H2746" s="47">
        <f t="shared" si="115"/>
        <v>2745</v>
      </c>
      <c r="I2746" s="324" t="s">
        <v>41</v>
      </c>
      <c r="J2746" s="255" t="str">
        <f>IF(ISBLANK(INDEX('Policy Characteristics'!D:D,MATCH($C2746,'Policy Characteristics'!$C:$C,0))),"",INDEX('Policy Characteristics'!D:D,MATCH($C2746,'Policy Characteristics'!$C:$C,0)))</f>
        <v>Process Emissions Increases</v>
      </c>
      <c r="K2746" s="254" t="str">
        <f>IF(ISBLANK(INDEX('Policy Characteristics'!E:E,MATCH($C2746,'Policy Characteristics'!$C:$C,0))),"",INDEX('Policy Characteristics'!E:E,MATCH($C2746,'Policy Characteristics'!$C:$C,0)))</f>
        <v>non BAU indst process emissions</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1</v>
      </c>
      <c r="O2746" s="254" t="str">
        <f>IF(ISBLANK(INDEX('Policy Characteristics'!I:I,MATCH($C2746,'Policy Characteristics'!$C:$C,0))),"",INDEX('Policy Characteristics'!I:I,MATCH($C2746,'Policy Characteristics'!$C:$C,0)))</f>
        <v>on/off</v>
      </c>
      <c r="P2746" s="254" t="str">
        <f>IF(ISBLANK(INDEX('Policy Characteristics'!J:J,MATCH($C2746,'Policy Characteristics'!$C:$C,0))),"",INDEX('Policy Characteristics'!J:J,MATCH($C2746,'Policy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
      </c>
    </row>
    <row r="2747" spans="1:18" x14ac:dyDescent="0.35">
      <c r="A2747" s="254" t="str">
        <f>IF(ISBLANK(INDEX('Policy Characteristics'!A:A,MATCH($C2747,'Policy Characteristics'!$C:$C,0))),"",INDEX('Policy Characteristics'!A:A,MATCH($C2747,'Policy Characteristics'!$C:$C,0)))</f>
        <v>Industry</v>
      </c>
      <c r="B2747" s="262" t="str">
        <f>IF(ISBLANK(INDEX('Policy Characteristics'!B:B,MATCH($C2747,'Policy Characteristics'!$C:$C,0))),"",INDEX('Policy Characteristics'!B:B,MATCH($C2747,'Policy Characteristics'!$C:$C,0)))</f>
        <v>Non BAU Increase in Process Emissions</v>
      </c>
      <c r="C2747" s="254" t="str">
        <f t="shared" si="120"/>
        <v>Boolean Use Non BAU Process Emissions Additions</v>
      </c>
      <c r="D2747" s="45" t="s">
        <v>3758</v>
      </c>
      <c r="E2747" s="45"/>
      <c r="F2747" s="45" t="s">
        <v>3759</v>
      </c>
      <c r="G2747" s="45"/>
      <c r="H2747" s="47">
        <f t="shared" si="115"/>
        <v>2746</v>
      </c>
      <c r="I2747" s="324" t="s">
        <v>41</v>
      </c>
      <c r="J2747" s="255" t="str">
        <f>IF(ISBLANK(INDEX('Policy Characteristics'!D:D,MATCH($C2747,'Policy Characteristics'!$C:$C,0))),"",INDEX('Policy Characteristics'!D:D,MATCH($C2747,'Policy Characteristics'!$C:$C,0)))</f>
        <v>Process Emissions Increases</v>
      </c>
      <c r="K2747" s="254" t="str">
        <f>IF(ISBLANK(INDEX('Policy Characteristics'!E:E,MATCH($C2747,'Policy Characteristics'!$C:$C,0))),"",INDEX('Policy Characteristics'!E:E,MATCH($C2747,'Policy Characteristics'!$C:$C,0)))</f>
        <v>non BAU indst process emissions</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1</v>
      </c>
      <c r="O2747" s="254" t="str">
        <f>IF(ISBLANK(INDEX('Policy Characteristics'!I:I,MATCH($C2747,'Policy Characteristics'!$C:$C,0))),"",INDEX('Policy Characteristics'!I:I,MATCH($C2747,'Policy Characteristics'!$C:$C,0)))</f>
        <v>on/off</v>
      </c>
      <c r="P2747" s="254" t="str">
        <f>IF(ISBLANK(INDEX('Policy Characteristics'!J:J,MATCH($C2747,'Policy Characteristics'!$C:$C,0))),"",INDEX('Policy Characteristics'!J:J,MATCH($C2747,'Policy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7" s="254" t="str">
        <f>IF(ISBLANK(INDEX('Policy Characteristics'!K:K,MATCH($C2747,'Policy Characteristics'!$C:$C,0))),"",INDEX('Policy Characteristics'!K:K,MATCH($C2747,'Policy Characteristics'!$C:$C,0)))</f>
        <v/>
      </c>
      <c r="R2747" s="254" t="str">
        <f>IF(ISBLANK(INDEX('Policy Characteristics'!L:L,MATCH($C2747,'Policy Characteristics'!$C:$C,0))),"",INDEX('Policy Characteristics'!L:L,MATCH($C2747,'Policy Characteristics'!$C:$C,0)))</f>
        <v/>
      </c>
    </row>
    <row r="2748" spans="1:18" x14ac:dyDescent="0.35">
      <c r="A2748" s="254" t="str">
        <f>IF(ISBLANK(INDEX('Policy Characteristics'!A:A,MATCH($C2748,'Policy Characteristics'!$C:$C,0))),"",INDEX('Policy Characteristics'!A:A,MATCH($C2748,'Policy Characteristics'!$C:$C,0)))</f>
        <v>Industry</v>
      </c>
      <c r="B2748" s="262" t="str">
        <f>IF(ISBLANK(INDEX('Policy Characteristics'!B:B,MATCH($C2748,'Policy Characteristics'!$C:$C,0))),"",INDEX('Policy Characteristics'!B:B,MATCH($C2748,'Policy Characteristics'!$C:$C,0)))</f>
        <v>Non BAU Increase in Process Emissions</v>
      </c>
      <c r="C2748" s="254" t="str">
        <f t="shared" si="120"/>
        <v>Boolean Use Non BAU Process Emissions Additions</v>
      </c>
      <c r="D2748" s="45" t="s">
        <v>3760</v>
      </c>
      <c r="E2748" s="45"/>
      <c r="F2748" s="45" t="s">
        <v>3761</v>
      </c>
      <c r="G2748" s="45"/>
      <c r="H2748" s="47">
        <f t="shared" si="115"/>
        <v>2747</v>
      </c>
      <c r="I2748" s="324" t="s">
        <v>41</v>
      </c>
      <c r="J2748" s="255" t="str">
        <f>IF(ISBLANK(INDEX('Policy Characteristics'!D:D,MATCH($C2748,'Policy Characteristics'!$C:$C,0))),"",INDEX('Policy Characteristics'!D:D,MATCH($C2748,'Policy Characteristics'!$C:$C,0)))</f>
        <v>Process Emissions Increases</v>
      </c>
      <c r="K2748" s="254" t="str">
        <f>IF(ISBLANK(INDEX('Policy Characteristics'!E:E,MATCH($C2748,'Policy Characteristics'!$C:$C,0))),"",INDEX('Policy Characteristics'!E:E,MATCH($C2748,'Policy Characteristics'!$C:$C,0)))</f>
        <v>non BAU indst process emissions</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1</v>
      </c>
      <c r="O2748" s="254" t="str">
        <f>IF(ISBLANK(INDEX('Policy Characteristics'!I:I,MATCH($C2748,'Policy Characteristics'!$C:$C,0))),"",INDEX('Policy Characteristics'!I:I,MATCH($C2748,'Policy Characteristics'!$C:$C,0)))</f>
        <v>on/off</v>
      </c>
      <c r="P2748" s="254" t="str">
        <f>IF(ISBLANK(INDEX('Policy Characteristics'!J:J,MATCH($C2748,'Policy Characteristics'!$C:$C,0))),"",INDEX('Policy Characteristics'!J:J,MATCH($C2748,'Policy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8" s="254" t="str">
        <f>IF(ISBLANK(INDEX('Policy Characteristics'!K:K,MATCH($C2748,'Policy Characteristics'!$C:$C,0))),"",INDEX('Policy Characteristics'!K:K,MATCH($C2748,'Policy Characteristics'!$C:$C,0)))</f>
        <v/>
      </c>
      <c r="R2748" s="254" t="str">
        <f>IF(ISBLANK(INDEX('Policy Characteristics'!L:L,MATCH($C2748,'Policy Characteristics'!$C:$C,0))),"",INDEX('Policy Characteristics'!L:L,MATCH($C2748,'Policy Characteristics'!$C:$C,0)))</f>
        <v/>
      </c>
    </row>
    <row r="2749" spans="1:18" x14ac:dyDescent="0.35">
      <c r="A2749" s="254" t="str">
        <f>IF(ISBLANK(INDEX('Policy Characteristics'!A:A,MATCH($C2749,'Policy Characteristics'!$C:$C,0))),"",INDEX('Policy Characteristics'!A:A,MATCH($C2749,'Policy Characteristics'!$C:$C,0)))</f>
        <v>Industry</v>
      </c>
      <c r="B2749" s="262" t="str">
        <f>IF(ISBLANK(INDEX('Policy Characteristics'!B:B,MATCH($C2749,'Policy Characteristics'!$C:$C,0))),"",INDEX('Policy Characteristics'!B:B,MATCH($C2749,'Policy Characteristics'!$C:$C,0)))</f>
        <v>Non BAU Increase in Process Emissions</v>
      </c>
      <c r="C2749" s="254" t="str">
        <f t="shared" si="120"/>
        <v>Boolean Use Non BAU Process Emissions Additions</v>
      </c>
      <c r="D2749" s="45" t="s">
        <v>3762</v>
      </c>
      <c r="E2749" s="45"/>
      <c r="F2749" s="45" t="s">
        <v>2738</v>
      </c>
      <c r="G2749" s="45"/>
      <c r="H2749" s="47">
        <f t="shared" si="115"/>
        <v>2748</v>
      </c>
      <c r="I2749" s="324" t="s">
        <v>40</v>
      </c>
      <c r="J2749" s="255" t="str">
        <f>IF(ISBLANK(INDEX('Policy Characteristics'!D:D,MATCH($C2749,'Policy Characteristics'!$C:$C,0))),"",INDEX('Policy Characteristics'!D:D,MATCH($C2749,'Policy Characteristics'!$C:$C,0)))</f>
        <v>Process Emissions Increases</v>
      </c>
      <c r="K2749" s="254" t="str">
        <f>IF(ISBLANK(INDEX('Policy Characteristics'!E:E,MATCH($C2749,'Policy Characteristics'!$C:$C,0))),"",INDEX('Policy Characteristics'!E:E,MATCH($C2749,'Policy Characteristics'!$C:$C,0)))</f>
        <v>non BAU indst process emissions</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1</v>
      </c>
      <c r="O2749" s="254" t="str">
        <f>IF(ISBLANK(INDEX('Policy Characteristics'!I:I,MATCH($C2749,'Policy Characteristics'!$C:$C,0))),"",INDEX('Policy Characteristics'!I:I,MATCH($C2749,'Policy Characteristics'!$C:$C,0)))</f>
        <v>on/off</v>
      </c>
      <c r="P2749" s="254" t="str">
        <f>IF(ISBLANK(INDEX('Policy Characteristics'!J:J,MATCH($C2749,'Policy Characteristics'!$C:$C,0))),"",INDEX('Policy Characteristics'!J:J,MATCH($C2749,'Policy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9" s="254" t="str">
        <f>IF(ISBLANK(INDEX('Policy Characteristics'!K:K,MATCH($C2749,'Policy Characteristics'!$C:$C,0))),"",INDEX('Policy Characteristics'!K:K,MATCH($C2749,'Policy Characteristics'!$C:$C,0)))</f>
        <v/>
      </c>
      <c r="R2749" s="254" t="str">
        <f>IF(ISBLANK(INDEX('Policy Characteristics'!L:L,MATCH($C2749,'Policy Characteristics'!$C:$C,0))),"",INDEX('Policy Characteristics'!L:L,MATCH($C2749,'Policy Characteristics'!$C:$C,0)))</f>
        <v/>
      </c>
    </row>
    <row r="2750" spans="1:18" x14ac:dyDescent="0.35">
      <c r="A2750" s="254" t="str">
        <f>IF(ISBLANK(INDEX('Policy Characteristics'!A:A,MATCH($C2750,'Policy Characteristics'!$C:$C,0))),"",INDEX('Policy Characteristics'!A:A,MATCH($C2750,'Policy Characteristics'!$C:$C,0)))</f>
        <v>Industry</v>
      </c>
      <c r="B2750" s="262" t="str">
        <f>IF(ISBLANK(INDEX('Policy Characteristics'!B:B,MATCH($C2750,'Policy Characteristics'!$C:$C,0))),"",INDEX('Policy Characteristics'!B:B,MATCH($C2750,'Policy Characteristics'!$C:$C,0)))</f>
        <v>Non BAU Increase in Process Emissions</v>
      </c>
      <c r="C2750" s="254" t="str">
        <f t="shared" si="120"/>
        <v>Boolean Use Non BAU Process Emissions Additions</v>
      </c>
      <c r="D2750" s="45" t="s">
        <v>3763</v>
      </c>
      <c r="E2750" s="45"/>
      <c r="F2750" s="45" t="s">
        <v>128</v>
      </c>
      <c r="G2750" s="45"/>
      <c r="H2750" s="47">
        <f t="shared" si="115"/>
        <v>2749</v>
      </c>
      <c r="I2750" s="324" t="s">
        <v>40</v>
      </c>
      <c r="J2750" s="255" t="str">
        <f>IF(ISBLANK(INDEX('Policy Characteristics'!D:D,MATCH($C2750,'Policy Characteristics'!$C:$C,0))),"",INDEX('Policy Characteristics'!D:D,MATCH($C2750,'Policy Characteristics'!$C:$C,0)))</f>
        <v>Process Emissions Increases</v>
      </c>
      <c r="K2750" s="254" t="str">
        <f>IF(ISBLANK(INDEX('Policy Characteristics'!E:E,MATCH($C2750,'Policy Characteristics'!$C:$C,0))),"",INDEX('Policy Characteristics'!E:E,MATCH($C2750,'Policy Characteristics'!$C:$C,0)))</f>
        <v>non BAU indst process emissions</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1</v>
      </c>
      <c r="O2750" s="254" t="str">
        <f>IF(ISBLANK(INDEX('Policy Characteristics'!I:I,MATCH($C2750,'Policy Characteristics'!$C:$C,0))),"",INDEX('Policy Characteristics'!I:I,MATCH($C2750,'Policy Characteristics'!$C:$C,0)))</f>
        <v>on/off</v>
      </c>
      <c r="P2750" s="254" t="str">
        <f>IF(ISBLANK(INDEX('Policy Characteristics'!J:J,MATCH($C2750,'Policy Characteristics'!$C:$C,0))),"",INDEX('Policy Characteristics'!J:J,MATCH($C2750,'Policy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0" s="254" t="str">
        <f>IF(ISBLANK(INDEX('Policy Characteristics'!K:K,MATCH($C2750,'Policy Characteristics'!$C:$C,0))),"",INDEX('Policy Characteristics'!K:K,MATCH($C2750,'Policy Characteristics'!$C:$C,0)))</f>
        <v/>
      </c>
      <c r="R2750" s="254" t="str">
        <f>IF(ISBLANK(INDEX('Policy Characteristics'!L:L,MATCH($C2750,'Policy Characteristics'!$C:$C,0))),"",INDEX('Policy Characteristics'!L:L,MATCH($C2750,'Policy Characteristics'!$C:$C,0)))</f>
        <v/>
      </c>
    </row>
    <row r="2751" spans="1:18" x14ac:dyDescent="0.35">
      <c r="A2751" s="254" t="str">
        <f>IF(ISBLANK(INDEX('Policy Characteristics'!A:A,MATCH($C2751,'Policy Characteristics'!$C:$C,0))),"",INDEX('Policy Characteristics'!A:A,MATCH($C2751,'Policy Characteristics'!$C:$C,0)))</f>
        <v>Industry</v>
      </c>
      <c r="B2751" s="262" t="str">
        <f>IF(ISBLANK(INDEX('Policy Characteristics'!B:B,MATCH($C2751,'Policy Characteristics'!$C:$C,0))),"",INDEX('Policy Characteristics'!B:B,MATCH($C2751,'Policy Characteristics'!$C:$C,0)))</f>
        <v>Non BAU Increase in Process Emissions</v>
      </c>
      <c r="C2751" s="254" t="str">
        <f t="shared" si="120"/>
        <v>Boolean Use Non BAU Process Emissions Additions</v>
      </c>
      <c r="D2751" s="45" t="s">
        <v>3764</v>
      </c>
      <c r="E2751" s="45"/>
      <c r="F2751" s="45" t="s">
        <v>3765</v>
      </c>
      <c r="G2751" s="45"/>
      <c r="H2751" s="47">
        <f t="shared" si="115"/>
        <v>2750</v>
      </c>
      <c r="I2751" s="324" t="s">
        <v>41</v>
      </c>
      <c r="J2751" s="255" t="str">
        <f>IF(ISBLANK(INDEX('Policy Characteristics'!D:D,MATCH($C2751,'Policy Characteristics'!$C:$C,0))),"",INDEX('Policy Characteristics'!D:D,MATCH($C2751,'Policy Characteristics'!$C:$C,0)))</f>
        <v>Process Emissions Increases</v>
      </c>
      <c r="K2751" s="254" t="str">
        <f>IF(ISBLANK(INDEX('Policy Characteristics'!E:E,MATCH($C2751,'Policy Characteristics'!$C:$C,0))),"",INDEX('Policy Characteristics'!E:E,MATCH($C2751,'Policy Characteristics'!$C:$C,0)))</f>
        <v>non BAU indst process emissions</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1</v>
      </c>
      <c r="N2751" s="261">
        <f>IF(ISBLANK(INDEX('Policy Characteristics'!H:H,MATCH($C2751,'Policy Characteristics'!$C:$C,0))),"",INDEX('Policy Characteristics'!H:H,MATCH($C2751,'Policy Characteristics'!$C:$C,0)))</f>
        <v>1</v>
      </c>
      <c r="O2751" s="254" t="str">
        <f>IF(ISBLANK(INDEX('Policy Characteristics'!I:I,MATCH($C2751,'Policy Characteristics'!$C:$C,0))),"",INDEX('Policy Characteristics'!I:I,MATCH($C2751,'Policy Characteristics'!$C:$C,0)))</f>
        <v>on/off</v>
      </c>
      <c r="P2751" s="254" t="str">
        <f>IF(ISBLANK(INDEX('Policy Characteristics'!J:J,MATCH($C2751,'Policy Characteristics'!$C:$C,0))),"",INDEX('Policy Characteristics'!J:J,MATCH($C2751,'Policy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1" s="254" t="str">
        <f>IF(ISBLANK(INDEX('Policy Characteristics'!K:K,MATCH($C2751,'Policy Characteristics'!$C:$C,0))),"",INDEX('Policy Characteristics'!K:K,MATCH($C2751,'Policy Characteristics'!$C:$C,0)))</f>
        <v/>
      </c>
      <c r="R2751" s="254" t="str">
        <f>IF(ISBLANK(INDEX('Policy Characteristics'!L:L,MATCH($C2751,'Policy Characteristics'!$C:$C,0))),"",INDEX('Policy Characteristics'!L:L,MATCH($C2751,'Policy Characteristics'!$C:$C,0)))</f>
        <v/>
      </c>
    </row>
    <row r="2752" spans="1:18" x14ac:dyDescent="0.35">
      <c r="A2752" s="254" t="str">
        <f>IF(ISBLANK(INDEX('Policy Characteristics'!A:A,MATCH($C2752,'Policy Characteristics'!$C:$C,0))),"",INDEX('Policy Characteristics'!A:A,MATCH($C2752,'Policy Characteristics'!$C:$C,0)))</f>
        <v>Industry</v>
      </c>
      <c r="B2752" s="262" t="str">
        <f>IF(ISBLANK(INDEX('Policy Characteristics'!B:B,MATCH($C2752,'Policy Characteristics'!$C:$C,0))),"",INDEX('Policy Characteristics'!B:B,MATCH($C2752,'Policy Characteristics'!$C:$C,0)))</f>
        <v>Non BAU Increase in Process Emissions</v>
      </c>
      <c r="C2752" s="254" t="str">
        <f t="shared" si="120"/>
        <v>Boolean Use Non BAU Process Emissions Additions</v>
      </c>
      <c r="D2752" s="45" t="s">
        <v>3766</v>
      </c>
      <c r="E2752" s="45"/>
      <c r="F2752" s="45" t="s">
        <v>3767</v>
      </c>
      <c r="G2752" s="45"/>
      <c r="H2752" s="47">
        <f t="shared" si="115"/>
        <v>2751</v>
      </c>
      <c r="I2752" s="324" t="s">
        <v>41</v>
      </c>
      <c r="J2752" s="255" t="str">
        <f>IF(ISBLANK(INDEX('Policy Characteristics'!D:D,MATCH($C2752,'Policy Characteristics'!$C:$C,0))),"",INDEX('Policy Characteristics'!D:D,MATCH($C2752,'Policy Characteristics'!$C:$C,0)))</f>
        <v>Process Emissions Increases</v>
      </c>
      <c r="K2752" s="254" t="str">
        <f>IF(ISBLANK(INDEX('Policy Characteristics'!E:E,MATCH($C2752,'Policy Characteristics'!$C:$C,0))),"",INDEX('Policy Characteristics'!E:E,MATCH($C2752,'Policy Characteristics'!$C:$C,0)))</f>
        <v>non BAU indst process emissions</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1</v>
      </c>
      <c r="N2752" s="261">
        <f>IF(ISBLANK(INDEX('Policy Characteristics'!H:H,MATCH($C2752,'Policy Characteristics'!$C:$C,0))),"",INDEX('Policy Characteristics'!H:H,MATCH($C2752,'Policy Characteristics'!$C:$C,0)))</f>
        <v>1</v>
      </c>
      <c r="O2752" s="254" t="str">
        <f>IF(ISBLANK(INDEX('Policy Characteristics'!I:I,MATCH($C2752,'Policy Characteristics'!$C:$C,0))),"",INDEX('Policy Characteristics'!I:I,MATCH($C2752,'Policy Characteristics'!$C:$C,0)))</f>
        <v>on/off</v>
      </c>
      <c r="P2752" s="254" t="str">
        <f>IF(ISBLANK(INDEX('Policy Characteristics'!J:J,MATCH($C2752,'Policy Characteristics'!$C:$C,0))),"",INDEX('Policy Characteristics'!J:J,MATCH($C2752,'Policy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ht="29" x14ac:dyDescent="0.35">
      <c r="A2753" s="254" t="str">
        <f>IF(ISBLANK(INDEX('Policy Characteristics'!A:A,MATCH($C2753,'Policy Characteristics'!$C:$C,0))),"",INDEX('Policy Characteristics'!A:A,MATCH($C2753,'Policy Characteristics'!$C:$C,0)))</f>
        <v>Industry</v>
      </c>
      <c r="B2753" s="262" t="str">
        <f>IF(ISBLANK(INDEX('Policy Characteristics'!B:B,MATCH($C2753,'Policy Characteristics'!$C:$C,0))),"",INDEX('Policy Characteristics'!B:B,MATCH($C2753,'Policy Characteristics'!$C:$C,0)))</f>
        <v>Non BAU Increase in Process Emissions</v>
      </c>
      <c r="C2753" s="254" t="str">
        <f t="shared" si="120"/>
        <v>Boolean Use Non BAU Process Emissions Additions</v>
      </c>
      <c r="D2753" s="45" t="s">
        <v>3768</v>
      </c>
      <c r="E2753" s="45"/>
      <c r="F2753" s="45" t="s">
        <v>3769</v>
      </c>
      <c r="G2753" s="45"/>
      <c r="H2753" s="47">
        <f t="shared" si="115"/>
        <v>2752</v>
      </c>
      <c r="I2753" s="324" t="s">
        <v>41</v>
      </c>
      <c r="J2753" s="255" t="str">
        <f>IF(ISBLANK(INDEX('Policy Characteristics'!D:D,MATCH($C2753,'Policy Characteristics'!$C:$C,0))),"",INDEX('Policy Characteristics'!D:D,MATCH($C2753,'Policy Characteristics'!$C:$C,0)))</f>
        <v>Process Emissions Increases</v>
      </c>
      <c r="K2753" s="254" t="str">
        <f>IF(ISBLANK(INDEX('Policy Characteristics'!E:E,MATCH($C2753,'Policy Characteristics'!$C:$C,0))),"",INDEX('Policy Characteristics'!E:E,MATCH($C2753,'Policy Characteristics'!$C:$C,0)))</f>
        <v>non BAU indst process emissions</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1</v>
      </c>
      <c r="N2753" s="261">
        <f>IF(ISBLANK(INDEX('Policy Characteristics'!H:H,MATCH($C2753,'Policy Characteristics'!$C:$C,0))),"",INDEX('Policy Characteristics'!H:H,MATCH($C2753,'Policy Characteristics'!$C:$C,0)))</f>
        <v>1</v>
      </c>
      <c r="O2753" s="254" t="str">
        <f>IF(ISBLANK(INDEX('Policy Characteristics'!I:I,MATCH($C2753,'Policy Characteristics'!$C:$C,0))),"",INDEX('Policy Characteristics'!I:I,MATCH($C2753,'Policy Characteristics'!$C:$C,0)))</f>
        <v>on/off</v>
      </c>
      <c r="P2753" s="254" t="str">
        <f>IF(ISBLANK(INDEX('Policy Characteristics'!J:J,MATCH($C2753,'Policy Characteristics'!$C:$C,0))),"",INDEX('Policy Characteristics'!J:J,MATCH($C2753,'Policy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3" s="254" t="str">
        <f>IF(ISBLANK(INDEX('Policy Characteristics'!K:K,MATCH($C2753,'Policy Characteristics'!$C:$C,0))),"",INDEX('Policy Characteristics'!K:K,MATCH($C2753,'Policy Characteristics'!$C:$C,0)))</f>
        <v/>
      </c>
      <c r="R2753" s="254" t="str">
        <f>IF(ISBLANK(INDEX('Policy Characteristics'!L:L,MATCH($C2753,'Policy Characteristics'!$C:$C,0))),"",INDEX('Policy Characteristics'!L:L,MATCH($C2753,'Policy Characteristics'!$C:$C,0)))</f>
        <v/>
      </c>
    </row>
    <row r="2754" spans="1:18" x14ac:dyDescent="0.35">
      <c r="A2754" s="254" t="str">
        <f>IF(ISBLANK(INDEX('Policy Characteristics'!A:A,MATCH($C2754,'Policy Characteristics'!$C:$C,0))),"",INDEX('Policy Characteristics'!A:A,MATCH($C2754,'Policy Characteristics'!$C:$C,0)))</f>
        <v>Industry</v>
      </c>
      <c r="B2754" s="262" t="str">
        <f>IF(ISBLANK(INDEX('Policy Characteristics'!B:B,MATCH($C2754,'Policy Characteristics'!$C:$C,0))),"",INDEX('Policy Characteristics'!B:B,MATCH($C2754,'Policy Characteristics'!$C:$C,0)))</f>
        <v>Reduce Fossil Fuel Exports</v>
      </c>
      <c r="C2754" t="s">
        <v>2461</v>
      </c>
      <c r="D2754" s="6" t="s">
        <v>434</v>
      </c>
      <c r="E2754" s="45"/>
      <c r="F2754" s="6" t="s">
        <v>431</v>
      </c>
      <c r="G2754" s="45"/>
      <c r="H2754" s="47">
        <f t="shared" si="115"/>
        <v>2753</v>
      </c>
      <c r="I2754" s="324" t="s">
        <v>40</v>
      </c>
      <c r="J2754" s="255" t="str">
        <f>IF(ISBLANK(INDEX('Policy Characteristics'!D:D,MATCH($C2754,'Policy Characteristics'!$C:$C,0))),"",INDEX('Policy Characteristics'!D:D,MATCH($C2754,'Policy Characteristics'!$C:$C,0)))</f>
        <v>Percent Reduction in Fossil Fuel Exports</v>
      </c>
      <c r="K2754" s="254" t="str">
        <f>IF(ISBLANK(INDEX('Policy Characteristics'!E:E,MATCH($C2754,'Policy Characteristics'!$C:$C,0))),"",INDEX('Policy Characteristics'!E:E,MATCH($C2754,'Policy Characteristics'!$C:$C,0)))</f>
        <v>indst reduce fossil fuel exports</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1</v>
      </c>
      <c r="N2754" s="261">
        <f>IF(ISBLANK(INDEX('Policy Characteristics'!H:H,MATCH($C2754,'Policy Characteristics'!$C:$C,0))),"",INDEX('Policy Characteristics'!H:H,MATCH($C2754,'Policy Characteristics'!$C:$C,0)))</f>
        <v>0.01</v>
      </c>
      <c r="O2754" s="254" t="str">
        <f>IF(ISBLANK(INDEX('Policy Characteristics'!I:I,MATCH($C2754,'Policy Characteristics'!$C:$C,0))),"",INDEX('Policy Characteristics'!I:I,MATCH($C2754,'Policy Characteristics'!$C:$C,0)))</f>
        <v>% reduction in exports</v>
      </c>
      <c r="P2754" s="254" t="str">
        <f>IF(ISBLANK(INDEX('Policy Characteristics'!J:J,MATCH($C2754,'Policy Characteristics'!$C:$C,0))),"",INDEX('Policy Characteristics'!J:J,MATCH($C2754,'Policy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reduce-fuel-exports.html</v>
      </c>
    </row>
    <row r="2755" spans="1:18" x14ac:dyDescent="0.35">
      <c r="A2755" s="254" t="str">
        <f>IF(ISBLANK(INDEX('Policy Characteristics'!A:A,MATCH($C2755,'Policy Characteristics'!$C:$C,0))),"",INDEX('Policy Characteristics'!A:A,MATCH($C2755,'Policy Characteristics'!$C:$C,0)))</f>
        <v>Industry</v>
      </c>
      <c r="B2755" s="262" t="str">
        <f>IF(ISBLANK(INDEX('Policy Characteristics'!B:B,MATCH($C2755,'Policy Characteristics'!$C:$C,0))),"",INDEX('Policy Characteristics'!B:B,MATCH($C2755,'Policy Characteristics'!$C:$C,0)))</f>
        <v>Reduce Fossil Fuel Exports</v>
      </c>
      <c r="C2755" s="254" t="str">
        <f t="shared" ref="C2755:C2762" si="121">C$2754</f>
        <v>Percent Reduction in Fossil Fuel Exports</v>
      </c>
      <c r="D2755" s="6" t="s">
        <v>43</v>
      </c>
      <c r="E2755" s="45"/>
      <c r="F2755" s="6" t="s">
        <v>83</v>
      </c>
      <c r="G2755" s="45"/>
      <c r="H2755" s="47">
        <f t="shared" si="115"/>
        <v>2754</v>
      </c>
      <c r="I2755" s="324" t="s">
        <v>40</v>
      </c>
      <c r="J2755" s="255" t="str">
        <f>IF(ISBLANK(INDEX('Policy Characteristics'!D:D,MATCH($C2755,'Policy Characteristics'!$C:$C,0))),"",INDEX('Policy Characteristics'!D:D,MATCH($C2755,'Policy Characteristics'!$C:$C,0)))</f>
        <v>Percent Reduction in Fossil Fuel Exports</v>
      </c>
      <c r="K2755" s="254" t="str">
        <f>IF(ISBLANK(INDEX('Policy Characteristics'!E:E,MATCH($C2755,'Policy Characteristics'!$C:$C,0))),"",INDEX('Policy Characteristics'!E:E,MATCH($C2755,'Policy Characteristics'!$C:$C,0)))</f>
        <v>indst reduce fossil fuel exports</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1</v>
      </c>
      <c r="N2755" s="261">
        <f>IF(ISBLANK(INDEX('Policy Characteristics'!H:H,MATCH($C2755,'Policy Characteristics'!$C:$C,0))),"",INDEX('Policy Characteristics'!H:H,MATCH($C2755,'Policy Characteristics'!$C:$C,0)))</f>
        <v>0.01</v>
      </c>
      <c r="O2755" s="254" t="str">
        <f>IF(ISBLANK(INDEX('Policy Characteristics'!I:I,MATCH($C2755,'Policy Characteristics'!$C:$C,0))),"",INDEX('Policy Characteristics'!I:I,MATCH($C2755,'Policy Characteristics'!$C:$C,0)))</f>
        <v>% reduction in exports</v>
      </c>
      <c r="P2755" s="254" t="str">
        <f>IF(ISBLANK(INDEX('Policy Characteristics'!J:J,MATCH($C2755,'Policy Characteristics'!$C:$C,0))),"",INDEX('Policy Characteristics'!J:J,MATCH($C2755,'Policy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reduce-fuel-exports.html</v>
      </c>
    </row>
    <row r="2756" spans="1:18" x14ac:dyDescent="0.35">
      <c r="A2756" s="254" t="str">
        <f>IF(ISBLANK(INDEX('Policy Characteristics'!A:A,MATCH($C2756,'Policy Characteristics'!$C:$C,0))),"",INDEX('Policy Characteristics'!A:A,MATCH($C2756,'Policy Characteristics'!$C:$C,0)))</f>
        <v>Industry</v>
      </c>
      <c r="B2756" s="262" t="str">
        <f>IF(ISBLANK(INDEX('Policy Characteristics'!B:B,MATCH($C2756,'Policy Characteristics'!$C:$C,0))),"",INDEX('Policy Characteristics'!B:B,MATCH($C2756,'Policy Characteristics'!$C:$C,0)))</f>
        <v>Reduce Fossil Fuel Exports</v>
      </c>
      <c r="C2756" s="254" t="str">
        <f t="shared" si="121"/>
        <v>Percent Reduction in Fossil Fuel Exports</v>
      </c>
      <c r="D2756" s="6" t="s">
        <v>50</v>
      </c>
      <c r="E2756" s="45"/>
      <c r="F2756" s="6" t="s">
        <v>91</v>
      </c>
      <c r="G2756" s="45"/>
      <c r="H2756" s="47">
        <f t="shared" si="115"/>
        <v>2755</v>
      </c>
      <c r="I2756" s="324" t="s">
        <v>40</v>
      </c>
      <c r="J2756" s="255" t="str">
        <f>IF(ISBLANK(INDEX('Policy Characteristics'!D:D,MATCH($C2756,'Policy Characteristics'!$C:$C,0))),"",INDEX('Policy Characteristics'!D:D,MATCH($C2756,'Policy Characteristics'!$C:$C,0)))</f>
        <v>Percent Reduction in Fossil Fuel Exports</v>
      </c>
      <c r="K2756" s="254" t="str">
        <f>IF(ISBLANK(INDEX('Policy Characteristics'!E:E,MATCH($C2756,'Policy Characteristics'!$C:$C,0))),"",INDEX('Policy Characteristics'!E:E,MATCH($C2756,'Policy Characteristics'!$C:$C,0)))</f>
        <v>indst reduce fossil fuel exports</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1</v>
      </c>
      <c r="N2756" s="261">
        <f>IF(ISBLANK(INDEX('Policy Characteristics'!H:H,MATCH($C2756,'Policy Characteristics'!$C:$C,0))),"",INDEX('Policy Characteristics'!H:H,MATCH($C2756,'Policy Characteristics'!$C:$C,0)))</f>
        <v>0.01</v>
      </c>
      <c r="O2756" s="254" t="str">
        <f>IF(ISBLANK(INDEX('Policy Characteristics'!I:I,MATCH($C2756,'Policy Characteristics'!$C:$C,0))),"",INDEX('Policy Characteristics'!I:I,MATCH($C2756,'Policy Characteristics'!$C:$C,0)))</f>
        <v>% reduction in exports</v>
      </c>
      <c r="P2756" s="254" t="str">
        <f>IF(ISBLANK(INDEX('Policy Characteristics'!J:J,MATCH($C2756,'Policy Characteristics'!$C:$C,0))),"",INDEX('Policy Characteristics'!J:J,MATCH($C2756,'Policy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reduce-fuel-exports.html</v>
      </c>
    </row>
    <row r="2757" spans="1:18" x14ac:dyDescent="0.35">
      <c r="A2757" s="254" t="str">
        <f>IF(ISBLANK(INDEX('Policy Characteristics'!A:A,MATCH($C2757,'Policy Characteristics'!$C:$C,0))),"",INDEX('Policy Characteristics'!A:A,MATCH($C2757,'Policy Characteristics'!$C:$C,0)))</f>
        <v>Industry</v>
      </c>
      <c r="B2757" s="262" t="str">
        <f>IF(ISBLANK(INDEX('Policy Characteristics'!B:B,MATCH($C2757,'Policy Characteristics'!$C:$C,0))),"",INDEX('Policy Characteristics'!B:B,MATCH($C2757,'Policy Characteristics'!$C:$C,0)))</f>
        <v>Reduce Fossil Fuel Exports</v>
      </c>
      <c r="C2757" s="254" t="str">
        <f t="shared" si="121"/>
        <v>Percent Reduction in Fossil Fuel Exports</v>
      </c>
      <c r="D2757" s="6" t="s">
        <v>51</v>
      </c>
      <c r="E2757" s="45"/>
      <c r="F2757" s="6" t="s">
        <v>92</v>
      </c>
      <c r="G2757" s="45"/>
      <c r="H2757" s="47">
        <f t="shared" si="115"/>
        <v>2756</v>
      </c>
      <c r="I2757" s="324" t="s">
        <v>40</v>
      </c>
      <c r="J2757" s="255" t="str">
        <f>IF(ISBLANK(INDEX('Policy Characteristics'!D:D,MATCH($C2757,'Policy Characteristics'!$C:$C,0))),"",INDEX('Policy Characteristics'!D:D,MATCH($C2757,'Policy Characteristics'!$C:$C,0)))</f>
        <v>Percent Reduction in Fossil Fuel Exports</v>
      </c>
      <c r="K2757" s="254" t="str">
        <f>IF(ISBLANK(INDEX('Policy Characteristics'!E:E,MATCH($C2757,'Policy Characteristics'!$C:$C,0))),"",INDEX('Policy Characteristics'!E:E,MATCH($C2757,'Policy Characteristics'!$C:$C,0)))</f>
        <v>indst reduce fossil fuel exports</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1</v>
      </c>
      <c r="N2757" s="261">
        <f>IF(ISBLANK(INDEX('Policy Characteristics'!H:H,MATCH($C2757,'Policy Characteristics'!$C:$C,0))),"",INDEX('Policy Characteristics'!H:H,MATCH($C2757,'Policy Characteristics'!$C:$C,0)))</f>
        <v>0.01</v>
      </c>
      <c r="O2757" s="254" t="str">
        <f>IF(ISBLANK(INDEX('Policy Characteristics'!I:I,MATCH($C2757,'Policy Characteristics'!$C:$C,0))),"",INDEX('Policy Characteristics'!I:I,MATCH($C2757,'Policy Characteristics'!$C:$C,0)))</f>
        <v>% reduction in exports</v>
      </c>
      <c r="P2757" s="254" t="str">
        <f>IF(ISBLANK(INDEX('Policy Characteristics'!J:J,MATCH($C2757,'Policy Characteristics'!$C:$C,0))),"",INDEX('Policy Characteristics'!J:J,MATCH($C2757,'Policy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7" s="254" t="str">
        <f>IF(ISBLANK(INDEX('Policy Characteristics'!K:K,MATCH($C2757,'Policy Characteristics'!$C:$C,0))),"",INDEX('Policy Characteristics'!K:K,MATCH($C2757,'Policy Characteristics'!$C:$C,0)))</f>
        <v/>
      </c>
      <c r="R2757" s="254" t="str">
        <f>IF(ISBLANK(INDEX('Policy Characteristics'!L:L,MATCH($C2757,'Policy Characteristics'!$C:$C,0))),"",INDEX('Policy Characteristics'!L:L,MATCH($C2757,'Policy Characteristics'!$C:$C,0)))</f>
        <v>reduce-fuel-exports.html</v>
      </c>
    </row>
    <row r="2758" spans="1:18" x14ac:dyDescent="0.35">
      <c r="A2758" s="254" t="str">
        <f>IF(ISBLANK(INDEX('Policy Characteristics'!A:A,MATCH($C2758,'Policy Characteristics'!$C:$C,0))),"",INDEX('Policy Characteristics'!A:A,MATCH($C2758,'Policy Characteristics'!$C:$C,0)))</f>
        <v>Industry</v>
      </c>
      <c r="B2758" s="262" t="str">
        <f>IF(ISBLANK(INDEX('Policy Characteristics'!B:B,MATCH($C2758,'Policy Characteristics'!$C:$C,0))),"",INDEX('Policy Characteristics'!B:B,MATCH($C2758,'Policy Characteristics'!$C:$C,0)))</f>
        <v>Reduce Fossil Fuel Exports</v>
      </c>
      <c r="C2758" s="254" t="str">
        <f t="shared" si="121"/>
        <v>Percent Reduction in Fossil Fuel Exports</v>
      </c>
      <c r="D2758" s="6" t="s">
        <v>2448</v>
      </c>
      <c r="E2758" s="45"/>
      <c r="F2758" s="6" t="s">
        <v>2449</v>
      </c>
      <c r="G2758" s="45"/>
      <c r="H2758" s="47">
        <f t="shared" si="115"/>
        <v>2757</v>
      </c>
      <c r="I2758" s="324" t="s">
        <v>40</v>
      </c>
      <c r="J2758" s="255" t="str">
        <f>IF(ISBLANK(INDEX('Policy Characteristics'!D:D,MATCH($C2758,'Policy Characteristics'!$C:$C,0))),"",INDEX('Policy Characteristics'!D:D,MATCH($C2758,'Policy Characteristics'!$C:$C,0)))</f>
        <v>Percent Reduction in Fossil Fuel Exports</v>
      </c>
      <c r="K2758" s="254" t="str">
        <f>IF(ISBLANK(INDEX('Policy Characteristics'!E:E,MATCH($C2758,'Policy Characteristics'!$C:$C,0))),"",INDEX('Policy Characteristics'!E:E,MATCH($C2758,'Policy Characteristics'!$C:$C,0)))</f>
        <v>indst reduce fossil fuel exports</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1</v>
      </c>
      <c r="N2758" s="261">
        <f>IF(ISBLANK(INDEX('Policy Characteristics'!H:H,MATCH($C2758,'Policy Characteristics'!$C:$C,0))),"",INDEX('Policy Characteristics'!H:H,MATCH($C2758,'Policy Characteristics'!$C:$C,0)))</f>
        <v>0.01</v>
      </c>
      <c r="O2758" s="254" t="str">
        <f>IF(ISBLANK(INDEX('Policy Characteristics'!I:I,MATCH($C2758,'Policy Characteristics'!$C:$C,0))),"",INDEX('Policy Characteristics'!I:I,MATCH($C2758,'Policy Characteristics'!$C:$C,0)))</f>
        <v>% reduction in exports</v>
      </c>
      <c r="P2758" s="254" t="str">
        <f>IF(ISBLANK(INDEX('Policy Characteristics'!J:J,MATCH($C2758,'Policy Characteristics'!$C:$C,0))),"",INDEX('Policy Characteristics'!J:J,MATCH($C2758,'Policy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8" s="254" t="str">
        <f>IF(ISBLANK(INDEX('Policy Characteristics'!K:K,MATCH($C2758,'Policy Characteristics'!$C:$C,0))),"",INDEX('Policy Characteristics'!K:K,MATCH($C2758,'Policy Characteristics'!$C:$C,0)))</f>
        <v/>
      </c>
      <c r="R2758" s="254" t="str">
        <f>IF(ISBLANK(INDEX('Policy Characteristics'!L:L,MATCH($C2758,'Policy Characteristics'!$C:$C,0))),"",INDEX('Policy Characteristics'!L:L,MATCH($C2758,'Policy Characteristics'!$C:$C,0)))</f>
        <v>reduce-fuel-exports.html</v>
      </c>
    </row>
    <row r="2759" spans="1:18" x14ac:dyDescent="0.35">
      <c r="A2759" s="254" t="str">
        <f>IF(ISBLANK(INDEX('Policy Characteristics'!A:A,MATCH($C2759,'Policy Characteristics'!$C:$C,0))),"",INDEX('Policy Characteristics'!A:A,MATCH($C2759,'Policy Characteristics'!$C:$C,0)))</f>
        <v>Industry</v>
      </c>
      <c r="B2759" s="262" t="str">
        <f>IF(ISBLANK(INDEX('Policy Characteristics'!B:B,MATCH($C2759,'Policy Characteristics'!$C:$C,0))),"",INDEX('Policy Characteristics'!B:B,MATCH($C2759,'Policy Characteristics'!$C:$C,0)))</f>
        <v>Reduce Fossil Fuel Exports</v>
      </c>
      <c r="C2759" s="254" t="str">
        <f t="shared" si="121"/>
        <v>Percent Reduction in Fossil Fuel Exports</v>
      </c>
      <c r="D2759" s="6" t="s">
        <v>427</v>
      </c>
      <c r="E2759" s="45"/>
      <c r="F2759" s="6" t="s">
        <v>428</v>
      </c>
      <c r="G2759" s="45"/>
      <c r="H2759" s="47">
        <f t="shared" si="115"/>
        <v>2758</v>
      </c>
      <c r="I2759" s="325" t="s">
        <v>41</v>
      </c>
      <c r="J2759" s="255" t="str">
        <f>IF(ISBLANK(INDEX('Policy Characteristics'!D:D,MATCH($C2759,'Policy Characteristics'!$C:$C,0))),"",INDEX('Policy Characteristics'!D:D,MATCH($C2759,'Policy Characteristics'!$C:$C,0)))</f>
        <v>Percent Reduction in Fossil Fuel Exports</v>
      </c>
      <c r="K2759" s="254" t="str">
        <f>IF(ISBLANK(INDEX('Policy Characteristics'!E:E,MATCH($C2759,'Policy Characteristics'!$C:$C,0))),"",INDEX('Policy Characteristics'!E:E,MATCH($C2759,'Policy Characteristics'!$C:$C,0)))</f>
        <v>indst reduce fossil fuel exports</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1</v>
      </c>
      <c r="N2759" s="261">
        <f>IF(ISBLANK(INDEX('Policy Characteristics'!H:H,MATCH($C2759,'Policy Characteristics'!$C:$C,0))),"",INDEX('Policy Characteristics'!H:H,MATCH($C2759,'Policy Characteristics'!$C:$C,0)))</f>
        <v>0.01</v>
      </c>
      <c r="O2759" s="254" t="str">
        <f>IF(ISBLANK(INDEX('Policy Characteristics'!I:I,MATCH($C2759,'Policy Characteristics'!$C:$C,0))),"",INDEX('Policy Characteristics'!I:I,MATCH($C2759,'Policy Characteristics'!$C:$C,0)))</f>
        <v>% reduction in exports</v>
      </c>
      <c r="P2759" s="254" t="str">
        <f>IF(ISBLANK(INDEX('Policy Characteristics'!J:J,MATCH($C2759,'Policy Characteristics'!$C:$C,0))),"",INDEX('Policy Characteristics'!J:J,MATCH($C2759,'Policy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9" s="254" t="str">
        <f>IF(ISBLANK(INDEX('Policy Characteristics'!K:K,MATCH($C2759,'Policy Characteristics'!$C:$C,0))),"",INDEX('Policy Characteristics'!K:K,MATCH($C2759,'Policy Characteristics'!$C:$C,0)))</f>
        <v/>
      </c>
      <c r="R2759" s="254" t="str">
        <f>IF(ISBLANK(INDEX('Policy Characteristics'!L:L,MATCH($C2759,'Policy Characteristics'!$C:$C,0))),"",INDEX('Policy Characteristics'!L:L,MATCH($C2759,'Policy Characteristics'!$C:$C,0)))</f>
        <v>reduce-fuel-exports.html</v>
      </c>
    </row>
    <row r="2760" spans="1:18" x14ac:dyDescent="0.35">
      <c r="A2760" s="254" t="str">
        <f>IF(ISBLANK(INDEX('Policy Characteristics'!A:A,MATCH($C2760,'Policy Characteristics'!$C:$C,0))),"",INDEX('Policy Characteristics'!A:A,MATCH($C2760,'Policy Characteristics'!$C:$C,0)))</f>
        <v>Industry</v>
      </c>
      <c r="B2760" s="262" t="str">
        <f>IF(ISBLANK(INDEX('Policy Characteristics'!B:B,MATCH($C2760,'Policy Characteristics'!$C:$C,0))),"",INDEX('Policy Characteristics'!B:B,MATCH($C2760,'Policy Characteristics'!$C:$C,0)))</f>
        <v>Reduce Fossil Fuel Exports</v>
      </c>
      <c r="C2760" s="254" t="str">
        <f t="shared" si="121"/>
        <v>Percent Reduction in Fossil Fuel Exports</v>
      </c>
      <c r="D2760" s="6" t="s">
        <v>2440</v>
      </c>
      <c r="E2760" s="45"/>
      <c r="F2760" s="6" t="s">
        <v>2444</v>
      </c>
      <c r="G2760" s="45"/>
      <c r="H2760" s="47">
        <f t="shared" si="115"/>
        <v>2759</v>
      </c>
      <c r="I2760" s="324" t="s">
        <v>40</v>
      </c>
      <c r="J2760" s="255" t="str">
        <f>IF(ISBLANK(INDEX('Policy Characteristics'!D:D,MATCH($C2760,'Policy Characteristics'!$C:$C,0))),"",INDEX('Policy Characteristics'!D:D,MATCH($C2760,'Policy Characteristics'!$C:$C,0)))</f>
        <v>Percent Reduction in Fossil Fuel Exports</v>
      </c>
      <c r="K2760" s="254" t="str">
        <f>IF(ISBLANK(INDEX('Policy Characteristics'!E:E,MATCH($C2760,'Policy Characteristics'!$C:$C,0))),"",INDEX('Policy Characteristics'!E:E,MATCH($C2760,'Policy Characteristics'!$C:$C,0)))</f>
        <v>indst reduce fossil fuel exports</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1</v>
      </c>
      <c r="N2760" s="261">
        <f>IF(ISBLANK(INDEX('Policy Characteristics'!H:H,MATCH($C2760,'Policy Characteristics'!$C:$C,0))),"",INDEX('Policy Characteristics'!H:H,MATCH($C2760,'Policy Characteristics'!$C:$C,0)))</f>
        <v>0.01</v>
      </c>
      <c r="O2760" s="254" t="str">
        <f>IF(ISBLANK(INDEX('Policy Characteristics'!I:I,MATCH($C2760,'Policy Characteristics'!$C:$C,0))),"",INDEX('Policy Characteristics'!I:I,MATCH($C2760,'Policy Characteristics'!$C:$C,0)))</f>
        <v>% reduction in exports</v>
      </c>
      <c r="P2760" s="254" t="str">
        <f>IF(ISBLANK(INDEX('Policy Characteristics'!J:J,MATCH($C2760,'Policy Characteristics'!$C:$C,0))),"",INDEX('Policy Characteristics'!J:J,MATCH($C2760,'Policy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60" s="254" t="str">
        <f>IF(ISBLANK(INDEX('Policy Characteristics'!K:K,MATCH($C2760,'Policy Characteristics'!$C:$C,0))),"",INDEX('Policy Characteristics'!K:K,MATCH($C2760,'Policy Characteristics'!$C:$C,0)))</f>
        <v/>
      </c>
      <c r="R2760" s="254" t="str">
        <f>IF(ISBLANK(INDEX('Policy Characteristics'!L:L,MATCH($C2760,'Policy Characteristics'!$C:$C,0))),"",INDEX('Policy Characteristics'!L:L,MATCH($C2760,'Policy Characteristics'!$C:$C,0)))</f>
        <v>reduce-fuel-exports.html</v>
      </c>
    </row>
    <row r="2761" spans="1:18" x14ac:dyDescent="0.35">
      <c r="A2761" s="254" t="str">
        <f>IF(ISBLANK(INDEX('Policy Characteristics'!A:A,MATCH($C2761,'Policy Characteristics'!$C:$C,0))),"",INDEX('Policy Characteristics'!A:A,MATCH($C2761,'Policy Characteristics'!$C:$C,0)))</f>
        <v>Industry</v>
      </c>
      <c r="B2761" s="262" t="str">
        <f>IF(ISBLANK(INDEX('Policy Characteristics'!B:B,MATCH($C2761,'Policy Characteristics'!$C:$C,0))),"",INDEX('Policy Characteristics'!B:B,MATCH($C2761,'Policy Characteristics'!$C:$C,0)))</f>
        <v>Reduce Fossil Fuel Exports</v>
      </c>
      <c r="C2761" s="254" t="str">
        <f t="shared" si="121"/>
        <v>Percent Reduction in Fossil Fuel Exports</v>
      </c>
      <c r="D2761" s="6" t="s">
        <v>2450</v>
      </c>
      <c r="E2761" s="45"/>
      <c r="F2761" s="6" t="s">
        <v>2451</v>
      </c>
      <c r="G2761" s="45"/>
      <c r="H2761" s="47">
        <f t="shared" si="115"/>
        <v>2760</v>
      </c>
      <c r="I2761" s="324" t="s">
        <v>40</v>
      </c>
      <c r="J2761" s="255" t="str">
        <f>IF(ISBLANK(INDEX('Policy Characteristics'!D:D,MATCH($C2761,'Policy Characteristics'!$C:$C,0))),"",INDEX('Policy Characteristics'!D:D,MATCH($C2761,'Policy Characteristics'!$C:$C,0)))</f>
        <v>Percent Reduction in Fossil Fuel Exports</v>
      </c>
      <c r="K2761" s="254" t="str">
        <f>IF(ISBLANK(INDEX('Policy Characteristics'!E:E,MATCH($C2761,'Policy Characteristics'!$C:$C,0))),"",INDEX('Policy Characteristics'!E:E,MATCH($C2761,'Policy Characteristics'!$C:$C,0)))</f>
        <v>indst reduce fossil fuel exports</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1</v>
      </c>
      <c r="N2761" s="261">
        <f>IF(ISBLANK(INDEX('Policy Characteristics'!H:H,MATCH($C2761,'Policy Characteristics'!$C:$C,0))),"",INDEX('Policy Characteristics'!H:H,MATCH($C2761,'Policy Characteristics'!$C:$C,0)))</f>
        <v>0.01</v>
      </c>
      <c r="O2761" s="254" t="str">
        <f>IF(ISBLANK(INDEX('Policy Characteristics'!I:I,MATCH($C2761,'Policy Characteristics'!$C:$C,0))),"",INDEX('Policy Characteristics'!I:I,MATCH($C2761,'Policy Characteristics'!$C:$C,0)))</f>
        <v>% reduction in exports</v>
      </c>
      <c r="P2761" s="254" t="str">
        <f>IF(ISBLANK(INDEX('Policy Characteristics'!J:J,MATCH($C2761,'Policy Characteristics'!$C:$C,0))),"",INDEX('Policy Characteristics'!J:J,MATCH($C2761,'Policy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61" s="254" t="str">
        <f>IF(ISBLANK(INDEX('Policy Characteristics'!K:K,MATCH($C2761,'Policy Characteristics'!$C:$C,0))),"",INDEX('Policy Characteristics'!K:K,MATCH($C2761,'Policy Characteristics'!$C:$C,0)))</f>
        <v/>
      </c>
      <c r="R2761" s="254" t="str">
        <f>IF(ISBLANK(INDEX('Policy Characteristics'!L:L,MATCH($C2761,'Policy Characteristics'!$C:$C,0))),"",INDEX('Policy Characteristics'!L:L,MATCH($C2761,'Policy Characteristics'!$C:$C,0)))</f>
        <v>reduce-fuel-exports.html</v>
      </c>
    </row>
    <row r="2762" spans="1:18" x14ac:dyDescent="0.35">
      <c r="A2762" s="254" t="str">
        <f>IF(ISBLANK(INDEX('Policy Characteristics'!A:A,MATCH($C2762,'Policy Characteristics'!$C:$C,0))),"",INDEX('Policy Characteristics'!A:A,MATCH($C2762,'Policy Characteristics'!$C:$C,0)))</f>
        <v>Industry</v>
      </c>
      <c r="B2762" s="262" t="str">
        <f>IF(ISBLANK(INDEX('Policy Characteristics'!B:B,MATCH($C2762,'Policy Characteristics'!$C:$C,0))),"",INDEX('Policy Characteristics'!B:B,MATCH($C2762,'Policy Characteristics'!$C:$C,0)))</f>
        <v>Reduce Fossil Fuel Exports</v>
      </c>
      <c r="C2762" s="254" t="str">
        <f t="shared" si="121"/>
        <v>Percent Reduction in Fossil Fuel Exports</v>
      </c>
      <c r="D2762" s="6" t="s">
        <v>2441</v>
      </c>
      <c r="E2762" s="45"/>
      <c r="F2762" s="6" t="s">
        <v>2445</v>
      </c>
      <c r="G2762" s="45"/>
      <c r="H2762" s="47">
        <f t="shared" si="115"/>
        <v>2761</v>
      </c>
      <c r="I2762" s="324" t="s">
        <v>40</v>
      </c>
      <c r="J2762" s="255" t="str">
        <f>IF(ISBLANK(INDEX('Policy Characteristics'!D:D,MATCH($C2762,'Policy Characteristics'!$C:$C,0))),"",INDEX('Policy Characteristics'!D:D,MATCH($C2762,'Policy Characteristics'!$C:$C,0)))</f>
        <v>Percent Reduction in Fossil Fuel Exports</v>
      </c>
      <c r="K2762" s="254" t="str">
        <f>IF(ISBLANK(INDEX('Policy Characteristics'!E:E,MATCH($C2762,'Policy Characteristics'!$C:$C,0))),"",INDEX('Policy Characteristics'!E:E,MATCH($C2762,'Policy Characteristics'!$C:$C,0)))</f>
        <v>indst reduce fossil fuel exports</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1</v>
      </c>
      <c r="N2762" s="261">
        <f>IF(ISBLANK(INDEX('Policy Characteristics'!H:H,MATCH($C2762,'Policy Characteristics'!$C:$C,0))),"",INDEX('Policy Characteristics'!H:H,MATCH($C2762,'Policy Characteristics'!$C:$C,0)))</f>
        <v>0.01</v>
      </c>
      <c r="O2762" s="254" t="str">
        <f>IF(ISBLANK(INDEX('Policy Characteristics'!I:I,MATCH($C2762,'Policy Characteristics'!$C:$C,0))),"",INDEX('Policy Characteristics'!I:I,MATCH($C2762,'Policy Characteristics'!$C:$C,0)))</f>
        <v>% reduction in exports</v>
      </c>
      <c r="P2762" s="254" t="str">
        <f>IF(ISBLANK(INDEX('Policy Characteristics'!J:J,MATCH($C2762,'Policy Characteristics'!$C:$C,0))),"",INDEX('Policy Characteristics'!J:J,MATCH($C2762,'Policy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62" s="254" t="str">
        <f>IF(ISBLANK(INDEX('Policy Characteristics'!K:K,MATCH($C2762,'Policy Characteristics'!$C:$C,0))),"",INDEX('Policy Characteristics'!K:K,MATCH($C2762,'Policy Characteristics'!$C:$C,0)))</f>
        <v/>
      </c>
      <c r="R2762" s="254" t="str">
        <f>IF(ISBLANK(INDEX('Policy Characteristics'!L:L,MATCH($C2762,'Policy Characteristics'!$C:$C,0))),"",INDEX('Policy Characteristics'!L:L,MATCH($C2762,'Policy Characteristics'!$C:$C,0)))</f>
        <v>reduce-fuel-exports.html</v>
      </c>
    </row>
    <row r="2763" spans="1:18" x14ac:dyDescent="0.35">
      <c r="A2763" s="254" t="str">
        <f>IF(ISBLANK(INDEX('Policy Characteristics'!A:A,MATCH($C2763,'Policy Characteristics'!$C:$C,0))),"",INDEX('Policy Characteristics'!A:A,MATCH($C2763,'Policy Characteristics'!$C:$C,0)))</f>
        <v>Agriculture, Land Use, and Forestry</v>
      </c>
      <c r="B2763" s="262" t="str">
        <f>IF(ISBLANK(INDEX('Policy Characteristics'!B:B,MATCH($C2763,'Policy Characteristics'!$C:$C,0))),"",INDEX('Policy Characteristics'!B:B,MATCH($C2763,'Policy Characteristics'!$C:$C,0)))</f>
        <v>Afforestation and Reforestation</v>
      </c>
      <c r="C2763" t="s">
        <v>415</v>
      </c>
      <c r="D2763" s="45"/>
      <c r="E2763" s="45"/>
      <c r="F2763" s="45"/>
      <c r="G2763" s="45"/>
      <c r="H2763" s="47">
        <f t="shared" si="115"/>
        <v>2762</v>
      </c>
      <c r="I2763" s="324" t="s">
        <v>40</v>
      </c>
      <c r="J2763" s="255" t="str">
        <f>IF(ISBLANK(INDEX('Policy Characteristics'!D:D,MATCH($C2763,'Policy Characteristics'!$C:$C,0))),"",INDEX('Policy Characteristics'!D:D,MATCH($C2763,'Policy Characteristics'!$C:$C,0)))</f>
        <v>Afforestation and Reforestation</v>
      </c>
      <c r="K2763" s="254" t="str">
        <f>IF(ISBLANK(INDEX('Policy Characteristics'!E:E,MATCH($C2763,'Policy Characteristics'!$C:$C,0))),"",INDEX('Policy Characteristics'!E:E,MATCH($C2763,'Policy Characteristics'!$C:$C,0)))</f>
        <v>land afforestation and reforestation</v>
      </c>
      <c r="L2763" s="261">
        <f>IF(ISBLANK(INDEX('Policy Characteristics'!F:F,MATCH($C2763,'Policy Characteristics'!$C:$C,0))),"",INDEX('Policy Characteristics'!F:F,MATCH($C2763,'Policy Characteristics'!$C:$C,0)))</f>
        <v>-3</v>
      </c>
      <c r="M2763" s="261">
        <f>IF(ISBLANK(INDEX('Policy Characteristics'!G:G,MATCH($C2763,'Policy Characteristics'!$C:$C,0))),"",INDEX('Policy Characteristics'!G:G,MATCH($C2763,'Policy Characteristics'!$C:$C,0)))</f>
        <v>1</v>
      </c>
      <c r="N2763" s="261">
        <f>IF(ISBLANK(INDEX('Policy Characteristics'!H:H,MATCH($C2763,'Policy Characteristics'!$C:$C,0))),"",INDEX('Policy Characteristics'!H:H,MATCH($C2763,'Policy Characteristics'!$C:$C,0)))</f>
        <v>0.01</v>
      </c>
      <c r="O2763" s="254" t="str">
        <f>IF(ISBLANK(INDEX('Policy Characteristics'!I:I,MATCH($C2763,'Policy Characteristics'!$C:$C,0))),"",INDEX('Policy Characteristics'!I:I,MATCH($C2763,'Policy Characteristics'!$C:$C,0)))</f>
        <v>% of potential achieved</v>
      </c>
      <c r="P2763" s="254" t="str">
        <f>IF(ISBLANK(INDEX('Policy Characteristics'!J:J,MATCH($C2763,'Policy Characteristics'!$C:$C,0))),"",INDEX('Policy Characteristics'!J:J,MATCH($C2763,'Policy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63" s="254" t="str">
        <f>IF(ISBLANK(INDEX('Policy Characteristics'!K:K,MATCH($C2763,'Policy Characteristics'!$C:$C,0))),"",INDEX('Policy Characteristics'!K:K,MATCH($C2763,'Policy Characteristics'!$C:$C,0)))</f>
        <v>lulucf.html#aff-ref</v>
      </c>
      <c r="R2763" s="254" t="str">
        <f>IF(ISBLANK(INDEX('Policy Characteristics'!L:L,MATCH($C2763,'Policy Characteristics'!$C:$C,0))),"",INDEX('Policy Characteristics'!L:L,MATCH($C2763,'Policy Characteristics'!$C:$C,0)))</f>
        <v>afforestation-and-reforestation.html</v>
      </c>
    </row>
    <row r="2764" spans="1:18" x14ac:dyDescent="0.35">
      <c r="A2764" s="254" t="str">
        <f>IF(ISBLANK(INDEX('Policy Characteristics'!A:A,MATCH($C2764,'Policy Characteristics'!$C:$C,0))),"",INDEX('Policy Characteristics'!A:A,MATCH($C2764,'Policy Characteristics'!$C:$C,0)))</f>
        <v>Agriculture, Land Use, and Forestry</v>
      </c>
      <c r="B2764" s="262" t="str">
        <f>IF(ISBLANK(INDEX('Policy Characteristics'!B:B,MATCH($C2764,'Policy Characteristics'!$C:$C,0))),"",INDEX('Policy Characteristics'!B:B,MATCH($C2764,'Policy Characteristics'!$C:$C,0)))</f>
        <v>Avoid Deforestation</v>
      </c>
      <c r="C2764" t="s">
        <v>422</v>
      </c>
      <c r="D2764" s="45"/>
      <c r="E2764" s="45"/>
      <c r="F2764" s="45"/>
      <c r="G2764" s="45"/>
      <c r="H2764" s="47">
        <f t="shared" si="115"/>
        <v>2763</v>
      </c>
      <c r="I2764" s="325" t="s">
        <v>41</v>
      </c>
      <c r="J2764" s="255" t="str">
        <f>IF(ISBLANK(INDEX('Policy Characteristics'!D:D,MATCH($C2764,'Policy Characteristics'!$C:$C,0))),"",INDEX('Policy Characteristics'!D:D,MATCH($C2764,'Policy Characteristics'!$C:$C,0)))</f>
        <v>Avoid Deforestation</v>
      </c>
      <c r="K2764" s="254" t="str">
        <f>IF(ISBLANK(INDEX('Policy Characteristics'!E:E,MATCH($C2764,'Policy Characteristics'!$C:$C,0))),"",INDEX('Policy Characteristics'!E:E,MATCH($C2764,'Policy Characteristics'!$C:$C,0)))</f>
        <v>land avoid deforestation</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1</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of potential achieved</v>
      </c>
      <c r="P2764" s="254" t="str">
        <f>IF(ISBLANK(INDEX('Policy Characteristics'!J:J,MATCH($C2764,'Policy Characteristics'!$C:$C,0))),"",INDEX('Policy Characteristics'!J:J,MATCH($C2764,'Policy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64" s="254" t="str">
        <f>IF(ISBLANK(INDEX('Policy Characteristics'!K:K,MATCH($C2764,'Policy Characteristics'!$C:$C,0))),"",INDEX('Policy Characteristics'!K:K,MATCH($C2764,'Policy Characteristics'!$C:$C,0)))</f>
        <v>lulucf.html#avoid-def</v>
      </c>
      <c r="R2764" s="254" t="str">
        <f>IF(ISBLANK(INDEX('Policy Characteristics'!L:L,MATCH($C2764,'Policy Characteristics'!$C:$C,0))),"",INDEX('Policy Characteristics'!L:L,MATCH($C2764,'Policy Characteristics'!$C:$C,0)))</f>
        <v>avoid-deforestation.html</v>
      </c>
    </row>
    <row r="2765" spans="1:18" x14ac:dyDescent="0.35">
      <c r="A2765" s="254" t="str">
        <f>IF(ISBLANK(INDEX('Policy Characteristics'!A:A,MATCH($C2765,'Policy Characteristics'!$C:$C,0))),"",INDEX('Policy Characteristics'!A:A,MATCH($C2765,'Policy Characteristics'!$C:$C,0)))</f>
        <v>Agriculture, Land Use, and Forestry</v>
      </c>
      <c r="B2765" s="262" t="str">
        <f>IF(ISBLANK(INDEX('Policy Characteristics'!B:B,MATCH($C2765,'Policy Characteristics'!$C:$C,0))),"",INDEX('Policy Characteristics'!B:B,MATCH($C2765,'Policy Characteristics'!$C:$C,0)))</f>
        <v>Grassland Restoration and Avoided Conversion</v>
      </c>
      <c r="C2765" t="s">
        <v>419</v>
      </c>
      <c r="D2765" s="45"/>
      <c r="E2765" s="45"/>
      <c r="F2765" s="45"/>
      <c r="G2765" s="45"/>
      <c r="H2765" s="47">
        <f t="shared" si="115"/>
        <v>2764</v>
      </c>
      <c r="I2765" s="325" t="s">
        <v>40</v>
      </c>
      <c r="J2765" s="255" t="str">
        <f>IF(ISBLANK(INDEX('Policy Characteristics'!D:D,MATCH($C2765,'Policy Characteristics'!$C:$C,0))),"",INDEX('Policy Characteristics'!D:D,MATCH($C2765,'Policy Characteristics'!$C:$C,0)))</f>
        <v>Grassland Restoration and Avoided Conversion</v>
      </c>
      <c r="K2765" s="254" t="str">
        <f>IF(ISBLANK(INDEX('Policy Characteristics'!E:E,MATCH($C2765,'Policy Characteristics'!$C:$C,0))),"",INDEX('Policy Characteristics'!E:E,MATCH($C2765,'Policy Characteristics'!$C:$C,0)))</f>
        <v>land forest restoration</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1</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of potential achieved</v>
      </c>
      <c r="P2765" s="254" t="str">
        <f>IF(ISBLANK(INDEX('Policy Characteristics'!J:J,MATCH($C2765,'Policy Characteristics'!$C:$C,0))),"",INDEX('Policy Characteristics'!J:J,MATCH($C2765,'Policy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65" s="254" t="str">
        <f>IF(ISBLANK(INDEX('Policy Characteristics'!K:K,MATCH($C2765,'Policy Characteristics'!$C:$C,0))),"",INDEX('Policy Characteristics'!K:K,MATCH($C2765,'Policy Characteristics'!$C:$C,0)))</f>
        <v/>
      </c>
      <c r="R2765" s="254" t="str">
        <f>IF(ISBLANK(INDEX('Policy Characteristics'!L:L,MATCH($C2765,'Policy Characteristics'!$C:$C,0))),"",INDEX('Policy Characteristics'!L:L,MATCH($C2765,'Policy Characteristics'!$C:$C,0)))</f>
        <v>forest-restoration.html</v>
      </c>
    </row>
    <row r="2766" spans="1:18" x14ac:dyDescent="0.35">
      <c r="A2766" s="254" t="str">
        <f>IF(ISBLANK(INDEX('Policy Characteristics'!A:A,MATCH($C2766,'Policy Characteristics'!$C:$C,0))),"",INDEX('Policy Characteristics'!A:A,MATCH($C2766,'Policy Characteristics'!$C:$C,0)))</f>
        <v>Agriculture, Land Use, and Forestry</v>
      </c>
      <c r="B2766" s="262" t="str">
        <f>IF(ISBLANK(INDEX('Policy Characteristics'!B:B,MATCH($C2766,'Policy Characteristics'!$C:$C,0))),"",INDEX('Policy Characteristics'!B:B,MATCH($C2766,'Policy Characteristics'!$C:$C,0)))</f>
        <v>Forest Set-Asides</v>
      </c>
      <c r="C2766" t="s">
        <v>416</v>
      </c>
      <c r="D2766" s="45"/>
      <c r="E2766" s="45"/>
      <c r="F2766" s="45"/>
      <c r="G2766" s="45"/>
      <c r="H2766" s="47">
        <f t="shared" si="115"/>
        <v>2765</v>
      </c>
      <c r="I2766" s="324" t="s">
        <v>41</v>
      </c>
      <c r="J2766" s="255" t="str">
        <f>IF(ISBLANK(INDEX('Policy Characteristics'!D:D,MATCH($C2766,'Policy Characteristics'!$C:$C,0))),"",INDEX('Policy Characteristics'!D:D,MATCH($C2766,'Policy Characteristics'!$C:$C,0)))</f>
        <v>Forest Set-Asides</v>
      </c>
      <c r="K2766" s="254" t="str">
        <f>IF(ISBLANK(INDEX('Policy Characteristics'!E:E,MATCH($C2766,'Policy Characteristics'!$C:$C,0))),"",INDEX('Policy Characteristics'!E:E,MATCH($C2766,'Policy Characteristics'!$C:$C,0)))</f>
        <v>land forest set asides</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1</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of potential achieved</v>
      </c>
      <c r="P2766" s="254" t="str">
        <f>IF(ISBLANK(INDEX('Policy Characteristics'!J:J,MATCH($C2766,'Policy Characteristics'!$C:$C,0))),"",INDEX('Policy Characteristics'!J:J,MATCH($C2766,'Policy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66" s="254" t="str">
        <f>IF(ISBLANK(INDEX('Policy Characteristics'!K:K,MATCH($C2766,'Policy Characteristics'!$C:$C,0))),"",INDEX('Policy Characteristics'!K:K,MATCH($C2766,'Policy Characteristics'!$C:$C,0)))</f>
        <v>lulucf.html#set-asides</v>
      </c>
      <c r="R2766" s="254" t="str">
        <f>IF(ISBLANK(INDEX('Policy Characteristics'!L:L,MATCH($C2766,'Policy Characteristics'!$C:$C,0))),"",INDEX('Policy Characteristics'!L:L,MATCH($C2766,'Policy Characteristics'!$C:$C,0)))</f>
        <v>forest-set-asides.html</v>
      </c>
    </row>
    <row r="2767" spans="1:18" x14ac:dyDescent="0.35">
      <c r="A2767" s="254" t="str">
        <f>IF(ISBLANK(INDEX('Policy Characteristics'!A:A,MATCH($C2767,'Policy Characteristics'!$C:$C,0))),"",INDEX('Policy Characteristics'!A:A,MATCH($C2767,'Policy Characteristics'!$C:$C,0)))</f>
        <v>Agriculture, Land Use, and Forestry</v>
      </c>
      <c r="B2767" s="262" t="str">
        <f>IF(ISBLANK(INDEX('Policy Characteristics'!B:B,MATCH($C2767,'Policy Characteristics'!$C:$C,0))),"",INDEX('Policy Characteristics'!B:B,MATCH($C2767,'Policy Characteristics'!$C:$C,0)))</f>
        <v>Cropland and Rice Measures</v>
      </c>
      <c r="C2767" t="s">
        <v>2739</v>
      </c>
      <c r="D2767" s="45"/>
      <c r="E2767" s="45"/>
      <c r="F2767" s="45"/>
      <c r="G2767" s="45"/>
      <c r="H2767" s="47">
        <f t="shared" si="115"/>
        <v>2766</v>
      </c>
      <c r="I2767" s="324" t="s">
        <v>40</v>
      </c>
      <c r="J2767" s="255" t="str">
        <f>IF(ISBLANK(INDEX('Policy Characteristics'!D:D,MATCH($C2767,'Policy Characteristics'!$C:$C,0))),"",INDEX('Policy Characteristics'!D:D,MATCH($C2767,'Policy Characteristics'!$C:$C,0)))</f>
        <v>Cropland and Rice Measures</v>
      </c>
      <c r="K2767" s="254" t="str">
        <f>IF(ISBLANK(INDEX('Policy Characteristics'!E:E,MATCH($C2767,'Policy Characteristics'!$C:$C,0))),"",INDEX('Policy Characteristics'!E:E,MATCH($C2767,'Policy Characteristics'!$C:$C,0)))</f>
        <v>indst cropland and rice measures</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1</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of potential achieved</v>
      </c>
      <c r="P2767" s="254" t="str">
        <f>IF(ISBLANK(INDEX('Policy Characteristics'!J:J,MATCH($C2767,'Policy Characteristics'!$C:$C,0))),"",INDEX('Policy Characteristics'!J:J,MATCH($C2767,'Policy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67" s="254" t="str">
        <f>IF(ISBLANK(INDEX('Policy Characteristics'!K:K,MATCH($C2767,'Policy Characteristics'!$C:$C,0))),"",INDEX('Policy Characteristics'!K:K,MATCH($C2767,'Policy Characteristics'!$C:$C,0)))</f>
        <v>industry-ag-main.html#cropland</v>
      </c>
      <c r="R2767" s="254" t="str">
        <f>IF(ISBLANK(INDEX('Policy Characteristics'!L:L,MATCH($C2767,'Policy Characteristics'!$C:$C,0))),"",INDEX('Policy Characteristics'!L:L,MATCH($C2767,'Policy Characteristics'!$C:$C,0)))</f>
        <v>cropland-management.html</v>
      </c>
    </row>
    <row r="2768" spans="1:18" x14ac:dyDescent="0.35">
      <c r="A2768" s="254" t="str">
        <f>IF(ISBLANK(INDEX('Policy Characteristics'!A:A,MATCH($C2768,'Policy Characteristics'!$C:$C,0))),"",INDEX('Policy Characteristics'!A:A,MATCH($C2768,'Policy Characteristics'!$C:$C,0)))</f>
        <v>Agriculture, Land Use, and Forestry</v>
      </c>
      <c r="B2768" s="262" t="str">
        <f>IF(ISBLANK(INDEX('Policy Characteristics'!B:B,MATCH($C2768,'Policy Characteristics'!$C:$C,0))),"",INDEX('Policy Characteristics'!B:B,MATCH($C2768,'Policy Characteristics'!$C:$C,0)))</f>
        <v>Improved Soil Measures</v>
      </c>
      <c r="C2768" t="s">
        <v>3292</v>
      </c>
      <c r="D2768" s="45"/>
      <c r="E2768" s="45"/>
      <c r="F2768" s="45"/>
      <c r="G2768" s="45"/>
      <c r="H2768" s="47">
        <f t="shared" si="115"/>
        <v>2767</v>
      </c>
      <c r="I2768" s="324" t="s">
        <v>41</v>
      </c>
      <c r="J2768" s="255" t="str">
        <f>IF(ISBLANK(INDEX('Policy Characteristics'!D:D,MATCH($C2768,'Policy Characteristics'!$C:$C,0))),"",INDEX('Policy Characteristics'!D:D,MATCH($C2768,'Policy Characteristics'!$C:$C,0)))</f>
        <v>Improved Soil Measures</v>
      </c>
      <c r="K2768" s="254" t="str">
        <f>IF(ISBLANK(INDEX('Policy Characteristics'!E:E,MATCH($C2768,'Policy Characteristics'!$C:$C,0))),"",INDEX('Policy Characteristics'!E:E,MATCH($C2768,'Policy Characteristics'!$C:$C,0)))</f>
        <v>indst tillage</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of potential achieved</v>
      </c>
      <c r="P2768" s="254" t="str">
        <f>IF(ISBLANK(INDEX('Policy Characteristics'!J:J,MATCH($C2768,'Policy Characteristics'!$C:$C,0))),"",INDEX('Policy Characteristics'!J:J,MATCH($C2768,'Policy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68" s="254" t="str">
        <f>IF(ISBLANK(INDEX('Policy Characteristics'!K:K,MATCH($C2768,'Policy Characteristics'!$C:$C,0))),"",INDEX('Policy Characteristics'!K:K,MATCH($C2768,'Policy Characteristics'!$C:$C,0)))</f>
        <v/>
      </c>
      <c r="R2768" s="254" t="str">
        <f>IF(ISBLANK(INDEX('Policy Characteristics'!L:L,MATCH($C2768,'Policy Characteristics'!$C:$C,0))),"",INDEX('Policy Characteristics'!L:L,MATCH($C2768,'Policy Characteristics'!$C:$C,0)))</f>
        <v/>
      </c>
    </row>
    <row r="2769" spans="1:18" x14ac:dyDescent="0.35">
      <c r="A2769" s="254" t="str">
        <f>IF(ISBLANK(INDEX('Policy Characteristics'!A:A,MATCH($C2769,'Policy Characteristics'!$C:$C,0))),"",INDEX('Policy Characteristics'!A:A,MATCH($C2769,'Policy Characteristics'!$C:$C,0)))</f>
        <v>Agriculture, Land Use, and Forestry</v>
      </c>
      <c r="B2769" s="262" t="str">
        <f>IF(ISBLANK(INDEX('Policy Characteristics'!B:B,MATCH($C2769,'Policy Characteristics'!$C:$C,0))),"",INDEX('Policy Characteristics'!B:B,MATCH($C2769,'Policy Characteristics'!$C:$C,0)))</f>
        <v>Improved Forest Management</v>
      </c>
      <c r="C2769" t="s">
        <v>417</v>
      </c>
      <c r="D2769" s="45"/>
      <c r="E2769" s="45"/>
      <c r="F2769" s="45"/>
      <c r="G2769" s="45"/>
      <c r="H2769" s="47">
        <f t="shared" si="115"/>
        <v>2768</v>
      </c>
      <c r="I2769" s="324" t="s">
        <v>40</v>
      </c>
      <c r="J2769" s="255" t="str">
        <f>IF(ISBLANK(INDEX('Policy Characteristics'!D:D,MATCH($C2769,'Policy Characteristics'!$C:$C,0))),"",INDEX('Policy Characteristics'!D:D,MATCH($C2769,'Policy Characteristics'!$C:$C,0)))</f>
        <v>Improved Forest Management</v>
      </c>
      <c r="K2769" s="254" t="str">
        <f>IF(ISBLANK(INDEX('Policy Characteristics'!E:E,MATCH($C2769,'Policy Characteristics'!$C:$C,0))),"",INDEX('Policy Characteristics'!E:E,MATCH($C2769,'Policy Characteristics'!$C:$C,0)))</f>
        <v>land forest management</v>
      </c>
      <c r="L2769" s="261">
        <f>IF(ISBLANK(INDEX('Policy Characteristics'!F:F,MATCH($C2769,'Policy Characteristics'!$C:$C,0))),"",INDEX('Policy Characteristics'!F:F,MATCH($C2769,'Policy Characteristics'!$C:$C,0)))</f>
        <v>-1.5</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of potential achieved</v>
      </c>
      <c r="P2769" s="254" t="str">
        <f>IF(ISBLANK(INDEX('Policy Characteristics'!J:J,MATCH($C2769,'Policy Characteristics'!$C:$C,0))),"",INDEX('Policy Characteristics'!J:J,MATCH($C2769,'Policy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69" s="254" t="str">
        <f>IF(ISBLANK(INDEX('Policy Characteristics'!K:K,MATCH($C2769,'Policy Characteristics'!$C:$C,0))),"",INDEX('Policy Characteristics'!K:K,MATCH($C2769,'Policy Characteristics'!$C:$C,0)))</f>
        <v>lulucf.html#forest-mgmt</v>
      </c>
      <c r="R2769" s="254" t="str">
        <f>IF(ISBLANK(INDEX('Policy Characteristics'!L:L,MATCH($C2769,'Policy Characteristics'!$C:$C,0))),"",INDEX('Policy Characteristics'!L:L,MATCH($C2769,'Policy Characteristics'!$C:$C,0)))</f>
        <v>improved-forest-management.html</v>
      </c>
    </row>
    <row r="2770" spans="1:18" x14ac:dyDescent="0.35">
      <c r="A2770" s="254" t="str">
        <f>IF(ISBLANK(INDEX('Policy Characteristics'!A:A,MATCH($C2770,'Policy Characteristics'!$C:$C,0))),"",INDEX('Policy Characteristics'!A:A,MATCH($C2770,'Policy Characteristics'!$C:$C,0)))</f>
        <v>Agriculture, Land Use, and Forestry</v>
      </c>
      <c r="B2770" s="262" t="str">
        <f>IF(ISBLANK(INDEX('Policy Characteristics'!B:B,MATCH($C2770,'Policy Characteristics'!$C:$C,0))),"",INDEX('Policy Characteristics'!B:B,MATCH($C2770,'Policy Characteristics'!$C:$C,0)))</f>
        <v>Livestock Measures</v>
      </c>
      <c r="C2770" t="s">
        <v>2771</v>
      </c>
      <c r="D2770" s="45"/>
      <c r="E2770" s="45"/>
      <c r="F2770" s="45"/>
      <c r="G2770" s="45"/>
      <c r="H2770" s="47">
        <f t="shared" si="115"/>
        <v>2769</v>
      </c>
      <c r="I2770" s="324" t="s">
        <v>40</v>
      </c>
      <c r="J2770" s="255" t="str">
        <f>IF(ISBLANK(INDEX('Policy Characteristics'!D:D,MATCH($C2770,'Policy Characteristics'!$C:$C,0))),"",INDEX('Policy Characteristics'!D:D,MATCH($C2770,'Policy Characteristics'!$C:$C,0)))</f>
        <v>Livestock Measures</v>
      </c>
      <c r="K2770" s="254" t="str">
        <f>IF(ISBLANK(INDEX('Policy Characteristics'!E:E,MATCH($C2770,'Policy Characteristics'!$C:$C,0))),"",INDEX('Policy Characteristics'!E:E,MATCH($C2770,'Policy Characteristics'!$C:$C,0)))</f>
        <v>indst livestock measures</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of potential achieved</v>
      </c>
      <c r="P2770" s="254" t="str">
        <f>IF(ISBLANK(INDEX('Policy Characteristics'!J:J,MATCH($C2770,'Policy Characteristics'!$C:$C,0))),"",INDEX('Policy Characteristics'!J:J,MATCH($C2770,'Policy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70" s="254" t="str">
        <f>IF(ISBLANK(INDEX('Policy Characteristics'!K:K,MATCH($C2770,'Policy Characteristics'!$C:$C,0))),"",INDEX('Policy Characteristics'!K:K,MATCH($C2770,'Policy Characteristics'!$C:$C,0)))</f>
        <v>industry-ag-main.html#livestock</v>
      </c>
      <c r="R2770" s="254" t="str">
        <f>IF(ISBLANK(INDEX('Policy Characteristics'!L:L,MATCH($C2770,'Policy Characteristics'!$C:$C,0))),"",INDEX('Policy Characteristics'!L:L,MATCH($C2770,'Policy Characteristics'!$C:$C,0)))</f>
        <v>livestock-measures.html</v>
      </c>
    </row>
    <row r="2771" spans="1:18" x14ac:dyDescent="0.35">
      <c r="A2771" s="254" t="str">
        <f>IF(ISBLANK(INDEX('Policy Characteristics'!A:A,MATCH($C2771,'Policy Characteristics'!$C:$C,0))),"",INDEX('Policy Characteristics'!A:A,MATCH($C2771,'Policy Characteristics'!$C:$C,0)))</f>
        <v>Agriculture, Land Use, and Forestry</v>
      </c>
      <c r="B2771" s="262" t="str">
        <f>IF(ISBLANK(INDEX('Policy Characteristics'!B:B,MATCH($C2771,'Policy Characteristics'!$C:$C,0))),"",INDEX('Policy Characteristics'!B:B,MATCH($C2771,'Policy Characteristics'!$C:$C,0)))</f>
        <v>Wetland Restoration</v>
      </c>
      <c r="C2771" t="s">
        <v>418</v>
      </c>
      <c r="D2771" s="45"/>
      <c r="E2771" s="45"/>
      <c r="F2771" s="45"/>
      <c r="G2771" s="45"/>
      <c r="H2771" s="47">
        <f t="shared" si="115"/>
        <v>2770</v>
      </c>
      <c r="I2771" s="324" t="s">
        <v>40</v>
      </c>
      <c r="J2771" s="255" t="str">
        <f>IF(ISBLANK(INDEX('Policy Characteristics'!D:D,MATCH($C2771,'Policy Characteristics'!$C:$C,0))),"",INDEX('Policy Characteristics'!D:D,MATCH($C2771,'Policy Characteristics'!$C:$C,0)))</f>
        <v>Wetland Restoration</v>
      </c>
      <c r="K2771" s="254" t="str">
        <f>IF(ISBLANK(INDEX('Policy Characteristics'!E:E,MATCH($C2771,'Policy Characteristics'!$C:$C,0))),"",INDEX('Policy Characteristics'!E:E,MATCH($C2771,'Policy Characteristics'!$C:$C,0)))</f>
        <v>land peatland restoration</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1</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of potential achieved</v>
      </c>
      <c r="P2771" s="254" t="str">
        <f>IF(ISBLANK(INDEX('Policy Characteristics'!J:J,MATCH($C2771,'Policy Characteristics'!$C:$C,0))),"",INDEX('Policy Characteristics'!J:J,MATCH($C2771,'Policy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71" s="254" t="str">
        <f>IF(ISBLANK(INDEX('Policy Characteristics'!K:K,MATCH($C2771,'Policy Characteristics'!$C:$C,0))),"",INDEX('Policy Characteristics'!K:K,MATCH($C2771,'Policy Characteristics'!$C:$C,0)))</f>
        <v/>
      </c>
      <c r="R2771" s="254" t="str">
        <f>IF(ISBLANK(INDEX('Policy Characteristics'!L:L,MATCH($C2771,'Policy Characteristics'!$C:$C,0))),"",INDEX('Policy Characteristics'!L:L,MATCH($C2771,'Policy Characteristics'!$C:$C,0)))</f>
        <v>peatland-restoration.html</v>
      </c>
    </row>
    <row r="2772" spans="1:18" x14ac:dyDescent="0.35">
      <c r="A2772" s="254" t="str">
        <f>IF(ISBLANK(INDEX('Policy Characteristics'!A:A,MATCH($C2772,'Policy Characteristics'!$C:$C,0))),"",INDEX('Policy Characteristics'!A:A,MATCH($C2772,'Policy Characteristics'!$C:$C,0)))</f>
        <v>Agriculture, Land Use, and Forestry</v>
      </c>
      <c r="B2772" s="262" t="str">
        <f>IF(ISBLANK(INDEX('Policy Characteristics'!B:B,MATCH($C2772,'Policy Characteristics'!$C:$C,0))),"",INDEX('Policy Characteristics'!B:B,MATCH($C2772,'Policy Characteristics'!$C:$C,0)))</f>
        <v>Shift to Non-Animal Products</v>
      </c>
      <c r="C2772" t="s">
        <v>2418</v>
      </c>
      <c r="D2772" s="45"/>
      <c r="E2772" s="45"/>
      <c r="F2772" s="45"/>
      <c r="G2772" s="45"/>
      <c r="H2772" s="47">
        <f t="shared" si="115"/>
        <v>2771</v>
      </c>
      <c r="I2772" s="324" t="s">
        <v>40</v>
      </c>
      <c r="J2772" s="255" t="str">
        <f>IF(ISBLANK(INDEX('Policy Characteristics'!D:D,MATCH($C2772,'Policy Characteristics'!$C:$C,0))),"",INDEX('Policy Characteristics'!D:D,MATCH($C2772,'Policy Characteristics'!$C:$C,0)))</f>
        <v>Shift to Non-Animal Products</v>
      </c>
      <c r="K2772" s="254" t="str">
        <f>IF(ISBLANK(INDEX('Policy Characteristics'!E:E,MATCH($C2772,'Policy Characteristics'!$C:$C,0))),"",INDEX('Policy Characteristics'!E:E,MATCH($C2772,'Policy Characteristics'!$C:$C,0)))</f>
        <v>indst shift to nonanimal products</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1</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animal products</v>
      </c>
      <c r="P2772" s="254" t="str">
        <f>IF(ISBLANK(INDEX('Policy Characteristics'!J:J,MATCH($C2772,'Policy Characteristics'!$C:$C,0))),"",INDEX('Policy Characteristics'!J:J,MATCH($C2772,'Policy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72" s="254" t="str">
        <f>IF(ISBLANK(INDEX('Policy Characteristics'!K:K,MATCH($C2772,'Policy Characteristics'!$C:$C,0))),"",INDEX('Policy Characteristics'!K:K,MATCH($C2772,'Policy Characteristics'!$C:$C,0)))</f>
        <v/>
      </c>
      <c r="R2772" s="254" t="str">
        <f>IF(ISBLANK(INDEX('Policy Characteristics'!L:L,MATCH($C2772,'Policy Characteristics'!$C:$C,0))),"",INDEX('Policy Characteristics'!L:L,MATCH($C2772,'Policy Characteristics'!$C:$C,0)))</f>
        <v>shift-to-non-animal-products.html</v>
      </c>
    </row>
    <row r="2773" spans="1:18" s="2" customFormat="1" x14ac:dyDescent="0.35">
      <c r="A2773" s="254" t="str">
        <f>IF(ISBLANK(INDEX('Policy Characteristics'!A:A,MATCH($C2773,'Policy Characteristics'!$C:$C,0))),"",INDEX('Policy Characteristics'!A:A,MATCH($C2773,'Policy Characteristics'!$C:$C,0)))</f>
        <v>District Heat and Hydrogen</v>
      </c>
      <c r="B2773" s="262" t="str">
        <f>IF(ISBLANK(INDEX('Policy Characteristics'!B:B,MATCH($C2773,'Policy Characteristics'!$C:$C,0))),"",INDEX('Policy Characteristics'!B:B,MATCH($C2773,'Policy Characteristics'!$C:$C,0)))</f>
        <v>Use CHP for District Heat</v>
      </c>
      <c r="C2773" s="317" t="s">
        <v>272</v>
      </c>
      <c r="D2773" s="6"/>
      <c r="E2773" s="6"/>
      <c r="F2773" s="6"/>
      <c r="G2773" s="6"/>
      <c r="H2773" s="47">
        <f t="shared" si="115"/>
        <v>2772</v>
      </c>
      <c r="I2773" s="325" t="s">
        <v>40</v>
      </c>
      <c r="J2773" s="255" t="str">
        <f>IF(ISBLANK(INDEX('Policy Characteristics'!D:D,MATCH($C2773,'Policy Characteristics'!$C:$C,0))),"",INDEX('Policy Characteristics'!D:D,MATCH($C2773,'Policy Characteristics'!$C:$C,0)))</f>
        <v>District Heat CHP</v>
      </c>
      <c r="K2773" s="254" t="str">
        <f>IF(ISBLANK(INDEX('Policy Characteristics'!E:E,MATCH($C2773,'Policy Characteristics'!$C:$C,0))),"",INDEX('Policy Characteristics'!E:E,MATCH($C2773,'Policy Characteristics'!$C:$C,0)))</f>
        <v>heat convert heat to CHP</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non-CHP heat converted</v>
      </c>
      <c r="P2773" s="254" t="str">
        <f>IF(ISBLANK(INDEX('Policy Characteristics'!J:J,MATCH($C2773,'Policy Characteristics'!$C:$C,0))),"",INDEX('Policy Characteristics'!J:J,MATCH($C2773,'Policy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73" s="254" t="str">
        <f>IF(ISBLANK(INDEX('Policy Characteristics'!K:K,MATCH($C2773,'Policy Characteristics'!$C:$C,0))),"",INDEX('Policy Characteristics'!K:K,MATCH($C2773,'Policy Characteristics'!$C:$C,0)))</f>
        <v>district-heating.html#chp</v>
      </c>
      <c r="R2773" s="254" t="str">
        <f>IF(ISBLANK(INDEX('Policy Characteristics'!L:L,MATCH($C2773,'Policy Characteristics'!$C:$C,0))),"",INDEX('Policy Characteristics'!L:L,MATCH($C2773,'Policy Characteristics'!$C:$C,0)))</f>
        <v>convert-non-chp-heat-production.html</v>
      </c>
    </row>
    <row r="2774" spans="1:18" s="2" customFormat="1" x14ac:dyDescent="0.35">
      <c r="A2774" s="254" t="str">
        <f>IF(ISBLANK(INDEX('Policy Characteristics'!A:A,MATCH($C2774,'Policy Characteristics'!$C:$C,0))),"",INDEX('Policy Characteristics'!A:A,MATCH($C2774,'Policy Characteristics'!$C:$C,0)))</f>
        <v>District Heat and Hydrogen</v>
      </c>
      <c r="B2774" s="262" t="str">
        <f>IF(ISBLANK(INDEX('Policy Characteristics'!B:B,MATCH($C2774,'Policy Characteristics'!$C:$C,0))),"",INDEX('Policy Characteristics'!B:B,MATCH($C2774,'Policy Characteristics'!$C:$C,0)))</f>
        <v>Produce District Heat with Electricity</v>
      </c>
      <c r="C2774" s="317" t="s">
        <v>2707</v>
      </c>
      <c r="D2774" s="6"/>
      <c r="E2774" s="6"/>
      <c r="F2774" s="6"/>
      <c r="G2774" s="6"/>
      <c r="H2774" s="47">
        <f t="shared" si="115"/>
        <v>2773</v>
      </c>
      <c r="I2774" s="325" t="s">
        <v>40</v>
      </c>
      <c r="J2774" s="255" t="str">
        <f>IF(ISBLANK(INDEX('Policy Characteristics'!D:D,MATCH($C2774,'Policy Characteristics'!$C:$C,0))),"",INDEX('Policy Characteristics'!D:D,MATCH($C2774,'Policy Characteristics'!$C:$C,0)))</f>
        <v>District Heat Fuel Switching</v>
      </c>
      <c r="K2774" s="254" t="str">
        <f>IF(ISBLANK(INDEX('Policy Characteristics'!E:E,MATCH($C2774,'Policy Characteristics'!$C:$C,0))),"",INDEX('Policy Characteristics'!E:E,MATCH($C2774,'Policy Characteristics'!$C:$C,0)))</f>
        <v>heat fuel type shifting</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of fuel use</v>
      </c>
      <c r="P2774" s="254" t="str">
        <f>IF(ISBLANK(INDEX('Policy Characteristics'!J:J,MATCH($C2774,'Policy Characteristics'!$C:$C,0))),"",INDEX('Policy Characteristics'!J:J,MATCH($C2774,'Policy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74" s="254" t="str">
        <f>IF(ISBLANK(INDEX('Policy Characteristics'!K:K,MATCH($C2774,'Policy Characteristics'!$C:$C,0))),"",INDEX('Policy Characteristics'!K:K,MATCH($C2774,'Policy Characteristics'!$C:$C,0)))</f>
        <v>district-heating.html#convert-coal</v>
      </c>
      <c r="R2774" s="254" t="str">
        <f>IF(ISBLANK(INDEX('Policy Characteristics'!L:L,MATCH($C2774,'Policy Characteristics'!$C:$C,0))),"",INDEX('Policy Characteristics'!L:L,MATCH($C2774,'Policy Characteristics'!$C:$C,0)))</f>
        <v>district-heat-fuel-switching.html</v>
      </c>
    </row>
    <row r="2775" spans="1:18" s="2" customFormat="1" x14ac:dyDescent="0.35">
      <c r="A2775" s="254" t="str">
        <f>IF(ISBLANK(INDEX('Policy Characteristics'!A:A,MATCH($C2775,'Policy Characteristics'!$C:$C,0))),"",INDEX('Policy Characteristics'!A:A,MATCH($C2775,'Policy Characteristics'!$C:$C,0)))</f>
        <v>District Heat and Hydrogen</v>
      </c>
      <c r="B2775" s="262" t="str">
        <f>IF(ISBLANK(INDEX('Policy Characteristics'!B:B,MATCH($C2775,'Policy Characteristics'!$C:$C,0))),"",INDEX('Policy Characteristics'!B:B,MATCH($C2775,'Policy Characteristics'!$C:$C,0)))</f>
        <v>Hydrogen CCS Transport and Storage Subsidy</v>
      </c>
      <c r="C2775" t="s">
        <v>3786</v>
      </c>
      <c r="D2775" s="6"/>
      <c r="E2775" s="6"/>
      <c r="F2775" s="6"/>
      <c r="G2775" s="6"/>
      <c r="H2775" s="47">
        <f t="shared" si="115"/>
        <v>2774</v>
      </c>
      <c r="I2775" s="325" t="s">
        <v>40</v>
      </c>
      <c r="J2775" s="255" t="str">
        <f>IF(ISBLANK(INDEX('Policy Characteristics'!D:D,MATCH($C2775,'Policy Characteristics'!$C:$C,0))),"",INDEX('Policy Characteristics'!D:D,MATCH($C2775,'Policy Characteristics'!$C:$C,0)))</f>
        <v>CCS Transport and Storage Subsidy</v>
      </c>
      <c r="K2775" s="254" t="str">
        <f>IF(ISBLANK(INDEX('Policy Characteristics'!E:E,MATCH($C2775,'Policy Characteristics'!$C:$C,0))),"",INDEX('Policy Characteristics'!E:E,MATCH($C2775,'Policy Characteristics'!$C:$C,0)))</f>
        <v>hydgn CCS tport storage subsidy</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of unsubsidized cost</v>
      </c>
      <c r="P2775" s="254" t="str">
        <f>IF(ISBLANK(INDEX('Policy Characteristics'!J:J,MATCH($C2775,'Policy Characteristics'!$C:$C,0))),"",INDEX('Policy Characteristics'!J:J,MATCH($C2775,'Policy Characteristics'!$C:$C,0)))</f>
        <v>**Description:** This policy allows the government to cover the cost of CO2 transportation and storage.  // **Guidance for setting values:** The BAU cost for CO2 transportation and storage in the U.S. model is about $19.5 per tonne in 2012 dollars (roughly $27 in 2024 dollars). A setting of 100% would cover the full cost.</v>
      </c>
      <c r="Q2775" s="254" t="str">
        <f>IF(ISBLANK(INDEX('Policy Characteristics'!K:K,MATCH($C2775,'Policy Characteristics'!$C:$C,0))),"",INDEX('Policy Characteristics'!K:K,MATCH($C2775,'Policy Characteristics'!$C:$C,0)))</f>
        <v/>
      </c>
      <c r="R2775" s="254" t="str">
        <f>IF(ISBLANK(INDEX('Policy Characteristics'!L:L,MATCH($C2775,'Policy Characteristics'!$C:$C,0))),"",INDEX('Policy Characteristics'!L:L,MATCH($C2775,'Policy Characteristics'!$C:$C,0)))</f>
        <v/>
      </c>
    </row>
    <row r="2776" spans="1:18" s="2" customFormat="1" x14ac:dyDescent="0.35">
      <c r="A2776" s="254" t="str">
        <f>IF(ISBLANK(INDEX('Policy Characteristics'!A:A,MATCH($C2776,'Policy Characteristics'!$C:$C,0))),"",INDEX('Policy Characteristics'!A:A,MATCH($C2776,'Policy Characteristics'!$C:$C,0)))</f>
        <v>District Heat and Hydrogen</v>
      </c>
      <c r="B2776" s="262" t="str">
        <f>IF(ISBLANK(INDEX('Policy Characteristics'!B:B,MATCH($C2776,'Policy Characteristics'!$C:$C,0))),"",INDEX('Policy Characteristics'!B:B,MATCH($C2776,'Policy Characteristics'!$C:$C,0)))</f>
        <v>Hydrogen Production Subsidy</v>
      </c>
      <c r="C2776" t="s">
        <v>3888</v>
      </c>
      <c r="D2776" s="6" t="s">
        <v>3889</v>
      </c>
      <c r="E2776" s="6"/>
      <c r="F2776" s="6" t="s">
        <v>3896</v>
      </c>
      <c r="G2776" s="6"/>
      <c r="H2776" s="47">
        <f t="shared" si="115"/>
        <v>2775</v>
      </c>
      <c r="I2776" s="325" t="s">
        <v>41</v>
      </c>
      <c r="J2776" s="255" t="str">
        <f>IF(ISBLANK(INDEX('Policy Characteristics'!D:D,MATCH($C2776,'Policy Characteristics'!$C:$C,0))),"",INDEX('Policy Characteristics'!D:D,MATCH($C2776,'Policy Characteristics'!$C:$C,0)))</f>
        <v>Hydrogen Production Subsidy</v>
      </c>
      <c r="K2776" s="254" t="str">
        <f>IF(ISBLANK(INDEX('Policy Characteristics'!E:E,MATCH($C2776,'Policy Characteristics'!$C:$C,0))),"",INDEX('Policy Characteristics'!E:E,MATCH($C2776,'Policy Characteristics'!$C:$C,0)))</f>
        <v>hydgn production subsidy</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5</v>
      </c>
      <c r="N2776" s="261">
        <f>IF(ISBLANK(INDEX('Policy Characteristics'!H:H,MATCH($C2776,'Policy Characteristics'!$C:$C,0))),"",INDEX('Policy Characteristics'!H:H,MATCH($C2776,'Policy Characteristics'!$C:$C,0)))</f>
        <v>0.05</v>
      </c>
      <c r="O2776" s="254" t="str">
        <f>IF(ISBLANK(INDEX('Policy Characteristics'!I:I,MATCH($C2776,'Policy Characteristics'!$C:$C,0))),"",INDEX('Policy Characteristics'!I:I,MATCH($C2776,'Policy Characteristics'!$C:$C,0)))</f>
        <v>$/kg</v>
      </c>
      <c r="P2776" s="254" t="str">
        <f>IF(ISBLANK(INDEX('Policy Characteristics'!J:J,MATCH($C2776,'Policy Characteristics'!$C:$C,0))),"",INDEX('Policy Characteristics'!J:J,MATCH($C2776,'Policy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76" s="254" t="str">
        <f>IF(ISBLANK(INDEX('Policy Characteristics'!K:K,MATCH($C2776,'Policy Characteristics'!$C:$C,0))),"",INDEX('Policy Characteristics'!K:K,MATCH($C2776,'Policy Characteristics'!$C:$C,0)))</f>
        <v/>
      </c>
      <c r="R2776" s="254" t="str">
        <f>IF(ISBLANK(INDEX('Policy Characteristics'!L:L,MATCH($C2776,'Policy Characteristics'!$C:$C,0))),"",INDEX('Policy Characteristics'!L:L,MATCH($C2776,'Policy Characteristics'!$C:$C,0)))</f>
        <v/>
      </c>
    </row>
    <row r="2777" spans="1:18" s="2" customFormat="1" x14ac:dyDescent="0.35">
      <c r="A2777" s="254" t="str">
        <f>IF(ISBLANK(INDEX('Policy Characteristics'!A:A,MATCH($C2777,'Policy Characteristics'!$C:$C,0))),"",INDEX('Policy Characteristics'!A:A,MATCH($C2777,'Policy Characteristics'!$C:$C,0)))</f>
        <v>District Heat and Hydrogen</v>
      </c>
      <c r="B2777" s="262" t="str">
        <f>IF(ISBLANK(INDEX('Policy Characteristics'!B:B,MATCH($C2777,'Policy Characteristics'!$C:$C,0))),"",INDEX('Policy Characteristics'!B:B,MATCH($C2777,'Policy Characteristics'!$C:$C,0)))</f>
        <v>Hydrogen Production Subsidy</v>
      </c>
      <c r="C2777" s="254" t="str">
        <f>$C$2776</f>
        <v>Additional Subsidy for Hydrogen Production This Year</v>
      </c>
      <c r="D2777" s="6" t="s">
        <v>3890</v>
      </c>
      <c r="E2777" s="6"/>
      <c r="F2777" s="6" t="s">
        <v>3897</v>
      </c>
      <c r="G2777" s="6"/>
      <c r="H2777" s="47">
        <f t="shared" si="115"/>
        <v>2776</v>
      </c>
      <c r="I2777" s="325" t="s">
        <v>41</v>
      </c>
      <c r="J2777" s="255" t="str">
        <f>IF(ISBLANK(INDEX('Policy Characteristics'!D:D,MATCH($C2777,'Policy Characteristics'!$C:$C,0))),"",INDEX('Policy Characteristics'!D:D,MATCH($C2777,'Policy Characteristics'!$C:$C,0)))</f>
        <v>Hydrogen Production Subsidy</v>
      </c>
      <c r="K2777" s="254" t="str">
        <f>IF(ISBLANK(INDEX('Policy Characteristics'!E:E,MATCH($C2777,'Policy Characteristics'!$C:$C,0))),"",INDEX('Policy Characteristics'!E:E,MATCH($C2777,'Policy Characteristics'!$C:$C,0)))</f>
        <v>hydgn production subsidy</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5</v>
      </c>
      <c r="N2777" s="261">
        <f>IF(ISBLANK(INDEX('Policy Characteristics'!H:H,MATCH($C2777,'Policy Characteristics'!$C:$C,0))),"",INDEX('Policy Characteristics'!H:H,MATCH($C2777,'Policy Characteristics'!$C:$C,0)))</f>
        <v>0.05</v>
      </c>
      <c r="O2777" s="254" t="str">
        <f>IF(ISBLANK(INDEX('Policy Characteristics'!I:I,MATCH($C2777,'Policy Characteristics'!$C:$C,0))),"",INDEX('Policy Characteristics'!I:I,MATCH($C2777,'Policy Characteristics'!$C:$C,0)))</f>
        <v>$/kg</v>
      </c>
      <c r="P2777" s="254" t="str">
        <f>IF(ISBLANK(INDEX('Policy Characteristics'!J:J,MATCH($C2777,'Policy Characteristics'!$C:$C,0))),"",INDEX('Policy Characteristics'!J:J,MATCH($C2777,'Policy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77" s="254" t="str">
        <f>IF(ISBLANK(INDEX('Policy Characteristics'!K:K,MATCH($C2777,'Policy Characteristics'!$C:$C,0))),"",INDEX('Policy Characteristics'!K:K,MATCH($C2777,'Policy Characteristics'!$C:$C,0)))</f>
        <v/>
      </c>
      <c r="R2777" s="254" t="str">
        <f>IF(ISBLANK(INDEX('Policy Characteristics'!L:L,MATCH($C2777,'Policy Characteristics'!$C:$C,0))),"",INDEX('Policy Characteristics'!L:L,MATCH($C2777,'Policy Characteristics'!$C:$C,0)))</f>
        <v/>
      </c>
    </row>
    <row r="2778" spans="1:18" s="2" customFormat="1" x14ac:dyDescent="0.35">
      <c r="A2778" s="254" t="str">
        <f>IF(ISBLANK(INDEX('Policy Characteristics'!A:A,MATCH($C2778,'Policy Characteristics'!$C:$C,0))),"",INDEX('Policy Characteristics'!A:A,MATCH($C2778,'Policy Characteristics'!$C:$C,0)))</f>
        <v>District Heat and Hydrogen</v>
      </c>
      <c r="B2778" s="262" t="str">
        <f>IF(ISBLANK(INDEX('Policy Characteristics'!B:B,MATCH($C2778,'Policy Characteristics'!$C:$C,0))),"",INDEX('Policy Characteristics'!B:B,MATCH($C2778,'Policy Characteristics'!$C:$C,0)))</f>
        <v>Hydrogen Production Subsidy</v>
      </c>
      <c r="C2778" s="254" t="str">
        <f t="shared" ref="C2778:C2782" si="122">$C$2776</f>
        <v>Additional Subsidy for Hydrogen Production This Year</v>
      </c>
      <c r="D2778" s="6" t="s">
        <v>3891</v>
      </c>
      <c r="E2778" s="6"/>
      <c r="F2778" s="6" t="s">
        <v>3696</v>
      </c>
      <c r="G2778" s="6"/>
      <c r="H2778" s="47">
        <f t="shared" si="115"/>
        <v>2777</v>
      </c>
      <c r="I2778" s="325" t="s">
        <v>41</v>
      </c>
      <c r="J2778" s="255" t="str">
        <f>IF(ISBLANK(INDEX('Policy Characteristics'!D:D,MATCH($C2778,'Policy Characteristics'!$C:$C,0))),"",INDEX('Policy Characteristics'!D:D,MATCH($C2778,'Policy Characteristics'!$C:$C,0)))</f>
        <v>Hydrogen Production Subsidy</v>
      </c>
      <c r="K2778" s="254" t="str">
        <f>IF(ISBLANK(INDEX('Policy Characteristics'!E:E,MATCH($C2778,'Policy Characteristics'!$C:$C,0))),"",INDEX('Policy Characteristics'!E:E,MATCH($C2778,'Policy Characteristics'!$C:$C,0)))</f>
        <v>hydgn production subsidy</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5</v>
      </c>
      <c r="N2778" s="261">
        <f>IF(ISBLANK(INDEX('Policy Characteristics'!H:H,MATCH($C2778,'Policy Characteristics'!$C:$C,0))),"",INDEX('Policy Characteristics'!H:H,MATCH($C2778,'Policy Characteristics'!$C:$C,0)))</f>
        <v>0.05</v>
      </c>
      <c r="O2778" s="254" t="str">
        <f>IF(ISBLANK(INDEX('Policy Characteristics'!I:I,MATCH($C2778,'Policy Characteristics'!$C:$C,0))),"",INDEX('Policy Characteristics'!I:I,MATCH($C2778,'Policy Characteristics'!$C:$C,0)))</f>
        <v>$/kg</v>
      </c>
      <c r="P2778" s="254" t="str">
        <f>IF(ISBLANK(INDEX('Policy Characteristics'!J:J,MATCH($C2778,'Policy Characteristics'!$C:$C,0))),"",INDEX('Policy Characteristics'!J:J,MATCH($C2778,'Policy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78" s="254" t="str">
        <f>IF(ISBLANK(INDEX('Policy Characteristics'!K:K,MATCH($C2778,'Policy Characteristics'!$C:$C,0))),"",INDEX('Policy Characteristics'!K:K,MATCH($C2778,'Policy Characteristics'!$C:$C,0)))</f>
        <v/>
      </c>
      <c r="R2778" s="254" t="str">
        <f>IF(ISBLANK(INDEX('Policy Characteristics'!L:L,MATCH($C2778,'Policy Characteristics'!$C:$C,0))),"",INDEX('Policy Characteristics'!L:L,MATCH($C2778,'Policy Characteristics'!$C:$C,0)))</f>
        <v/>
      </c>
    </row>
    <row r="2779" spans="1:18" s="2" customFormat="1" x14ac:dyDescent="0.35">
      <c r="A2779" s="254" t="str">
        <f>IF(ISBLANK(INDEX('Policy Characteristics'!A:A,MATCH($C2779,'Policy Characteristics'!$C:$C,0))),"",INDEX('Policy Characteristics'!A:A,MATCH($C2779,'Policy Characteristics'!$C:$C,0)))</f>
        <v>District Heat and Hydrogen</v>
      </c>
      <c r="B2779" s="262" t="str">
        <f>IF(ISBLANK(INDEX('Policy Characteristics'!B:B,MATCH($C2779,'Policy Characteristics'!$C:$C,0))),"",INDEX('Policy Characteristics'!B:B,MATCH($C2779,'Policy Characteristics'!$C:$C,0)))</f>
        <v>Hydrogen Production Subsidy</v>
      </c>
      <c r="C2779" s="254" t="str">
        <f t="shared" si="122"/>
        <v>Additional Subsidy for Hydrogen Production This Year</v>
      </c>
      <c r="D2779" s="6" t="s">
        <v>3892</v>
      </c>
      <c r="E2779" s="6"/>
      <c r="F2779" s="6" t="s">
        <v>3697</v>
      </c>
      <c r="G2779" s="6"/>
      <c r="H2779" s="47">
        <f t="shared" si="115"/>
        <v>2778</v>
      </c>
      <c r="I2779" s="325" t="s">
        <v>41</v>
      </c>
      <c r="J2779" s="255" t="str">
        <f>IF(ISBLANK(INDEX('Policy Characteristics'!D:D,MATCH($C2779,'Policy Characteristics'!$C:$C,0))),"",INDEX('Policy Characteristics'!D:D,MATCH($C2779,'Policy Characteristics'!$C:$C,0)))</f>
        <v>Hydrogen Production Subsidy</v>
      </c>
      <c r="K2779" s="254" t="str">
        <f>IF(ISBLANK(INDEX('Policy Characteristics'!E:E,MATCH($C2779,'Policy Characteristics'!$C:$C,0))),"",INDEX('Policy Characteristics'!E:E,MATCH($C2779,'Policy Characteristics'!$C:$C,0)))</f>
        <v>hydgn production subsidy</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5</v>
      </c>
      <c r="N2779" s="261">
        <f>IF(ISBLANK(INDEX('Policy Characteristics'!H:H,MATCH($C2779,'Policy Characteristics'!$C:$C,0))),"",INDEX('Policy Characteristics'!H:H,MATCH($C2779,'Policy Characteristics'!$C:$C,0)))</f>
        <v>0.05</v>
      </c>
      <c r="O2779" s="254" t="str">
        <f>IF(ISBLANK(INDEX('Policy Characteristics'!I:I,MATCH($C2779,'Policy Characteristics'!$C:$C,0))),"",INDEX('Policy Characteristics'!I:I,MATCH($C2779,'Policy Characteristics'!$C:$C,0)))</f>
        <v>$/kg</v>
      </c>
      <c r="P2779" s="254" t="str">
        <f>IF(ISBLANK(INDEX('Policy Characteristics'!J:J,MATCH($C2779,'Policy Characteristics'!$C:$C,0))),"",INDEX('Policy Characteristics'!J:J,MATCH($C2779,'Policy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79" s="254" t="str">
        <f>IF(ISBLANK(INDEX('Policy Characteristics'!K:K,MATCH($C2779,'Policy Characteristics'!$C:$C,0))),"",INDEX('Policy Characteristics'!K:K,MATCH($C2779,'Policy Characteristics'!$C:$C,0)))</f>
        <v/>
      </c>
      <c r="R2779" s="254" t="str">
        <f>IF(ISBLANK(INDEX('Policy Characteristics'!L:L,MATCH($C2779,'Policy Characteristics'!$C:$C,0))),"",INDEX('Policy Characteristics'!L:L,MATCH($C2779,'Policy Characteristics'!$C:$C,0)))</f>
        <v/>
      </c>
    </row>
    <row r="2780" spans="1:18" s="2" customFormat="1" x14ac:dyDescent="0.35">
      <c r="A2780" s="254" t="str">
        <f>IF(ISBLANK(INDEX('Policy Characteristics'!A:A,MATCH($C2780,'Policy Characteristics'!$C:$C,0))),"",INDEX('Policy Characteristics'!A:A,MATCH($C2780,'Policy Characteristics'!$C:$C,0)))</f>
        <v>District Heat and Hydrogen</v>
      </c>
      <c r="B2780" s="262" t="str">
        <f>IF(ISBLANK(INDEX('Policy Characteristics'!B:B,MATCH($C2780,'Policy Characteristics'!$C:$C,0))),"",INDEX('Policy Characteristics'!B:B,MATCH($C2780,'Policy Characteristics'!$C:$C,0)))</f>
        <v>Hydrogen Production Subsidy</v>
      </c>
      <c r="C2780" s="254" t="str">
        <f t="shared" si="122"/>
        <v>Additional Subsidy for Hydrogen Production This Year</v>
      </c>
      <c r="D2780" s="6" t="s">
        <v>3893</v>
      </c>
      <c r="E2780" s="6"/>
      <c r="F2780" s="6" t="s">
        <v>3898</v>
      </c>
      <c r="G2780" s="6"/>
      <c r="H2780" s="47">
        <f t="shared" si="115"/>
        <v>2779</v>
      </c>
      <c r="I2780" s="325" t="s">
        <v>41</v>
      </c>
      <c r="J2780" s="255" t="str">
        <f>IF(ISBLANK(INDEX('Policy Characteristics'!D:D,MATCH($C2780,'Policy Characteristics'!$C:$C,0))),"",INDEX('Policy Characteristics'!D:D,MATCH($C2780,'Policy Characteristics'!$C:$C,0)))</f>
        <v>Hydrogen Production Subsidy</v>
      </c>
      <c r="K2780" s="254" t="str">
        <f>IF(ISBLANK(INDEX('Policy Characteristics'!E:E,MATCH($C2780,'Policy Characteristics'!$C:$C,0))),"",INDEX('Policy Characteristics'!E:E,MATCH($C2780,'Policy Characteristics'!$C:$C,0)))</f>
        <v>hydgn production subsidy</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5</v>
      </c>
      <c r="N2780" s="261">
        <f>IF(ISBLANK(INDEX('Policy Characteristics'!H:H,MATCH($C2780,'Policy Characteristics'!$C:$C,0))),"",INDEX('Policy Characteristics'!H:H,MATCH($C2780,'Policy Characteristics'!$C:$C,0)))</f>
        <v>0.05</v>
      </c>
      <c r="O2780" s="254" t="str">
        <f>IF(ISBLANK(INDEX('Policy Characteristics'!I:I,MATCH($C2780,'Policy Characteristics'!$C:$C,0))),"",INDEX('Policy Characteristics'!I:I,MATCH($C2780,'Policy Characteristics'!$C:$C,0)))</f>
        <v>$/kg</v>
      </c>
      <c r="P2780" s="254" t="str">
        <f>IF(ISBLANK(INDEX('Policy Characteristics'!J:J,MATCH($C2780,'Policy Characteristics'!$C:$C,0))),"",INDEX('Policy Characteristics'!J:J,MATCH($C2780,'Policy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80" s="254" t="str">
        <f>IF(ISBLANK(INDEX('Policy Characteristics'!K:K,MATCH($C2780,'Policy Characteristics'!$C:$C,0))),"",INDEX('Policy Characteristics'!K:K,MATCH($C2780,'Policy Characteristics'!$C:$C,0)))</f>
        <v/>
      </c>
      <c r="R2780" s="254" t="str">
        <f>IF(ISBLANK(INDEX('Policy Characteristics'!L:L,MATCH($C2780,'Policy Characteristics'!$C:$C,0))),"",INDEX('Policy Characteristics'!L:L,MATCH($C2780,'Policy Characteristics'!$C:$C,0)))</f>
        <v/>
      </c>
    </row>
    <row r="2781" spans="1:18" s="2" customFormat="1" x14ac:dyDescent="0.35">
      <c r="A2781" s="254" t="str">
        <f>IF(ISBLANK(INDEX('Policy Characteristics'!A:A,MATCH($C2781,'Policy Characteristics'!$C:$C,0))),"",INDEX('Policy Characteristics'!A:A,MATCH($C2781,'Policy Characteristics'!$C:$C,0)))</f>
        <v>District Heat and Hydrogen</v>
      </c>
      <c r="B2781" s="262" t="str">
        <f>IF(ISBLANK(INDEX('Policy Characteristics'!B:B,MATCH($C2781,'Policy Characteristics'!$C:$C,0))),"",INDEX('Policy Characteristics'!B:B,MATCH($C2781,'Policy Characteristics'!$C:$C,0)))</f>
        <v>Hydrogen Production Subsidy</v>
      </c>
      <c r="C2781" s="254" t="str">
        <f t="shared" si="122"/>
        <v>Additional Subsidy for Hydrogen Production This Year</v>
      </c>
      <c r="D2781" s="6" t="s">
        <v>3894</v>
      </c>
      <c r="E2781" s="6"/>
      <c r="F2781" s="6" t="s">
        <v>3899</v>
      </c>
      <c r="G2781" s="6"/>
      <c r="H2781" s="47">
        <f t="shared" ref="H2781:H2858" si="123">H2780+1</f>
        <v>2780</v>
      </c>
      <c r="I2781" s="325" t="s">
        <v>40</v>
      </c>
      <c r="J2781" s="255" t="str">
        <f>IF(ISBLANK(INDEX('Policy Characteristics'!D:D,MATCH($C2781,'Policy Characteristics'!$C:$C,0))),"",INDEX('Policy Characteristics'!D:D,MATCH($C2781,'Policy Characteristics'!$C:$C,0)))</f>
        <v>Hydrogen Production Subsidy</v>
      </c>
      <c r="K2781" s="254" t="str">
        <f>IF(ISBLANK(INDEX('Policy Characteristics'!E:E,MATCH($C2781,'Policy Characteristics'!$C:$C,0))),"",INDEX('Policy Characteristics'!E:E,MATCH($C2781,'Policy Characteristics'!$C:$C,0)))</f>
        <v>hydgn production subsidy</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5</v>
      </c>
      <c r="N2781" s="261">
        <f>IF(ISBLANK(INDEX('Policy Characteristics'!H:H,MATCH($C2781,'Policy Characteristics'!$C:$C,0))),"",INDEX('Policy Characteristics'!H:H,MATCH($C2781,'Policy Characteristics'!$C:$C,0)))</f>
        <v>0.05</v>
      </c>
      <c r="O2781" s="254" t="str">
        <f>IF(ISBLANK(INDEX('Policy Characteristics'!I:I,MATCH($C2781,'Policy Characteristics'!$C:$C,0))),"",INDEX('Policy Characteristics'!I:I,MATCH($C2781,'Policy Characteristics'!$C:$C,0)))</f>
        <v>$/kg</v>
      </c>
      <c r="P2781" s="254" t="str">
        <f>IF(ISBLANK(INDEX('Policy Characteristics'!J:J,MATCH($C2781,'Policy Characteristics'!$C:$C,0))),"",INDEX('Policy Characteristics'!J:J,MATCH($C2781,'Policy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81" s="254" t="str">
        <f>IF(ISBLANK(INDEX('Policy Characteristics'!K:K,MATCH($C2781,'Policy Characteristics'!$C:$C,0))),"",INDEX('Policy Characteristics'!K:K,MATCH($C2781,'Policy Characteristics'!$C:$C,0)))</f>
        <v/>
      </c>
      <c r="R2781" s="254" t="str">
        <f>IF(ISBLANK(INDEX('Policy Characteristics'!L:L,MATCH($C2781,'Policy Characteristics'!$C:$C,0))),"",INDEX('Policy Characteristics'!L:L,MATCH($C2781,'Policy Characteristics'!$C:$C,0)))</f>
        <v/>
      </c>
    </row>
    <row r="2782" spans="1:18" s="2" customFormat="1" x14ac:dyDescent="0.35">
      <c r="A2782" s="254" t="str">
        <f>IF(ISBLANK(INDEX('Policy Characteristics'!A:A,MATCH($C2782,'Policy Characteristics'!$C:$C,0))),"",INDEX('Policy Characteristics'!A:A,MATCH($C2782,'Policy Characteristics'!$C:$C,0)))</f>
        <v>District Heat and Hydrogen</v>
      </c>
      <c r="B2782" s="262" t="str">
        <f>IF(ISBLANK(INDEX('Policy Characteristics'!B:B,MATCH($C2782,'Policy Characteristics'!$C:$C,0))),"",INDEX('Policy Characteristics'!B:B,MATCH($C2782,'Policy Characteristics'!$C:$C,0)))</f>
        <v>Hydrogen Production Subsidy</v>
      </c>
      <c r="C2782" s="254" t="str">
        <f t="shared" si="122"/>
        <v>Additional Subsidy for Hydrogen Production This Year</v>
      </c>
      <c r="D2782" s="6" t="s">
        <v>3895</v>
      </c>
      <c r="E2782" s="6"/>
      <c r="F2782" s="6" t="s">
        <v>3900</v>
      </c>
      <c r="G2782" s="6"/>
      <c r="H2782" s="47">
        <f t="shared" si="123"/>
        <v>2781</v>
      </c>
      <c r="I2782" s="325" t="s">
        <v>40</v>
      </c>
      <c r="J2782" s="255" t="str">
        <f>IF(ISBLANK(INDEX('Policy Characteristics'!D:D,MATCH($C2782,'Policy Characteristics'!$C:$C,0))),"",INDEX('Policy Characteristics'!D:D,MATCH($C2782,'Policy Characteristics'!$C:$C,0)))</f>
        <v>Hydrogen Production Subsidy</v>
      </c>
      <c r="K2782" s="254" t="str">
        <f>IF(ISBLANK(INDEX('Policy Characteristics'!E:E,MATCH($C2782,'Policy Characteristics'!$C:$C,0))),"",INDEX('Policy Characteristics'!E:E,MATCH($C2782,'Policy Characteristics'!$C:$C,0)))</f>
        <v>hydgn production subsidy</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5</v>
      </c>
      <c r="N2782" s="261">
        <f>IF(ISBLANK(INDEX('Policy Characteristics'!H:H,MATCH($C2782,'Policy Characteristics'!$C:$C,0))),"",INDEX('Policy Characteristics'!H:H,MATCH($C2782,'Policy Characteristics'!$C:$C,0)))</f>
        <v>0.05</v>
      </c>
      <c r="O2782" s="254" t="str">
        <f>IF(ISBLANK(INDEX('Policy Characteristics'!I:I,MATCH($C2782,'Policy Characteristics'!$C:$C,0))),"",INDEX('Policy Characteristics'!I:I,MATCH($C2782,'Policy Characteristics'!$C:$C,0)))</f>
        <v>$/kg</v>
      </c>
      <c r="P2782" s="254" t="str">
        <f>IF(ISBLANK(INDEX('Policy Characteristics'!J:J,MATCH($C2782,'Policy Characteristics'!$C:$C,0))),"",INDEX('Policy Characteristics'!J:J,MATCH($C2782,'Policy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82" s="254" t="str">
        <f>IF(ISBLANK(INDEX('Policy Characteristics'!K:K,MATCH($C2782,'Policy Characteristics'!$C:$C,0))),"",INDEX('Policy Characteristics'!K:K,MATCH($C2782,'Policy Characteristics'!$C:$C,0)))</f>
        <v/>
      </c>
      <c r="R2782" s="254" t="str">
        <f>IF(ISBLANK(INDEX('Policy Characteristics'!L:L,MATCH($C2782,'Policy Characteristics'!$C:$C,0))),"",INDEX('Policy Characteristics'!L:L,MATCH($C2782,'Policy Characteristics'!$C:$C,0)))</f>
        <v/>
      </c>
    </row>
    <row r="2783" spans="1:18" s="2" customFormat="1" x14ac:dyDescent="0.35">
      <c r="A2783" s="254" t="str">
        <f>IF(ISBLANK(INDEX('Policy Characteristics'!A:A,MATCH($C2783,'Policy Characteristics'!$C:$C,0))),"",INDEX('Policy Characteristics'!A:A,MATCH($C2783,'Policy Characteristics'!$C:$C,0)))</f>
        <v>District Heat and Hydrogen</v>
      </c>
      <c r="B2783" s="262" t="str">
        <f>IF(ISBLANK(INDEX('Policy Characteristics'!B:B,MATCH($C2783,'Policy Characteristics'!$C:$C,0))),"",INDEX('Policy Characteristics'!B:B,MATCH($C2783,'Policy Characteristics'!$C:$C,0)))</f>
        <v>Green Hydrogen Requirement</v>
      </c>
      <c r="C2783" t="s">
        <v>4160</v>
      </c>
      <c r="D2783" s="6" t="s">
        <v>317</v>
      </c>
      <c r="E2783" s="6"/>
      <c r="F2783" s="6" t="s">
        <v>321</v>
      </c>
      <c r="G2783" s="6"/>
      <c r="H2783" s="47">
        <f t="shared" ref="H2783:H2797" si="124">H2782+1</f>
        <v>2782</v>
      </c>
      <c r="I2783" s="325" t="s">
        <v>40</v>
      </c>
      <c r="J2783" s="255" t="str">
        <f>IF(ISBLANK(INDEX('Policy Characteristics'!D:D,MATCH($C2783,'Policy Characteristics'!$C:$C,0))),"",INDEX('Policy Characteristics'!D:D,MATCH($C2783,'Policy Characteristics'!$C:$C,0)))</f>
        <v>Clean Hydrogen Requirement</v>
      </c>
      <c r="K2783" s="254" t="str">
        <f>IF(ISBLANK(INDEX('Policy Characteristics'!E:E,MATCH($C2783,'Policy Characteristics'!$C:$C,0))),"",INDEX('Policy Characteristics'!E:E,MATCH($C2783,'Policy Characteristics'!$C:$C,0)))</f>
        <v>hydgn green hydrogen requirement</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1</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of sector hydrogen use</v>
      </c>
      <c r="P2783" s="254" t="str">
        <f>IF(ISBLANK(INDEX('Policy Characteristics'!J:J,MATCH($C2783,'Policy Characteristics'!$C:$C,0))),"",INDEX('Policy Characteristics'!J:J,MATCH($C2783,'Policy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783" s="254" t="str">
        <f>IF(ISBLANK(INDEX('Policy Characteristics'!K:K,MATCH($C2783,'Policy Characteristics'!$C:$C,0))),"",INDEX('Policy Characteristics'!K:K,MATCH($C2783,'Policy Characteristics'!$C:$C,0)))</f>
        <v/>
      </c>
      <c r="R2783" s="254" t="str">
        <f>IF(ISBLANK(INDEX('Policy Characteristics'!L:L,MATCH($C2783,'Policy Characteristics'!$C:$C,0))),"",INDEX('Policy Characteristics'!L:L,MATCH($C2783,'Policy Characteristics'!$C:$C,0)))</f>
        <v/>
      </c>
    </row>
    <row r="2784" spans="1:18" s="2" customFormat="1" x14ac:dyDescent="0.35">
      <c r="A2784" s="254" t="str">
        <f>IF(ISBLANK(INDEX('Policy Characteristics'!A:A,MATCH($C2784,'Policy Characteristics'!$C:$C,0))),"",INDEX('Policy Characteristics'!A:A,MATCH($C2784,'Policy Characteristics'!$C:$C,0)))</f>
        <v>District Heat and Hydrogen</v>
      </c>
      <c r="B2784" s="262" t="str">
        <f>IF(ISBLANK(INDEX('Policy Characteristics'!B:B,MATCH($C2784,'Policy Characteristics'!$C:$C,0))),"",INDEX('Policy Characteristics'!B:B,MATCH($C2784,'Policy Characteristics'!$C:$C,0)))</f>
        <v>Green Hydrogen Requirement</v>
      </c>
      <c r="C2784" t="str">
        <f t="shared" ref="C2784:C2789" si="125">$C$2783</f>
        <v>Required Green Share of Hydrogen Demand by Sector</v>
      </c>
      <c r="D2784" s="6" t="s">
        <v>325</v>
      </c>
      <c r="E2784" s="6"/>
      <c r="F2784" s="6" t="s">
        <v>326</v>
      </c>
      <c r="G2784" s="6"/>
      <c r="H2784" s="47">
        <f t="shared" si="124"/>
        <v>2783</v>
      </c>
      <c r="I2784" s="325" t="s">
        <v>40</v>
      </c>
      <c r="J2784" s="255" t="str">
        <f>IF(ISBLANK(INDEX('Policy Characteristics'!D:D,MATCH($C2784,'Policy Characteristics'!$C:$C,0))),"",INDEX('Policy Characteristics'!D:D,MATCH($C2784,'Policy Characteristics'!$C:$C,0)))</f>
        <v>Clean Hydrogen Requirement</v>
      </c>
      <c r="K2784" s="254" t="str">
        <f>IF(ISBLANK(INDEX('Policy Characteristics'!E:E,MATCH($C2784,'Policy Characteristics'!$C:$C,0))),"",INDEX('Policy Characteristics'!E:E,MATCH($C2784,'Policy Characteristics'!$C:$C,0)))</f>
        <v>hydgn green hydrogen requirement</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1</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of sector hydrogen use</v>
      </c>
      <c r="P2784" s="254" t="str">
        <f>IF(ISBLANK(INDEX('Policy Characteristics'!J:J,MATCH($C2784,'Policy Characteristics'!$C:$C,0))),"",INDEX('Policy Characteristics'!J:J,MATCH($C2784,'Policy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784" s="254" t="str">
        <f>IF(ISBLANK(INDEX('Policy Characteristics'!K:K,MATCH($C2784,'Policy Characteristics'!$C:$C,0))),"",INDEX('Policy Characteristics'!K:K,MATCH($C2784,'Policy Characteristics'!$C:$C,0)))</f>
        <v/>
      </c>
      <c r="R2784" s="254" t="str">
        <f>IF(ISBLANK(INDEX('Policy Characteristics'!L:L,MATCH($C2784,'Policy Characteristics'!$C:$C,0))),"",INDEX('Policy Characteristics'!L:L,MATCH($C2784,'Policy Characteristics'!$C:$C,0)))</f>
        <v/>
      </c>
    </row>
    <row r="2785" spans="1:18" s="2" customFormat="1" x14ac:dyDescent="0.35">
      <c r="A2785" s="254" t="str">
        <f>IF(ISBLANK(INDEX('Policy Characteristics'!A:A,MATCH($C2785,'Policy Characteristics'!$C:$C,0))),"",INDEX('Policy Characteristics'!A:A,MATCH($C2785,'Policy Characteristics'!$C:$C,0)))</f>
        <v>District Heat and Hydrogen</v>
      </c>
      <c r="B2785" s="262" t="str">
        <f>IF(ISBLANK(INDEX('Policy Characteristics'!B:B,MATCH($C2785,'Policy Characteristics'!$C:$C,0))),"",INDEX('Policy Characteristics'!B:B,MATCH($C2785,'Policy Characteristics'!$C:$C,0)))</f>
        <v>Green Hydrogen Requirement</v>
      </c>
      <c r="C2785" t="str">
        <f t="shared" si="125"/>
        <v>Required Green Share of Hydrogen Demand by Sector</v>
      </c>
      <c r="D2785" s="6" t="s">
        <v>319</v>
      </c>
      <c r="E2785" s="6"/>
      <c r="F2785" s="6" t="s">
        <v>323</v>
      </c>
      <c r="G2785" s="6"/>
      <c r="H2785" s="47">
        <f t="shared" si="124"/>
        <v>2784</v>
      </c>
      <c r="I2785" s="325" t="s">
        <v>41</v>
      </c>
      <c r="J2785" s="255" t="str">
        <f>IF(ISBLANK(INDEX('Policy Characteristics'!D:D,MATCH($C2785,'Policy Characteristics'!$C:$C,0))),"",INDEX('Policy Characteristics'!D:D,MATCH($C2785,'Policy Characteristics'!$C:$C,0)))</f>
        <v>Clean Hydrogen Requirement</v>
      </c>
      <c r="K2785" s="254" t="str">
        <f>IF(ISBLANK(INDEX('Policy Characteristics'!E:E,MATCH($C2785,'Policy Characteristics'!$C:$C,0))),"",INDEX('Policy Characteristics'!E:E,MATCH($C2785,'Policy Characteristics'!$C:$C,0)))</f>
        <v>hydgn green hydrogen requirement</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1</v>
      </c>
      <c r="N2785" s="261">
        <f>IF(ISBLANK(INDEX('Policy Characteristics'!H:H,MATCH($C2785,'Policy Characteristics'!$C:$C,0))),"",INDEX('Policy Characteristics'!H:H,MATCH($C2785,'Policy Characteristics'!$C:$C,0)))</f>
        <v>0.01</v>
      </c>
      <c r="O2785" s="254" t="str">
        <f>IF(ISBLANK(INDEX('Policy Characteristics'!I:I,MATCH($C2785,'Policy Characteristics'!$C:$C,0))),"",INDEX('Policy Characteristics'!I:I,MATCH($C2785,'Policy Characteristics'!$C:$C,0)))</f>
        <v>% of sector hydrogen use</v>
      </c>
      <c r="P2785" s="254" t="str">
        <f>IF(ISBLANK(INDEX('Policy Characteristics'!J:J,MATCH($C2785,'Policy Characteristics'!$C:$C,0))),"",INDEX('Policy Characteristics'!J:J,MATCH($C2785,'Policy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785" s="254" t="str">
        <f>IF(ISBLANK(INDEX('Policy Characteristics'!K:K,MATCH($C2785,'Policy Characteristics'!$C:$C,0))),"",INDEX('Policy Characteristics'!K:K,MATCH($C2785,'Policy Characteristics'!$C:$C,0)))</f>
        <v/>
      </c>
      <c r="R2785" s="254" t="str">
        <f>IF(ISBLANK(INDEX('Policy Characteristics'!L:L,MATCH($C2785,'Policy Characteristics'!$C:$C,0))),"",INDEX('Policy Characteristics'!L:L,MATCH($C2785,'Policy Characteristics'!$C:$C,0)))</f>
        <v/>
      </c>
    </row>
    <row r="2786" spans="1:18" s="2" customFormat="1" x14ac:dyDescent="0.35">
      <c r="A2786" s="254" t="str">
        <f>IF(ISBLANK(INDEX('Policy Characteristics'!A:A,MATCH($C2786,'Policy Characteristics'!$C:$C,0))),"",INDEX('Policy Characteristics'!A:A,MATCH($C2786,'Policy Characteristics'!$C:$C,0)))</f>
        <v>District Heat and Hydrogen</v>
      </c>
      <c r="B2786" s="262" t="str">
        <f>IF(ISBLANK(INDEX('Policy Characteristics'!B:B,MATCH($C2786,'Policy Characteristics'!$C:$C,0))),"",INDEX('Policy Characteristics'!B:B,MATCH($C2786,'Policy Characteristics'!$C:$C,0)))</f>
        <v>Green Hydrogen Requirement</v>
      </c>
      <c r="C2786" t="str">
        <f t="shared" si="125"/>
        <v>Required Green Share of Hydrogen Demand by Sector</v>
      </c>
      <c r="D2786" s="6" t="s">
        <v>320</v>
      </c>
      <c r="E2786" s="6"/>
      <c r="F2786" s="6" t="s">
        <v>324</v>
      </c>
      <c r="G2786" s="6"/>
      <c r="H2786" s="47">
        <f t="shared" si="124"/>
        <v>2785</v>
      </c>
      <c r="I2786" s="325" t="s">
        <v>41</v>
      </c>
      <c r="J2786" s="255" t="str">
        <f>IF(ISBLANK(INDEX('Policy Characteristics'!D:D,MATCH($C2786,'Policy Characteristics'!$C:$C,0))),"",INDEX('Policy Characteristics'!D:D,MATCH($C2786,'Policy Characteristics'!$C:$C,0)))</f>
        <v>Clean Hydrogen Requirement</v>
      </c>
      <c r="K2786" s="254" t="str">
        <f>IF(ISBLANK(INDEX('Policy Characteristics'!E:E,MATCH($C2786,'Policy Characteristics'!$C:$C,0))),"",INDEX('Policy Characteristics'!E:E,MATCH($C2786,'Policy Characteristics'!$C:$C,0)))</f>
        <v>hydgn green hydrogen requirement</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1</v>
      </c>
      <c r="N2786" s="261">
        <f>IF(ISBLANK(INDEX('Policy Characteristics'!H:H,MATCH($C2786,'Policy Characteristics'!$C:$C,0))),"",INDEX('Policy Characteristics'!H:H,MATCH($C2786,'Policy Characteristics'!$C:$C,0)))</f>
        <v>0.01</v>
      </c>
      <c r="O2786" s="254" t="str">
        <f>IF(ISBLANK(INDEX('Policy Characteristics'!I:I,MATCH($C2786,'Policy Characteristics'!$C:$C,0))),"",INDEX('Policy Characteristics'!I:I,MATCH($C2786,'Policy Characteristics'!$C:$C,0)))</f>
        <v>% of sector hydrogen use</v>
      </c>
      <c r="P2786" s="254" t="str">
        <f>IF(ISBLANK(INDEX('Policy Characteristics'!J:J,MATCH($C2786,'Policy Characteristics'!$C:$C,0))),"",INDEX('Policy Characteristics'!J:J,MATCH($C2786,'Policy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786" s="254" t="str">
        <f>IF(ISBLANK(INDEX('Policy Characteristics'!K:K,MATCH($C2786,'Policy Characteristics'!$C:$C,0))),"",INDEX('Policy Characteristics'!K:K,MATCH($C2786,'Policy Characteristics'!$C:$C,0)))</f>
        <v/>
      </c>
      <c r="R2786" s="254" t="str">
        <f>IF(ISBLANK(INDEX('Policy Characteristics'!L:L,MATCH($C2786,'Policy Characteristics'!$C:$C,0))),"",INDEX('Policy Characteristics'!L:L,MATCH($C2786,'Policy Characteristics'!$C:$C,0)))</f>
        <v/>
      </c>
    </row>
    <row r="2787" spans="1:18" s="2" customFormat="1" x14ac:dyDescent="0.35">
      <c r="A2787" s="254" t="str">
        <f>IF(ISBLANK(INDEX('Policy Characteristics'!A:A,MATCH($C2787,'Policy Characteristics'!$C:$C,0))),"",INDEX('Policy Characteristics'!A:A,MATCH($C2787,'Policy Characteristics'!$C:$C,0)))</f>
        <v>District Heat and Hydrogen</v>
      </c>
      <c r="B2787" s="262" t="str">
        <f>IF(ISBLANK(INDEX('Policy Characteristics'!B:B,MATCH($C2787,'Policy Characteristics'!$C:$C,0))),"",INDEX('Policy Characteristics'!B:B,MATCH($C2787,'Policy Characteristics'!$C:$C,0)))</f>
        <v>Green Hydrogen Requirement</v>
      </c>
      <c r="C2787" t="str">
        <f t="shared" si="125"/>
        <v>Required Green Share of Hydrogen Demand by Sector</v>
      </c>
      <c r="D2787" s="6" t="s">
        <v>318</v>
      </c>
      <c r="E2787" s="6"/>
      <c r="F2787" s="6" t="s">
        <v>322</v>
      </c>
      <c r="G2787" s="6"/>
      <c r="H2787" s="47">
        <f t="shared" si="124"/>
        <v>2786</v>
      </c>
      <c r="I2787" s="325" t="s">
        <v>40</v>
      </c>
      <c r="J2787" s="255" t="str">
        <f>IF(ISBLANK(INDEX('Policy Characteristics'!D:D,MATCH($C2787,'Policy Characteristics'!$C:$C,0))),"",INDEX('Policy Characteristics'!D:D,MATCH($C2787,'Policy Characteristics'!$C:$C,0)))</f>
        <v>Clean Hydrogen Requirement</v>
      </c>
      <c r="K2787" s="254" t="str">
        <f>IF(ISBLANK(INDEX('Policy Characteristics'!E:E,MATCH($C2787,'Policy Characteristics'!$C:$C,0))),"",INDEX('Policy Characteristics'!E:E,MATCH($C2787,'Policy Characteristics'!$C:$C,0)))</f>
        <v>hydgn green hydrogen requirement</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1</v>
      </c>
      <c r="N2787" s="261">
        <f>IF(ISBLANK(INDEX('Policy Characteristics'!H:H,MATCH($C2787,'Policy Characteristics'!$C:$C,0))),"",INDEX('Policy Characteristics'!H:H,MATCH($C2787,'Policy Characteristics'!$C:$C,0)))</f>
        <v>0.01</v>
      </c>
      <c r="O2787" s="254" t="str">
        <f>IF(ISBLANK(INDEX('Policy Characteristics'!I:I,MATCH($C2787,'Policy Characteristics'!$C:$C,0))),"",INDEX('Policy Characteristics'!I:I,MATCH($C2787,'Policy Characteristics'!$C:$C,0)))</f>
        <v>% of sector hydrogen use</v>
      </c>
      <c r="P2787" s="254" t="str">
        <f>IF(ISBLANK(INDEX('Policy Characteristics'!J:J,MATCH($C2787,'Policy Characteristics'!$C:$C,0))),"",INDEX('Policy Characteristics'!J:J,MATCH($C2787,'Policy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787" s="254" t="str">
        <f>IF(ISBLANK(INDEX('Policy Characteristics'!K:K,MATCH($C2787,'Policy Characteristics'!$C:$C,0))),"",INDEX('Policy Characteristics'!K:K,MATCH($C2787,'Policy Characteristics'!$C:$C,0)))</f>
        <v/>
      </c>
      <c r="R2787" s="254" t="str">
        <f>IF(ISBLANK(INDEX('Policy Characteristics'!L:L,MATCH($C2787,'Policy Characteristics'!$C:$C,0))),"",INDEX('Policy Characteristics'!L:L,MATCH($C2787,'Policy Characteristics'!$C:$C,0)))</f>
        <v/>
      </c>
    </row>
    <row r="2788" spans="1:18" s="2" customFormat="1" x14ac:dyDescent="0.35">
      <c r="A2788" s="254" t="str">
        <f>IF(ISBLANK(INDEX('Policy Characteristics'!A:A,MATCH($C2788,'Policy Characteristics'!$C:$C,0))),"",INDEX('Policy Characteristics'!A:A,MATCH($C2788,'Policy Characteristics'!$C:$C,0)))</f>
        <v>District Heat and Hydrogen</v>
      </c>
      <c r="B2788" s="262" t="str">
        <f>IF(ISBLANK(INDEX('Policy Characteristics'!B:B,MATCH($C2788,'Policy Characteristics'!$C:$C,0))),"",INDEX('Policy Characteristics'!B:B,MATCH($C2788,'Policy Characteristics'!$C:$C,0)))</f>
        <v>Green Hydrogen Requirement</v>
      </c>
      <c r="C2788" t="str">
        <f t="shared" si="125"/>
        <v>Required Green Share of Hydrogen Demand by Sector</v>
      </c>
      <c r="D2788" s="6" t="s">
        <v>2464</v>
      </c>
      <c r="E2788" s="6"/>
      <c r="F2788" s="6" t="s">
        <v>2845</v>
      </c>
      <c r="G2788" s="6"/>
      <c r="H2788" s="47">
        <f t="shared" si="124"/>
        <v>2787</v>
      </c>
      <c r="I2788" s="325" t="s">
        <v>41</v>
      </c>
      <c r="J2788" s="255" t="str">
        <f>IF(ISBLANK(INDEX('Policy Characteristics'!D:D,MATCH($C2788,'Policy Characteristics'!$C:$C,0))),"",INDEX('Policy Characteristics'!D:D,MATCH($C2788,'Policy Characteristics'!$C:$C,0)))</f>
        <v>Clean Hydrogen Requirement</v>
      </c>
      <c r="K2788" s="254" t="str">
        <f>IF(ISBLANK(INDEX('Policy Characteristics'!E:E,MATCH($C2788,'Policy Characteristics'!$C:$C,0))),"",INDEX('Policy Characteristics'!E:E,MATCH($C2788,'Policy Characteristics'!$C:$C,0)))</f>
        <v>hydgn green hydrogen requirement</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1</v>
      </c>
      <c r="N2788" s="261">
        <f>IF(ISBLANK(INDEX('Policy Characteristics'!H:H,MATCH($C2788,'Policy Characteristics'!$C:$C,0))),"",INDEX('Policy Characteristics'!H:H,MATCH($C2788,'Policy Characteristics'!$C:$C,0)))</f>
        <v>0.01</v>
      </c>
      <c r="O2788" s="254" t="str">
        <f>IF(ISBLANK(INDEX('Policy Characteristics'!I:I,MATCH($C2788,'Policy Characteristics'!$C:$C,0))),"",INDEX('Policy Characteristics'!I:I,MATCH($C2788,'Policy Characteristics'!$C:$C,0)))</f>
        <v>% of sector hydrogen use</v>
      </c>
      <c r="P2788" s="254" t="str">
        <f>IF(ISBLANK(INDEX('Policy Characteristics'!J:J,MATCH($C2788,'Policy Characteristics'!$C:$C,0))),"",INDEX('Policy Characteristics'!J:J,MATCH($C2788,'Policy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788" s="254" t="str">
        <f>IF(ISBLANK(INDEX('Policy Characteristics'!K:K,MATCH($C2788,'Policy Characteristics'!$C:$C,0))),"",INDEX('Policy Characteristics'!K:K,MATCH($C2788,'Policy Characteristics'!$C:$C,0)))</f>
        <v/>
      </c>
      <c r="R2788" s="254" t="str">
        <f>IF(ISBLANK(INDEX('Policy Characteristics'!L:L,MATCH($C2788,'Policy Characteristics'!$C:$C,0))),"",INDEX('Policy Characteristics'!L:L,MATCH($C2788,'Policy Characteristics'!$C:$C,0)))</f>
        <v/>
      </c>
    </row>
    <row r="2789" spans="1:18" s="2" customFormat="1" x14ac:dyDescent="0.35">
      <c r="A2789" s="254" t="str">
        <f>IF(ISBLANK(INDEX('Policy Characteristics'!A:A,MATCH($C2789,'Policy Characteristics'!$C:$C,0))),"",INDEX('Policy Characteristics'!A:A,MATCH($C2789,'Policy Characteristics'!$C:$C,0)))</f>
        <v>District Heat and Hydrogen</v>
      </c>
      <c r="B2789" s="262" t="str">
        <f>IF(ISBLANK(INDEX('Policy Characteristics'!B:B,MATCH($C2789,'Policy Characteristics'!$C:$C,0))),"",INDEX('Policy Characteristics'!B:B,MATCH($C2789,'Policy Characteristics'!$C:$C,0)))</f>
        <v>Green Hydrogen Requirement</v>
      </c>
      <c r="C2789" t="str">
        <f t="shared" si="125"/>
        <v>Required Green Share of Hydrogen Demand by Sector</v>
      </c>
      <c r="D2789" s="6" t="s">
        <v>3656</v>
      </c>
      <c r="E2789" s="6"/>
      <c r="F2789" s="6" t="s">
        <v>4171</v>
      </c>
      <c r="G2789" s="6"/>
      <c r="H2789" s="47">
        <f t="shared" si="124"/>
        <v>2788</v>
      </c>
      <c r="I2789" s="325" t="s">
        <v>41</v>
      </c>
      <c r="J2789" s="255" t="str">
        <f>IF(ISBLANK(INDEX('Policy Characteristics'!D:D,MATCH($C2789,'Policy Characteristics'!$C:$C,0))),"",INDEX('Policy Characteristics'!D:D,MATCH($C2789,'Policy Characteristics'!$C:$C,0)))</f>
        <v>Clean Hydrogen Requirement</v>
      </c>
      <c r="K2789" s="254" t="str">
        <f>IF(ISBLANK(INDEX('Policy Characteristics'!E:E,MATCH($C2789,'Policy Characteristics'!$C:$C,0))),"",INDEX('Policy Characteristics'!E:E,MATCH($C2789,'Policy Characteristics'!$C:$C,0)))</f>
        <v>hydgn green hydrogen requirement</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0.01</v>
      </c>
      <c r="O2789" s="254" t="str">
        <f>IF(ISBLANK(INDEX('Policy Characteristics'!I:I,MATCH($C2789,'Policy Characteristics'!$C:$C,0))),"",INDEX('Policy Characteristics'!I:I,MATCH($C2789,'Policy Characteristics'!$C:$C,0)))</f>
        <v>% of sector hydrogen use</v>
      </c>
      <c r="P2789" s="254" t="str">
        <f>IF(ISBLANK(INDEX('Policy Characteristics'!J:J,MATCH($C2789,'Policy Characteristics'!$C:$C,0))),"",INDEX('Policy Characteristics'!J:J,MATCH($C2789,'Policy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789" s="254" t="str">
        <f>IF(ISBLANK(INDEX('Policy Characteristics'!K:K,MATCH($C2789,'Policy Characteristics'!$C:$C,0))),"",INDEX('Policy Characteristics'!K:K,MATCH($C2789,'Policy Characteristics'!$C:$C,0)))</f>
        <v/>
      </c>
      <c r="R2789" s="254" t="str">
        <f>IF(ISBLANK(INDEX('Policy Characteristics'!L:L,MATCH($C2789,'Policy Characteristics'!$C:$C,0))),"",INDEX('Policy Characteristics'!L:L,MATCH($C2789,'Policy Characteristics'!$C:$C,0)))</f>
        <v/>
      </c>
    </row>
    <row r="2790" spans="1:18" s="2" customFormat="1" x14ac:dyDescent="0.35">
      <c r="A2790" s="254" t="str">
        <f>IF(ISBLANK(INDEX('Policy Characteristics'!A:A,MATCH($C2790,'Policy Characteristics'!$C:$C,0))),"",INDEX('Policy Characteristics'!A:A,MATCH($C2790,'Policy Characteristics'!$C:$C,0)))</f>
        <v>District Heat and Hydrogen</v>
      </c>
      <c r="B2790" s="262" t="str">
        <f>IF(ISBLANK(INDEX('Policy Characteristics'!B:B,MATCH($C2790,'Policy Characteristics'!$C:$C,0))),"",INDEX('Policy Characteristics'!B:B,MATCH($C2790,'Policy Characteristics'!$C:$C,0)))</f>
        <v>Low Carbon Hydrogen Requirement</v>
      </c>
      <c r="C2790" t="s">
        <v>4167</v>
      </c>
      <c r="D2790" s="6" t="s">
        <v>317</v>
      </c>
      <c r="E2790" s="6"/>
      <c r="F2790" s="6" t="s">
        <v>321</v>
      </c>
      <c r="G2790" s="6"/>
      <c r="H2790" s="47">
        <f t="shared" si="124"/>
        <v>2789</v>
      </c>
      <c r="I2790" s="325" t="s">
        <v>40</v>
      </c>
      <c r="J2790" s="255" t="str">
        <f>IF(ISBLANK(INDEX('Policy Characteristics'!D:D,MATCH($C2790,'Policy Characteristics'!$C:$C,0))),"",INDEX('Policy Characteristics'!D:D,MATCH($C2790,'Policy Characteristics'!$C:$C,0)))</f>
        <v>Clean Hydrogen Requirement</v>
      </c>
      <c r="K2790" s="254" t="str">
        <f>IF(ISBLANK(INDEX('Policy Characteristics'!E:E,MATCH($C2790,'Policy Characteristics'!$C:$C,0))),"",INDEX('Policy Characteristics'!E:E,MATCH($C2790,'Policy Characteristics'!$C:$C,0)))</f>
        <v>hydgn low carbon hydrogen requirement</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0.01</v>
      </c>
      <c r="O2790" s="254" t="str">
        <f>IF(ISBLANK(INDEX('Policy Characteristics'!I:I,MATCH($C2790,'Policy Characteristics'!$C:$C,0))),"",INDEX('Policy Characteristics'!I:I,MATCH($C2790,'Policy Characteristics'!$C:$C,0)))</f>
        <v>% of sector hydrogen use</v>
      </c>
      <c r="P2790" s="254" t="str">
        <f>IF(ISBLANK(INDEX('Policy Characteristics'!J:J,MATCH($C2790,'Policy Characteristics'!$C:$C,0))),"",INDEX('Policy Characteristics'!J:J,MATCH($C2790,'Policy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790" s="254" t="str">
        <f>IF(ISBLANK(INDEX('Policy Characteristics'!K:K,MATCH($C2790,'Policy Characteristics'!$C:$C,0))),"",INDEX('Policy Characteristics'!K:K,MATCH($C2790,'Policy Characteristics'!$C:$C,0)))</f>
        <v/>
      </c>
      <c r="R2790" s="254" t="str">
        <f>IF(ISBLANK(INDEX('Policy Characteristics'!L:L,MATCH($C2790,'Policy Characteristics'!$C:$C,0))),"",INDEX('Policy Characteristics'!L:L,MATCH($C2790,'Policy Characteristics'!$C:$C,0)))</f>
        <v/>
      </c>
    </row>
    <row r="2791" spans="1:18" s="2" customFormat="1" x14ac:dyDescent="0.35">
      <c r="A2791" s="254" t="str">
        <f>IF(ISBLANK(INDEX('Policy Characteristics'!A:A,MATCH($C2791,'Policy Characteristics'!$C:$C,0))),"",INDEX('Policy Characteristics'!A:A,MATCH($C2791,'Policy Characteristics'!$C:$C,0)))</f>
        <v>District Heat and Hydrogen</v>
      </c>
      <c r="B2791" s="262" t="str">
        <f>IF(ISBLANK(INDEX('Policy Characteristics'!B:B,MATCH($C2791,'Policy Characteristics'!$C:$C,0))),"",INDEX('Policy Characteristics'!B:B,MATCH($C2791,'Policy Characteristics'!$C:$C,0)))</f>
        <v>Low Carbon Hydrogen Requirement</v>
      </c>
      <c r="C2791" t="str">
        <f t="shared" ref="C2791:C2796" si="126">$C$2790</f>
        <v>Required Low Carbon Share of Hydrogen Demand by Sector</v>
      </c>
      <c r="D2791" s="6" t="s">
        <v>325</v>
      </c>
      <c r="E2791" s="6"/>
      <c r="F2791" s="6" t="s">
        <v>326</v>
      </c>
      <c r="G2791" s="6"/>
      <c r="H2791" s="47">
        <f t="shared" si="124"/>
        <v>2790</v>
      </c>
      <c r="I2791" s="325" t="s">
        <v>40</v>
      </c>
      <c r="J2791" s="255" t="str">
        <f>IF(ISBLANK(INDEX('Policy Characteristics'!D:D,MATCH($C2791,'Policy Characteristics'!$C:$C,0))),"",INDEX('Policy Characteristics'!D:D,MATCH($C2791,'Policy Characteristics'!$C:$C,0)))</f>
        <v>Clean Hydrogen Requirement</v>
      </c>
      <c r="K2791" s="254" t="str">
        <f>IF(ISBLANK(INDEX('Policy Characteristics'!E:E,MATCH($C2791,'Policy Characteristics'!$C:$C,0))),"",INDEX('Policy Characteristics'!E:E,MATCH($C2791,'Policy Characteristics'!$C:$C,0)))</f>
        <v>hydgn low carbon hydrogen requirement</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0.01</v>
      </c>
      <c r="O2791" s="254" t="str">
        <f>IF(ISBLANK(INDEX('Policy Characteristics'!I:I,MATCH($C2791,'Policy Characteristics'!$C:$C,0))),"",INDEX('Policy Characteristics'!I:I,MATCH($C2791,'Policy Characteristics'!$C:$C,0)))</f>
        <v>% of sector hydrogen use</v>
      </c>
      <c r="P2791" s="254" t="str">
        <f>IF(ISBLANK(INDEX('Policy Characteristics'!J:J,MATCH($C2791,'Policy Characteristics'!$C:$C,0))),"",INDEX('Policy Characteristics'!J:J,MATCH($C2791,'Policy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791" s="254" t="str">
        <f>IF(ISBLANK(INDEX('Policy Characteristics'!K:K,MATCH($C2791,'Policy Characteristics'!$C:$C,0))),"",INDEX('Policy Characteristics'!K:K,MATCH($C2791,'Policy Characteristics'!$C:$C,0)))</f>
        <v/>
      </c>
      <c r="R2791" s="254" t="str">
        <f>IF(ISBLANK(INDEX('Policy Characteristics'!L:L,MATCH($C2791,'Policy Characteristics'!$C:$C,0))),"",INDEX('Policy Characteristics'!L:L,MATCH($C2791,'Policy Characteristics'!$C:$C,0)))</f>
        <v/>
      </c>
    </row>
    <row r="2792" spans="1:18" s="2" customFormat="1" x14ac:dyDescent="0.35">
      <c r="A2792" s="254" t="str">
        <f>IF(ISBLANK(INDEX('Policy Characteristics'!A:A,MATCH($C2792,'Policy Characteristics'!$C:$C,0))),"",INDEX('Policy Characteristics'!A:A,MATCH($C2792,'Policy Characteristics'!$C:$C,0)))</f>
        <v>District Heat and Hydrogen</v>
      </c>
      <c r="B2792" s="262" t="str">
        <f>IF(ISBLANK(INDEX('Policy Characteristics'!B:B,MATCH($C2792,'Policy Characteristics'!$C:$C,0))),"",INDEX('Policy Characteristics'!B:B,MATCH($C2792,'Policy Characteristics'!$C:$C,0)))</f>
        <v>Low Carbon Hydrogen Requirement</v>
      </c>
      <c r="C2792" t="str">
        <f t="shared" si="126"/>
        <v>Required Low Carbon Share of Hydrogen Demand by Sector</v>
      </c>
      <c r="D2792" s="6" t="s">
        <v>319</v>
      </c>
      <c r="E2792" s="6"/>
      <c r="F2792" s="6" t="s">
        <v>323</v>
      </c>
      <c r="G2792" s="6"/>
      <c r="H2792" s="47">
        <f t="shared" si="124"/>
        <v>2791</v>
      </c>
      <c r="I2792" s="325" t="s">
        <v>41</v>
      </c>
      <c r="J2792" s="255" t="str">
        <f>IF(ISBLANK(INDEX('Policy Characteristics'!D:D,MATCH($C2792,'Policy Characteristics'!$C:$C,0))),"",INDEX('Policy Characteristics'!D:D,MATCH($C2792,'Policy Characteristics'!$C:$C,0)))</f>
        <v>Clean Hydrogen Requirement</v>
      </c>
      <c r="K2792" s="254" t="str">
        <f>IF(ISBLANK(INDEX('Policy Characteristics'!E:E,MATCH($C2792,'Policy Characteristics'!$C:$C,0))),"",INDEX('Policy Characteristics'!E:E,MATCH($C2792,'Policy Characteristics'!$C:$C,0)))</f>
        <v>hydgn low carbon hydrogen requirement</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0.01</v>
      </c>
      <c r="O2792" s="254" t="str">
        <f>IF(ISBLANK(INDEX('Policy Characteristics'!I:I,MATCH($C2792,'Policy Characteristics'!$C:$C,0))),"",INDEX('Policy Characteristics'!I:I,MATCH($C2792,'Policy Characteristics'!$C:$C,0)))</f>
        <v>% of sector hydrogen use</v>
      </c>
      <c r="P2792" s="254" t="str">
        <f>IF(ISBLANK(INDEX('Policy Characteristics'!J:J,MATCH($C2792,'Policy Characteristics'!$C:$C,0))),"",INDEX('Policy Characteristics'!J:J,MATCH($C2792,'Policy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792" s="254" t="str">
        <f>IF(ISBLANK(INDEX('Policy Characteristics'!K:K,MATCH($C2792,'Policy Characteristics'!$C:$C,0))),"",INDEX('Policy Characteristics'!K:K,MATCH($C2792,'Policy Characteristics'!$C:$C,0)))</f>
        <v/>
      </c>
      <c r="R2792" s="254" t="str">
        <f>IF(ISBLANK(INDEX('Policy Characteristics'!L:L,MATCH($C2792,'Policy Characteristics'!$C:$C,0))),"",INDEX('Policy Characteristics'!L:L,MATCH($C2792,'Policy Characteristics'!$C:$C,0)))</f>
        <v/>
      </c>
    </row>
    <row r="2793" spans="1:18" s="2" customFormat="1" x14ac:dyDescent="0.35">
      <c r="A2793" s="254" t="str">
        <f>IF(ISBLANK(INDEX('Policy Characteristics'!A:A,MATCH($C2793,'Policy Characteristics'!$C:$C,0))),"",INDEX('Policy Characteristics'!A:A,MATCH($C2793,'Policy Characteristics'!$C:$C,0)))</f>
        <v>District Heat and Hydrogen</v>
      </c>
      <c r="B2793" s="262" t="str">
        <f>IF(ISBLANK(INDEX('Policy Characteristics'!B:B,MATCH($C2793,'Policy Characteristics'!$C:$C,0))),"",INDEX('Policy Characteristics'!B:B,MATCH($C2793,'Policy Characteristics'!$C:$C,0)))</f>
        <v>Low Carbon Hydrogen Requirement</v>
      </c>
      <c r="C2793" t="str">
        <f t="shared" si="126"/>
        <v>Required Low Carbon Share of Hydrogen Demand by Sector</v>
      </c>
      <c r="D2793" s="6" t="s">
        <v>320</v>
      </c>
      <c r="E2793" s="6"/>
      <c r="F2793" s="6" t="s">
        <v>324</v>
      </c>
      <c r="G2793" s="6"/>
      <c r="H2793" s="47">
        <f t="shared" si="124"/>
        <v>2792</v>
      </c>
      <c r="I2793" s="325" t="s">
        <v>41</v>
      </c>
      <c r="J2793" s="255" t="str">
        <f>IF(ISBLANK(INDEX('Policy Characteristics'!D:D,MATCH($C2793,'Policy Characteristics'!$C:$C,0))),"",INDEX('Policy Characteristics'!D:D,MATCH($C2793,'Policy Characteristics'!$C:$C,0)))</f>
        <v>Clean Hydrogen Requirement</v>
      </c>
      <c r="K2793" s="254" t="str">
        <f>IF(ISBLANK(INDEX('Policy Characteristics'!E:E,MATCH($C2793,'Policy Characteristics'!$C:$C,0))),"",INDEX('Policy Characteristics'!E:E,MATCH($C2793,'Policy Characteristics'!$C:$C,0)))</f>
        <v>hydgn low carbon hydrogen requirement</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0.01</v>
      </c>
      <c r="O2793" s="254" t="str">
        <f>IF(ISBLANK(INDEX('Policy Characteristics'!I:I,MATCH($C2793,'Policy Characteristics'!$C:$C,0))),"",INDEX('Policy Characteristics'!I:I,MATCH($C2793,'Policy Characteristics'!$C:$C,0)))</f>
        <v>% of sector hydrogen use</v>
      </c>
      <c r="P2793" s="254" t="str">
        <f>IF(ISBLANK(INDEX('Policy Characteristics'!J:J,MATCH($C2793,'Policy Characteristics'!$C:$C,0))),"",INDEX('Policy Characteristics'!J:J,MATCH($C2793,'Policy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793" s="254" t="str">
        <f>IF(ISBLANK(INDEX('Policy Characteristics'!K:K,MATCH($C2793,'Policy Characteristics'!$C:$C,0))),"",INDEX('Policy Characteristics'!K:K,MATCH($C2793,'Policy Characteristics'!$C:$C,0)))</f>
        <v/>
      </c>
      <c r="R2793" s="254" t="str">
        <f>IF(ISBLANK(INDEX('Policy Characteristics'!L:L,MATCH($C2793,'Policy Characteristics'!$C:$C,0))),"",INDEX('Policy Characteristics'!L:L,MATCH($C2793,'Policy Characteristics'!$C:$C,0)))</f>
        <v/>
      </c>
    </row>
    <row r="2794" spans="1:18" s="2" customFormat="1" x14ac:dyDescent="0.35">
      <c r="A2794" s="254" t="str">
        <f>IF(ISBLANK(INDEX('Policy Characteristics'!A:A,MATCH($C2794,'Policy Characteristics'!$C:$C,0))),"",INDEX('Policy Characteristics'!A:A,MATCH($C2794,'Policy Characteristics'!$C:$C,0)))</f>
        <v>District Heat and Hydrogen</v>
      </c>
      <c r="B2794" s="262" t="str">
        <f>IF(ISBLANK(INDEX('Policy Characteristics'!B:B,MATCH($C2794,'Policy Characteristics'!$C:$C,0))),"",INDEX('Policy Characteristics'!B:B,MATCH($C2794,'Policy Characteristics'!$C:$C,0)))</f>
        <v>Low Carbon Hydrogen Requirement</v>
      </c>
      <c r="C2794" t="str">
        <f t="shared" si="126"/>
        <v>Required Low Carbon Share of Hydrogen Demand by Sector</v>
      </c>
      <c r="D2794" s="6" t="s">
        <v>318</v>
      </c>
      <c r="E2794" s="6"/>
      <c r="F2794" s="6" t="s">
        <v>322</v>
      </c>
      <c r="G2794" s="6"/>
      <c r="H2794" s="47">
        <f t="shared" si="124"/>
        <v>2793</v>
      </c>
      <c r="I2794" s="325" t="s">
        <v>40</v>
      </c>
      <c r="J2794" s="255" t="str">
        <f>IF(ISBLANK(INDEX('Policy Characteristics'!D:D,MATCH($C2794,'Policy Characteristics'!$C:$C,0))),"",INDEX('Policy Characteristics'!D:D,MATCH($C2794,'Policy Characteristics'!$C:$C,0)))</f>
        <v>Clean Hydrogen Requirement</v>
      </c>
      <c r="K2794" s="254" t="str">
        <f>IF(ISBLANK(INDEX('Policy Characteristics'!E:E,MATCH($C2794,'Policy Characteristics'!$C:$C,0))),"",INDEX('Policy Characteristics'!E:E,MATCH($C2794,'Policy Characteristics'!$C:$C,0)))</f>
        <v>hydgn low carbon hydrogen requirement</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0.01</v>
      </c>
      <c r="O2794" s="254" t="str">
        <f>IF(ISBLANK(INDEX('Policy Characteristics'!I:I,MATCH($C2794,'Policy Characteristics'!$C:$C,0))),"",INDEX('Policy Characteristics'!I:I,MATCH($C2794,'Policy Characteristics'!$C:$C,0)))</f>
        <v>% of sector hydrogen use</v>
      </c>
      <c r="P2794" s="254" t="str">
        <f>IF(ISBLANK(INDEX('Policy Characteristics'!J:J,MATCH($C2794,'Policy Characteristics'!$C:$C,0))),"",INDEX('Policy Characteristics'!J:J,MATCH($C2794,'Policy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794" s="254" t="str">
        <f>IF(ISBLANK(INDEX('Policy Characteristics'!K:K,MATCH($C2794,'Policy Characteristics'!$C:$C,0))),"",INDEX('Policy Characteristics'!K:K,MATCH($C2794,'Policy Characteristics'!$C:$C,0)))</f>
        <v/>
      </c>
      <c r="R2794" s="254" t="str">
        <f>IF(ISBLANK(INDEX('Policy Characteristics'!L:L,MATCH($C2794,'Policy Characteristics'!$C:$C,0))),"",INDEX('Policy Characteristics'!L:L,MATCH($C2794,'Policy Characteristics'!$C:$C,0)))</f>
        <v/>
      </c>
    </row>
    <row r="2795" spans="1:18" s="2" customFormat="1" x14ac:dyDescent="0.35">
      <c r="A2795" s="254" t="str">
        <f>IF(ISBLANK(INDEX('Policy Characteristics'!A:A,MATCH($C2795,'Policy Characteristics'!$C:$C,0))),"",INDEX('Policy Characteristics'!A:A,MATCH($C2795,'Policy Characteristics'!$C:$C,0)))</f>
        <v>District Heat and Hydrogen</v>
      </c>
      <c r="B2795" s="262" t="str">
        <f>IF(ISBLANK(INDEX('Policy Characteristics'!B:B,MATCH($C2795,'Policy Characteristics'!$C:$C,0))),"",INDEX('Policy Characteristics'!B:B,MATCH($C2795,'Policy Characteristics'!$C:$C,0)))</f>
        <v>Low Carbon Hydrogen Requirement</v>
      </c>
      <c r="C2795" t="str">
        <f t="shared" si="126"/>
        <v>Required Low Carbon Share of Hydrogen Demand by Sector</v>
      </c>
      <c r="D2795" s="6" t="s">
        <v>2464</v>
      </c>
      <c r="E2795" s="6"/>
      <c r="F2795" s="6" t="s">
        <v>2845</v>
      </c>
      <c r="G2795" s="6"/>
      <c r="H2795" s="47">
        <f t="shared" si="124"/>
        <v>2794</v>
      </c>
      <c r="I2795" s="325" t="s">
        <v>41</v>
      </c>
      <c r="J2795" s="255" t="str">
        <f>IF(ISBLANK(INDEX('Policy Characteristics'!D:D,MATCH($C2795,'Policy Characteristics'!$C:$C,0))),"",INDEX('Policy Characteristics'!D:D,MATCH($C2795,'Policy Characteristics'!$C:$C,0)))</f>
        <v>Clean Hydrogen Requirement</v>
      </c>
      <c r="K2795" s="254" t="str">
        <f>IF(ISBLANK(INDEX('Policy Characteristics'!E:E,MATCH($C2795,'Policy Characteristics'!$C:$C,0))),"",INDEX('Policy Characteristics'!E:E,MATCH($C2795,'Policy Characteristics'!$C:$C,0)))</f>
        <v>hydgn low carbon hydrogen requirement</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0.01</v>
      </c>
      <c r="O2795" s="254" t="str">
        <f>IF(ISBLANK(INDEX('Policy Characteristics'!I:I,MATCH($C2795,'Policy Characteristics'!$C:$C,0))),"",INDEX('Policy Characteristics'!I:I,MATCH($C2795,'Policy Characteristics'!$C:$C,0)))</f>
        <v>% of sector hydrogen use</v>
      </c>
      <c r="P2795" s="254" t="str">
        <f>IF(ISBLANK(INDEX('Policy Characteristics'!J:J,MATCH($C2795,'Policy Characteristics'!$C:$C,0))),"",INDEX('Policy Characteristics'!J:J,MATCH($C2795,'Policy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795" s="254" t="str">
        <f>IF(ISBLANK(INDEX('Policy Characteristics'!K:K,MATCH($C2795,'Policy Characteristics'!$C:$C,0))),"",INDEX('Policy Characteristics'!K:K,MATCH($C2795,'Policy Characteristics'!$C:$C,0)))</f>
        <v/>
      </c>
      <c r="R2795" s="254" t="str">
        <f>IF(ISBLANK(INDEX('Policy Characteristics'!L:L,MATCH($C2795,'Policy Characteristics'!$C:$C,0))),"",INDEX('Policy Characteristics'!L:L,MATCH($C2795,'Policy Characteristics'!$C:$C,0)))</f>
        <v/>
      </c>
    </row>
    <row r="2796" spans="1:18" s="2" customFormat="1" x14ac:dyDescent="0.35">
      <c r="A2796" s="254" t="str">
        <f>IF(ISBLANK(INDEX('Policy Characteristics'!A:A,MATCH($C2796,'Policy Characteristics'!$C:$C,0))),"",INDEX('Policy Characteristics'!A:A,MATCH($C2796,'Policy Characteristics'!$C:$C,0)))</f>
        <v>District Heat and Hydrogen</v>
      </c>
      <c r="B2796" s="262" t="str">
        <f>IF(ISBLANK(INDEX('Policy Characteristics'!B:B,MATCH($C2796,'Policy Characteristics'!$C:$C,0))),"",INDEX('Policy Characteristics'!B:B,MATCH($C2796,'Policy Characteristics'!$C:$C,0)))</f>
        <v>Low Carbon Hydrogen Requirement</v>
      </c>
      <c r="C2796" t="str">
        <f t="shared" si="126"/>
        <v>Required Low Carbon Share of Hydrogen Demand by Sector</v>
      </c>
      <c r="D2796" s="6" t="s">
        <v>3656</v>
      </c>
      <c r="E2796" s="6"/>
      <c r="F2796" s="6" t="s">
        <v>4171</v>
      </c>
      <c r="G2796" s="6"/>
      <c r="H2796" s="47">
        <f t="shared" si="124"/>
        <v>2795</v>
      </c>
      <c r="I2796" s="325" t="s">
        <v>41</v>
      </c>
      <c r="J2796" s="255" t="str">
        <f>IF(ISBLANK(INDEX('Policy Characteristics'!D:D,MATCH($C2796,'Policy Characteristics'!$C:$C,0))),"",INDEX('Policy Characteristics'!D:D,MATCH($C2796,'Policy Characteristics'!$C:$C,0)))</f>
        <v>Clean Hydrogen Requirement</v>
      </c>
      <c r="K2796" s="254" t="str">
        <f>IF(ISBLANK(INDEX('Policy Characteristics'!E:E,MATCH($C2796,'Policy Characteristics'!$C:$C,0))),"",INDEX('Policy Characteristics'!E:E,MATCH($C2796,'Policy Characteristics'!$C:$C,0)))</f>
        <v>hydgn low carbon hydrogen requirement</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0.01</v>
      </c>
      <c r="O2796" s="254" t="str">
        <f>IF(ISBLANK(INDEX('Policy Characteristics'!I:I,MATCH($C2796,'Policy Characteristics'!$C:$C,0))),"",INDEX('Policy Characteristics'!I:I,MATCH($C2796,'Policy Characteristics'!$C:$C,0)))</f>
        <v>% of sector hydrogen use</v>
      </c>
      <c r="P2796" s="254" t="str">
        <f>IF(ISBLANK(INDEX('Policy Characteristics'!J:J,MATCH($C2796,'Policy Characteristics'!$C:$C,0))),"",INDEX('Policy Characteristics'!J:J,MATCH($C2796,'Policy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796" s="254" t="str">
        <f>IF(ISBLANK(INDEX('Policy Characteristics'!K:K,MATCH($C2796,'Policy Characteristics'!$C:$C,0))),"",INDEX('Policy Characteristics'!K:K,MATCH($C2796,'Policy Characteristics'!$C:$C,0)))</f>
        <v/>
      </c>
      <c r="R2796" s="254" t="str">
        <f>IF(ISBLANK(INDEX('Policy Characteristics'!L:L,MATCH($C2796,'Policy Characteristics'!$C:$C,0))),"",INDEX('Policy Characteristics'!L:L,MATCH($C2796,'Policy Characteristics'!$C:$C,0)))</f>
        <v/>
      </c>
    </row>
    <row r="2797" spans="1:18" s="4" customFormat="1" x14ac:dyDescent="0.3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Carbon Price</v>
      </c>
      <c r="C2797" t="s">
        <v>2389</v>
      </c>
      <c r="D2797" s="45" t="s">
        <v>317</v>
      </c>
      <c r="E2797" s="45"/>
      <c r="F2797" s="45" t="s">
        <v>321</v>
      </c>
      <c r="G2797" s="45"/>
      <c r="H2797" s="47">
        <f t="shared" si="124"/>
        <v>2796</v>
      </c>
      <c r="I2797" s="324" t="s">
        <v>40</v>
      </c>
      <c r="J2797" s="255" t="str">
        <f>IF(ISBLANK(INDEX('Policy Characteristics'!D:D,MATCH($C2797,'Policy Characteristics'!$C:$C,0))),"",INDEX('Policy Characteristics'!D:D,MATCH($C2797,'Policy Characteristics'!$C:$C,0)))</f>
        <v>Carbon Price</v>
      </c>
      <c r="K2797" s="254" t="str">
        <f>IF(ISBLANK(INDEX('Policy Characteristics'!E:E,MATCH($C2797,'Policy Characteristics'!$C:$C,0))),"",INDEX('Policy Characteristics'!E:E,MATCH($C2797,'Policy Characteristics'!$C:$C,0)))</f>
        <v>cross carbon tax</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300</v>
      </c>
      <c r="N2797" s="261">
        <f>IF(ISBLANK(INDEX('Policy Characteristics'!H:H,MATCH($C2797,'Policy Characteristics'!$C:$C,0))),"",INDEX('Policy Characteristics'!H:H,MATCH($C2797,'Policy Characteristics'!$C:$C,0)))</f>
        <v>5</v>
      </c>
      <c r="O2797" s="254" t="str">
        <f>IF(ISBLANK(INDEX('Policy Characteristics'!I:I,MATCH($C2797,'Policy Characteristics'!$C:$C,0))),"",INDEX('Policy Characteristics'!I:I,MATCH($C2797,'Policy Characteristics'!$C:$C,0)))</f>
        <v>$/metric ton CO2e</v>
      </c>
      <c r="P2797" s="254" t="str">
        <f>IF(ISBLANK(INDEX('Policy Characteristics'!J:J,MATCH($C2797,'Policy Characteristics'!$C:$C,0))),"",INDEX('Policy Characteristics'!J:J,MATCH($C2797,'Policy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97" s="254" t="str">
        <f>IF(ISBLANK(INDEX('Policy Characteristics'!K:K,MATCH($C2797,'Policy Characteristics'!$C:$C,0))),"",INDEX('Policy Characteristics'!K:K,MATCH($C2797,'Policy Characteristics'!$C:$C,0)))</f>
        <v>fuels.html#carbon-tax</v>
      </c>
      <c r="R2797" s="254" t="str">
        <f>IF(ISBLANK(INDEX('Policy Characteristics'!L:L,MATCH($C2797,'Policy Characteristics'!$C:$C,0))),"",INDEX('Policy Characteristics'!L:L,MATCH($C2797,'Policy Characteristics'!$C:$C,0)))</f>
        <v>carbon-tax.html</v>
      </c>
    </row>
    <row r="2798" spans="1:18" s="4" customFormat="1" x14ac:dyDescent="0.3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Carbon Price</v>
      </c>
      <c r="C2798" s="254" t="str">
        <f t="shared" ref="C2798" si="127">C$2797</f>
        <v>Additional Carbon Tax Rate</v>
      </c>
      <c r="D2798" s="45" t="s">
        <v>325</v>
      </c>
      <c r="E2798" s="45"/>
      <c r="F2798" s="45" t="s">
        <v>326</v>
      </c>
      <c r="G2798" s="45"/>
      <c r="H2798" s="47">
        <f t="shared" si="123"/>
        <v>2797</v>
      </c>
      <c r="I2798" s="324" t="s">
        <v>40</v>
      </c>
      <c r="J2798" s="255" t="str">
        <f>IF(ISBLANK(INDEX('Policy Characteristics'!D:D,MATCH($C2798,'Policy Characteristics'!$C:$C,0))),"",INDEX('Policy Characteristics'!D:D,MATCH($C2798,'Policy Characteristics'!$C:$C,0)))</f>
        <v>Carbon Price</v>
      </c>
      <c r="K2798" s="254" t="str">
        <f>IF(ISBLANK(INDEX('Policy Characteristics'!E:E,MATCH($C2798,'Policy Characteristics'!$C:$C,0))),"",INDEX('Policy Characteristics'!E:E,MATCH($C2798,'Policy Characteristics'!$C:$C,0)))</f>
        <v>cross carbon tax</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300</v>
      </c>
      <c r="N2798" s="261">
        <f>IF(ISBLANK(INDEX('Policy Characteristics'!H:H,MATCH($C2798,'Policy Characteristics'!$C:$C,0))),"",INDEX('Policy Characteristics'!H:H,MATCH($C2798,'Policy Characteristics'!$C:$C,0)))</f>
        <v>5</v>
      </c>
      <c r="O2798" s="254" t="str">
        <f>IF(ISBLANK(INDEX('Policy Characteristics'!I:I,MATCH($C2798,'Policy Characteristics'!$C:$C,0))),"",INDEX('Policy Characteristics'!I:I,MATCH($C2798,'Policy Characteristics'!$C:$C,0)))</f>
        <v>$/metric ton CO2e</v>
      </c>
      <c r="P2798" s="254" t="str">
        <f>IF(ISBLANK(INDEX('Policy Characteristics'!J:J,MATCH($C2798,'Policy Characteristics'!$C:$C,0))),"",INDEX('Policy Characteristics'!J:J,MATCH($C2798,'Policy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98" s="254" t="str">
        <f>IF(ISBLANK(INDEX('Policy Characteristics'!K:K,MATCH($C2798,'Policy Characteristics'!$C:$C,0))),"",INDEX('Policy Characteristics'!K:K,MATCH($C2798,'Policy Characteristics'!$C:$C,0)))</f>
        <v>fuels.html#carbon-tax</v>
      </c>
      <c r="R2798" s="254" t="str">
        <f>IF(ISBLANK(INDEX('Policy Characteristics'!L:L,MATCH($C2798,'Policy Characteristics'!$C:$C,0))),"",INDEX('Policy Characteristics'!L:L,MATCH($C2798,'Policy Characteristics'!$C:$C,0)))</f>
        <v>carbon-tax.html</v>
      </c>
    </row>
    <row r="2799" spans="1:18" s="4" customFormat="1" x14ac:dyDescent="0.3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Carbon Price</v>
      </c>
      <c r="C2799" s="254" t="str">
        <f t="shared" ref="C2799:C2802" si="128">C$2797</f>
        <v>Additional Carbon Tax Rate</v>
      </c>
      <c r="D2799" s="45" t="s">
        <v>319</v>
      </c>
      <c r="E2799" s="45"/>
      <c r="F2799" s="45" t="s">
        <v>323</v>
      </c>
      <c r="G2799" s="45"/>
      <c r="H2799" s="47">
        <f t="shared" si="123"/>
        <v>2798</v>
      </c>
      <c r="I2799" s="324" t="s">
        <v>40</v>
      </c>
      <c r="J2799" s="255" t="str">
        <f>IF(ISBLANK(INDEX('Policy Characteristics'!D:D,MATCH($C2799,'Policy Characteristics'!$C:$C,0))),"",INDEX('Policy Characteristics'!D:D,MATCH($C2799,'Policy Characteristics'!$C:$C,0)))</f>
        <v>Carbon Price</v>
      </c>
      <c r="K2799" s="254" t="str">
        <f>IF(ISBLANK(INDEX('Policy Characteristics'!E:E,MATCH($C2799,'Policy Characteristics'!$C:$C,0))),"",INDEX('Policy Characteristics'!E:E,MATCH($C2799,'Policy Characteristics'!$C:$C,0)))</f>
        <v>cross carbon tax</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300</v>
      </c>
      <c r="N2799" s="261">
        <f>IF(ISBLANK(INDEX('Policy Characteristics'!H:H,MATCH($C2799,'Policy Characteristics'!$C:$C,0))),"",INDEX('Policy Characteristics'!H:H,MATCH($C2799,'Policy Characteristics'!$C:$C,0)))</f>
        <v>5</v>
      </c>
      <c r="O2799" s="254" t="str">
        <f>IF(ISBLANK(INDEX('Policy Characteristics'!I:I,MATCH($C2799,'Policy Characteristics'!$C:$C,0))),"",INDEX('Policy Characteristics'!I:I,MATCH($C2799,'Policy Characteristics'!$C:$C,0)))</f>
        <v>$/metric ton CO2e</v>
      </c>
      <c r="P2799" s="254" t="str">
        <f>IF(ISBLANK(INDEX('Policy Characteristics'!J:J,MATCH($C2799,'Policy Characteristics'!$C:$C,0))),"",INDEX('Policy Characteristics'!J:J,MATCH($C2799,'Policy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99" s="254" t="str">
        <f>IF(ISBLANK(INDEX('Policy Characteristics'!K:K,MATCH($C2799,'Policy Characteristics'!$C:$C,0))),"",INDEX('Policy Characteristics'!K:K,MATCH($C2799,'Policy Characteristics'!$C:$C,0)))</f>
        <v>fuels.html#carbon-tax</v>
      </c>
      <c r="R2799" s="254" t="str">
        <f>IF(ISBLANK(INDEX('Policy Characteristics'!L:L,MATCH($C2799,'Policy Characteristics'!$C:$C,0))),"",INDEX('Policy Characteristics'!L:L,MATCH($C2799,'Policy Characteristics'!$C:$C,0)))</f>
        <v>carbon-tax.html</v>
      </c>
    </row>
    <row r="2800" spans="1:18" s="4" customFormat="1" x14ac:dyDescent="0.3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Carbon Price</v>
      </c>
      <c r="C2800" s="254" t="str">
        <f t="shared" si="128"/>
        <v>Additional Carbon Tax Rate</v>
      </c>
      <c r="D2800" s="45" t="s">
        <v>320</v>
      </c>
      <c r="E2800" s="45"/>
      <c r="F2800" s="45" t="s">
        <v>324</v>
      </c>
      <c r="G2800" s="45"/>
      <c r="H2800" s="47">
        <f t="shared" si="123"/>
        <v>2799</v>
      </c>
      <c r="I2800" s="324" t="s">
        <v>40</v>
      </c>
      <c r="J2800" s="255" t="str">
        <f>IF(ISBLANK(INDEX('Policy Characteristics'!D:D,MATCH($C2800,'Policy Characteristics'!$C:$C,0))),"",INDEX('Policy Characteristics'!D:D,MATCH($C2800,'Policy Characteristics'!$C:$C,0)))</f>
        <v>Carbon Price</v>
      </c>
      <c r="K2800" s="254" t="str">
        <f>IF(ISBLANK(INDEX('Policy Characteristics'!E:E,MATCH($C2800,'Policy Characteristics'!$C:$C,0))),"",INDEX('Policy Characteristics'!E:E,MATCH($C2800,'Policy Characteristics'!$C:$C,0)))</f>
        <v>cross carbon tax</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300</v>
      </c>
      <c r="N2800" s="261">
        <f>IF(ISBLANK(INDEX('Policy Characteristics'!H:H,MATCH($C2800,'Policy Characteristics'!$C:$C,0))),"",INDEX('Policy Characteristics'!H:H,MATCH($C2800,'Policy Characteristics'!$C:$C,0)))</f>
        <v>5</v>
      </c>
      <c r="O2800" s="254" t="str">
        <f>IF(ISBLANK(INDEX('Policy Characteristics'!I:I,MATCH($C2800,'Policy Characteristics'!$C:$C,0))),"",INDEX('Policy Characteristics'!I:I,MATCH($C2800,'Policy Characteristics'!$C:$C,0)))</f>
        <v>$/metric ton CO2e</v>
      </c>
      <c r="P2800" s="254" t="str">
        <f>IF(ISBLANK(INDEX('Policy Characteristics'!J:J,MATCH($C2800,'Policy Characteristics'!$C:$C,0))),"",INDEX('Policy Characteristics'!J:J,MATCH($C2800,'Policy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800" s="254" t="str">
        <f>IF(ISBLANK(INDEX('Policy Characteristics'!K:K,MATCH($C2800,'Policy Characteristics'!$C:$C,0))),"",INDEX('Policy Characteristics'!K:K,MATCH($C2800,'Policy Characteristics'!$C:$C,0)))</f>
        <v>fuels.html#carbon-tax</v>
      </c>
      <c r="R2800" s="254" t="str">
        <f>IF(ISBLANK(INDEX('Policy Characteristics'!L:L,MATCH($C2800,'Policy Characteristics'!$C:$C,0))),"",INDEX('Policy Characteristics'!L:L,MATCH($C2800,'Policy Characteristics'!$C:$C,0)))</f>
        <v>carbon-tax.html</v>
      </c>
    </row>
    <row r="2801" spans="1:18" s="4" customFormat="1" x14ac:dyDescent="0.3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Carbon Price</v>
      </c>
      <c r="C2801" s="254" t="str">
        <f t="shared" si="128"/>
        <v>Additional Carbon Tax Rate</v>
      </c>
      <c r="D2801" s="45" t="s">
        <v>318</v>
      </c>
      <c r="E2801" s="45"/>
      <c r="F2801" s="45" t="s">
        <v>322</v>
      </c>
      <c r="G2801" s="45"/>
      <c r="H2801" s="47">
        <f t="shared" si="123"/>
        <v>2800</v>
      </c>
      <c r="I2801" s="324" t="s">
        <v>40</v>
      </c>
      <c r="J2801" s="255" t="str">
        <f>IF(ISBLANK(INDEX('Policy Characteristics'!D:D,MATCH($C2801,'Policy Characteristics'!$C:$C,0))),"",INDEX('Policy Characteristics'!D:D,MATCH($C2801,'Policy Characteristics'!$C:$C,0)))</f>
        <v>Carbon Price</v>
      </c>
      <c r="K2801" s="254" t="str">
        <f>IF(ISBLANK(INDEX('Policy Characteristics'!E:E,MATCH($C2801,'Policy Characteristics'!$C:$C,0))),"",INDEX('Policy Characteristics'!E:E,MATCH($C2801,'Policy Characteristics'!$C:$C,0)))</f>
        <v>cross carbon tax</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300</v>
      </c>
      <c r="N2801" s="261">
        <f>IF(ISBLANK(INDEX('Policy Characteristics'!H:H,MATCH($C2801,'Policy Characteristics'!$C:$C,0))),"",INDEX('Policy Characteristics'!H:H,MATCH($C2801,'Policy Characteristics'!$C:$C,0)))</f>
        <v>5</v>
      </c>
      <c r="O2801" s="254" t="str">
        <f>IF(ISBLANK(INDEX('Policy Characteristics'!I:I,MATCH($C2801,'Policy Characteristics'!$C:$C,0))),"",INDEX('Policy Characteristics'!I:I,MATCH($C2801,'Policy Characteristics'!$C:$C,0)))</f>
        <v>$/metric ton CO2e</v>
      </c>
      <c r="P2801" s="254" t="str">
        <f>IF(ISBLANK(INDEX('Policy Characteristics'!J:J,MATCH($C2801,'Policy Characteristics'!$C:$C,0))),"",INDEX('Policy Characteristics'!J:J,MATCH($C2801,'Policy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801" s="254" t="str">
        <f>IF(ISBLANK(INDEX('Policy Characteristics'!K:K,MATCH($C2801,'Policy Characteristics'!$C:$C,0))),"",INDEX('Policy Characteristics'!K:K,MATCH($C2801,'Policy Characteristics'!$C:$C,0)))</f>
        <v>fuels.html#carbon-tax</v>
      </c>
      <c r="R2801" s="254" t="str">
        <f>IF(ISBLANK(INDEX('Policy Characteristics'!L:L,MATCH($C2801,'Policy Characteristics'!$C:$C,0))),"",INDEX('Policy Characteristics'!L:L,MATCH($C2801,'Policy Characteristics'!$C:$C,0)))</f>
        <v>carbon-tax.html</v>
      </c>
    </row>
    <row r="2802" spans="1:18" s="4" customFormat="1" x14ac:dyDescent="0.3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Carbon Price</v>
      </c>
      <c r="C2802" s="254" t="str">
        <f t="shared" si="128"/>
        <v>Additional Carbon Tax Rate</v>
      </c>
      <c r="D2802" s="45" t="s">
        <v>2464</v>
      </c>
      <c r="E2802" s="45"/>
      <c r="F2802" s="45" t="s">
        <v>2845</v>
      </c>
      <c r="G2802" s="45"/>
      <c r="H2802" s="47">
        <f t="shared" si="123"/>
        <v>2801</v>
      </c>
      <c r="I2802" s="324" t="s">
        <v>40</v>
      </c>
      <c r="J2802" s="255" t="str">
        <f>IF(ISBLANK(INDEX('Policy Characteristics'!D:D,MATCH($C2802,'Policy Characteristics'!$C:$C,0))),"",INDEX('Policy Characteristics'!D:D,MATCH($C2802,'Policy Characteristics'!$C:$C,0)))</f>
        <v>Carbon Price</v>
      </c>
      <c r="K2802" s="254" t="str">
        <f>IF(ISBLANK(INDEX('Policy Characteristics'!E:E,MATCH($C2802,'Policy Characteristics'!$C:$C,0))),"",INDEX('Policy Characteristics'!E:E,MATCH($C2802,'Policy Characteristics'!$C:$C,0)))</f>
        <v>cross carbon tax</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300</v>
      </c>
      <c r="N2802" s="261">
        <f>IF(ISBLANK(INDEX('Policy Characteristics'!H:H,MATCH($C2802,'Policy Characteristics'!$C:$C,0))),"",INDEX('Policy Characteristics'!H:H,MATCH($C2802,'Policy Characteristics'!$C:$C,0)))</f>
        <v>5</v>
      </c>
      <c r="O2802" s="254" t="str">
        <f>IF(ISBLANK(INDEX('Policy Characteristics'!I:I,MATCH($C2802,'Policy Characteristics'!$C:$C,0))),"",INDEX('Policy Characteristics'!I:I,MATCH($C2802,'Policy Characteristics'!$C:$C,0)))</f>
        <v>$/metric ton CO2e</v>
      </c>
      <c r="P2802" s="254" t="str">
        <f>IF(ISBLANK(INDEX('Policy Characteristics'!J:J,MATCH($C2802,'Policy Characteristics'!$C:$C,0))),"",INDEX('Policy Characteristics'!J:J,MATCH($C2802,'Policy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802" s="254" t="str">
        <f>IF(ISBLANK(INDEX('Policy Characteristics'!K:K,MATCH($C2802,'Policy Characteristics'!$C:$C,0))),"",INDEX('Policy Characteristics'!K:K,MATCH($C2802,'Policy Characteristics'!$C:$C,0)))</f>
        <v>fuels.html#carbon-tax</v>
      </c>
      <c r="R2802" s="254" t="str">
        <f>IF(ISBLANK(INDEX('Policy Characteristics'!L:L,MATCH($C2802,'Policy Characteristics'!$C:$C,0))),"",INDEX('Policy Characteristics'!L:L,MATCH($C2802,'Policy Characteristics'!$C:$C,0)))</f>
        <v>carbon-tax.html</v>
      </c>
    </row>
    <row r="2803" spans="1:18" s="4" customFormat="1" x14ac:dyDescent="0.3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End Existing Subsidies</v>
      </c>
      <c r="C2803" t="s">
        <v>133</v>
      </c>
      <c r="D2803" s="45" t="s">
        <v>49</v>
      </c>
      <c r="E2803" s="45"/>
      <c r="F2803" s="45" t="s">
        <v>89</v>
      </c>
      <c r="G2803" s="45"/>
      <c r="H2803" s="47">
        <f t="shared" si="123"/>
        <v>2802</v>
      </c>
      <c r="I2803" s="325" t="s">
        <v>41</v>
      </c>
      <c r="J2803" s="255" t="str">
        <f>IF(ISBLANK(INDEX('Policy Characteristics'!D:D,MATCH($C2803,'Policy Characteristics'!$C:$C,0))),"",INDEX('Policy Characteristics'!D:D,MATCH($C2803,'Policy Characteristics'!$C:$C,0)))</f>
        <v>End Existing Subsidies</v>
      </c>
      <c r="K2803" s="254" t="str">
        <f>IF(ISBLANK(INDEX('Policy Characteristics'!E:E,MATCH($C2803,'Policy Characteristics'!$C:$C,0))),"",INDEX('Policy Characteristics'!E:E,MATCH($C2803,'Policy Characteristics'!$C:$C,0)))</f>
        <v>cross reduce BAU subsidies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0.01</v>
      </c>
      <c r="O2803" s="254" t="str">
        <f>IF(ISBLANK(INDEX('Policy Characteristics'!I:I,MATCH($C2803,'Policy Characteristics'!$C:$C,0))),"",INDEX('Policy Characteristics'!I:I,MATCH($C2803,'Policy Characteristics'!$C:$C,0)))</f>
        <v>% reduction in BAU subsidies</v>
      </c>
      <c r="P2803" s="254" t="str">
        <f>IF(ISBLANK(INDEX('Policy Characteristics'!J:J,MATCH($C2803,'Policy Characteristics'!$C:$C,0))),"",INDEX('Policy Characteristics'!J:J,MATCH($C2803,'Policy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3" s="254" t="str">
        <f>IF(ISBLANK(INDEX('Policy Characteristics'!K:K,MATCH($C2803,'Policy Characteristics'!$C:$C,0))),"",INDEX('Policy Characteristics'!K:K,MATCH($C2803,'Policy Characteristics'!$C:$C,0)))</f>
        <v>fuels.html#end-subsidies</v>
      </c>
      <c r="R2803" s="254" t="str">
        <f>IF(ISBLANK(INDEX('Policy Characteristics'!L:L,MATCH($C2803,'Policy Characteristics'!$C:$C,0))),"",INDEX('Policy Characteristics'!L:L,MATCH($C2803,'Policy Characteristics'!$C:$C,0)))</f>
        <v>end-existing-subsidies.html</v>
      </c>
    </row>
    <row r="2804" spans="1:18" s="4" customFormat="1" x14ac:dyDescent="0.3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End Existing Subsidies</v>
      </c>
      <c r="C2804" s="254" t="str">
        <f t="shared" ref="C2804:C2819" si="129">C$2803</f>
        <v>Percent Reduction in BAU Subsidies</v>
      </c>
      <c r="D2804" s="6" t="s">
        <v>434</v>
      </c>
      <c r="E2804" s="45"/>
      <c r="F2804" s="6" t="s">
        <v>431</v>
      </c>
      <c r="G2804" s="45"/>
      <c r="H2804" s="47">
        <f t="shared" si="123"/>
        <v>2803</v>
      </c>
      <c r="I2804" s="325" t="s">
        <v>40</v>
      </c>
      <c r="J2804" s="255" t="str">
        <f>IF(ISBLANK(INDEX('Policy Characteristics'!D:D,MATCH($C2804,'Policy Characteristics'!$C:$C,0))),"",INDEX('Policy Characteristics'!D:D,MATCH($C2804,'Policy Characteristics'!$C:$C,0)))</f>
        <v>End Existing Subsidies</v>
      </c>
      <c r="K2804" s="254" t="str">
        <f>IF(ISBLANK(INDEX('Policy Characteristics'!E:E,MATCH($C2804,'Policy Characteristics'!$C:$C,0))),"",INDEX('Policy Characteristics'!E:E,MATCH($C2804,'Policy Characteristics'!$C:$C,0)))</f>
        <v>cross reduce BAU subsidies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0.01</v>
      </c>
      <c r="O2804" s="254" t="str">
        <f>IF(ISBLANK(INDEX('Policy Characteristics'!I:I,MATCH($C2804,'Policy Characteristics'!$C:$C,0))),"",INDEX('Policy Characteristics'!I:I,MATCH($C2804,'Policy Characteristics'!$C:$C,0)))</f>
        <v>% reduction in BAU subsidies</v>
      </c>
      <c r="P2804" s="254" t="str">
        <f>IF(ISBLANK(INDEX('Policy Characteristics'!J:J,MATCH($C2804,'Policy Characteristics'!$C:$C,0))),"",INDEX('Policy Characteristics'!J:J,MATCH($C2804,'Policy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4" s="254" t="str">
        <f>IF(ISBLANK(INDEX('Policy Characteristics'!K:K,MATCH($C2804,'Policy Characteristics'!$C:$C,0))),"",INDEX('Policy Characteristics'!K:K,MATCH($C2804,'Policy Characteristics'!$C:$C,0)))</f>
        <v>fuels.html#end-subsidies</v>
      </c>
      <c r="R2804" s="254" t="str">
        <f>IF(ISBLANK(INDEX('Policy Characteristics'!L:L,MATCH($C2804,'Policy Characteristics'!$C:$C,0))),"",INDEX('Policy Characteristics'!L:L,MATCH($C2804,'Policy Characteristics'!$C:$C,0)))</f>
        <v>end-existing-subsidies.html</v>
      </c>
    </row>
    <row r="2805" spans="1:18" s="4" customFormat="1" x14ac:dyDescent="0.3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End Existing Subsidies</v>
      </c>
      <c r="C2805" s="254" t="str">
        <f t="shared" si="129"/>
        <v>Percent Reduction in BAU Subsidies</v>
      </c>
      <c r="D2805" s="6" t="s">
        <v>43</v>
      </c>
      <c r="E2805" s="45"/>
      <c r="F2805" s="6" t="s">
        <v>83</v>
      </c>
      <c r="G2805" s="45"/>
      <c r="H2805" s="47">
        <f t="shared" si="123"/>
        <v>2804</v>
      </c>
      <c r="I2805" s="325" t="s">
        <v>40</v>
      </c>
      <c r="J2805" s="255" t="str">
        <f>IF(ISBLANK(INDEX('Policy Characteristics'!D:D,MATCH($C2805,'Policy Characteristics'!$C:$C,0))),"",INDEX('Policy Characteristics'!D:D,MATCH($C2805,'Policy Characteristics'!$C:$C,0)))</f>
        <v>End Existing Subsidies</v>
      </c>
      <c r="K2805" s="254" t="str">
        <f>IF(ISBLANK(INDEX('Policy Characteristics'!E:E,MATCH($C2805,'Policy Characteristics'!$C:$C,0))),"",INDEX('Policy Characteristics'!E:E,MATCH($C2805,'Policy Characteristics'!$C:$C,0)))</f>
        <v>cross reduce BAU subsidies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0.01</v>
      </c>
      <c r="O2805" s="254" t="str">
        <f>IF(ISBLANK(INDEX('Policy Characteristics'!I:I,MATCH($C2805,'Policy Characteristics'!$C:$C,0))),"",INDEX('Policy Characteristics'!I:I,MATCH($C2805,'Policy Characteristics'!$C:$C,0)))</f>
        <v>% reduction in BAU subsidies</v>
      </c>
      <c r="P2805" s="254" t="str">
        <f>IF(ISBLANK(INDEX('Policy Characteristics'!J:J,MATCH($C2805,'Policy Characteristics'!$C:$C,0))),"",INDEX('Policy Characteristics'!J:J,MATCH($C2805,'Policy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5" s="254" t="str">
        <f>IF(ISBLANK(INDEX('Policy Characteristics'!K:K,MATCH($C2805,'Policy Characteristics'!$C:$C,0))),"",INDEX('Policy Characteristics'!K:K,MATCH($C2805,'Policy Characteristics'!$C:$C,0)))</f>
        <v>fuels.html#end-subsidies</v>
      </c>
      <c r="R2805" s="254" t="str">
        <f>IF(ISBLANK(INDEX('Policy Characteristics'!L:L,MATCH($C2805,'Policy Characteristics'!$C:$C,0))),"",INDEX('Policy Characteristics'!L:L,MATCH($C2805,'Policy Characteristics'!$C:$C,0)))</f>
        <v>end-existing-subsidies.html</v>
      </c>
    </row>
    <row r="2806" spans="1:18" s="4" customFormat="1" x14ac:dyDescent="0.3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End Existing Subsidies</v>
      </c>
      <c r="C2806" s="254" t="str">
        <f t="shared" si="129"/>
        <v>Percent Reduction in BAU Subsidies</v>
      </c>
      <c r="D2806" s="6" t="s">
        <v>44</v>
      </c>
      <c r="E2806" s="45"/>
      <c r="F2806" s="6" t="s">
        <v>84</v>
      </c>
      <c r="G2806" s="45"/>
      <c r="H2806" s="47">
        <f t="shared" si="123"/>
        <v>2805</v>
      </c>
      <c r="I2806" s="325" t="s">
        <v>40</v>
      </c>
      <c r="J2806" s="255" t="str">
        <f>IF(ISBLANK(INDEX('Policy Characteristics'!D:D,MATCH($C2806,'Policy Characteristics'!$C:$C,0))),"",INDEX('Policy Characteristics'!D:D,MATCH($C2806,'Policy Characteristics'!$C:$C,0)))</f>
        <v>End Existing Subsidies</v>
      </c>
      <c r="K2806" s="254" t="str">
        <f>IF(ISBLANK(INDEX('Policy Characteristics'!E:E,MATCH($C2806,'Policy Characteristics'!$C:$C,0))),"",INDEX('Policy Characteristics'!E:E,MATCH($C2806,'Policy Characteristics'!$C:$C,0)))</f>
        <v>cross reduce BAU subsidies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0.01</v>
      </c>
      <c r="O2806" s="254" t="str">
        <f>IF(ISBLANK(INDEX('Policy Characteristics'!I:I,MATCH($C2806,'Policy Characteristics'!$C:$C,0))),"",INDEX('Policy Characteristics'!I:I,MATCH($C2806,'Policy Characteristics'!$C:$C,0)))</f>
        <v>% reduction in BAU subsidies</v>
      </c>
      <c r="P2806" s="254" t="str">
        <f>IF(ISBLANK(INDEX('Policy Characteristics'!J:J,MATCH($C2806,'Policy Characteristics'!$C:$C,0))),"",INDEX('Policy Characteristics'!J:J,MATCH($C2806,'Policy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6" s="254" t="str">
        <f>IF(ISBLANK(INDEX('Policy Characteristics'!K:K,MATCH($C2806,'Policy Characteristics'!$C:$C,0))),"",INDEX('Policy Characteristics'!K:K,MATCH($C2806,'Policy Characteristics'!$C:$C,0)))</f>
        <v>fuels.html#end-subsidies</v>
      </c>
      <c r="R2806" s="254" t="str">
        <f>IF(ISBLANK(INDEX('Policy Characteristics'!L:L,MATCH($C2806,'Policy Characteristics'!$C:$C,0))),"",INDEX('Policy Characteristics'!L:L,MATCH($C2806,'Policy Characteristics'!$C:$C,0)))</f>
        <v>end-existing-subsidies.html</v>
      </c>
    </row>
    <row r="2807" spans="1:18" s="4" customFormat="1" x14ac:dyDescent="0.3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End Existing Subsidies</v>
      </c>
      <c r="C2807" s="254" t="str">
        <f t="shared" si="129"/>
        <v>Percent Reduction in BAU Subsidies</v>
      </c>
      <c r="D2807" s="6" t="s">
        <v>45</v>
      </c>
      <c r="E2807" s="45"/>
      <c r="F2807" s="6" t="s">
        <v>85</v>
      </c>
      <c r="G2807" s="45"/>
      <c r="H2807" s="47">
        <f t="shared" si="123"/>
        <v>2806</v>
      </c>
      <c r="I2807" s="325" t="s">
        <v>41</v>
      </c>
      <c r="J2807" s="255" t="str">
        <f>IF(ISBLANK(INDEX('Policy Characteristics'!D:D,MATCH($C2807,'Policy Characteristics'!$C:$C,0))),"",INDEX('Policy Characteristics'!D:D,MATCH($C2807,'Policy Characteristics'!$C:$C,0)))</f>
        <v>End Existing Subsidies</v>
      </c>
      <c r="K2807" s="254" t="str">
        <f>IF(ISBLANK(INDEX('Policy Characteristics'!E:E,MATCH($C2807,'Policy Characteristics'!$C:$C,0))),"",INDEX('Policy Characteristics'!E:E,MATCH($C2807,'Policy Characteristics'!$C:$C,0)))</f>
        <v>cross reduce BAU subsidies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0.01</v>
      </c>
      <c r="O2807" s="254" t="str">
        <f>IF(ISBLANK(INDEX('Policy Characteristics'!I:I,MATCH($C2807,'Policy Characteristics'!$C:$C,0))),"",INDEX('Policy Characteristics'!I:I,MATCH($C2807,'Policy Characteristics'!$C:$C,0)))</f>
        <v>% reduction in BAU subsidies</v>
      </c>
      <c r="P2807" s="254" t="str">
        <f>IF(ISBLANK(INDEX('Policy Characteristics'!J:J,MATCH($C2807,'Policy Characteristics'!$C:$C,0))),"",INDEX('Policy Characteristics'!J:J,MATCH($C2807,'Policy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7" s="254" t="str">
        <f>IF(ISBLANK(INDEX('Policy Characteristics'!K:K,MATCH($C2807,'Policy Characteristics'!$C:$C,0))),"",INDEX('Policy Characteristics'!K:K,MATCH($C2807,'Policy Characteristics'!$C:$C,0)))</f>
        <v>fuels.html#end-subsidies</v>
      </c>
      <c r="R2807" s="254" t="str">
        <f>IF(ISBLANK(INDEX('Policy Characteristics'!L:L,MATCH($C2807,'Policy Characteristics'!$C:$C,0))),"",INDEX('Policy Characteristics'!L:L,MATCH($C2807,'Policy Characteristics'!$C:$C,0)))</f>
        <v>end-existing-subsidies.html</v>
      </c>
    </row>
    <row r="2808" spans="1:18" s="4" customFormat="1" x14ac:dyDescent="0.3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End Existing Subsidies</v>
      </c>
      <c r="C2808" s="254" t="str">
        <f t="shared" si="129"/>
        <v>Percent Reduction in BAU Subsidies</v>
      </c>
      <c r="D2808" s="6" t="s">
        <v>46</v>
      </c>
      <c r="E2808" s="45"/>
      <c r="F2808" s="6" t="s">
        <v>3848</v>
      </c>
      <c r="G2808" s="45"/>
      <c r="H2808" s="47">
        <f t="shared" si="123"/>
        <v>2807</v>
      </c>
      <c r="I2808" s="325" t="s">
        <v>40</v>
      </c>
      <c r="J2808" s="255" t="str">
        <f>IF(ISBLANK(INDEX('Policy Characteristics'!D:D,MATCH($C2808,'Policy Characteristics'!$C:$C,0))),"",INDEX('Policy Characteristics'!D:D,MATCH($C2808,'Policy Characteristics'!$C:$C,0)))</f>
        <v>End Existing Subsidies</v>
      </c>
      <c r="K2808" s="254" t="str">
        <f>IF(ISBLANK(INDEX('Policy Characteristics'!E:E,MATCH($C2808,'Policy Characteristics'!$C:$C,0))),"",INDEX('Policy Characteristics'!E:E,MATCH($C2808,'Policy Characteristics'!$C:$C,0)))</f>
        <v>cross reduce BAU subsidies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0.01</v>
      </c>
      <c r="O2808" s="254" t="str">
        <f>IF(ISBLANK(INDEX('Policy Characteristics'!I:I,MATCH($C2808,'Policy Characteristics'!$C:$C,0))),"",INDEX('Policy Characteristics'!I:I,MATCH($C2808,'Policy Characteristics'!$C:$C,0)))</f>
        <v>% reduction in BAU subsidies</v>
      </c>
      <c r="P2808" s="254" t="str">
        <f>IF(ISBLANK(INDEX('Policy Characteristics'!J:J,MATCH($C2808,'Policy Characteristics'!$C:$C,0))),"",INDEX('Policy Characteristics'!J:J,MATCH($C2808,'Policy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8" s="254" t="str">
        <f>IF(ISBLANK(INDEX('Policy Characteristics'!K:K,MATCH($C2808,'Policy Characteristics'!$C:$C,0))),"",INDEX('Policy Characteristics'!K:K,MATCH($C2808,'Policy Characteristics'!$C:$C,0)))</f>
        <v>fuels.html#end-subsidies</v>
      </c>
      <c r="R2808" s="254" t="str">
        <f>IF(ISBLANK(INDEX('Policy Characteristics'!L:L,MATCH($C2808,'Policy Characteristics'!$C:$C,0))),"",INDEX('Policy Characteristics'!L:L,MATCH($C2808,'Policy Characteristics'!$C:$C,0)))</f>
        <v>end-existing-subsidies.html</v>
      </c>
    </row>
    <row r="2809" spans="1:18" s="4" customFormat="1" x14ac:dyDescent="0.3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End Existing Subsidies</v>
      </c>
      <c r="C2809" s="254" t="str">
        <f t="shared" si="129"/>
        <v>Percent Reduction in BAU Subsidies</v>
      </c>
      <c r="D2809" s="6" t="s">
        <v>47</v>
      </c>
      <c r="E2809" s="45"/>
      <c r="F2809" s="6" t="s">
        <v>90</v>
      </c>
      <c r="G2809" s="45"/>
      <c r="H2809" s="47">
        <f t="shared" si="123"/>
        <v>2808</v>
      </c>
      <c r="I2809" s="325" t="s">
        <v>40</v>
      </c>
      <c r="J2809" s="255" t="str">
        <f>IF(ISBLANK(INDEX('Policy Characteristics'!D:D,MATCH($C2809,'Policy Characteristics'!$C:$C,0))),"",INDEX('Policy Characteristics'!D:D,MATCH($C2809,'Policy Characteristics'!$C:$C,0)))</f>
        <v>End Existing Subsidies</v>
      </c>
      <c r="K2809" s="254" t="str">
        <f>IF(ISBLANK(INDEX('Policy Characteristics'!E:E,MATCH($C2809,'Policy Characteristics'!$C:$C,0))),"",INDEX('Policy Characteristics'!E:E,MATCH($C2809,'Policy Characteristics'!$C:$C,0)))</f>
        <v>cross reduce BAU subsidies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0.01</v>
      </c>
      <c r="O2809" s="254" t="str">
        <f>IF(ISBLANK(INDEX('Policy Characteristics'!I:I,MATCH($C2809,'Policy Characteristics'!$C:$C,0))),"",INDEX('Policy Characteristics'!I:I,MATCH($C2809,'Policy Characteristics'!$C:$C,0)))</f>
        <v>% reduction in BAU subsidies</v>
      </c>
      <c r="P2809" s="254" t="str">
        <f>IF(ISBLANK(INDEX('Policy Characteristics'!J:J,MATCH($C2809,'Policy Characteristics'!$C:$C,0))),"",INDEX('Policy Characteristics'!J:J,MATCH($C2809,'Policy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9" s="254" t="str">
        <f>IF(ISBLANK(INDEX('Policy Characteristics'!K:K,MATCH($C2809,'Policy Characteristics'!$C:$C,0))),"",INDEX('Policy Characteristics'!K:K,MATCH($C2809,'Policy Characteristics'!$C:$C,0)))</f>
        <v>fuels.html#end-subsidies</v>
      </c>
      <c r="R2809" s="254" t="str">
        <f>IF(ISBLANK(INDEX('Policy Characteristics'!L:L,MATCH($C2809,'Policy Characteristics'!$C:$C,0))),"",INDEX('Policy Characteristics'!L:L,MATCH($C2809,'Policy Characteristics'!$C:$C,0)))</f>
        <v>end-existing-subsidies.html</v>
      </c>
    </row>
    <row r="2810" spans="1:18" s="4" customFormat="1" x14ac:dyDescent="0.3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End Existing Subsidies</v>
      </c>
      <c r="C2810" s="254" t="str">
        <f t="shared" si="129"/>
        <v>Percent Reduction in BAU Subsidies</v>
      </c>
      <c r="D2810" s="6" t="s">
        <v>48</v>
      </c>
      <c r="E2810" s="45"/>
      <c r="F2810" s="6" t="s">
        <v>88</v>
      </c>
      <c r="G2810" s="45"/>
      <c r="H2810" s="47">
        <f t="shared" si="123"/>
        <v>2809</v>
      </c>
      <c r="I2810" s="325" t="s">
        <v>41</v>
      </c>
      <c r="J2810" s="255" t="str">
        <f>IF(ISBLANK(INDEX('Policy Characteristics'!D:D,MATCH($C2810,'Policy Characteristics'!$C:$C,0))),"",INDEX('Policy Characteristics'!D:D,MATCH($C2810,'Policy Characteristics'!$C:$C,0)))</f>
        <v>End Existing Subsidies</v>
      </c>
      <c r="K2810" s="254" t="str">
        <f>IF(ISBLANK(INDEX('Policy Characteristics'!E:E,MATCH($C2810,'Policy Characteristics'!$C:$C,0))),"",INDEX('Policy Characteristics'!E:E,MATCH($C2810,'Policy Characteristics'!$C:$C,0)))</f>
        <v>cross reduce BAU subsidies</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0.01</v>
      </c>
      <c r="O2810" s="254" t="str">
        <f>IF(ISBLANK(INDEX('Policy Characteristics'!I:I,MATCH($C2810,'Policy Characteristics'!$C:$C,0))),"",INDEX('Policy Characteristics'!I:I,MATCH($C2810,'Policy Characteristics'!$C:$C,0)))</f>
        <v>% reduction in BAU subsidies</v>
      </c>
      <c r="P2810" s="254" t="str">
        <f>IF(ISBLANK(INDEX('Policy Characteristics'!J:J,MATCH($C2810,'Policy Characteristics'!$C:$C,0))),"",INDEX('Policy Characteristics'!J:J,MATCH($C2810,'Policy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0" s="254" t="str">
        <f>IF(ISBLANK(INDEX('Policy Characteristics'!K:K,MATCH($C2810,'Policy Characteristics'!$C:$C,0))),"",INDEX('Policy Characteristics'!K:K,MATCH($C2810,'Policy Characteristics'!$C:$C,0)))</f>
        <v>fuels.html#end-subsidies</v>
      </c>
      <c r="R2810" s="254" t="str">
        <f>IF(ISBLANK(INDEX('Policy Characteristics'!L:L,MATCH($C2810,'Policy Characteristics'!$C:$C,0))),"",INDEX('Policy Characteristics'!L:L,MATCH($C2810,'Policy Characteristics'!$C:$C,0)))</f>
        <v>end-existing-subsidies.html</v>
      </c>
    </row>
    <row r="2811" spans="1:18" s="4" customFormat="1" x14ac:dyDescent="0.3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End Existing Subsidies</v>
      </c>
      <c r="C2811" s="254" t="str">
        <f t="shared" si="129"/>
        <v>Percent Reduction in BAU Subsidies</v>
      </c>
      <c r="D2811" s="6" t="s">
        <v>50</v>
      </c>
      <c r="E2811" s="45"/>
      <c r="F2811" s="6" t="s">
        <v>91</v>
      </c>
      <c r="G2811" s="45"/>
      <c r="H2811" s="47">
        <f t="shared" si="123"/>
        <v>2810</v>
      </c>
      <c r="I2811" s="325" t="s">
        <v>40</v>
      </c>
      <c r="J2811" s="255" t="str">
        <f>IF(ISBLANK(INDEX('Policy Characteristics'!D:D,MATCH($C2811,'Policy Characteristics'!$C:$C,0))),"",INDEX('Policy Characteristics'!D:D,MATCH($C2811,'Policy Characteristics'!$C:$C,0)))</f>
        <v>End Existing Subsidies</v>
      </c>
      <c r="K2811" s="254" t="str">
        <f>IF(ISBLANK(INDEX('Policy Characteristics'!E:E,MATCH($C2811,'Policy Characteristics'!$C:$C,0))),"",INDEX('Policy Characteristics'!E:E,MATCH($C2811,'Policy Characteristics'!$C:$C,0)))</f>
        <v>cross reduce BAU subsidies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0.01</v>
      </c>
      <c r="O2811" s="254" t="str">
        <f>IF(ISBLANK(INDEX('Policy Characteristics'!I:I,MATCH($C2811,'Policy Characteristics'!$C:$C,0))),"",INDEX('Policy Characteristics'!I:I,MATCH($C2811,'Policy Characteristics'!$C:$C,0)))</f>
        <v>% reduction in BAU subsidies</v>
      </c>
      <c r="P2811" s="254" t="str">
        <f>IF(ISBLANK(INDEX('Policy Characteristics'!J:J,MATCH($C2811,'Policy Characteristics'!$C:$C,0))),"",INDEX('Policy Characteristics'!J:J,MATCH($C2811,'Policy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1" s="254" t="str">
        <f>IF(ISBLANK(INDEX('Policy Characteristics'!K:K,MATCH($C2811,'Policy Characteristics'!$C:$C,0))),"",INDEX('Policy Characteristics'!K:K,MATCH($C2811,'Policy Characteristics'!$C:$C,0)))</f>
        <v>fuels.html#end-subsidies</v>
      </c>
      <c r="R2811" s="254" t="str">
        <f>IF(ISBLANK(INDEX('Policy Characteristics'!L:L,MATCH($C2811,'Policy Characteristics'!$C:$C,0))),"",INDEX('Policy Characteristics'!L:L,MATCH($C2811,'Policy Characteristics'!$C:$C,0)))</f>
        <v>end-existing-subsidies.html</v>
      </c>
    </row>
    <row r="2812" spans="1:18" s="4" customFormat="1" x14ac:dyDescent="0.3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End Existing Subsidies</v>
      </c>
      <c r="C2812" s="254" t="str">
        <f t="shared" si="129"/>
        <v>Percent Reduction in BAU Subsidies</v>
      </c>
      <c r="D2812" s="6" t="s">
        <v>51</v>
      </c>
      <c r="E2812" s="45"/>
      <c r="F2812" s="6" t="s">
        <v>92</v>
      </c>
      <c r="G2812" s="45"/>
      <c r="H2812" s="47">
        <f t="shared" si="123"/>
        <v>2811</v>
      </c>
      <c r="I2812" s="325" t="s">
        <v>40</v>
      </c>
      <c r="J2812" s="255" t="str">
        <f>IF(ISBLANK(INDEX('Policy Characteristics'!D:D,MATCH($C2812,'Policy Characteristics'!$C:$C,0))),"",INDEX('Policy Characteristics'!D:D,MATCH($C2812,'Policy Characteristics'!$C:$C,0)))</f>
        <v>End Existing Subsidies</v>
      </c>
      <c r="K2812" s="254" t="str">
        <f>IF(ISBLANK(INDEX('Policy Characteristics'!E:E,MATCH($C2812,'Policy Characteristics'!$C:$C,0))),"",INDEX('Policy Characteristics'!E:E,MATCH($C2812,'Policy Characteristics'!$C:$C,0)))</f>
        <v>cross reduce BAU subsidies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0.01</v>
      </c>
      <c r="O2812" s="254" t="str">
        <f>IF(ISBLANK(INDEX('Policy Characteristics'!I:I,MATCH($C2812,'Policy Characteristics'!$C:$C,0))),"",INDEX('Policy Characteristics'!I:I,MATCH($C2812,'Policy Characteristics'!$C:$C,0)))</f>
        <v>% reduction in BAU subsidies</v>
      </c>
      <c r="P2812" s="254" t="str">
        <f>IF(ISBLANK(INDEX('Policy Characteristics'!J:J,MATCH($C2812,'Policy Characteristics'!$C:$C,0))),"",INDEX('Policy Characteristics'!J:J,MATCH($C2812,'Policy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2" s="254" t="str">
        <f>IF(ISBLANK(INDEX('Policy Characteristics'!K:K,MATCH($C2812,'Policy Characteristics'!$C:$C,0))),"",INDEX('Policy Characteristics'!K:K,MATCH($C2812,'Policy Characteristics'!$C:$C,0)))</f>
        <v>fuels.html#end-subsidies</v>
      </c>
      <c r="R2812" s="254" t="str">
        <f>IF(ISBLANK(INDEX('Policy Characteristics'!L:L,MATCH($C2812,'Policy Characteristics'!$C:$C,0))),"",INDEX('Policy Characteristics'!L:L,MATCH($C2812,'Policy Characteristics'!$C:$C,0)))</f>
        <v>end-existing-subsidies.html</v>
      </c>
    </row>
    <row r="2813" spans="1:18" s="4" customFormat="1" x14ac:dyDescent="0.3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End Existing Subsidies</v>
      </c>
      <c r="C2813" s="254" t="str">
        <f t="shared" si="129"/>
        <v>Percent Reduction in BAU Subsidies</v>
      </c>
      <c r="D2813" s="6" t="s">
        <v>52</v>
      </c>
      <c r="E2813" s="45"/>
      <c r="F2813" s="6" t="s">
        <v>93</v>
      </c>
      <c r="G2813" s="45"/>
      <c r="H2813" s="47">
        <f t="shared" si="123"/>
        <v>2812</v>
      </c>
      <c r="I2813" s="325" t="s">
        <v>41</v>
      </c>
      <c r="J2813" s="255" t="str">
        <f>IF(ISBLANK(INDEX('Policy Characteristics'!D:D,MATCH($C2813,'Policy Characteristics'!$C:$C,0))),"",INDEX('Policy Characteristics'!D:D,MATCH($C2813,'Policy Characteristics'!$C:$C,0)))</f>
        <v>End Existing Subsidies</v>
      </c>
      <c r="K2813" s="254" t="str">
        <f>IF(ISBLANK(INDEX('Policy Characteristics'!E:E,MATCH($C2813,'Policy Characteristics'!$C:$C,0))),"",INDEX('Policy Characteristics'!E:E,MATCH($C2813,'Policy Characteristics'!$C:$C,0)))</f>
        <v>cross reduce BAU subsidies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0.01</v>
      </c>
      <c r="O2813" s="254" t="str">
        <f>IF(ISBLANK(INDEX('Policy Characteristics'!I:I,MATCH($C2813,'Policy Characteristics'!$C:$C,0))),"",INDEX('Policy Characteristics'!I:I,MATCH($C2813,'Policy Characteristics'!$C:$C,0)))</f>
        <v>% reduction in BAU subsidies</v>
      </c>
      <c r="P2813" s="254" t="str">
        <f>IF(ISBLANK(INDEX('Policy Characteristics'!J:J,MATCH($C2813,'Policy Characteristics'!$C:$C,0))),"",INDEX('Policy Characteristics'!J:J,MATCH($C2813,'Policy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3" s="254" t="str">
        <f>IF(ISBLANK(INDEX('Policy Characteristics'!K:K,MATCH($C2813,'Policy Characteristics'!$C:$C,0))),"",INDEX('Policy Characteristics'!K:K,MATCH($C2813,'Policy Characteristics'!$C:$C,0)))</f>
        <v>fuels.html#end-subsidies</v>
      </c>
      <c r="R2813" s="254" t="str">
        <f>IF(ISBLANK(INDEX('Policy Characteristics'!L:L,MATCH($C2813,'Policy Characteristics'!$C:$C,0))),"",INDEX('Policy Characteristics'!L:L,MATCH($C2813,'Policy Characteristics'!$C:$C,0)))</f>
        <v>end-existing-subsidies.html</v>
      </c>
    </row>
    <row r="2814" spans="1:18" s="4" customFormat="1" x14ac:dyDescent="0.3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End Existing Subsidies</v>
      </c>
      <c r="C2814" s="254" t="str">
        <f t="shared" si="129"/>
        <v>Percent Reduction in BAU Subsidies</v>
      </c>
      <c r="D2814" s="6" t="s">
        <v>53</v>
      </c>
      <c r="E2814" s="45"/>
      <c r="F2814" s="6" t="s">
        <v>94</v>
      </c>
      <c r="G2814" s="45"/>
      <c r="H2814" s="47">
        <f t="shared" si="123"/>
        <v>2813</v>
      </c>
      <c r="I2814" s="325" t="s">
        <v>41</v>
      </c>
      <c r="J2814" s="255" t="str">
        <f>IF(ISBLANK(INDEX('Policy Characteristics'!D:D,MATCH($C2814,'Policy Characteristics'!$C:$C,0))),"",INDEX('Policy Characteristics'!D:D,MATCH($C2814,'Policy Characteristics'!$C:$C,0)))</f>
        <v>End Existing Subsidies</v>
      </c>
      <c r="K2814" s="254" t="str">
        <f>IF(ISBLANK(INDEX('Policy Characteristics'!E:E,MATCH($C2814,'Policy Characteristics'!$C:$C,0))),"",INDEX('Policy Characteristics'!E:E,MATCH($C2814,'Policy Characteristics'!$C:$C,0)))</f>
        <v>cross reduce BAU subsidies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0.01</v>
      </c>
      <c r="O2814" s="254" t="str">
        <f>IF(ISBLANK(INDEX('Policy Characteristics'!I:I,MATCH($C2814,'Policy Characteristics'!$C:$C,0))),"",INDEX('Policy Characteristics'!I:I,MATCH($C2814,'Policy Characteristics'!$C:$C,0)))</f>
        <v>% reduction in BAU subsidies</v>
      </c>
      <c r="P2814" s="254" t="str">
        <f>IF(ISBLANK(INDEX('Policy Characteristics'!J:J,MATCH($C2814,'Policy Characteristics'!$C:$C,0))),"",INDEX('Policy Characteristics'!J:J,MATCH($C2814,'Policy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4" s="254" t="str">
        <f>IF(ISBLANK(INDEX('Policy Characteristics'!K:K,MATCH($C2814,'Policy Characteristics'!$C:$C,0))),"",INDEX('Policy Characteristics'!K:K,MATCH($C2814,'Policy Characteristics'!$C:$C,0)))</f>
        <v>fuels.html#end-subsidies</v>
      </c>
      <c r="R2814" s="254" t="str">
        <f>IF(ISBLANK(INDEX('Policy Characteristics'!L:L,MATCH($C2814,'Policy Characteristics'!$C:$C,0))),"",INDEX('Policy Characteristics'!L:L,MATCH($C2814,'Policy Characteristics'!$C:$C,0)))</f>
        <v>end-existing-subsidies.html</v>
      </c>
    </row>
    <row r="2815" spans="1:18" s="4" customFormat="1" x14ac:dyDescent="0.3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End Existing Subsidies</v>
      </c>
      <c r="C2815" s="254" t="str">
        <f t="shared" si="129"/>
        <v>Percent Reduction in BAU Subsidies</v>
      </c>
      <c r="D2815" s="6" t="s">
        <v>2448</v>
      </c>
      <c r="E2815" s="45"/>
      <c r="F2815" s="6" t="s">
        <v>2449</v>
      </c>
      <c r="G2815" s="45"/>
      <c r="H2815" s="47">
        <f t="shared" si="123"/>
        <v>2814</v>
      </c>
      <c r="I2815" s="325" t="s">
        <v>41</v>
      </c>
      <c r="J2815" s="255" t="str">
        <f>IF(ISBLANK(INDEX('Policy Characteristics'!D:D,MATCH($C2815,'Policy Characteristics'!$C:$C,0))),"",INDEX('Policy Characteristics'!D:D,MATCH($C2815,'Policy Characteristics'!$C:$C,0)))</f>
        <v>End Existing Subsidies</v>
      </c>
      <c r="K2815" s="254" t="str">
        <f>IF(ISBLANK(INDEX('Policy Characteristics'!E:E,MATCH($C2815,'Policy Characteristics'!$C:$C,0))),"",INDEX('Policy Characteristics'!E:E,MATCH($C2815,'Policy Characteristics'!$C:$C,0)))</f>
        <v>cross reduce BAU subsidies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0.01</v>
      </c>
      <c r="O2815" s="254" t="str">
        <f>IF(ISBLANK(INDEX('Policy Characteristics'!I:I,MATCH($C2815,'Policy Characteristics'!$C:$C,0))),"",INDEX('Policy Characteristics'!I:I,MATCH($C2815,'Policy Characteristics'!$C:$C,0)))</f>
        <v>% reduction in BAU subsidies</v>
      </c>
      <c r="P2815" s="254" t="str">
        <f>IF(ISBLANK(INDEX('Policy Characteristics'!J:J,MATCH($C2815,'Policy Characteristics'!$C:$C,0))),"",INDEX('Policy Characteristics'!J:J,MATCH($C2815,'Policy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5" s="254" t="str">
        <f>IF(ISBLANK(INDEX('Policy Characteristics'!K:K,MATCH($C2815,'Policy Characteristics'!$C:$C,0))),"",INDEX('Policy Characteristics'!K:K,MATCH($C2815,'Policy Characteristics'!$C:$C,0)))</f>
        <v>fuels.html#end-subsidies</v>
      </c>
      <c r="R2815" s="254" t="str">
        <f>IF(ISBLANK(INDEX('Policy Characteristics'!L:L,MATCH($C2815,'Policy Characteristics'!$C:$C,0))),"",INDEX('Policy Characteristics'!L:L,MATCH($C2815,'Policy Characteristics'!$C:$C,0)))</f>
        <v>end-existing-subsidies.html</v>
      </c>
    </row>
    <row r="2816" spans="1:18" s="4" customFormat="1" x14ac:dyDescent="0.3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End Existing Subsidies</v>
      </c>
      <c r="C2816" s="254" t="str">
        <f t="shared" si="129"/>
        <v>Percent Reduction in BAU Subsidies</v>
      </c>
      <c r="D2816" s="6" t="s">
        <v>71</v>
      </c>
      <c r="E2816" s="45"/>
      <c r="F2816" s="6" t="s">
        <v>95</v>
      </c>
      <c r="G2816" s="45"/>
      <c r="H2816" s="47">
        <f t="shared" si="123"/>
        <v>2815</v>
      </c>
      <c r="I2816" s="325" t="s">
        <v>41</v>
      </c>
      <c r="J2816" s="255" t="str">
        <f>IF(ISBLANK(INDEX('Policy Characteristics'!D:D,MATCH($C2816,'Policy Characteristics'!$C:$C,0))),"",INDEX('Policy Characteristics'!D:D,MATCH($C2816,'Policy Characteristics'!$C:$C,0)))</f>
        <v>End Existing Subsidies</v>
      </c>
      <c r="K2816" s="254" t="str">
        <f>IF(ISBLANK(INDEX('Policy Characteristics'!E:E,MATCH($C2816,'Policy Characteristics'!$C:$C,0))),"",INDEX('Policy Characteristics'!E:E,MATCH($C2816,'Policy Characteristics'!$C:$C,0)))</f>
        <v>cross reduce BAU subsidies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0.01</v>
      </c>
      <c r="O2816" s="254" t="str">
        <f>IF(ISBLANK(INDEX('Policy Characteristics'!I:I,MATCH($C2816,'Policy Characteristics'!$C:$C,0))),"",INDEX('Policy Characteristics'!I:I,MATCH($C2816,'Policy Characteristics'!$C:$C,0)))</f>
        <v>% reduction in BAU subsidies</v>
      </c>
      <c r="P2816" s="254" t="str">
        <f>IF(ISBLANK(INDEX('Policy Characteristics'!J:J,MATCH($C2816,'Policy Characteristics'!$C:$C,0))),"",INDEX('Policy Characteristics'!J:J,MATCH($C2816,'Policy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6" s="254" t="str">
        <f>IF(ISBLANK(INDEX('Policy Characteristics'!K:K,MATCH($C2816,'Policy Characteristics'!$C:$C,0))),"",INDEX('Policy Characteristics'!K:K,MATCH($C2816,'Policy Characteristics'!$C:$C,0)))</f>
        <v>fuels.html#end-subsidies</v>
      </c>
      <c r="R2816" s="254" t="str">
        <f>IF(ISBLANK(INDEX('Policy Characteristics'!L:L,MATCH($C2816,'Policy Characteristics'!$C:$C,0))),"",INDEX('Policy Characteristics'!L:L,MATCH($C2816,'Policy Characteristics'!$C:$C,0)))</f>
        <v>end-existing-subsidies.html</v>
      </c>
    </row>
    <row r="2817" spans="1:18" s="4" customFormat="1" x14ac:dyDescent="0.3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End Existing Subsidies</v>
      </c>
      <c r="C2817" s="254" t="str">
        <f t="shared" si="129"/>
        <v>Percent Reduction in BAU Subsidies</v>
      </c>
      <c r="D2817" s="6" t="s">
        <v>420</v>
      </c>
      <c r="E2817" s="45"/>
      <c r="F2817" s="6" t="s">
        <v>421</v>
      </c>
      <c r="G2817" s="45"/>
      <c r="H2817" s="47">
        <f t="shared" si="123"/>
        <v>2816</v>
      </c>
      <c r="I2817" s="325" t="s">
        <v>40</v>
      </c>
      <c r="J2817" s="255" t="str">
        <f>IF(ISBLANK(INDEX('Policy Characteristics'!D:D,MATCH($C2817,'Policy Characteristics'!$C:$C,0))),"",INDEX('Policy Characteristics'!D:D,MATCH($C2817,'Policy Characteristics'!$C:$C,0)))</f>
        <v>End Existing Subsidies</v>
      </c>
      <c r="K2817" s="254" t="str">
        <f>IF(ISBLANK(INDEX('Policy Characteristics'!E:E,MATCH($C2817,'Policy Characteristics'!$C:$C,0))),"",INDEX('Policy Characteristics'!E:E,MATCH($C2817,'Policy Characteristics'!$C:$C,0)))</f>
        <v>cross reduce BAU subsidies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0.01</v>
      </c>
      <c r="O2817" s="254" t="str">
        <f>IF(ISBLANK(INDEX('Policy Characteristics'!I:I,MATCH($C2817,'Policy Characteristics'!$C:$C,0))),"",INDEX('Policy Characteristics'!I:I,MATCH($C2817,'Policy Characteristics'!$C:$C,0)))</f>
        <v>% reduction in BAU subsidies</v>
      </c>
      <c r="P2817" s="254" t="str">
        <f>IF(ISBLANK(INDEX('Policy Characteristics'!J:J,MATCH($C2817,'Policy Characteristics'!$C:$C,0))),"",INDEX('Policy Characteristics'!J:J,MATCH($C2817,'Policy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7" s="254" t="str">
        <f>IF(ISBLANK(INDEX('Policy Characteristics'!K:K,MATCH($C2817,'Policy Characteristics'!$C:$C,0))),"",INDEX('Policy Characteristics'!K:K,MATCH($C2817,'Policy Characteristics'!$C:$C,0)))</f>
        <v>fuels.html#end-subsidies</v>
      </c>
      <c r="R2817" s="254" t="str">
        <f>IF(ISBLANK(INDEX('Policy Characteristics'!L:L,MATCH($C2817,'Policy Characteristics'!$C:$C,0))),"",INDEX('Policy Characteristics'!L:L,MATCH($C2817,'Policy Characteristics'!$C:$C,0)))</f>
        <v>end-existing-subsidies.html</v>
      </c>
    </row>
    <row r="2818" spans="1:18" s="4" customFormat="1" x14ac:dyDescent="0.3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End Existing Subsidies</v>
      </c>
      <c r="C2818" s="254" t="str">
        <f t="shared" si="129"/>
        <v>Percent Reduction in BAU Subsidies</v>
      </c>
      <c r="D2818" s="6" t="s">
        <v>427</v>
      </c>
      <c r="E2818" s="45"/>
      <c r="F2818" s="6" t="s">
        <v>428</v>
      </c>
      <c r="G2818" s="45"/>
      <c r="H2818" s="47">
        <f t="shared" si="123"/>
        <v>2817</v>
      </c>
      <c r="I2818" s="325" t="s">
        <v>41</v>
      </c>
      <c r="J2818" s="255" t="str">
        <f>IF(ISBLANK(INDEX('Policy Characteristics'!D:D,MATCH($C2818,'Policy Characteristics'!$C:$C,0))),"",INDEX('Policy Characteristics'!D:D,MATCH($C2818,'Policy Characteristics'!$C:$C,0)))</f>
        <v>End Existing Subsidies</v>
      </c>
      <c r="K2818" s="254" t="str">
        <f>IF(ISBLANK(INDEX('Policy Characteristics'!E:E,MATCH($C2818,'Policy Characteristics'!$C:$C,0))),"",INDEX('Policy Characteristics'!E:E,MATCH($C2818,'Policy Characteristics'!$C:$C,0)))</f>
        <v>cross reduce BAU subsidies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0.01</v>
      </c>
      <c r="O2818" s="254" t="str">
        <f>IF(ISBLANK(INDEX('Policy Characteristics'!I:I,MATCH($C2818,'Policy Characteristics'!$C:$C,0))),"",INDEX('Policy Characteristics'!I:I,MATCH($C2818,'Policy Characteristics'!$C:$C,0)))</f>
        <v>% reduction in BAU subsidies</v>
      </c>
      <c r="P2818" s="254" t="str">
        <f>IF(ISBLANK(INDEX('Policy Characteristics'!J:J,MATCH($C2818,'Policy Characteristics'!$C:$C,0))),"",INDEX('Policy Characteristics'!J:J,MATCH($C2818,'Policy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8" s="254" t="str">
        <f>IF(ISBLANK(INDEX('Policy Characteristics'!K:K,MATCH($C2818,'Policy Characteristics'!$C:$C,0))),"",INDEX('Policy Characteristics'!K:K,MATCH($C2818,'Policy Characteristics'!$C:$C,0)))</f>
        <v>fuels.html#end-subsidies</v>
      </c>
      <c r="R2818" s="254" t="str">
        <f>IF(ISBLANK(INDEX('Policy Characteristics'!L:L,MATCH($C2818,'Policy Characteristics'!$C:$C,0))),"",INDEX('Policy Characteristics'!L:L,MATCH($C2818,'Policy Characteristics'!$C:$C,0)))</f>
        <v>end-existing-subsidies.html</v>
      </c>
    </row>
    <row r="2819" spans="1:18" s="4" customFormat="1" x14ac:dyDescent="0.3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End Existing Subsidies</v>
      </c>
      <c r="C2819" s="254" t="str">
        <f t="shared" si="129"/>
        <v>Percent Reduction in BAU Subsidies</v>
      </c>
      <c r="D2819" s="6" t="s">
        <v>2440</v>
      </c>
      <c r="E2819" s="45"/>
      <c r="F2819" s="6" t="s">
        <v>2444</v>
      </c>
      <c r="G2819" s="45"/>
      <c r="H2819" s="47">
        <f t="shared" si="123"/>
        <v>2818</v>
      </c>
      <c r="I2819" s="325" t="s">
        <v>41</v>
      </c>
      <c r="J2819" s="255" t="str">
        <f>IF(ISBLANK(INDEX('Policy Characteristics'!D:D,MATCH($C2819,'Policy Characteristics'!$C:$C,0))),"",INDEX('Policy Characteristics'!D:D,MATCH($C2819,'Policy Characteristics'!$C:$C,0)))</f>
        <v>End Existing Subsidies</v>
      </c>
      <c r="K2819" s="254" t="str">
        <f>IF(ISBLANK(INDEX('Policy Characteristics'!E:E,MATCH($C2819,'Policy Characteristics'!$C:$C,0))),"",INDEX('Policy Characteristics'!E:E,MATCH($C2819,'Policy Characteristics'!$C:$C,0)))</f>
        <v>cross reduce BAU subsidies</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0.01</v>
      </c>
      <c r="O2819" s="254" t="str">
        <f>IF(ISBLANK(INDEX('Policy Characteristics'!I:I,MATCH($C2819,'Policy Characteristics'!$C:$C,0))),"",INDEX('Policy Characteristics'!I:I,MATCH($C2819,'Policy Characteristics'!$C:$C,0)))</f>
        <v>% reduction in BAU subsidies</v>
      </c>
      <c r="P2819" s="254" t="str">
        <f>IF(ISBLANK(INDEX('Policy Characteristics'!J:J,MATCH($C2819,'Policy Characteristics'!$C:$C,0))),"",INDEX('Policy Characteristics'!J:J,MATCH($C2819,'Policy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9" s="254" t="str">
        <f>IF(ISBLANK(INDEX('Policy Characteristics'!K:K,MATCH($C2819,'Policy Characteristics'!$C:$C,0))),"",INDEX('Policy Characteristics'!K:K,MATCH($C2819,'Policy Characteristics'!$C:$C,0)))</f>
        <v>fuels.html#end-subsidies</v>
      </c>
      <c r="R2819" s="254" t="str">
        <f>IF(ISBLANK(INDEX('Policy Characteristics'!L:L,MATCH($C2819,'Policy Characteristics'!$C:$C,0))),"",INDEX('Policy Characteristics'!L:L,MATCH($C2819,'Policy Characteristics'!$C:$C,0)))</f>
        <v>end-existing-subsidies.html</v>
      </c>
    </row>
    <row r="2820" spans="1:18" s="4" customFormat="1" x14ac:dyDescent="0.3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End Existing Subsidies</v>
      </c>
      <c r="C2820" s="254" t="str">
        <f t="shared" ref="C2820" si="130">C$2803</f>
        <v>Percent Reduction in BAU Subsidies</v>
      </c>
      <c r="D2820" s="6" t="s">
        <v>2450</v>
      </c>
      <c r="E2820" s="45"/>
      <c r="F2820" s="6" t="s">
        <v>2451</v>
      </c>
      <c r="G2820" s="45"/>
      <c r="H2820" s="47">
        <f t="shared" si="123"/>
        <v>2819</v>
      </c>
      <c r="I2820" s="325" t="s">
        <v>41</v>
      </c>
      <c r="J2820" s="255" t="str">
        <f>IF(ISBLANK(INDEX('Policy Characteristics'!D:D,MATCH($C2820,'Policy Characteristics'!$C:$C,0))),"",INDEX('Policy Characteristics'!D:D,MATCH($C2820,'Policy Characteristics'!$C:$C,0)))</f>
        <v>End Existing Subsidies</v>
      </c>
      <c r="K2820" s="254" t="str">
        <f>IF(ISBLANK(INDEX('Policy Characteristics'!E:E,MATCH($C2820,'Policy Characteristics'!$C:$C,0))),"",INDEX('Policy Characteristics'!E:E,MATCH($C2820,'Policy Characteristics'!$C:$C,0)))</f>
        <v>cross reduce BAU subsidies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0.01</v>
      </c>
      <c r="O2820" s="254" t="str">
        <f>IF(ISBLANK(INDEX('Policy Characteristics'!I:I,MATCH($C2820,'Policy Characteristics'!$C:$C,0))),"",INDEX('Policy Characteristics'!I:I,MATCH($C2820,'Policy Characteristics'!$C:$C,0)))</f>
        <v>% reduction in BAU subsidies</v>
      </c>
      <c r="P2820" s="254" t="str">
        <f>IF(ISBLANK(INDEX('Policy Characteristics'!J:J,MATCH($C2820,'Policy Characteristics'!$C:$C,0))),"",INDEX('Policy Characteristics'!J:J,MATCH($C2820,'Policy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20" s="254" t="str">
        <f>IF(ISBLANK(INDEX('Policy Characteristics'!K:K,MATCH($C2820,'Policy Characteristics'!$C:$C,0))),"",INDEX('Policy Characteristics'!K:K,MATCH($C2820,'Policy Characteristics'!$C:$C,0)))</f>
        <v>fuels.html#end-subsidies</v>
      </c>
      <c r="R2820" s="254" t="str">
        <f>IF(ISBLANK(INDEX('Policy Characteristics'!L:L,MATCH($C2820,'Policy Characteristics'!$C:$C,0))),"",INDEX('Policy Characteristics'!L:L,MATCH($C2820,'Policy Characteristics'!$C:$C,0)))</f>
        <v>end-existing-subsidies.html</v>
      </c>
    </row>
    <row r="2821" spans="1:18" s="4" customFormat="1" x14ac:dyDescent="0.3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End Existing Subsidies</v>
      </c>
      <c r="C2821" s="254" t="str">
        <f t="shared" ref="C2821:C2823" si="131">C$2803</f>
        <v>Percent Reduction in BAU Subsidies</v>
      </c>
      <c r="D2821" s="6" t="s">
        <v>2441</v>
      </c>
      <c r="E2821" s="45"/>
      <c r="F2821" s="6" t="s">
        <v>2445</v>
      </c>
      <c r="G2821" s="45"/>
      <c r="H2821" s="47">
        <f t="shared" si="123"/>
        <v>2820</v>
      </c>
      <c r="I2821" s="325" t="s">
        <v>41</v>
      </c>
      <c r="J2821" s="255" t="str">
        <f>IF(ISBLANK(INDEX('Policy Characteristics'!D:D,MATCH($C2821,'Policy Characteristics'!$C:$C,0))),"",INDEX('Policy Characteristics'!D:D,MATCH($C2821,'Policy Characteristics'!$C:$C,0)))</f>
        <v>End Existing Subsidies</v>
      </c>
      <c r="K2821" s="254" t="str">
        <f>IF(ISBLANK(INDEX('Policy Characteristics'!E:E,MATCH($C2821,'Policy Characteristics'!$C:$C,0))),"",INDEX('Policy Characteristics'!E:E,MATCH($C2821,'Policy Characteristics'!$C:$C,0)))</f>
        <v>cross reduce BAU subsidies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0.01</v>
      </c>
      <c r="O2821" s="254" t="str">
        <f>IF(ISBLANK(INDEX('Policy Characteristics'!I:I,MATCH($C2821,'Policy Characteristics'!$C:$C,0))),"",INDEX('Policy Characteristics'!I:I,MATCH($C2821,'Policy Characteristics'!$C:$C,0)))</f>
        <v>% reduction in BAU subsidies</v>
      </c>
      <c r="P2821" s="254" t="str">
        <f>IF(ISBLANK(INDEX('Policy Characteristics'!J:J,MATCH($C2821,'Policy Characteristics'!$C:$C,0))),"",INDEX('Policy Characteristics'!J:J,MATCH($C2821,'Policy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21" s="254" t="str">
        <f>IF(ISBLANK(INDEX('Policy Characteristics'!K:K,MATCH($C2821,'Policy Characteristics'!$C:$C,0))),"",INDEX('Policy Characteristics'!K:K,MATCH($C2821,'Policy Characteristics'!$C:$C,0)))</f>
        <v>fuels.html#end-subsidies</v>
      </c>
      <c r="R2821" s="254" t="str">
        <f>IF(ISBLANK(INDEX('Policy Characteristics'!L:L,MATCH($C2821,'Policy Characteristics'!$C:$C,0))),"",INDEX('Policy Characteristics'!L:L,MATCH($C2821,'Policy Characteristics'!$C:$C,0)))</f>
        <v>end-existing-subsidies.html</v>
      </c>
    </row>
    <row r="2822" spans="1:18" s="4" customFormat="1" x14ac:dyDescent="0.3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End Existing Subsidies</v>
      </c>
      <c r="C2822" s="254" t="str">
        <f t="shared" si="131"/>
        <v>Percent Reduction in BAU Subsidies</v>
      </c>
      <c r="D2822" s="6" t="s">
        <v>2442</v>
      </c>
      <c r="E2822" s="45"/>
      <c r="F2822" s="6" t="s">
        <v>2446</v>
      </c>
      <c r="G2822" s="45"/>
      <c r="H2822" s="47">
        <f t="shared" si="123"/>
        <v>2821</v>
      </c>
      <c r="I2822" s="325" t="s">
        <v>41</v>
      </c>
      <c r="J2822" s="255" t="str">
        <f>IF(ISBLANK(INDEX('Policy Characteristics'!D:D,MATCH($C2822,'Policy Characteristics'!$C:$C,0))),"",INDEX('Policy Characteristics'!D:D,MATCH($C2822,'Policy Characteristics'!$C:$C,0)))</f>
        <v>End Existing Subsidies</v>
      </c>
      <c r="K2822" s="254" t="str">
        <f>IF(ISBLANK(INDEX('Policy Characteristics'!E:E,MATCH($C2822,'Policy Characteristics'!$C:$C,0))),"",INDEX('Policy Characteristics'!E:E,MATCH($C2822,'Policy Characteristics'!$C:$C,0)))</f>
        <v>cross reduce BAU subsidies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0.01</v>
      </c>
      <c r="O2822" s="254" t="str">
        <f>IF(ISBLANK(INDEX('Policy Characteristics'!I:I,MATCH($C2822,'Policy Characteristics'!$C:$C,0))),"",INDEX('Policy Characteristics'!I:I,MATCH($C2822,'Policy Characteristics'!$C:$C,0)))</f>
        <v>% reduction in BAU subsidies</v>
      </c>
      <c r="P2822" s="254" t="str">
        <f>IF(ISBLANK(INDEX('Policy Characteristics'!J:J,MATCH($C2822,'Policy Characteristics'!$C:$C,0))),"",INDEX('Policy Characteristics'!J:J,MATCH($C2822,'Policy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22" s="254" t="str">
        <f>IF(ISBLANK(INDEX('Policy Characteristics'!K:K,MATCH($C2822,'Policy Characteristics'!$C:$C,0))),"",INDEX('Policy Characteristics'!K:K,MATCH($C2822,'Policy Characteristics'!$C:$C,0)))</f>
        <v>fuels.html#end-subsidies</v>
      </c>
      <c r="R2822" s="254" t="str">
        <f>IF(ISBLANK(INDEX('Policy Characteristics'!L:L,MATCH($C2822,'Policy Characteristics'!$C:$C,0))),"",INDEX('Policy Characteristics'!L:L,MATCH($C2822,'Policy Characteristics'!$C:$C,0)))</f>
        <v>end-existing-subsidies.html</v>
      </c>
    </row>
    <row r="2823" spans="1:18" s="4" customFormat="1" x14ac:dyDescent="0.3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End Existing Subsidies</v>
      </c>
      <c r="C2823" s="254" t="str">
        <f t="shared" si="131"/>
        <v>Percent Reduction in BAU Subsidies</v>
      </c>
      <c r="D2823" s="6" t="s">
        <v>2443</v>
      </c>
      <c r="E2823" s="45"/>
      <c r="F2823" s="6" t="s">
        <v>2447</v>
      </c>
      <c r="G2823" s="45"/>
      <c r="H2823" s="47">
        <f t="shared" si="123"/>
        <v>2822</v>
      </c>
      <c r="I2823" s="325" t="s">
        <v>40</v>
      </c>
      <c r="J2823" s="255" t="str">
        <f>IF(ISBLANK(INDEX('Policy Characteristics'!D:D,MATCH($C2823,'Policy Characteristics'!$C:$C,0))),"",INDEX('Policy Characteristics'!D:D,MATCH($C2823,'Policy Characteristics'!$C:$C,0)))</f>
        <v>End Existing Subsidies</v>
      </c>
      <c r="K2823" s="254" t="str">
        <f>IF(ISBLANK(INDEX('Policy Characteristics'!E:E,MATCH($C2823,'Policy Characteristics'!$C:$C,0))),"",INDEX('Policy Characteristics'!E:E,MATCH($C2823,'Policy Characteristics'!$C:$C,0)))</f>
        <v>cross reduce BAU subsidies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0.01</v>
      </c>
      <c r="O2823" s="254" t="str">
        <f>IF(ISBLANK(INDEX('Policy Characteristics'!I:I,MATCH($C2823,'Policy Characteristics'!$C:$C,0))),"",INDEX('Policy Characteristics'!I:I,MATCH($C2823,'Policy Characteristics'!$C:$C,0)))</f>
        <v>% reduction in BAU subsidies</v>
      </c>
      <c r="P2823" s="254" t="str">
        <f>IF(ISBLANK(INDEX('Policy Characteristics'!J:J,MATCH($C2823,'Policy Characteristics'!$C:$C,0))),"",INDEX('Policy Characteristics'!J:J,MATCH($C2823,'Policy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23" s="254" t="str">
        <f>IF(ISBLANK(INDEX('Policy Characteristics'!K:K,MATCH($C2823,'Policy Characteristics'!$C:$C,0))),"",INDEX('Policy Characteristics'!K:K,MATCH($C2823,'Policy Characteristics'!$C:$C,0)))</f>
        <v>fuels.html#end-subsidies</v>
      </c>
      <c r="R2823" s="254" t="str">
        <f>IF(ISBLANK(INDEX('Policy Characteristics'!L:L,MATCH($C2823,'Policy Characteristics'!$C:$C,0))),"",INDEX('Policy Characteristics'!L:L,MATCH($C2823,'Policy Characteristics'!$C:$C,0)))</f>
        <v>end-existing-subsidies.html</v>
      </c>
    </row>
    <row r="2824" spans="1:18" s="2" customFormat="1" x14ac:dyDescent="0.3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Exempt Process Emissions from C Tax</v>
      </c>
      <c r="C2824" s="1" t="s">
        <v>3318</v>
      </c>
      <c r="D2824" s="45" t="s">
        <v>3017</v>
      </c>
      <c r="E2824" s="6"/>
      <c r="F2824" t="s">
        <v>3042</v>
      </c>
      <c r="G2824" s="6"/>
      <c r="H2824" s="47">
        <f t="shared" si="123"/>
        <v>2823</v>
      </c>
      <c r="I2824" s="325" t="s">
        <v>40</v>
      </c>
      <c r="J2824" s="255" t="str">
        <f>IF(ISBLANK(INDEX('Policy Characteristics'!D:D,MATCH($C2824,'Policy Characteristics'!$C:$C,0))),"",INDEX('Policy Characteristics'!D:D,MATCH($C2824,'Policy Characteristics'!$C:$C,0)))</f>
        <v/>
      </c>
      <c r="K2824" s="254" t="str">
        <f>IF(ISBLANK(INDEX('Policy Characteristics'!E:E,MATCH($C2824,'Policy Characteristics'!$C:$C,0))),"",INDEX('Policy Characteristics'!E:E,MATCH($C2824,'Policy Characteristics'!$C:$C,0)))</f>
        <v>cross toggle whether carbon tax affects process emissions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4" s="254" t="str">
        <f>IF(ISBLANK(INDEX('Policy Characteristics'!K:K,MATCH($C2824,'Policy Characteristics'!$C:$C,0))),"",INDEX('Policy Characteristics'!K:K,MATCH($C2824,'Policy Characteristics'!$C:$C,0)))</f>
        <v>fuels.html#carbon-tax</v>
      </c>
      <c r="R2824" s="254" t="str">
        <f>IF(ISBLANK(INDEX('Policy Characteristics'!L:L,MATCH($C2824,'Policy Characteristics'!$C:$C,0))),"",INDEX('Policy Characteristics'!L:L,MATCH($C2824,'Policy Characteristics'!$C:$C,0)))</f>
        <v>carbon-tax.html</v>
      </c>
    </row>
    <row r="2825" spans="1:18" s="2" customFormat="1" x14ac:dyDescent="0.3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Exempt Process Emissions from C Tax</v>
      </c>
      <c r="C2825" s="254" t="str">
        <f>C$2824</f>
        <v>BEPEfCT Boolean Exempt Process Emissions from Carbon Tax</v>
      </c>
      <c r="D2825" s="6" t="s">
        <v>3018</v>
      </c>
      <c r="E2825" s="6"/>
      <c r="F2825" t="s">
        <v>2727</v>
      </c>
      <c r="G2825" s="6"/>
      <c r="H2825" s="47">
        <f t="shared" si="123"/>
        <v>2824</v>
      </c>
      <c r="I2825" s="325" t="s">
        <v>40</v>
      </c>
      <c r="J2825" s="255" t="str">
        <f>IF(ISBLANK(INDEX('Policy Characteristics'!D:D,MATCH($C2825,'Policy Characteristics'!$C:$C,0))),"",INDEX('Policy Characteristics'!D:D,MATCH($C2825,'Policy Characteristics'!$C:$C,0)))</f>
        <v/>
      </c>
      <c r="K2825" s="254" t="str">
        <f>IF(ISBLANK(INDEX('Policy Characteristics'!E:E,MATCH($C2825,'Policy Characteristics'!$C:$C,0))),"",INDEX('Policy Characteristics'!E:E,MATCH($C2825,'Policy Characteristics'!$C:$C,0)))</f>
        <v>cross toggle whether carbon tax affects process emissions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5" s="254" t="str">
        <f>IF(ISBLANK(INDEX('Policy Characteristics'!K:K,MATCH($C2825,'Policy Characteristics'!$C:$C,0))),"",INDEX('Policy Characteristics'!K:K,MATCH($C2825,'Policy Characteristics'!$C:$C,0)))</f>
        <v>fuels.html#carbon-tax</v>
      </c>
      <c r="R2825" s="254" t="str">
        <f>IF(ISBLANK(INDEX('Policy Characteristics'!L:L,MATCH($C2825,'Policy Characteristics'!$C:$C,0))),"",INDEX('Policy Characteristics'!L:L,MATCH($C2825,'Policy Characteristics'!$C:$C,0)))</f>
        <v>carbon-tax.html</v>
      </c>
    </row>
    <row r="2826" spans="1:18" s="2" customFormat="1" x14ac:dyDescent="0.3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Exempt Process Emissions from C Tax</v>
      </c>
      <c r="C2826" s="254" t="str">
        <f t="shared" ref="C2826:C2848" si="132">C$2824</f>
        <v>BEPEfCT Boolean Exempt Process Emissions from Carbon Tax</v>
      </c>
      <c r="D2826" s="6" t="s">
        <v>3019</v>
      </c>
      <c r="E2826" s="6"/>
      <c r="F2826" t="s">
        <v>2983</v>
      </c>
      <c r="G2826" s="6"/>
      <c r="H2826" s="47">
        <f t="shared" si="123"/>
        <v>2825</v>
      </c>
      <c r="I2826" s="325" t="s">
        <v>40</v>
      </c>
      <c r="J2826" s="255" t="str">
        <f>IF(ISBLANK(INDEX('Policy Characteristics'!D:D,MATCH($C2826,'Policy Characteristics'!$C:$C,0))),"",INDEX('Policy Characteristics'!D:D,MATCH($C2826,'Policy Characteristics'!$C:$C,0)))</f>
        <v/>
      </c>
      <c r="K2826" s="254" t="str">
        <f>IF(ISBLANK(INDEX('Policy Characteristics'!E:E,MATCH($C2826,'Policy Characteristics'!$C:$C,0))),"",INDEX('Policy Characteristics'!E:E,MATCH($C2826,'Policy Characteristics'!$C:$C,0)))</f>
        <v>cross toggle whether carbon tax affects process emissions</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1</v>
      </c>
      <c r="O2826" s="254" t="str">
        <f>IF(ISBLANK(INDEX('Policy Characteristics'!I:I,MATCH($C2826,'Policy Characteristics'!$C:$C,0))),"",INDEX('Policy Characteristics'!I:I,MATCH($C2826,'Policy Characteristics'!$C:$C,0)))</f>
        <v>on/off</v>
      </c>
      <c r="P2826" s="254" t="str">
        <f>IF(ISBLANK(INDEX('Policy Characteristics'!J:J,MATCH($C2826,'Policy Characteristics'!$C:$C,0))),"",INDEX('Policy Characteristics'!J:J,MATCH($C2826,'Policy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6" s="254" t="str">
        <f>IF(ISBLANK(INDEX('Policy Characteristics'!K:K,MATCH($C2826,'Policy Characteristics'!$C:$C,0))),"",INDEX('Policy Characteristics'!K:K,MATCH($C2826,'Policy Characteristics'!$C:$C,0)))</f>
        <v>fuels.html#carbon-tax</v>
      </c>
      <c r="R2826" s="254" t="str">
        <f>IF(ISBLANK(INDEX('Policy Characteristics'!L:L,MATCH($C2826,'Policy Characteristics'!$C:$C,0))),"",INDEX('Policy Characteristics'!L:L,MATCH($C2826,'Policy Characteristics'!$C:$C,0)))</f>
        <v>carbon-tax.html</v>
      </c>
    </row>
    <row r="2827" spans="1:18" s="2" customFormat="1" x14ac:dyDescent="0.3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Exempt Process Emissions from C Tax</v>
      </c>
      <c r="C2827" s="254" t="str">
        <f t="shared" si="132"/>
        <v>BEPEfCT Boolean Exempt Process Emissions from Carbon Tax</v>
      </c>
      <c r="D2827" s="6" t="s">
        <v>3020</v>
      </c>
      <c r="E2827" s="6"/>
      <c r="F2827" t="s">
        <v>2984</v>
      </c>
      <c r="G2827" s="6"/>
      <c r="H2827" s="47">
        <f t="shared" si="123"/>
        <v>2826</v>
      </c>
      <c r="I2827" s="325" t="s">
        <v>41</v>
      </c>
      <c r="J2827" s="255" t="str">
        <f>IF(ISBLANK(INDEX('Policy Characteristics'!D:D,MATCH($C2827,'Policy Characteristics'!$C:$C,0))),"",INDEX('Policy Characteristics'!D:D,MATCH($C2827,'Policy Characteristics'!$C:$C,0)))</f>
        <v/>
      </c>
      <c r="K2827" s="254" t="str">
        <f>IF(ISBLANK(INDEX('Policy Characteristics'!E:E,MATCH($C2827,'Policy Characteristics'!$C:$C,0))),"",INDEX('Policy Characteristics'!E:E,MATCH($C2827,'Policy Characteristics'!$C:$C,0)))</f>
        <v>cross toggle whether carbon tax affects process emissions</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1</v>
      </c>
      <c r="O2827" s="254" t="str">
        <f>IF(ISBLANK(INDEX('Policy Characteristics'!I:I,MATCH($C2827,'Policy Characteristics'!$C:$C,0))),"",INDEX('Policy Characteristics'!I:I,MATCH($C2827,'Policy Characteristics'!$C:$C,0)))</f>
        <v>on/off</v>
      </c>
      <c r="P2827" s="254" t="str">
        <f>IF(ISBLANK(INDEX('Policy Characteristics'!J:J,MATCH($C2827,'Policy Characteristics'!$C:$C,0))),"",INDEX('Policy Characteristics'!J:J,MATCH($C2827,'Policy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7" s="254" t="str">
        <f>IF(ISBLANK(INDEX('Policy Characteristics'!K:K,MATCH($C2827,'Policy Characteristics'!$C:$C,0))),"",INDEX('Policy Characteristics'!K:K,MATCH($C2827,'Policy Characteristics'!$C:$C,0)))</f>
        <v>fuels.html#carbon-tax</v>
      </c>
      <c r="R2827" s="254" t="str">
        <f>IF(ISBLANK(INDEX('Policy Characteristics'!L:L,MATCH($C2827,'Policy Characteristics'!$C:$C,0))),"",INDEX('Policy Characteristics'!L:L,MATCH($C2827,'Policy Characteristics'!$C:$C,0)))</f>
        <v>carbon-tax.html</v>
      </c>
    </row>
    <row r="2828" spans="1:18" s="2" customFormat="1" x14ac:dyDescent="0.3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Exempt Process Emissions from C Tax</v>
      </c>
      <c r="C2828" s="254" t="str">
        <f t="shared" si="132"/>
        <v>BEPEfCT Boolean Exempt Process Emissions from Carbon Tax</v>
      </c>
      <c r="D2828" s="6" t="s">
        <v>3021</v>
      </c>
      <c r="E2828" s="6"/>
      <c r="F2828" t="s">
        <v>2985</v>
      </c>
      <c r="G2828" s="6"/>
      <c r="H2828" s="47">
        <f t="shared" si="123"/>
        <v>2827</v>
      </c>
      <c r="I2828" s="325" t="s">
        <v>41</v>
      </c>
      <c r="J2828" s="255" t="str">
        <f>IF(ISBLANK(INDEX('Policy Characteristics'!D:D,MATCH($C2828,'Policy Characteristics'!$C:$C,0))),"",INDEX('Policy Characteristics'!D:D,MATCH($C2828,'Policy Characteristics'!$C:$C,0)))</f>
        <v/>
      </c>
      <c r="K2828" s="254" t="str">
        <f>IF(ISBLANK(INDEX('Policy Characteristics'!E:E,MATCH($C2828,'Policy Characteristics'!$C:$C,0))),"",INDEX('Policy Characteristics'!E:E,MATCH($C2828,'Policy Characteristics'!$C:$C,0)))</f>
        <v>cross toggle whether carbon tax affects process emissions</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1</v>
      </c>
      <c r="O2828" s="254" t="str">
        <f>IF(ISBLANK(INDEX('Policy Characteristics'!I:I,MATCH($C2828,'Policy Characteristics'!$C:$C,0))),"",INDEX('Policy Characteristics'!I:I,MATCH($C2828,'Policy Characteristics'!$C:$C,0)))</f>
        <v>on/off</v>
      </c>
      <c r="P2828" s="254" t="str">
        <f>IF(ISBLANK(INDEX('Policy Characteristics'!J:J,MATCH($C2828,'Policy Characteristics'!$C:$C,0))),"",INDEX('Policy Characteristics'!J:J,MATCH($C2828,'Policy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8" s="254" t="str">
        <f>IF(ISBLANK(INDEX('Policy Characteristics'!K:K,MATCH($C2828,'Policy Characteristics'!$C:$C,0))),"",INDEX('Policy Characteristics'!K:K,MATCH($C2828,'Policy Characteristics'!$C:$C,0)))</f>
        <v>fuels.html#carbon-tax</v>
      </c>
      <c r="R2828" s="254" t="str">
        <f>IF(ISBLANK(INDEX('Policy Characteristics'!L:L,MATCH($C2828,'Policy Characteristics'!$C:$C,0))),"",INDEX('Policy Characteristics'!L:L,MATCH($C2828,'Policy Characteristics'!$C:$C,0)))</f>
        <v>carbon-tax.html</v>
      </c>
    </row>
    <row r="2829" spans="1:18" s="2" customFormat="1" x14ac:dyDescent="0.3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Exempt Process Emissions from C Tax</v>
      </c>
      <c r="C2829" s="254" t="str">
        <f t="shared" si="132"/>
        <v>BEPEfCT Boolean Exempt Process Emissions from Carbon Tax</v>
      </c>
      <c r="D2829" s="6" t="s">
        <v>3022</v>
      </c>
      <c r="E2829" s="6"/>
      <c r="F2829" t="s">
        <v>2986</v>
      </c>
      <c r="G2829" s="6"/>
      <c r="H2829" s="47">
        <f t="shared" si="123"/>
        <v>2828</v>
      </c>
      <c r="I2829" s="325" t="s">
        <v>41</v>
      </c>
      <c r="J2829" s="255" t="str">
        <f>IF(ISBLANK(INDEX('Policy Characteristics'!D:D,MATCH($C2829,'Policy Characteristics'!$C:$C,0))),"",INDEX('Policy Characteristics'!D:D,MATCH($C2829,'Policy Characteristics'!$C:$C,0)))</f>
        <v/>
      </c>
      <c r="K2829" s="254" t="str">
        <f>IF(ISBLANK(INDEX('Policy Characteristics'!E:E,MATCH($C2829,'Policy Characteristics'!$C:$C,0))),"",INDEX('Policy Characteristics'!E:E,MATCH($C2829,'Policy Characteristics'!$C:$C,0)))</f>
        <v>cross toggle whether carbon tax affects process emissions</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1</v>
      </c>
      <c r="O2829" s="254" t="str">
        <f>IF(ISBLANK(INDEX('Policy Characteristics'!I:I,MATCH($C2829,'Policy Characteristics'!$C:$C,0))),"",INDEX('Policy Characteristics'!I:I,MATCH($C2829,'Policy Characteristics'!$C:$C,0)))</f>
        <v>on/off</v>
      </c>
      <c r="P2829" s="254" t="str">
        <f>IF(ISBLANK(INDEX('Policy Characteristics'!J:J,MATCH($C2829,'Policy Characteristics'!$C:$C,0))),"",INDEX('Policy Characteristics'!J:J,MATCH($C2829,'Policy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9" s="254" t="str">
        <f>IF(ISBLANK(INDEX('Policy Characteristics'!K:K,MATCH($C2829,'Policy Characteristics'!$C:$C,0))),"",INDEX('Policy Characteristics'!K:K,MATCH($C2829,'Policy Characteristics'!$C:$C,0)))</f>
        <v>fuels.html#carbon-tax</v>
      </c>
      <c r="R2829" s="254" t="str">
        <f>IF(ISBLANK(INDEX('Policy Characteristics'!L:L,MATCH($C2829,'Policy Characteristics'!$C:$C,0))),"",INDEX('Policy Characteristics'!L:L,MATCH($C2829,'Policy Characteristics'!$C:$C,0)))</f>
        <v>carbon-tax.html</v>
      </c>
    </row>
    <row r="2830" spans="1:18" s="2" customFormat="1" x14ac:dyDescent="0.3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Exempt Process Emissions from C Tax</v>
      </c>
      <c r="C2830" s="254" t="str">
        <f t="shared" si="132"/>
        <v>BEPEfCT Boolean Exempt Process Emissions from Carbon Tax</v>
      </c>
      <c r="D2830" s="6" t="s">
        <v>3023</v>
      </c>
      <c r="E2830" s="6"/>
      <c r="F2830" t="s">
        <v>2987</v>
      </c>
      <c r="G2830" s="6"/>
      <c r="H2830" s="47">
        <f t="shared" si="123"/>
        <v>2829</v>
      </c>
      <c r="I2830" s="325" t="s">
        <v>41</v>
      </c>
      <c r="J2830" s="255" t="str">
        <f>IF(ISBLANK(INDEX('Policy Characteristics'!D:D,MATCH($C2830,'Policy Characteristics'!$C:$C,0))),"",INDEX('Policy Characteristics'!D:D,MATCH($C2830,'Policy Characteristics'!$C:$C,0)))</f>
        <v/>
      </c>
      <c r="K2830" s="254" t="str">
        <f>IF(ISBLANK(INDEX('Policy Characteristics'!E:E,MATCH($C2830,'Policy Characteristics'!$C:$C,0))),"",INDEX('Policy Characteristics'!E:E,MATCH($C2830,'Policy Characteristics'!$C:$C,0)))</f>
        <v>cross toggle whether carbon tax affects process emissions</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1</v>
      </c>
      <c r="O2830" s="254" t="str">
        <f>IF(ISBLANK(INDEX('Policy Characteristics'!I:I,MATCH($C2830,'Policy Characteristics'!$C:$C,0))),"",INDEX('Policy Characteristics'!I:I,MATCH($C2830,'Policy Characteristics'!$C:$C,0)))</f>
        <v>on/off</v>
      </c>
      <c r="P2830" s="254" t="str">
        <f>IF(ISBLANK(INDEX('Policy Characteristics'!J:J,MATCH($C2830,'Policy Characteristics'!$C:$C,0))),"",INDEX('Policy Characteristics'!J:J,MATCH($C2830,'Policy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0" s="254" t="str">
        <f>IF(ISBLANK(INDEX('Policy Characteristics'!K:K,MATCH($C2830,'Policy Characteristics'!$C:$C,0))),"",INDEX('Policy Characteristics'!K:K,MATCH($C2830,'Policy Characteristics'!$C:$C,0)))</f>
        <v>fuels.html#carbon-tax</v>
      </c>
      <c r="R2830" s="254" t="str">
        <f>IF(ISBLANK(INDEX('Policy Characteristics'!L:L,MATCH($C2830,'Policy Characteristics'!$C:$C,0))),"",INDEX('Policy Characteristics'!L:L,MATCH($C2830,'Policy Characteristics'!$C:$C,0)))</f>
        <v>carbon-tax.html</v>
      </c>
    </row>
    <row r="2831" spans="1:18" s="2" customFormat="1" x14ac:dyDescent="0.3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Exempt Process Emissions from C Tax</v>
      </c>
      <c r="C2831" s="254" t="str">
        <f t="shared" si="132"/>
        <v>BEPEfCT Boolean Exempt Process Emissions from Carbon Tax</v>
      </c>
      <c r="D2831" s="6" t="s">
        <v>3024</v>
      </c>
      <c r="E2831" s="6"/>
      <c r="F2831" t="s">
        <v>2988</v>
      </c>
      <c r="G2831" s="6"/>
      <c r="H2831" s="47">
        <f t="shared" si="123"/>
        <v>2830</v>
      </c>
      <c r="I2831" s="325" t="s">
        <v>41</v>
      </c>
      <c r="J2831" s="255" t="str">
        <f>IF(ISBLANK(INDEX('Policy Characteristics'!D:D,MATCH($C2831,'Policy Characteristics'!$C:$C,0))),"",INDEX('Policy Characteristics'!D:D,MATCH($C2831,'Policy Characteristics'!$C:$C,0)))</f>
        <v/>
      </c>
      <c r="K2831" s="254" t="str">
        <f>IF(ISBLANK(INDEX('Policy Characteristics'!E:E,MATCH($C2831,'Policy Characteristics'!$C:$C,0))),"",INDEX('Policy Characteristics'!E:E,MATCH($C2831,'Policy Characteristics'!$C:$C,0)))</f>
        <v>cross toggle whether carbon tax affects process emissions</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1</v>
      </c>
      <c r="O2831" s="254" t="str">
        <f>IF(ISBLANK(INDEX('Policy Characteristics'!I:I,MATCH($C2831,'Policy Characteristics'!$C:$C,0))),"",INDEX('Policy Characteristics'!I:I,MATCH($C2831,'Policy Characteristics'!$C:$C,0)))</f>
        <v>on/off</v>
      </c>
      <c r="P2831" s="254" t="str">
        <f>IF(ISBLANK(INDEX('Policy Characteristics'!J:J,MATCH($C2831,'Policy Characteristics'!$C:$C,0))),"",INDEX('Policy Characteristics'!J:J,MATCH($C2831,'Policy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1" s="254" t="str">
        <f>IF(ISBLANK(INDEX('Policy Characteristics'!K:K,MATCH($C2831,'Policy Characteristics'!$C:$C,0))),"",INDEX('Policy Characteristics'!K:K,MATCH($C2831,'Policy Characteristics'!$C:$C,0)))</f>
        <v>fuels.html#carbon-tax</v>
      </c>
      <c r="R2831" s="254" t="str">
        <f>IF(ISBLANK(INDEX('Policy Characteristics'!L:L,MATCH($C2831,'Policy Characteristics'!$C:$C,0))),"",INDEX('Policy Characteristics'!L:L,MATCH($C2831,'Policy Characteristics'!$C:$C,0)))</f>
        <v>carbon-tax.html</v>
      </c>
    </row>
    <row r="2832" spans="1:18" s="2" customFormat="1" x14ac:dyDescent="0.3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Exempt Process Emissions from C Tax</v>
      </c>
      <c r="C2832" s="254" t="str">
        <f t="shared" si="132"/>
        <v>BEPEfCT Boolean Exempt Process Emissions from Carbon Tax</v>
      </c>
      <c r="D2832" s="6" t="s">
        <v>3025</v>
      </c>
      <c r="E2832" s="6"/>
      <c r="F2832" t="s">
        <v>2989</v>
      </c>
      <c r="G2832" s="6"/>
      <c r="H2832" s="47">
        <f t="shared" si="123"/>
        <v>2831</v>
      </c>
      <c r="I2832" s="325" t="s">
        <v>41</v>
      </c>
      <c r="J2832" s="255" t="str">
        <f>IF(ISBLANK(INDEX('Policy Characteristics'!D:D,MATCH($C2832,'Policy Characteristics'!$C:$C,0))),"",INDEX('Policy Characteristics'!D:D,MATCH($C2832,'Policy Characteristics'!$C:$C,0)))</f>
        <v/>
      </c>
      <c r="K2832" s="254" t="str">
        <f>IF(ISBLANK(INDEX('Policy Characteristics'!E:E,MATCH($C2832,'Policy Characteristics'!$C:$C,0))),"",INDEX('Policy Characteristics'!E:E,MATCH($C2832,'Policy Characteristics'!$C:$C,0)))</f>
        <v>cross toggle whether carbon tax affects process emissions</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1</v>
      </c>
      <c r="O2832" s="254" t="str">
        <f>IF(ISBLANK(INDEX('Policy Characteristics'!I:I,MATCH($C2832,'Policy Characteristics'!$C:$C,0))),"",INDEX('Policy Characteristics'!I:I,MATCH($C2832,'Policy Characteristics'!$C:$C,0)))</f>
        <v>on/off</v>
      </c>
      <c r="P2832" s="254" t="str">
        <f>IF(ISBLANK(INDEX('Policy Characteristics'!J:J,MATCH($C2832,'Policy Characteristics'!$C:$C,0))),"",INDEX('Policy Characteristics'!J:J,MATCH($C2832,'Policy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2" s="254" t="str">
        <f>IF(ISBLANK(INDEX('Policy Characteristics'!K:K,MATCH($C2832,'Policy Characteristics'!$C:$C,0))),"",INDEX('Policy Characteristics'!K:K,MATCH($C2832,'Policy Characteristics'!$C:$C,0)))</f>
        <v>fuels.html#carbon-tax</v>
      </c>
      <c r="R2832" s="254" t="str">
        <f>IF(ISBLANK(INDEX('Policy Characteristics'!L:L,MATCH($C2832,'Policy Characteristics'!$C:$C,0))),"",INDEX('Policy Characteristics'!L:L,MATCH($C2832,'Policy Characteristics'!$C:$C,0)))</f>
        <v>carbon-tax.html</v>
      </c>
    </row>
    <row r="2833" spans="1:18" s="2" customFormat="1" x14ac:dyDescent="0.3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Exempt Process Emissions from C Tax</v>
      </c>
      <c r="C2833" s="254" t="str">
        <f t="shared" si="132"/>
        <v>BEPEfCT Boolean Exempt Process Emissions from Carbon Tax</v>
      </c>
      <c r="D2833" s="6" t="s">
        <v>3026</v>
      </c>
      <c r="E2833" s="6"/>
      <c r="F2833" t="s">
        <v>2548</v>
      </c>
      <c r="G2833" s="6"/>
      <c r="H2833" s="47">
        <f t="shared" si="123"/>
        <v>2832</v>
      </c>
      <c r="I2833" s="325" t="s">
        <v>40</v>
      </c>
      <c r="J2833" s="255" t="str">
        <f>IF(ISBLANK(INDEX('Policy Characteristics'!D:D,MATCH($C2833,'Policy Characteristics'!$C:$C,0))),"",INDEX('Policy Characteristics'!D:D,MATCH($C2833,'Policy Characteristics'!$C:$C,0)))</f>
        <v/>
      </c>
      <c r="K2833" s="254" t="str">
        <f>IF(ISBLANK(INDEX('Policy Characteristics'!E:E,MATCH($C2833,'Policy Characteristics'!$C:$C,0))),"",INDEX('Policy Characteristics'!E:E,MATCH($C2833,'Policy Characteristics'!$C:$C,0)))</f>
        <v>cross toggle whether carbon tax affects process emissions</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1</v>
      </c>
      <c r="O2833" s="254" t="str">
        <f>IF(ISBLANK(INDEX('Policy Characteristics'!I:I,MATCH($C2833,'Policy Characteristics'!$C:$C,0))),"",INDEX('Policy Characteristics'!I:I,MATCH($C2833,'Policy Characteristics'!$C:$C,0)))</f>
        <v>on/off</v>
      </c>
      <c r="P2833" s="254" t="str">
        <f>IF(ISBLANK(INDEX('Policy Characteristics'!J:J,MATCH($C2833,'Policy Characteristics'!$C:$C,0))),"",INDEX('Policy Characteristics'!J:J,MATCH($C2833,'Policy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3" s="254" t="str">
        <f>IF(ISBLANK(INDEX('Policy Characteristics'!K:K,MATCH($C2833,'Policy Characteristics'!$C:$C,0))),"",INDEX('Policy Characteristics'!K:K,MATCH($C2833,'Policy Characteristics'!$C:$C,0)))</f>
        <v>fuels.html#carbon-tax</v>
      </c>
      <c r="R2833" s="254" t="str">
        <f>IF(ISBLANK(INDEX('Policy Characteristics'!L:L,MATCH($C2833,'Policy Characteristics'!$C:$C,0))),"",INDEX('Policy Characteristics'!L:L,MATCH($C2833,'Policy Characteristics'!$C:$C,0)))</f>
        <v>carbon-tax.html</v>
      </c>
    </row>
    <row r="2834" spans="1:18" s="2" customFormat="1" x14ac:dyDescent="0.3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Exempt Process Emissions from C Tax</v>
      </c>
      <c r="C2834" s="254" t="str">
        <f t="shared" si="132"/>
        <v>BEPEfCT Boolean Exempt Process Emissions from Carbon Tax</v>
      </c>
      <c r="D2834" s="6" t="s">
        <v>3027</v>
      </c>
      <c r="E2834" s="6"/>
      <c r="F2834" t="s">
        <v>2990</v>
      </c>
      <c r="G2834" s="6"/>
      <c r="H2834" s="47">
        <f t="shared" si="123"/>
        <v>2833</v>
      </c>
      <c r="I2834" s="325" t="s">
        <v>41</v>
      </c>
      <c r="J2834" s="255" t="str">
        <f>IF(ISBLANK(INDEX('Policy Characteristics'!D:D,MATCH($C2834,'Policy Characteristics'!$C:$C,0))),"",INDEX('Policy Characteristics'!D:D,MATCH($C2834,'Policy Characteristics'!$C:$C,0)))</f>
        <v/>
      </c>
      <c r="K2834" s="254" t="str">
        <f>IF(ISBLANK(INDEX('Policy Characteristics'!E:E,MATCH($C2834,'Policy Characteristics'!$C:$C,0))),"",INDEX('Policy Characteristics'!E:E,MATCH($C2834,'Policy Characteristics'!$C:$C,0)))</f>
        <v>cross toggle whether carbon tax affects process emissions</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1</v>
      </c>
      <c r="O2834" s="254" t="str">
        <f>IF(ISBLANK(INDEX('Policy Characteristics'!I:I,MATCH($C2834,'Policy Characteristics'!$C:$C,0))),"",INDEX('Policy Characteristics'!I:I,MATCH($C2834,'Policy Characteristics'!$C:$C,0)))</f>
        <v>on/off</v>
      </c>
      <c r="P2834" s="254" t="str">
        <f>IF(ISBLANK(INDEX('Policy Characteristics'!J:J,MATCH($C2834,'Policy Characteristics'!$C:$C,0))),"",INDEX('Policy Characteristics'!J:J,MATCH($C2834,'Policy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4" s="254" t="str">
        <f>IF(ISBLANK(INDEX('Policy Characteristics'!K:K,MATCH($C2834,'Policy Characteristics'!$C:$C,0))),"",INDEX('Policy Characteristics'!K:K,MATCH($C2834,'Policy Characteristics'!$C:$C,0)))</f>
        <v>fuels.html#carbon-tax</v>
      </c>
      <c r="R2834" s="254" t="str">
        <f>IF(ISBLANK(INDEX('Policy Characteristics'!L:L,MATCH($C2834,'Policy Characteristics'!$C:$C,0))),"",INDEX('Policy Characteristics'!L:L,MATCH($C2834,'Policy Characteristics'!$C:$C,0)))</f>
        <v>carbon-tax.html</v>
      </c>
    </row>
    <row r="2835" spans="1:18" s="2" customFormat="1" x14ac:dyDescent="0.3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Exempt Process Emissions from C Tax</v>
      </c>
      <c r="C2835" s="254" t="str">
        <f t="shared" si="132"/>
        <v>BEPEfCT Boolean Exempt Process Emissions from Carbon Tax</v>
      </c>
      <c r="D2835" s="6" t="s">
        <v>3028</v>
      </c>
      <c r="E2835" s="6"/>
      <c r="F2835" t="s">
        <v>2991</v>
      </c>
      <c r="G2835" s="6"/>
      <c r="H2835" s="47">
        <f t="shared" si="123"/>
        <v>2834</v>
      </c>
      <c r="I2835" s="325" t="s">
        <v>41</v>
      </c>
      <c r="J2835" s="255" t="str">
        <f>IF(ISBLANK(INDEX('Policy Characteristics'!D:D,MATCH($C2835,'Policy Characteristics'!$C:$C,0))),"",INDEX('Policy Characteristics'!D:D,MATCH($C2835,'Policy Characteristics'!$C:$C,0)))</f>
        <v/>
      </c>
      <c r="K2835" s="254" t="str">
        <f>IF(ISBLANK(INDEX('Policy Characteristics'!E:E,MATCH($C2835,'Policy Characteristics'!$C:$C,0))),"",INDEX('Policy Characteristics'!E:E,MATCH($C2835,'Policy Characteristics'!$C:$C,0)))</f>
        <v>cross toggle whether carbon tax affects process emissions</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1</v>
      </c>
      <c r="O2835" s="254" t="str">
        <f>IF(ISBLANK(INDEX('Policy Characteristics'!I:I,MATCH($C2835,'Policy Characteristics'!$C:$C,0))),"",INDEX('Policy Characteristics'!I:I,MATCH($C2835,'Policy Characteristics'!$C:$C,0)))</f>
        <v>on/off</v>
      </c>
      <c r="P2835" s="254" t="str">
        <f>IF(ISBLANK(INDEX('Policy Characteristics'!J:J,MATCH($C2835,'Policy Characteristics'!$C:$C,0))),"",INDEX('Policy Characteristics'!J:J,MATCH($C2835,'Policy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5" s="254" t="str">
        <f>IF(ISBLANK(INDEX('Policy Characteristics'!K:K,MATCH($C2835,'Policy Characteristics'!$C:$C,0))),"",INDEX('Policy Characteristics'!K:K,MATCH($C2835,'Policy Characteristics'!$C:$C,0)))</f>
        <v>fuels.html#carbon-tax</v>
      </c>
      <c r="R2835" s="254" t="str">
        <f>IF(ISBLANK(INDEX('Policy Characteristics'!L:L,MATCH($C2835,'Policy Characteristics'!$C:$C,0))),"",INDEX('Policy Characteristics'!L:L,MATCH($C2835,'Policy Characteristics'!$C:$C,0)))</f>
        <v>carbon-tax.html</v>
      </c>
    </row>
    <row r="2836" spans="1:18" s="2" customFormat="1" x14ac:dyDescent="0.3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Exempt Process Emissions from C Tax</v>
      </c>
      <c r="C2836" s="254" t="str">
        <f t="shared" si="132"/>
        <v>BEPEfCT Boolean Exempt Process Emissions from Carbon Tax</v>
      </c>
      <c r="D2836" s="6" t="s">
        <v>3029</v>
      </c>
      <c r="E2836" s="6"/>
      <c r="F2836" t="s">
        <v>2992</v>
      </c>
      <c r="G2836" s="6"/>
      <c r="H2836" s="47">
        <f t="shared" si="123"/>
        <v>2835</v>
      </c>
      <c r="I2836" s="325" t="s">
        <v>41</v>
      </c>
      <c r="J2836" s="255" t="str">
        <f>IF(ISBLANK(INDEX('Policy Characteristics'!D:D,MATCH($C2836,'Policy Characteristics'!$C:$C,0))),"",INDEX('Policy Characteristics'!D:D,MATCH($C2836,'Policy Characteristics'!$C:$C,0)))</f>
        <v/>
      </c>
      <c r="K2836" s="254" t="str">
        <f>IF(ISBLANK(INDEX('Policy Characteristics'!E:E,MATCH($C2836,'Policy Characteristics'!$C:$C,0))),"",INDEX('Policy Characteristics'!E:E,MATCH($C2836,'Policy Characteristics'!$C:$C,0)))</f>
        <v>cross toggle whether carbon tax affects process emissions</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1</v>
      </c>
      <c r="O2836" s="254" t="str">
        <f>IF(ISBLANK(INDEX('Policy Characteristics'!I:I,MATCH($C2836,'Policy Characteristics'!$C:$C,0))),"",INDEX('Policy Characteristics'!I:I,MATCH($C2836,'Policy Characteristics'!$C:$C,0)))</f>
        <v>on/off</v>
      </c>
      <c r="P2836" s="254" t="str">
        <f>IF(ISBLANK(INDEX('Policy Characteristics'!J:J,MATCH($C2836,'Policy Characteristics'!$C:$C,0))),"",INDEX('Policy Characteristics'!J:J,MATCH($C2836,'Policy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6" s="254" t="str">
        <f>IF(ISBLANK(INDEX('Policy Characteristics'!K:K,MATCH($C2836,'Policy Characteristics'!$C:$C,0))),"",INDEX('Policy Characteristics'!K:K,MATCH($C2836,'Policy Characteristics'!$C:$C,0)))</f>
        <v>fuels.html#carbon-tax</v>
      </c>
      <c r="R2836" s="254" t="str">
        <f>IF(ISBLANK(INDEX('Policy Characteristics'!L:L,MATCH($C2836,'Policy Characteristics'!$C:$C,0))),"",INDEX('Policy Characteristics'!L:L,MATCH($C2836,'Policy Characteristics'!$C:$C,0)))</f>
        <v>carbon-tax.html</v>
      </c>
    </row>
    <row r="2837" spans="1:18" s="2" customFormat="1" x14ac:dyDescent="0.3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Exempt Process Emissions from C Tax</v>
      </c>
      <c r="C2837" s="254" t="str">
        <f t="shared" si="132"/>
        <v>BEPEfCT Boolean Exempt Process Emissions from Carbon Tax</v>
      </c>
      <c r="D2837" s="6" t="s">
        <v>3030</v>
      </c>
      <c r="E2837" s="6"/>
      <c r="F2837" t="s">
        <v>2549</v>
      </c>
      <c r="G2837" s="6"/>
      <c r="H2837" s="47">
        <f t="shared" si="123"/>
        <v>2836</v>
      </c>
      <c r="I2837" s="325" t="s">
        <v>41</v>
      </c>
      <c r="J2837" s="255" t="str">
        <f>IF(ISBLANK(INDEX('Policy Characteristics'!D:D,MATCH($C2837,'Policy Characteristics'!$C:$C,0))),"",INDEX('Policy Characteristics'!D:D,MATCH($C2837,'Policy Characteristics'!$C:$C,0)))</f>
        <v/>
      </c>
      <c r="K2837" s="254" t="str">
        <f>IF(ISBLANK(INDEX('Policy Characteristics'!E:E,MATCH($C2837,'Policy Characteristics'!$C:$C,0))),"",INDEX('Policy Characteristics'!E:E,MATCH($C2837,'Policy Characteristics'!$C:$C,0)))</f>
        <v>cross toggle whether carbon tax affects process emissions</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1</v>
      </c>
      <c r="O2837" s="254" t="str">
        <f>IF(ISBLANK(INDEX('Policy Characteristics'!I:I,MATCH($C2837,'Policy Characteristics'!$C:$C,0))),"",INDEX('Policy Characteristics'!I:I,MATCH($C2837,'Policy Characteristics'!$C:$C,0)))</f>
        <v>on/off</v>
      </c>
      <c r="P2837" s="254" t="str">
        <f>IF(ISBLANK(INDEX('Policy Characteristics'!J:J,MATCH($C2837,'Policy Characteristics'!$C:$C,0))),"",INDEX('Policy Characteristics'!J:J,MATCH($C2837,'Policy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7" s="254" t="str">
        <f>IF(ISBLANK(INDEX('Policy Characteristics'!K:K,MATCH($C2837,'Policy Characteristics'!$C:$C,0))),"",INDEX('Policy Characteristics'!K:K,MATCH($C2837,'Policy Characteristics'!$C:$C,0)))</f>
        <v>fuels.html#carbon-tax</v>
      </c>
      <c r="R2837" s="254" t="str">
        <f>IF(ISBLANK(INDEX('Policy Characteristics'!L:L,MATCH($C2837,'Policy Characteristics'!$C:$C,0))),"",INDEX('Policy Characteristics'!L:L,MATCH($C2837,'Policy Characteristics'!$C:$C,0)))</f>
        <v>carbon-tax.html</v>
      </c>
    </row>
    <row r="2838" spans="1:18" s="2" customFormat="1" x14ac:dyDescent="0.3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Exempt Process Emissions from C Tax</v>
      </c>
      <c r="C2838" s="254" t="str">
        <f t="shared" si="132"/>
        <v>BEPEfCT Boolean Exempt Process Emissions from Carbon Tax</v>
      </c>
      <c r="D2838" s="6" t="s">
        <v>3031</v>
      </c>
      <c r="E2838" s="6"/>
      <c r="F2838" t="s">
        <v>2993</v>
      </c>
      <c r="G2838" s="6"/>
      <c r="H2838" s="47">
        <f t="shared" si="123"/>
        <v>2837</v>
      </c>
      <c r="I2838" s="325" t="s">
        <v>41</v>
      </c>
      <c r="J2838" s="255" t="str">
        <f>IF(ISBLANK(INDEX('Policy Characteristics'!D:D,MATCH($C2838,'Policy Characteristics'!$C:$C,0))),"",INDEX('Policy Characteristics'!D:D,MATCH($C2838,'Policy Characteristics'!$C:$C,0)))</f>
        <v/>
      </c>
      <c r="K2838" s="254" t="str">
        <f>IF(ISBLANK(INDEX('Policy Characteristics'!E:E,MATCH($C2838,'Policy Characteristics'!$C:$C,0))),"",INDEX('Policy Characteristics'!E:E,MATCH($C2838,'Policy Characteristics'!$C:$C,0)))</f>
        <v>cross toggle whether carbon tax affects process emissions</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1</v>
      </c>
      <c r="O2838" s="254" t="str">
        <f>IF(ISBLANK(INDEX('Policy Characteristics'!I:I,MATCH($C2838,'Policy Characteristics'!$C:$C,0))),"",INDEX('Policy Characteristics'!I:I,MATCH($C2838,'Policy Characteristics'!$C:$C,0)))</f>
        <v>on/off</v>
      </c>
      <c r="P2838" s="254" t="str">
        <f>IF(ISBLANK(INDEX('Policy Characteristics'!J:J,MATCH($C2838,'Policy Characteristics'!$C:$C,0))),"",INDEX('Policy Characteristics'!J:J,MATCH($C2838,'Policy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8" s="254" t="str">
        <f>IF(ISBLANK(INDEX('Policy Characteristics'!K:K,MATCH($C2838,'Policy Characteristics'!$C:$C,0))),"",INDEX('Policy Characteristics'!K:K,MATCH($C2838,'Policy Characteristics'!$C:$C,0)))</f>
        <v>fuels.html#carbon-tax</v>
      </c>
      <c r="R2838" s="254" t="str">
        <f>IF(ISBLANK(INDEX('Policy Characteristics'!L:L,MATCH($C2838,'Policy Characteristics'!$C:$C,0))),"",INDEX('Policy Characteristics'!L:L,MATCH($C2838,'Policy Characteristics'!$C:$C,0)))</f>
        <v>carbon-tax.html</v>
      </c>
    </row>
    <row r="2839" spans="1:18" s="2" customFormat="1" x14ac:dyDescent="0.3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Exempt Process Emissions from C Tax</v>
      </c>
      <c r="C2839" s="254" t="str">
        <f t="shared" si="132"/>
        <v>BEPEfCT Boolean Exempt Process Emissions from Carbon Tax</v>
      </c>
      <c r="D2839" s="6" t="s">
        <v>3032</v>
      </c>
      <c r="E2839" s="6"/>
      <c r="F2839" t="s">
        <v>2994</v>
      </c>
      <c r="G2839" s="6"/>
      <c r="H2839" s="47">
        <f t="shared" si="123"/>
        <v>2838</v>
      </c>
      <c r="I2839" s="325" t="s">
        <v>41</v>
      </c>
      <c r="J2839" s="255" t="str">
        <f>IF(ISBLANK(INDEX('Policy Characteristics'!D:D,MATCH($C2839,'Policy Characteristics'!$C:$C,0))),"",INDEX('Policy Characteristics'!D:D,MATCH($C2839,'Policy Characteristics'!$C:$C,0)))</f>
        <v/>
      </c>
      <c r="K2839" s="254" t="str">
        <f>IF(ISBLANK(INDEX('Policy Characteristics'!E:E,MATCH($C2839,'Policy Characteristics'!$C:$C,0))),"",INDEX('Policy Characteristics'!E:E,MATCH($C2839,'Policy Characteristics'!$C:$C,0)))</f>
        <v>cross toggle whether carbon tax affects process emissions</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1</v>
      </c>
      <c r="O2839" s="254" t="str">
        <f>IF(ISBLANK(INDEX('Policy Characteristics'!I:I,MATCH($C2839,'Policy Characteristics'!$C:$C,0))),"",INDEX('Policy Characteristics'!I:I,MATCH($C2839,'Policy Characteristics'!$C:$C,0)))</f>
        <v>on/off</v>
      </c>
      <c r="P2839" s="254" t="str">
        <f>IF(ISBLANK(INDEX('Policy Characteristics'!J:J,MATCH($C2839,'Policy Characteristics'!$C:$C,0))),"",INDEX('Policy Characteristics'!J:J,MATCH($C2839,'Policy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9" s="254" t="str">
        <f>IF(ISBLANK(INDEX('Policy Characteristics'!K:K,MATCH($C2839,'Policy Characteristics'!$C:$C,0))),"",INDEX('Policy Characteristics'!K:K,MATCH($C2839,'Policy Characteristics'!$C:$C,0)))</f>
        <v>fuels.html#carbon-tax</v>
      </c>
      <c r="R2839" s="254" t="str">
        <f>IF(ISBLANK(INDEX('Policy Characteristics'!L:L,MATCH($C2839,'Policy Characteristics'!$C:$C,0))),"",INDEX('Policy Characteristics'!L:L,MATCH($C2839,'Policy Characteristics'!$C:$C,0)))</f>
        <v>carbon-tax.html</v>
      </c>
    </row>
    <row r="2840" spans="1:18" s="2" customFormat="1" x14ac:dyDescent="0.3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Exempt Process Emissions from C Tax</v>
      </c>
      <c r="C2840" s="254" t="str">
        <f t="shared" si="132"/>
        <v>BEPEfCT Boolean Exempt Process Emissions from Carbon Tax</v>
      </c>
      <c r="D2840" s="6" t="s">
        <v>3033</v>
      </c>
      <c r="E2840" s="6"/>
      <c r="F2840" t="s">
        <v>2995</v>
      </c>
      <c r="G2840" s="6"/>
      <c r="H2840" s="47">
        <f t="shared" si="123"/>
        <v>2839</v>
      </c>
      <c r="I2840" s="325" t="s">
        <v>41</v>
      </c>
      <c r="J2840" s="255" t="str">
        <f>IF(ISBLANK(INDEX('Policy Characteristics'!D:D,MATCH($C2840,'Policy Characteristics'!$C:$C,0))),"",INDEX('Policy Characteristics'!D:D,MATCH($C2840,'Policy Characteristics'!$C:$C,0)))</f>
        <v/>
      </c>
      <c r="K2840" s="254" t="str">
        <f>IF(ISBLANK(INDEX('Policy Characteristics'!E:E,MATCH($C2840,'Policy Characteristics'!$C:$C,0))),"",INDEX('Policy Characteristics'!E:E,MATCH($C2840,'Policy Characteristics'!$C:$C,0)))</f>
        <v>cross toggle whether carbon tax affects process emissions</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1</v>
      </c>
      <c r="O2840" s="254" t="str">
        <f>IF(ISBLANK(INDEX('Policy Characteristics'!I:I,MATCH($C2840,'Policy Characteristics'!$C:$C,0))),"",INDEX('Policy Characteristics'!I:I,MATCH($C2840,'Policy Characteristics'!$C:$C,0)))</f>
        <v>on/off</v>
      </c>
      <c r="P2840" s="254" t="str">
        <f>IF(ISBLANK(INDEX('Policy Characteristics'!J:J,MATCH($C2840,'Policy Characteristics'!$C:$C,0))),"",INDEX('Policy Characteristics'!J:J,MATCH($C2840,'Policy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40" s="254" t="str">
        <f>IF(ISBLANK(INDEX('Policy Characteristics'!K:K,MATCH($C2840,'Policy Characteristics'!$C:$C,0))),"",INDEX('Policy Characteristics'!K:K,MATCH($C2840,'Policy Characteristics'!$C:$C,0)))</f>
        <v>fuels.html#carbon-tax</v>
      </c>
      <c r="R2840" s="254" t="str">
        <f>IF(ISBLANK(INDEX('Policy Characteristics'!L:L,MATCH($C2840,'Policy Characteristics'!$C:$C,0))),"",INDEX('Policy Characteristics'!L:L,MATCH($C2840,'Policy Characteristics'!$C:$C,0)))</f>
        <v>carbon-tax.html</v>
      </c>
    </row>
    <row r="2841" spans="1:18" s="2" customFormat="1" x14ac:dyDescent="0.3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Exempt Process Emissions from C Tax</v>
      </c>
      <c r="C2841" s="254" t="str">
        <f t="shared" si="132"/>
        <v>BEPEfCT Boolean Exempt Process Emissions from Carbon Tax</v>
      </c>
      <c r="D2841" s="6" t="s">
        <v>3034</v>
      </c>
      <c r="E2841" s="6"/>
      <c r="F2841" t="s">
        <v>2996</v>
      </c>
      <c r="G2841" s="6"/>
      <c r="H2841" s="47">
        <f t="shared" si="123"/>
        <v>2840</v>
      </c>
      <c r="I2841" s="325" t="s">
        <v>41</v>
      </c>
      <c r="J2841" s="255" t="str">
        <f>IF(ISBLANK(INDEX('Policy Characteristics'!D:D,MATCH($C2841,'Policy Characteristics'!$C:$C,0))),"",INDEX('Policy Characteristics'!D:D,MATCH($C2841,'Policy Characteristics'!$C:$C,0)))</f>
        <v/>
      </c>
      <c r="K2841" s="254" t="str">
        <f>IF(ISBLANK(INDEX('Policy Characteristics'!E:E,MATCH($C2841,'Policy Characteristics'!$C:$C,0))),"",INDEX('Policy Characteristics'!E:E,MATCH($C2841,'Policy Characteristics'!$C:$C,0)))</f>
        <v>cross toggle whether carbon tax affects process emissions</v>
      </c>
      <c r="L2841" s="261">
        <f>IF(ISBLANK(INDEX('Policy Characteristics'!F:F,MATCH($C2841,'Policy Characteristics'!$C:$C,0))),"",INDEX('Policy Characteristics'!F:F,MATCH($C2841,'Policy Characteristics'!$C:$C,0)))</f>
        <v>0</v>
      </c>
      <c r="M2841" s="261">
        <f>IF(ISBLANK(INDEX('Policy Characteristics'!G:G,MATCH($C2841,'Policy Characteristics'!$C:$C,0))),"",INDEX('Policy Characteristics'!G:G,MATCH($C2841,'Policy Characteristics'!$C:$C,0)))</f>
        <v>1</v>
      </c>
      <c r="N2841" s="261">
        <f>IF(ISBLANK(INDEX('Policy Characteristics'!H:H,MATCH($C2841,'Policy Characteristics'!$C:$C,0))),"",INDEX('Policy Characteristics'!H:H,MATCH($C2841,'Policy Characteristics'!$C:$C,0)))</f>
        <v>1</v>
      </c>
      <c r="O2841" s="254" t="str">
        <f>IF(ISBLANK(INDEX('Policy Characteristics'!I:I,MATCH($C2841,'Policy Characteristics'!$C:$C,0))),"",INDEX('Policy Characteristics'!I:I,MATCH($C2841,'Policy Characteristics'!$C:$C,0)))</f>
        <v>on/off</v>
      </c>
      <c r="P2841" s="254" t="str">
        <f>IF(ISBLANK(INDEX('Policy Characteristics'!J:J,MATCH($C2841,'Policy Characteristics'!$C:$C,0))),"",INDEX('Policy Characteristics'!J:J,MATCH($C2841,'Policy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41" s="254" t="str">
        <f>IF(ISBLANK(INDEX('Policy Characteristics'!K:K,MATCH($C2841,'Policy Characteristics'!$C:$C,0))),"",INDEX('Policy Characteristics'!K:K,MATCH($C2841,'Policy Characteristics'!$C:$C,0)))</f>
        <v>fuels.html#carbon-tax</v>
      </c>
      <c r="R2841" s="254" t="str">
        <f>IF(ISBLANK(INDEX('Policy Characteristics'!L:L,MATCH($C2841,'Policy Characteristics'!$C:$C,0))),"",INDEX('Policy Characteristics'!L:L,MATCH($C2841,'Policy Characteristics'!$C:$C,0)))</f>
        <v>carbon-tax.html</v>
      </c>
    </row>
    <row r="2842" spans="1:18" s="2" customFormat="1" x14ac:dyDescent="0.3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Exempt Process Emissions from C Tax</v>
      </c>
      <c r="C2842" s="254" t="str">
        <f t="shared" si="132"/>
        <v>BEPEfCT Boolean Exempt Process Emissions from Carbon Tax</v>
      </c>
      <c r="D2842" s="6" t="s">
        <v>3035</v>
      </c>
      <c r="E2842" s="6"/>
      <c r="F2842" t="s">
        <v>2997</v>
      </c>
      <c r="G2842" s="6"/>
      <c r="H2842" s="47">
        <f t="shared" si="123"/>
        <v>2841</v>
      </c>
      <c r="I2842" s="325" t="s">
        <v>41</v>
      </c>
      <c r="J2842" s="255" t="str">
        <f>IF(ISBLANK(INDEX('Policy Characteristics'!D:D,MATCH($C2842,'Policy Characteristics'!$C:$C,0))),"",INDEX('Policy Characteristics'!D:D,MATCH($C2842,'Policy Characteristics'!$C:$C,0)))</f>
        <v/>
      </c>
      <c r="K2842" s="254" t="str">
        <f>IF(ISBLANK(INDEX('Policy Characteristics'!E:E,MATCH($C2842,'Policy Characteristics'!$C:$C,0))),"",INDEX('Policy Characteristics'!E:E,MATCH($C2842,'Policy Characteristics'!$C:$C,0)))</f>
        <v>cross toggle whether carbon tax affects process emissions</v>
      </c>
      <c r="L2842" s="261">
        <f>IF(ISBLANK(INDEX('Policy Characteristics'!F:F,MATCH($C2842,'Policy Characteristics'!$C:$C,0))),"",INDEX('Policy Characteristics'!F:F,MATCH($C2842,'Policy Characteristics'!$C:$C,0)))</f>
        <v>0</v>
      </c>
      <c r="M2842" s="261">
        <f>IF(ISBLANK(INDEX('Policy Characteristics'!G:G,MATCH($C2842,'Policy Characteristics'!$C:$C,0))),"",INDEX('Policy Characteristics'!G:G,MATCH($C2842,'Policy Characteristics'!$C:$C,0)))</f>
        <v>1</v>
      </c>
      <c r="N2842" s="261">
        <f>IF(ISBLANK(INDEX('Policy Characteristics'!H:H,MATCH($C2842,'Policy Characteristics'!$C:$C,0))),"",INDEX('Policy Characteristics'!H:H,MATCH($C2842,'Policy Characteristics'!$C:$C,0)))</f>
        <v>1</v>
      </c>
      <c r="O2842" s="254" t="str">
        <f>IF(ISBLANK(INDEX('Policy Characteristics'!I:I,MATCH($C2842,'Policy Characteristics'!$C:$C,0))),"",INDEX('Policy Characteristics'!I:I,MATCH($C2842,'Policy Characteristics'!$C:$C,0)))</f>
        <v>on/off</v>
      </c>
      <c r="P2842" s="254" t="str">
        <f>IF(ISBLANK(INDEX('Policy Characteristics'!J:J,MATCH($C2842,'Policy Characteristics'!$C:$C,0))),"",INDEX('Policy Characteristics'!J:J,MATCH($C2842,'Policy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42" s="254" t="str">
        <f>IF(ISBLANK(INDEX('Policy Characteristics'!K:K,MATCH($C2842,'Policy Characteristics'!$C:$C,0))),"",INDEX('Policy Characteristics'!K:K,MATCH($C2842,'Policy Characteristics'!$C:$C,0)))</f>
        <v>fuels.html#carbon-tax</v>
      </c>
      <c r="R2842" s="254" t="str">
        <f>IF(ISBLANK(INDEX('Policy Characteristics'!L:L,MATCH($C2842,'Policy Characteristics'!$C:$C,0))),"",INDEX('Policy Characteristics'!L:L,MATCH($C2842,'Policy Characteristics'!$C:$C,0)))</f>
        <v>carbon-tax.html</v>
      </c>
    </row>
    <row r="2843" spans="1:18" s="2" customFormat="1" x14ac:dyDescent="0.3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Exempt Process Emissions from C Tax</v>
      </c>
      <c r="C2843" s="254" t="str">
        <f t="shared" si="132"/>
        <v>BEPEfCT Boolean Exempt Process Emissions from Carbon Tax</v>
      </c>
      <c r="D2843" s="6" t="s">
        <v>3036</v>
      </c>
      <c r="E2843" s="6"/>
      <c r="F2843" t="s">
        <v>2998</v>
      </c>
      <c r="G2843" s="6"/>
      <c r="H2843" s="47">
        <f t="shared" si="123"/>
        <v>2842</v>
      </c>
      <c r="I2843" s="325" t="s">
        <v>41</v>
      </c>
      <c r="J2843" s="255" t="str">
        <f>IF(ISBLANK(INDEX('Policy Characteristics'!D:D,MATCH($C2843,'Policy Characteristics'!$C:$C,0))),"",INDEX('Policy Characteristics'!D:D,MATCH($C2843,'Policy Characteristics'!$C:$C,0)))</f>
        <v/>
      </c>
      <c r="K2843" s="254" t="str">
        <f>IF(ISBLANK(INDEX('Policy Characteristics'!E:E,MATCH($C2843,'Policy Characteristics'!$C:$C,0))),"",INDEX('Policy Characteristics'!E:E,MATCH($C2843,'Policy Characteristics'!$C:$C,0)))</f>
        <v>cross toggle whether carbon tax affects process emissions</v>
      </c>
      <c r="L2843" s="261">
        <f>IF(ISBLANK(INDEX('Policy Characteristics'!F:F,MATCH($C2843,'Policy Characteristics'!$C:$C,0))),"",INDEX('Policy Characteristics'!F:F,MATCH($C2843,'Policy Characteristics'!$C:$C,0)))</f>
        <v>0</v>
      </c>
      <c r="M2843" s="261">
        <f>IF(ISBLANK(INDEX('Policy Characteristics'!G:G,MATCH($C2843,'Policy Characteristics'!$C:$C,0))),"",INDEX('Policy Characteristics'!G:G,MATCH($C2843,'Policy Characteristics'!$C:$C,0)))</f>
        <v>1</v>
      </c>
      <c r="N2843" s="261">
        <f>IF(ISBLANK(INDEX('Policy Characteristics'!H:H,MATCH($C2843,'Policy Characteristics'!$C:$C,0))),"",INDEX('Policy Characteristics'!H:H,MATCH($C2843,'Policy Characteristics'!$C:$C,0)))</f>
        <v>1</v>
      </c>
      <c r="O2843" s="254" t="str">
        <f>IF(ISBLANK(INDEX('Policy Characteristics'!I:I,MATCH($C2843,'Policy Characteristics'!$C:$C,0))),"",INDEX('Policy Characteristics'!I:I,MATCH($C2843,'Policy Characteristics'!$C:$C,0)))</f>
        <v>on/off</v>
      </c>
      <c r="P2843" s="254" t="str">
        <f>IF(ISBLANK(INDEX('Policy Characteristics'!J:J,MATCH($C2843,'Policy Characteristics'!$C:$C,0))),"",INDEX('Policy Characteristics'!J:J,MATCH($C2843,'Policy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43" s="254" t="str">
        <f>IF(ISBLANK(INDEX('Policy Characteristics'!K:K,MATCH($C2843,'Policy Characteristics'!$C:$C,0))),"",INDEX('Policy Characteristics'!K:K,MATCH($C2843,'Policy Characteristics'!$C:$C,0)))</f>
        <v>fuels.html#carbon-tax</v>
      </c>
      <c r="R2843" s="254" t="str">
        <f>IF(ISBLANK(INDEX('Policy Characteristics'!L:L,MATCH($C2843,'Policy Characteristics'!$C:$C,0))),"",INDEX('Policy Characteristics'!L:L,MATCH($C2843,'Policy Characteristics'!$C:$C,0)))</f>
        <v>carbon-tax.html</v>
      </c>
    </row>
    <row r="2844" spans="1:18" s="2" customFormat="1" x14ac:dyDescent="0.3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Exempt Process Emissions from C Tax</v>
      </c>
      <c r="C2844" s="254" t="str">
        <f t="shared" si="132"/>
        <v>BEPEfCT Boolean Exempt Process Emissions from Carbon Tax</v>
      </c>
      <c r="D2844" s="6" t="s">
        <v>3037</v>
      </c>
      <c r="E2844" s="6"/>
      <c r="F2844" t="s">
        <v>2999</v>
      </c>
      <c r="G2844" s="6"/>
      <c r="H2844" s="47">
        <f t="shared" si="123"/>
        <v>2843</v>
      </c>
      <c r="I2844" s="325" t="s">
        <v>41</v>
      </c>
      <c r="J2844" s="255" t="str">
        <f>IF(ISBLANK(INDEX('Policy Characteristics'!D:D,MATCH($C2844,'Policy Characteristics'!$C:$C,0))),"",INDEX('Policy Characteristics'!D:D,MATCH($C2844,'Policy Characteristics'!$C:$C,0)))</f>
        <v/>
      </c>
      <c r="K2844" s="254" t="str">
        <f>IF(ISBLANK(INDEX('Policy Characteristics'!E:E,MATCH($C2844,'Policy Characteristics'!$C:$C,0))),"",INDEX('Policy Characteristics'!E:E,MATCH($C2844,'Policy Characteristics'!$C:$C,0)))</f>
        <v>cross toggle whether carbon tax affects process emissions</v>
      </c>
      <c r="L2844" s="261">
        <f>IF(ISBLANK(INDEX('Policy Characteristics'!F:F,MATCH($C2844,'Policy Characteristics'!$C:$C,0))),"",INDEX('Policy Characteristics'!F:F,MATCH($C2844,'Policy Characteristics'!$C:$C,0)))</f>
        <v>0</v>
      </c>
      <c r="M2844" s="261">
        <f>IF(ISBLANK(INDEX('Policy Characteristics'!G:G,MATCH($C2844,'Policy Characteristics'!$C:$C,0))),"",INDEX('Policy Characteristics'!G:G,MATCH($C2844,'Policy Characteristics'!$C:$C,0)))</f>
        <v>1</v>
      </c>
      <c r="N2844" s="261">
        <f>IF(ISBLANK(INDEX('Policy Characteristics'!H:H,MATCH($C2844,'Policy Characteristics'!$C:$C,0))),"",INDEX('Policy Characteristics'!H:H,MATCH($C2844,'Policy Characteristics'!$C:$C,0)))</f>
        <v>1</v>
      </c>
      <c r="O2844" s="254" t="str">
        <f>IF(ISBLANK(INDEX('Policy Characteristics'!I:I,MATCH($C2844,'Policy Characteristics'!$C:$C,0))),"",INDEX('Policy Characteristics'!I:I,MATCH($C2844,'Policy Characteristics'!$C:$C,0)))</f>
        <v>on/off</v>
      </c>
      <c r="P2844" s="254" t="str">
        <f>IF(ISBLANK(INDEX('Policy Characteristics'!J:J,MATCH($C2844,'Policy Characteristics'!$C:$C,0))),"",INDEX('Policy Characteristics'!J:J,MATCH($C2844,'Policy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44" s="254" t="str">
        <f>IF(ISBLANK(INDEX('Policy Characteristics'!K:K,MATCH($C2844,'Policy Characteristics'!$C:$C,0))),"",INDEX('Policy Characteristics'!K:K,MATCH($C2844,'Policy Characteristics'!$C:$C,0)))</f>
        <v>fuels.html#carbon-tax</v>
      </c>
      <c r="R2844" s="254" t="str">
        <f>IF(ISBLANK(INDEX('Policy Characteristics'!L:L,MATCH($C2844,'Policy Characteristics'!$C:$C,0))),"",INDEX('Policy Characteristics'!L:L,MATCH($C2844,'Policy Characteristics'!$C:$C,0)))</f>
        <v>carbon-tax.html</v>
      </c>
    </row>
    <row r="2845" spans="1:18" s="2" customFormat="1" x14ac:dyDescent="0.3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Exempt Process Emissions from C Tax</v>
      </c>
      <c r="C2845" s="254" t="str">
        <f t="shared" si="132"/>
        <v>BEPEfCT Boolean Exempt Process Emissions from Carbon Tax</v>
      </c>
      <c r="D2845" s="6" t="s">
        <v>3038</v>
      </c>
      <c r="E2845" s="6"/>
      <c r="F2845" t="s">
        <v>3000</v>
      </c>
      <c r="G2845" s="6"/>
      <c r="H2845" s="47">
        <f t="shared" si="123"/>
        <v>2844</v>
      </c>
      <c r="I2845" s="325" t="s">
        <v>41</v>
      </c>
      <c r="J2845" s="255" t="str">
        <f>IF(ISBLANK(INDEX('Policy Characteristics'!D:D,MATCH($C2845,'Policy Characteristics'!$C:$C,0))),"",INDEX('Policy Characteristics'!D:D,MATCH($C2845,'Policy Characteristics'!$C:$C,0)))</f>
        <v/>
      </c>
      <c r="K2845" s="254" t="str">
        <f>IF(ISBLANK(INDEX('Policy Characteristics'!E:E,MATCH($C2845,'Policy Characteristics'!$C:$C,0))),"",INDEX('Policy Characteristics'!E:E,MATCH($C2845,'Policy Characteristics'!$C:$C,0)))</f>
        <v>cross toggle whether carbon tax affects process emissions</v>
      </c>
      <c r="L2845" s="261">
        <f>IF(ISBLANK(INDEX('Policy Characteristics'!F:F,MATCH($C2845,'Policy Characteristics'!$C:$C,0))),"",INDEX('Policy Characteristics'!F:F,MATCH($C2845,'Policy Characteristics'!$C:$C,0)))</f>
        <v>0</v>
      </c>
      <c r="M2845" s="261">
        <f>IF(ISBLANK(INDEX('Policy Characteristics'!G:G,MATCH($C2845,'Policy Characteristics'!$C:$C,0))),"",INDEX('Policy Characteristics'!G:G,MATCH($C2845,'Policy Characteristics'!$C:$C,0)))</f>
        <v>1</v>
      </c>
      <c r="N2845" s="261">
        <f>IF(ISBLANK(INDEX('Policy Characteristics'!H:H,MATCH($C2845,'Policy Characteristics'!$C:$C,0))),"",INDEX('Policy Characteristics'!H:H,MATCH($C2845,'Policy Characteristics'!$C:$C,0)))</f>
        <v>1</v>
      </c>
      <c r="O2845" s="254" t="str">
        <f>IF(ISBLANK(INDEX('Policy Characteristics'!I:I,MATCH($C2845,'Policy Characteristics'!$C:$C,0))),"",INDEX('Policy Characteristics'!I:I,MATCH($C2845,'Policy Characteristics'!$C:$C,0)))</f>
        <v>on/off</v>
      </c>
      <c r="P2845" s="254" t="str">
        <f>IF(ISBLANK(INDEX('Policy Characteristics'!J:J,MATCH($C2845,'Policy Characteristics'!$C:$C,0))),"",INDEX('Policy Characteristics'!J:J,MATCH($C2845,'Policy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45" s="254" t="str">
        <f>IF(ISBLANK(INDEX('Policy Characteristics'!K:K,MATCH($C2845,'Policy Characteristics'!$C:$C,0))),"",INDEX('Policy Characteristics'!K:K,MATCH($C2845,'Policy Characteristics'!$C:$C,0)))</f>
        <v>fuels.html#carbon-tax</v>
      </c>
      <c r="R2845" s="254" t="str">
        <f>IF(ISBLANK(INDEX('Policy Characteristics'!L:L,MATCH($C2845,'Policy Characteristics'!$C:$C,0))),"",INDEX('Policy Characteristics'!L:L,MATCH($C2845,'Policy Characteristics'!$C:$C,0)))</f>
        <v>carbon-tax.html</v>
      </c>
    </row>
    <row r="2846" spans="1:18" s="2" customFormat="1" x14ac:dyDescent="0.3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Exempt Process Emissions from C Tax</v>
      </c>
      <c r="C2846" s="254" t="str">
        <f t="shared" si="132"/>
        <v>BEPEfCT Boolean Exempt Process Emissions from Carbon Tax</v>
      </c>
      <c r="D2846" s="6" t="s">
        <v>3039</v>
      </c>
      <c r="E2846" s="6"/>
      <c r="F2846" t="s">
        <v>3001</v>
      </c>
      <c r="G2846" s="6"/>
      <c r="H2846" s="47">
        <f t="shared" si="123"/>
        <v>2845</v>
      </c>
      <c r="I2846" s="325" t="s">
        <v>40</v>
      </c>
      <c r="J2846" s="255" t="str">
        <f>IF(ISBLANK(INDEX('Policy Characteristics'!D:D,MATCH($C2846,'Policy Characteristics'!$C:$C,0))),"",INDEX('Policy Characteristics'!D:D,MATCH($C2846,'Policy Characteristics'!$C:$C,0)))</f>
        <v/>
      </c>
      <c r="K2846" s="254" t="str">
        <f>IF(ISBLANK(INDEX('Policy Characteristics'!E:E,MATCH($C2846,'Policy Characteristics'!$C:$C,0))),"",INDEX('Policy Characteristics'!E:E,MATCH($C2846,'Policy Characteristics'!$C:$C,0)))</f>
        <v>cross toggle whether carbon tax affects process emissions</v>
      </c>
      <c r="L2846" s="261">
        <f>IF(ISBLANK(INDEX('Policy Characteristics'!F:F,MATCH($C2846,'Policy Characteristics'!$C:$C,0))),"",INDEX('Policy Characteristics'!F:F,MATCH($C2846,'Policy Characteristics'!$C:$C,0)))</f>
        <v>0</v>
      </c>
      <c r="M2846" s="261">
        <f>IF(ISBLANK(INDEX('Policy Characteristics'!G:G,MATCH($C2846,'Policy Characteristics'!$C:$C,0))),"",INDEX('Policy Characteristics'!G:G,MATCH($C2846,'Policy Characteristics'!$C:$C,0)))</f>
        <v>1</v>
      </c>
      <c r="N2846" s="261">
        <f>IF(ISBLANK(INDEX('Policy Characteristics'!H:H,MATCH($C2846,'Policy Characteristics'!$C:$C,0))),"",INDEX('Policy Characteristics'!H:H,MATCH($C2846,'Policy Characteristics'!$C:$C,0)))</f>
        <v>1</v>
      </c>
      <c r="O2846" s="254" t="str">
        <f>IF(ISBLANK(INDEX('Policy Characteristics'!I:I,MATCH($C2846,'Policy Characteristics'!$C:$C,0))),"",INDEX('Policy Characteristics'!I:I,MATCH($C2846,'Policy Characteristics'!$C:$C,0)))</f>
        <v>on/off</v>
      </c>
      <c r="P2846" s="254" t="str">
        <f>IF(ISBLANK(INDEX('Policy Characteristics'!J:J,MATCH($C2846,'Policy Characteristics'!$C:$C,0))),"",INDEX('Policy Characteristics'!J:J,MATCH($C2846,'Policy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46" s="254" t="str">
        <f>IF(ISBLANK(INDEX('Policy Characteristics'!K:K,MATCH($C2846,'Policy Characteristics'!$C:$C,0))),"",INDEX('Policy Characteristics'!K:K,MATCH($C2846,'Policy Characteristics'!$C:$C,0)))</f>
        <v>fuels.html#carbon-tax</v>
      </c>
      <c r="R2846" s="254" t="str">
        <f>IF(ISBLANK(INDEX('Policy Characteristics'!L:L,MATCH($C2846,'Policy Characteristics'!$C:$C,0))),"",INDEX('Policy Characteristics'!L:L,MATCH($C2846,'Policy Characteristics'!$C:$C,0)))</f>
        <v>carbon-tax.html</v>
      </c>
    </row>
    <row r="2847" spans="1:18" s="2" customFormat="1" x14ac:dyDescent="0.3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Exempt Process Emissions from C Tax</v>
      </c>
      <c r="C2847" s="254" t="str">
        <f t="shared" si="132"/>
        <v>BEPEfCT Boolean Exempt Process Emissions from Carbon Tax</v>
      </c>
      <c r="D2847" s="6" t="s">
        <v>3040</v>
      </c>
      <c r="E2847" s="6"/>
      <c r="F2847" t="s">
        <v>3043</v>
      </c>
      <c r="G2847" s="6"/>
      <c r="H2847" s="47">
        <f t="shared" si="123"/>
        <v>2846</v>
      </c>
      <c r="I2847" s="325" t="s">
        <v>40</v>
      </c>
      <c r="J2847" s="255" t="str">
        <f>IF(ISBLANK(INDEX('Policy Characteristics'!D:D,MATCH($C2847,'Policy Characteristics'!$C:$C,0))),"",INDEX('Policy Characteristics'!D:D,MATCH($C2847,'Policy Characteristics'!$C:$C,0)))</f>
        <v/>
      </c>
      <c r="K2847" s="254" t="str">
        <f>IF(ISBLANK(INDEX('Policy Characteristics'!E:E,MATCH($C2847,'Policy Characteristics'!$C:$C,0))),"",INDEX('Policy Characteristics'!E:E,MATCH($C2847,'Policy Characteristics'!$C:$C,0)))</f>
        <v>cross toggle whether carbon tax affects process emissions</v>
      </c>
      <c r="L2847" s="261">
        <f>IF(ISBLANK(INDEX('Policy Characteristics'!F:F,MATCH($C2847,'Policy Characteristics'!$C:$C,0))),"",INDEX('Policy Characteristics'!F:F,MATCH($C2847,'Policy Characteristics'!$C:$C,0)))</f>
        <v>0</v>
      </c>
      <c r="M2847" s="261">
        <f>IF(ISBLANK(INDEX('Policy Characteristics'!G:G,MATCH($C2847,'Policy Characteristics'!$C:$C,0))),"",INDEX('Policy Characteristics'!G:G,MATCH($C2847,'Policy Characteristics'!$C:$C,0)))</f>
        <v>1</v>
      </c>
      <c r="N2847" s="261">
        <f>IF(ISBLANK(INDEX('Policy Characteristics'!H:H,MATCH($C2847,'Policy Characteristics'!$C:$C,0))),"",INDEX('Policy Characteristics'!H:H,MATCH($C2847,'Policy Characteristics'!$C:$C,0)))</f>
        <v>1</v>
      </c>
      <c r="O2847" s="254" t="str">
        <f>IF(ISBLANK(INDEX('Policy Characteristics'!I:I,MATCH($C2847,'Policy Characteristics'!$C:$C,0))),"",INDEX('Policy Characteristics'!I:I,MATCH($C2847,'Policy Characteristics'!$C:$C,0)))</f>
        <v>on/off</v>
      </c>
      <c r="P2847" s="254" t="str">
        <f>IF(ISBLANK(INDEX('Policy Characteristics'!J:J,MATCH($C2847,'Policy Characteristics'!$C:$C,0))),"",INDEX('Policy Characteristics'!J:J,MATCH($C2847,'Policy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47" s="254" t="str">
        <f>IF(ISBLANK(INDEX('Policy Characteristics'!K:K,MATCH($C2847,'Policy Characteristics'!$C:$C,0))),"",INDEX('Policy Characteristics'!K:K,MATCH($C2847,'Policy Characteristics'!$C:$C,0)))</f>
        <v>fuels.html#carbon-tax</v>
      </c>
      <c r="R2847" s="254" t="str">
        <f>IF(ISBLANK(INDEX('Policy Characteristics'!L:L,MATCH($C2847,'Policy Characteristics'!$C:$C,0))),"",INDEX('Policy Characteristics'!L:L,MATCH($C2847,'Policy Characteristics'!$C:$C,0)))</f>
        <v>carbon-tax.html</v>
      </c>
    </row>
    <row r="2848" spans="1:18" s="2" customFormat="1" x14ac:dyDescent="0.3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Exempt Process Emissions from C Tax</v>
      </c>
      <c r="C2848" s="254" t="str">
        <f t="shared" si="132"/>
        <v>BEPEfCT Boolean Exempt Process Emissions from Carbon Tax</v>
      </c>
      <c r="D2848" s="6" t="s">
        <v>3041</v>
      </c>
      <c r="E2848" s="6"/>
      <c r="F2848" t="s">
        <v>3002</v>
      </c>
      <c r="G2848" s="6"/>
      <c r="H2848" s="47">
        <f t="shared" si="123"/>
        <v>2847</v>
      </c>
      <c r="I2848" s="325" t="s">
        <v>41</v>
      </c>
      <c r="J2848" s="255" t="str">
        <f>IF(ISBLANK(INDEX('Policy Characteristics'!D:D,MATCH($C2848,'Policy Characteristics'!$C:$C,0))),"",INDEX('Policy Characteristics'!D:D,MATCH($C2848,'Policy Characteristics'!$C:$C,0)))</f>
        <v/>
      </c>
      <c r="K2848" s="254" t="str">
        <f>IF(ISBLANK(INDEX('Policy Characteristics'!E:E,MATCH($C2848,'Policy Characteristics'!$C:$C,0))),"",INDEX('Policy Characteristics'!E:E,MATCH($C2848,'Policy Characteristics'!$C:$C,0)))</f>
        <v>cross toggle whether carbon tax affects process emissions</v>
      </c>
      <c r="L2848" s="261">
        <f>IF(ISBLANK(INDEX('Policy Characteristics'!F:F,MATCH($C2848,'Policy Characteristics'!$C:$C,0))),"",INDEX('Policy Characteristics'!F:F,MATCH($C2848,'Policy Characteristics'!$C:$C,0)))</f>
        <v>0</v>
      </c>
      <c r="M2848" s="261">
        <f>IF(ISBLANK(INDEX('Policy Characteristics'!G:G,MATCH($C2848,'Policy Characteristics'!$C:$C,0))),"",INDEX('Policy Characteristics'!G:G,MATCH($C2848,'Policy Characteristics'!$C:$C,0)))</f>
        <v>1</v>
      </c>
      <c r="N2848" s="261">
        <f>IF(ISBLANK(INDEX('Policy Characteristics'!H:H,MATCH($C2848,'Policy Characteristics'!$C:$C,0))),"",INDEX('Policy Characteristics'!H:H,MATCH($C2848,'Policy Characteristics'!$C:$C,0)))</f>
        <v>1</v>
      </c>
      <c r="O2848" s="254" t="str">
        <f>IF(ISBLANK(INDEX('Policy Characteristics'!I:I,MATCH($C2848,'Policy Characteristics'!$C:$C,0))),"",INDEX('Policy Characteristics'!I:I,MATCH($C2848,'Policy Characteristics'!$C:$C,0)))</f>
        <v>on/off</v>
      </c>
      <c r="P2848" s="254" t="str">
        <f>IF(ISBLANK(INDEX('Policy Characteristics'!J:J,MATCH($C2848,'Policy Characteristics'!$C:$C,0))),"",INDEX('Policy Characteristics'!J:J,MATCH($C2848,'Policy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48" s="254" t="str">
        <f>IF(ISBLANK(INDEX('Policy Characteristics'!K:K,MATCH($C2848,'Policy Characteristics'!$C:$C,0))),"",INDEX('Policy Characteristics'!K:K,MATCH($C2848,'Policy Characteristics'!$C:$C,0)))</f>
        <v>fuels.html#carbon-tax</v>
      </c>
      <c r="R2848" s="254" t="str">
        <f>IF(ISBLANK(INDEX('Policy Characteristics'!L:L,MATCH($C2848,'Policy Characteristics'!$C:$C,0))),"",INDEX('Policy Characteristics'!L:L,MATCH($C2848,'Policy Characteristics'!$C:$C,0)))</f>
        <v>carbon-tax.html</v>
      </c>
    </row>
    <row r="2849" spans="1:18" s="2" customFormat="1" x14ac:dyDescent="0.3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Toggle Carbon Tax Border Adjustment</v>
      </c>
      <c r="C2849" s="1" t="s">
        <v>3319</v>
      </c>
      <c r="D2849" s="6"/>
      <c r="E2849" s="6"/>
      <c r="F2849" s="6"/>
      <c r="G2849" s="6"/>
      <c r="H2849" s="47">
        <f t="shared" si="123"/>
        <v>2848</v>
      </c>
      <c r="I2849" s="325" t="s">
        <v>40</v>
      </c>
      <c r="J2849" s="255" t="str">
        <f>IF(ISBLANK(INDEX('Policy Characteristics'!D:D,MATCH($C2849,'Policy Characteristics'!$C:$C,0))),"",INDEX('Policy Characteristics'!D:D,MATCH($C2849,'Policy Characteristics'!$C:$C,0)))</f>
        <v/>
      </c>
      <c r="K2849" s="254" t="str">
        <f>IF(ISBLANK(INDEX('Policy Characteristics'!E:E,MATCH($C2849,'Policy Characteristics'!$C:$C,0))),"",INDEX('Policy Characteristics'!E:E,MATCH($C2849,'Policy Characteristics'!$C:$C,0)))</f>
        <v/>
      </c>
      <c r="L2849" s="261">
        <f>IF(ISBLANK(INDEX('Policy Characteristics'!F:F,MATCH($C2849,'Policy Characteristics'!$C:$C,0))),"",INDEX('Policy Characteristics'!F:F,MATCH($C2849,'Policy Characteristics'!$C:$C,0)))</f>
        <v>0</v>
      </c>
      <c r="M2849" s="261">
        <f>IF(ISBLANK(INDEX('Policy Characteristics'!G:G,MATCH($C2849,'Policy Characteristics'!$C:$C,0))),"",INDEX('Policy Characteristics'!G:G,MATCH($C2849,'Policy Characteristics'!$C:$C,0)))</f>
        <v>1</v>
      </c>
      <c r="N2849" s="261">
        <f>IF(ISBLANK(INDEX('Policy Characteristics'!H:H,MATCH($C2849,'Policy Characteristics'!$C:$C,0))),"",INDEX('Policy Characteristics'!H:H,MATCH($C2849,'Policy Characteristics'!$C:$C,0)))</f>
        <v>1</v>
      </c>
      <c r="O2849" s="254" t="str">
        <f>IF(ISBLANK(INDEX('Policy Characteristics'!I:I,MATCH($C2849,'Policy Characteristics'!$C:$C,0))),"",INDEX('Policy Characteristics'!I:I,MATCH($C2849,'Policy Characteristics'!$C:$C,0)))</f>
        <v>on/off</v>
      </c>
      <c r="P2849" s="254" t="str">
        <f>IF(ISBLANK(INDEX('Policy Characteristics'!J:J,MATCH($C2849,'Policy Characteristics'!$C:$C,0))),"",INDEX('Policy Characteristics'!J:J,MATCH($C2849,'Policy Characteristics'!$C:$C,0)))</f>
        <v>**Description:** By default, carbon taxes apply to only domestically produced goods. Turning this policy lever on enables carbon tax border adjustments, meaning the carbon tax will apply to both domestically produced and imported goods.</v>
      </c>
      <c r="Q2849" s="254" t="str">
        <f>IF(ISBLANK(INDEX('Policy Characteristics'!K:K,MATCH($C2849,'Policy Characteristics'!$C:$C,0))),"",INDEX('Policy Characteristics'!K:K,MATCH($C2849,'Policy Characteristics'!$C:$C,0)))</f>
        <v>fuels.html#carbon-tax</v>
      </c>
      <c r="R2849" s="254" t="str">
        <f>IF(ISBLANK(INDEX('Policy Characteristics'!L:L,MATCH($C2849,'Policy Characteristics'!$C:$C,0))),"",INDEX('Policy Characteristics'!L:L,MATCH($C2849,'Policy Characteristics'!$C:$C,0)))</f>
        <v>carbon-tax.html</v>
      </c>
    </row>
    <row r="2850" spans="1:18" s="2" customFormat="1" x14ac:dyDescent="0.3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Fixed Energy Prices</v>
      </c>
      <c r="C2850" s="317" t="s">
        <v>2681</v>
      </c>
      <c r="D2850" s="6" t="s">
        <v>49</v>
      </c>
      <c r="E2850" s="6"/>
      <c r="F2850" s="6" t="s">
        <v>89</v>
      </c>
      <c r="G2850" s="6"/>
      <c r="H2850" s="47">
        <f t="shared" si="123"/>
        <v>2849</v>
      </c>
      <c r="I2850" s="325" t="s">
        <v>41</v>
      </c>
      <c r="J2850" s="255" t="str">
        <f>IF(ISBLANK(INDEX('Policy Characteristics'!D:D,MATCH($C2850,'Policy Characteristics'!$C:$C,0))),"",INDEX('Policy Characteristics'!D:D,MATCH($C2850,'Policy Characteristics'!$C:$C,0)))</f>
        <v>Fixed Energy Prices</v>
      </c>
      <c r="K2850" s="254" t="str">
        <f>IF(ISBLANK(INDEX('Policy Characteristics'!E:E,MATCH($C2850,'Policy Characteristics'!$C:$C,0))),"",INDEX('Policy Characteristics'!E:E,MATCH($C2850,'Policy Characteristics'!$C:$C,0)))</f>
        <v>cross toggle whether policies affect energy prices</v>
      </c>
      <c r="L2850" s="261">
        <f>IF(ISBLANK(INDEX('Policy Characteristics'!F:F,MATCH($C2850,'Policy Characteristics'!$C:$C,0))),"",INDEX('Policy Characteristics'!F:F,MATCH($C2850,'Policy Characteristics'!$C:$C,0)))</f>
        <v>0</v>
      </c>
      <c r="M2850" s="261">
        <f>IF(ISBLANK(INDEX('Policy Characteristics'!G:G,MATCH($C2850,'Policy Characteristics'!$C:$C,0))),"",INDEX('Policy Characteristics'!G:G,MATCH($C2850,'Policy Characteristics'!$C:$C,0)))</f>
        <v>1</v>
      </c>
      <c r="N2850" s="261">
        <f>IF(ISBLANK(INDEX('Policy Characteristics'!H:H,MATCH($C2850,'Policy Characteristics'!$C:$C,0))),"",INDEX('Policy Characteristics'!H:H,MATCH($C2850,'Policy Characteristics'!$C:$C,0)))</f>
        <v>1</v>
      </c>
      <c r="O2850" s="254" t="str">
        <f>IF(ISBLANK(INDEX('Policy Characteristics'!I:I,MATCH($C2850,'Policy Characteristics'!$C:$C,0))),"",INDEX('Policy Characteristics'!I:I,MATCH($C2850,'Policy Characteristics'!$C:$C,0)))</f>
        <v>on/off</v>
      </c>
      <c r="P2850" s="254" t="str">
        <f>IF(ISBLANK(INDEX('Policy Characteristics'!J:J,MATCH($C2850,'Policy Characteristics'!$C:$C,0))),"",INDEX('Policy Characteristics'!J:J,MATCH($C2850,'Policy Characteristics'!$C:$C,0)))</f>
        <v/>
      </c>
      <c r="Q2850" s="254" t="str">
        <f>IF(ISBLANK(INDEX('Policy Characteristics'!K:K,MATCH($C2850,'Policy Characteristics'!$C:$C,0))),"",INDEX('Policy Characteristics'!K:K,MATCH($C2850,'Policy Characteristics'!$C:$C,0)))</f>
        <v/>
      </c>
      <c r="R2850" s="254" t="str">
        <f>IF(ISBLANK(INDEX('Policy Characteristics'!L:L,MATCH($C2850,'Policy Characteristics'!$C:$C,0))),"",INDEX('Policy Characteristics'!L:L,MATCH($C2850,'Policy Characteristics'!$C:$C,0)))</f>
        <v/>
      </c>
    </row>
    <row r="2851" spans="1:18" s="2" customFormat="1" x14ac:dyDescent="0.3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Fixed Energy Prices</v>
      </c>
      <c r="C2851" s="254" t="str">
        <f t="shared" ref="C2851:C2852" si="133">C$2850</f>
        <v>Toggle Whether Policies Affect Energy Prices</v>
      </c>
      <c r="D2851" s="6" t="s">
        <v>71</v>
      </c>
      <c r="E2851" s="6"/>
      <c r="F2851" s="6" t="s">
        <v>95</v>
      </c>
      <c r="G2851" s="6"/>
      <c r="H2851" s="47">
        <f t="shared" si="123"/>
        <v>2850</v>
      </c>
      <c r="I2851" s="325" t="s">
        <v>41</v>
      </c>
      <c r="J2851" s="255" t="str">
        <f>IF(ISBLANK(INDEX('Policy Characteristics'!D:D,MATCH($C2851,'Policy Characteristics'!$C:$C,0))),"",INDEX('Policy Characteristics'!D:D,MATCH($C2851,'Policy Characteristics'!$C:$C,0)))</f>
        <v>Fixed Energy Prices</v>
      </c>
      <c r="K2851" s="254" t="str">
        <f>IF(ISBLANK(INDEX('Policy Characteristics'!E:E,MATCH($C2851,'Policy Characteristics'!$C:$C,0))),"",INDEX('Policy Characteristics'!E:E,MATCH($C2851,'Policy Characteristics'!$C:$C,0)))</f>
        <v>cross toggle whether policies affect energy prices</v>
      </c>
      <c r="L2851" s="261">
        <f>IF(ISBLANK(INDEX('Policy Characteristics'!F:F,MATCH($C2851,'Policy Characteristics'!$C:$C,0))),"",INDEX('Policy Characteristics'!F:F,MATCH($C2851,'Policy Characteristics'!$C:$C,0)))</f>
        <v>0</v>
      </c>
      <c r="M2851" s="261">
        <f>IF(ISBLANK(INDEX('Policy Characteristics'!G:G,MATCH($C2851,'Policy Characteristics'!$C:$C,0))),"",INDEX('Policy Characteristics'!G:G,MATCH($C2851,'Policy Characteristics'!$C:$C,0)))</f>
        <v>1</v>
      </c>
      <c r="N2851" s="261">
        <f>IF(ISBLANK(INDEX('Policy Characteristics'!H:H,MATCH($C2851,'Policy Characteristics'!$C:$C,0))),"",INDEX('Policy Characteristics'!H:H,MATCH($C2851,'Policy Characteristics'!$C:$C,0)))</f>
        <v>1</v>
      </c>
      <c r="O2851" s="254" t="str">
        <f>IF(ISBLANK(INDEX('Policy Characteristics'!I:I,MATCH($C2851,'Policy Characteristics'!$C:$C,0))),"",INDEX('Policy Characteristics'!I:I,MATCH($C2851,'Policy Characteristics'!$C:$C,0)))</f>
        <v>on/off</v>
      </c>
      <c r="P2851" s="254" t="str">
        <f>IF(ISBLANK(INDEX('Policy Characteristics'!J:J,MATCH($C2851,'Policy Characteristics'!$C:$C,0))),"",INDEX('Policy Characteristics'!J:J,MATCH($C2851,'Policy Characteristics'!$C:$C,0)))</f>
        <v/>
      </c>
      <c r="Q2851" s="254" t="str">
        <f>IF(ISBLANK(INDEX('Policy Characteristics'!K:K,MATCH($C2851,'Policy Characteristics'!$C:$C,0))),"",INDEX('Policy Characteristics'!K:K,MATCH($C2851,'Policy Characteristics'!$C:$C,0)))</f>
        <v/>
      </c>
      <c r="R2851" s="254" t="str">
        <f>IF(ISBLANK(INDEX('Policy Characteristics'!L:L,MATCH($C2851,'Policy Characteristics'!$C:$C,0))),"",INDEX('Policy Characteristics'!L:L,MATCH($C2851,'Policy Characteristics'!$C:$C,0)))</f>
        <v/>
      </c>
    </row>
    <row r="2852" spans="1:18" s="2" customFormat="1" x14ac:dyDescent="0.3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Fixed Energy Prices</v>
      </c>
      <c r="C2852" s="254" t="str">
        <f t="shared" si="133"/>
        <v>Toggle Whether Policies Affect Energy Prices</v>
      </c>
      <c r="D2852" s="6" t="s">
        <v>2443</v>
      </c>
      <c r="E2852" s="6"/>
      <c r="F2852" s="6" t="s">
        <v>2447</v>
      </c>
      <c r="G2852" s="6"/>
      <c r="H2852" s="47">
        <f t="shared" si="123"/>
        <v>2851</v>
      </c>
      <c r="I2852" s="325" t="s">
        <v>41</v>
      </c>
      <c r="J2852" s="255" t="str">
        <f>IF(ISBLANK(INDEX('Policy Characteristics'!D:D,MATCH($C2852,'Policy Characteristics'!$C:$C,0))),"",INDEX('Policy Characteristics'!D:D,MATCH($C2852,'Policy Characteristics'!$C:$C,0)))</f>
        <v>Fixed Energy Prices</v>
      </c>
      <c r="K2852" s="254" t="str">
        <f>IF(ISBLANK(INDEX('Policy Characteristics'!E:E,MATCH($C2852,'Policy Characteristics'!$C:$C,0))),"",INDEX('Policy Characteristics'!E:E,MATCH($C2852,'Policy Characteristics'!$C:$C,0)))</f>
        <v>cross toggle whether policies affect energy prices</v>
      </c>
      <c r="L2852" s="261">
        <f>IF(ISBLANK(INDEX('Policy Characteristics'!F:F,MATCH($C2852,'Policy Characteristics'!$C:$C,0))),"",INDEX('Policy Characteristics'!F:F,MATCH($C2852,'Policy Characteristics'!$C:$C,0)))</f>
        <v>0</v>
      </c>
      <c r="M2852" s="261">
        <f>IF(ISBLANK(INDEX('Policy Characteristics'!G:G,MATCH($C2852,'Policy Characteristics'!$C:$C,0))),"",INDEX('Policy Characteristics'!G:G,MATCH($C2852,'Policy Characteristics'!$C:$C,0)))</f>
        <v>1</v>
      </c>
      <c r="N2852" s="261">
        <f>IF(ISBLANK(INDEX('Policy Characteristics'!H:H,MATCH($C2852,'Policy Characteristics'!$C:$C,0))),"",INDEX('Policy Characteristics'!H:H,MATCH($C2852,'Policy Characteristics'!$C:$C,0)))</f>
        <v>1</v>
      </c>
      <c r="O2852" s="254" t="str">
        <f>IF(ISBLANK(INDEX('Policy Characteristics'!I:I,MATCH($C2852,'Policy Characteristics'!$C:$C,0))),"",INDEX('Policy Characteristics'!I:I,MATCH($C2852,'Policy Characteristics'!$C:$C,0)))</f>
        <v>on/off</v>
      </c>
      <c r="P2852" s="254" t="str">
        <f>IF(ISBLANK(INDEX('Policy Characteristics'!J:J,MATCH($C2852,'Policy Characteristics'!$C:$C,0))),"",INDEX('Policy Characteristics'!J:J,MATCH($C2852,'Policy Characteristics'!$C:$C,0)))</f>
        <v/>
      </c>
      <c r="Q2852" s="254" t="str">
        <f>IF(ISBLANK(INDEX('Policy Characteristics'!K:K,MATCH($C2852,'Policy Characteristics'!$C:$C,0))),"",INDEX('Policy Characteristics'!K:K,MATCH($C2852,'Policy Characteristics'!$C:$C,0)))</f>
        <v/>
      </c>
      <c r="R2852" s="254" t="str">
        <f>IF(ISBLANK(INDEX('Policy Characteristics'!L:L,MATCH($C2852,'Policy Characteristics'!$C:$C,0))),"",INDEX('Policy Characteristics'!L:L,MATCH($C2852,'Policy Characteristics'!$C:$C,0)))</f>
        <v/>
      </c>
    </row>
    <row r="2853" spans="1:18" s="2" customFormat="1" x14ac:dyDescent="0.3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Fixed Energy Prices</v>
      </c>
      <c r="C2853" s="317" t="s">
        <v>2681</v>
      </c>
      <c r="D2853" s="6" t="s">
        <v>434</v>
      </c>
      <c r="E2853" s="45"/>
      <c r="F2853" s="6" t="s">
        <v>431</v>
      </c>
      <c r="G2853" s="6"/>
      <c r="H2853" s="47">
        <f t="shared" si="123"/>
        <v>2852</v>
      </c>
      <c r="I2853" s="325" t="s">
        <v>41</v>
      </c>
      <c r="J2853" s="255" t="str">
        <f>IF(ISBLANK(INDEX('Policy Characteristics'!D:D,MATCH($C2853,'Policy Characteristics'!$C:$C,0))),"",INDEX('Policy Characteristics'!D:D,MATCH($C2853,'Policy Characteristics'!$C:$C,0)))</f>
        <v>Fixed Energy Prices</v>
      </c>
      <c r="K2853" s="254" t="str">
        <f>IF(ISBLANK(INDEX('Policy Characteristics'!E:E,MATCH($C2853,'Policy Characteristics'!$C:$C,0))),"",INDEX('Policy Characteristics'!E:E,MATCH($C2853,'Policy Characteristics'!$C:$C,0)))</f>
        <v>cross toggle whether policies affect energy prices</v>
      </c>
      <c r="L2853" s="261">
        <f>IF(ISBLANK(INDEX('Policy Characteristics'!F:F,MATCH($C2853,'Policy Characteristics'!$C:$C,0))),"",INDEX('Policy Characteristics'!F:F,MATCH($C2853,'Policy Characteristics'!$C:$C,0)))</f>
        <v>0</v>
      </c>
      <c r="M2853" s="261">
        <f>IF(ISBLANK(INDEX('Policy Characteristics'!G:G,MATCH($C2853,'Policy Characteristics'!$C:$C,0))),"",INDEX('Policy Characteristics'!G:G,MATCH($C2853,'Policy Characteristics'!$C:$C,0)))</f>
        <v>1</v>
      </c>
      <c r="N2853" s="261">
        <f>IF(ISBLANK(INDEX('Policy Characteristics'!H:H,MATCH($C2853,'Policy Characteristics'!$C:$C,0))),"",INDEX('Policy Characteristics'!H:H,MATCH($C2853,'Policy Characteristics'!$C:$C,0)))</f>
        <v>1</v>
      </c>
      <c r="O2853" s="254" t="str">
        <f>IF(ISBLANK(INDEX('Policy Characteristics'!I:I,MATCH($C2853,'Policy Characteristics'!$C:$C,0))),"",INDEX('Policy Characteristics'!I:I,MATCH($C2853,'Policy Characteristics'!$C:$C,0)))</f>
        <v>on/off</v>
      </c>
      <c r="P2853" s="254" t="str">
        <f>IF(ISBLANK(INDEX('Policy Characteristics'!J:J,MATCH($C2853,'Policy Characteristics'!$C:$C,0))),"",INDEX('Policy Characteristics'!J:J,MATCH($C2853,'Policy Characteristics'!$C:$C,0)))</f>
        <v/>
      </c>
      <c r="Q2853" s="254" t="str">
        <f>IF(ISBLANK(INDEX('Policy Characteristics'!K:K,MATCH($C2853,'Policy Characteristics'!$C:$C,0))),"",INDEX('Policy Characteristics'!K:K,MATCH($C2853,'Policy Characteristics'!$C:$C,0)))</f>
        <v/>
      </c>
      <c r="R2853" s="254" t="str">
        <f>IF(ISBLANK(INDEX('Policy Characteristics'!L:L,MATCH($C2853,'Policy Characteristics'!$C:$C,0))),"",INDEX('Policy Characteristics'!L:L,MATCH($C2853,'Policy Characteristics'!$C:$C,0)))</f>
        <v/>
      </c>
    </row>
    <row r="2854" spans="1:18" s="2" customFormat="1" x14ac:dyDescent="0.3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Fixed Energy Prices</v>
      </c>
      <c r="C2854" s="254" t="str">
        <f t="shared" ref="C2854:C2864" si="134">C$2853</f>
        <v>Toggle Whether Policies Affect Energy Prices</v>
      </c>
      <c r="D2854" s="6" t="s">
        <v>43</v>
      </c>
      <c r="E2854" s="45"/>
      <c r="F2854" s="6" t="s">
        <v>83</v>
      </c>
      <c r="G2854" s="6"/>
      <c r="H2854" s="47">
        <f t="shared" si="123"/>
        <v>2853</v>
      </c>
      <c r="I2854" s="325" t="s">
        <v>41</v>
      </c>
      <c r="J2854" s="255" t="str">
        <f>IF(ISBLANK(INDEX('Policy Characteristics'!D:D,MATCH($C2854,'Policy Characteristics'!$C:$C,0))),"",INDEX('Policy Characteristics'!D:D,MATCH($C2854,'Policy Characteristics'!$C:$C,0)))</f>
        <v>Fixed Energy Prices</v>
      </c>
      <c r="K2854" s="254" t="str">
        <f>IF(ISBLANK(INDEX('Policy Characteristics'!E:E,MATCH($C2854,'Policy Characteristics'!$C:$C,0))),"",INDEX('Policy Characteristics'!E:E,MATCH($C2854,'Policy Characteristics'!$C:$C,0)))</f>
        <v>cross toggle whether policies affect energy prices</v>
      </c>
      <c r="L2854" s="261">
        <f>IF(ISBLANK(INDEX('Policy Characteristics'!F:F,MATCH($C2854,'Policy Characteristics'!$C:$C,0))),"",INDEX('Policy Characteristics'!F:F,MATCH($C2854,'Policy Characteristics'!$C:$C,0)))</f>
        <v>0</v>
      </c>
      <c r="M2854" s="261">
        <f>IF(ISBLANK(INDEX('Policy Characteristics'!G:G,MATCH($C2854,'Policy Characteristics'!$C:$C,0))),"",INDEX('Policy Characteristics'!G:G,MATCH($C2854,'Policy Characteristics'!$C:$C,0)))</f>
        <v>1</v>
      </c>
      <c r="N2854" s="261">
        <f>IF(ISBLANK(INDEX('Policy Characteristics'!H:H,MATCH($C2854,'Policy Characteristics'!$C:$C,0))),"",INDEX('Policy Characteristics'!H:H,MATCH($C2854,'Policy Characteristics'!$C:$C,0)))</f>
        <v>1</v>
      </c>
      <c r="O2854" s="254" t="str">
        <f>IF(ISBLANK(INDEX('Policy Characteristics'!I:I,MATCH($C2854,'Policy Characteristics'!$C:$C,0))),"",INDEX('Policy Characteristics'!I:I,MATCH($C2854,'Policy Characteristics'!$C:$C,0)))</f>
        <v>on/off</v>
      </c>
      <c r="P2854" s="254" t="str">
        <f>IF(ISBLANK(INDEX('Policy Characteristics'!J:J,MATCH($C2854,'Policy Characteristics'!$C:$C,0))),"",INDEX('Policy Characteristics'!J:J,MATCH($C2854,'Policy Characteristics'!$C:$C,0)))</f>
        <v/>
      </c>
      <c r="Q2854" s="254" t="str">
        <f>IF(ISBLANK(INDEX('Policy Characteristics'!K:K,MATCH($C2854,'Policy Characteristics'!$C:$C,0))),"",INDEX('Policy Characteristics'!K:K,MATCH($C2854,'Policy Characteristics'!$C:$C,0)))</f>
        <v/>
      </c>
      <c r="R2854" s="254" t="str">
        <f>IF(ISBLANK(INDEX('Policy Characteristics'!L:L,MATCH($C2854,'Policy Characteristics'!$C:$C,0))),"",INDEX('Policy Characteristics'!L:L,MATCH($C2854,'Policy Characteristics'!$C:$C,0)))</f>
        <v/>
      </c>
    </row>
    <row r="2855" spans="1:18" s="2" customFormat="1" x14ac:dyDescent="0.3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Fixed Energy Prices</v>
      </c>
      <c r="C2855" s="254" t="str">
        <f t="shared" si="134"/>
        <v>Toggle Whether Policies Affect Energy Prices</v>
      </c>
      <c r="D2855" s="6" t="s">
        <v>48</v>
      </c>
      <c r="E2855" s="45"/>
      <c r="F2855" s="6" t="s">
        <v>88</v>
      </c>
      <c r="G2855" s="6"/>
      <c r="H2855" s="47">
        <f t="shared" si="123"/>
        <v>2854</v>
      </c>
      <c r="I2855" s="325" t="s">
        <v>41</v>
      </c>
      <c r="J2855" s="255" t="str">
        <f>IF(ISBLANK(INDEX('Policy Characteristics'!D:D,MATCH($C2855,'Policy Characteristics'!$C:$C,0))),"",INDEX('Policy Characteristics'!D:D,MATCH($C2855,'Policy Characteristics'!$C:$C,0)))</f>
        <v>Fixed Energy Prices</v>
      </c>
      <c r="K2855" s="254" t="str">
        <f>IF(ISBLANK(INDEX('Policy Characteristics'!E:E,MATCH($C2855,'Policy Characteristics'!$C:$C,0))),"",INDEX('Policy Characteristics'!E:E,MATCH($C2855,'Policy Characteristics'!$C:$C,0)))</f>
        <v>cross toggle whether policies affect energy prices</v>
      </c>
      <c r="L2855" s="261">
        <f>IF(ISBLANK(INDEX('Policy Characteristics'!F:F,MATCH($C2855,'Policy Characteristics'!$C:$C,0))),"",INDEX('Policy Characteristics'!F:F,MATCH($C2855,'Policy Characteristics'!$C:$C,0)))</f>
        <v>0</v>
      </c>
      <c r="M2855" s="261">
        <f>IF(ISBLANK(INDEX('Policy Characteristics'!G:G,MATCH($C2855,'Policy Characteristics'!$C:$C,0))),"",INDEX('Policy Characteristics'!G:G,MATCH($C2855,'Policy Characteristics'!$C:$C,0)))</f>
        <v>1</v>
      </c>
      <c r="N2855" s="261">
        <f>IF(ISBLANK(INDEX('Policy Characteristics'!H:H,MATCH($C2855,'Policy Characteristics'!$C:$C,0))),"",INDEX('Policy Characteristics'!H:H,MATCH($C2855,'Policy Characteristics'!$C:$C,0)))</f>
        <v>1</v>
      </c>
      <c r="O2855" s="254" t="str">
        <f>IF(ISBLANK(INDEX('Policy Characteristics'!I:I,MATCH($C2855,'Policy Characteristics'!$C:$C,0))),"",INDEX('Policy Characteristics'!I:I,MATCH($C2855,'Policy Characteristics'!$C:$C,0)))</f>
        <v>on/off</v>
      </c>
      <c r="P2855" s="254" t="str">
        <f>IF(ISBLANK(INDEX('Policy Characteristics'!J:J,MATCH($C2855,'Policy Characteristics'!$C:$C,0))),"",INDEX('Policy Characteristics'!J:J,MATCH($C2855,'Policy Characteristics'!$C:$C,0)))</f>
        <v/>
      </c>
      <c r="Q2855" s="254" t="str">
        <f>IF(ISBLANK(INDEX('Policy Characteristics'!K:K,MATCH($C2855,'Policy Characteristics'!$C:$C,0))),"",INDEX('Policy Characteristics'!K:K,MATCH($C2855,'Policy Characteristics'!$C:$C,0)))</f>
        <v/>
      </c>
      <c r="R2855" s="254" t="str">
        <f>IF(ISBLANK(INDEX('Policy Characteristics'!L:L,MATCH($C2855,'Policy Characteristics'!$C:$C,0))),"",INDEX('Policy Characteristics'!L:L,MATCH($C2855,'Policy Characteristics'!$C:$C,0)))</f>
        <v/>
      </c>
    </row>
    <row r="2856" spans="1:18" s="2" customFormat="1" x14ac:dyDescent="0.3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Fixed Energy Prices</v>
      </c>
      <c r="C2856" s="254" t="str">
        <f t="shared" si="134"/>
        <v>Toggle Whether Policies Affect Energy Prices</v>
      </c>
      <c r="D2856" s="6" t="s">
        <v>50</v>
      </c>
      <c r="E2856" s="45"/>
      <c r="F2856" s="6" t="s">
        <v>91</v>
      </c>
      <c r="G2856" s="6"/>
      <c r="H2856" s="47">
        <f t="shared" si="123"/>
        <v>2855</v>
      </c>
      <c r="I2856" s="325" t="s">
        <v>41</v>
      </c>
      <c r="J2856" s="255" t="str">
        <f>IF(ISBLANK(INDEX('Policy Characteristics'!D:D,MATCH($C2856,'Policy Characteristics'!$C:$C,0))),"",INDEX('Policy Characteristics'!D:D,MATCH($C2856,'Policy Characteristics'!$C:$C,0)))</f>
        <v>Fixed Energy Prices</v>
      </c>
      <c r="K2856" s="254" t="str">
        <f>IF(ISBLANK(INDEX('Policy Characteristics'!E:E,MATCH($C2856,'Policy Characteristics'!$C:$C,0))),"",INDEX('Policy Characteristics'!E:E,MATCH($C2856,'Policy Characteristics'!$C:$C,0)))</f>
        <v>cross toggle whether policies affect energy prices</v>
      </c>
      <c r="L2856" s="261">
        <f>IF(ISBLANK(INDEX('Policy Characteristics'!F:F,MATCH($C2856,'Policy Characteristics'!$C:$C,0))),"",INDEX('Policy Characteristics'!F:F,MATCH($C2856,'Policy Characteristics'!$C:$C,0)))</f>
        <v>0</v>
      </c>
      <c r="M2856" s="261">
        <f>IF(ISBLANK(INDEX('Policy Characteristics'!G:G,MATCH($C2856,'Policy Characteristics'!$C:$C,0))),"",INDEX('Policy Characteristics'!G:G,MATCH($C2856,'Policy Characteristics'!$C:$C,0)))</f>
        <v>1</v>
      </c>
      <c r="N2856" s="261">
        <f>IF(ISBLANK(INDEX('Policy Characteristics'!H:H,MATCH($C2856,'Policy Characteristics'!$C:$C,0))),"",INDEX('Policy Characteristics'!H:H,MATCH($C2856,'Policy Characteristics'!$C:$C,0)))</f>
        <v>1</v>
      </c>
      <c r="O2856" s="254" t="str">
        <f>IF(ISBLANK(INDEX('Policy Characteristics'!I:I,MATCH($C2856,'Policy Characteristics'!$C:$C,0))),"",INDEX('Policy Characteristics'!I:I,MATCH($C2856,'Policy Characteristics'!$C:$C,0)))</f>
        <v>on/off</v>
      </c>
      <c r="P2856" s="254" t="str">
        <f>IF(ISBLANK(INDEX('Policy Characteristics'!J:J,MATCH($C2856,'Policy Characteristics'!$C:$C,0))),"",INDEX('Policy Characteristics'!J:J,MATCH($C2856,'Policy Characteristics'!$C:$C,0)))</f>
        <v/>
      </c>
      <c r="Q2856" s="254" t="str">
        <f>IF(ISBLANK(INDEX('Policy Characteristics'!K:K,MATCH($C2856,'Policy Characteristics'!$C:$C,0))),"",INDEX('Policy Characteristics'!K:K,MATCH($C2856,'Policy Characteristics'!$C:$C,0)))</f>
        <v/>
      </c>
      <c r="R2856" s="254" t="str">
        <f>IF(ISBLANK(INDEX('Policy Characteristics'!L:L,MATCH($C2856,'Policy Characteristics'!$C:$C,0))),"",INDEX('Policy Characteristics'!L:L,MATCH($C2856,'Policy Characteristics'!$C:$C,0)))</f>
        <v/>
      </c>
    </row>
    <row r="2857" spans="1:18" s="2" customFormat="1" x14ac:dyDescent="0.3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Fixed Energy Prices</v>
      </c>
      <c r="C2857" s="254" t="str">
        <f t="shared" si="134"/>
        <v>Toggle Whether Policies Affect Energy Prices</v>
      </c>
      <c r="D2857" s="6" t="s">
        <v>51</v>
      </c>
      <c r="E2857" s="45"/>
      <c r="F2857" s="6" t="s">
        <v>92</v>
      </c>
      <c r="G2857" s="6"/>
      <c r="H2857" s="47">
        <f t="shared" si="123"/>
        <v>2856</v>
      </c>
      <c r="I2857" s="325" t="s">
        <v>41</v>
      </c>
      <c r="J2857" s="255" t="str">
        <f>IF(ISBLANK(INDEX('Policy Characteristics'!D:D,MATCH($C2857,'Policy Characteristics'!$C:$C,0))),"",INDEX('Policy Characteristics'!D:D,MATCH($C2857,'Policy Characteristics'!$C:$C,0)))</f>
        <v>Fixed Energy Prices</v>
      </c>
      <c r="K2857" s="254" t="str">
        <f>IF(ISBLANK(INDEX('Policy Characteristics'!E:E,MATCH($C2857,'Policy Characteristics'!$C:$C,0))),"",INDEX('Policy Characteristics'!E:E,MATCH($C2857,'Policy Characteristics'!$C:$C,0)))</f>
        <v>cross toggle whether policies affect energy prices</v>
      </c>
      <c r="L2857" s="261">
        <f>IF(ISBLANK(INDEX('Policy Characteristics'!F:F,MATCH($C2857,'Policy Characteristics'!$C:$C,0))),"",INDEX('Policy Characteristics'!F:F,MATCH($C2857,'Policy Characteristics'!$C:$C,0)))</f>
        <v>0</v>
      </c>
      <c r="M2857" s="261">
        <f>IF(ISBLANK(INDEX('Policy Characteristics'!G:G,MATCH($C2857,'Policy Characteristics'!$C:$C,0))),"",INDEX('Policy Characteristics'!G:G,MATCH($C2857,'Policy Characteristics'!$C:$C,0)))</f>
        <v>1</v>
      </c>
      <c r="N2857" s="261">
        <f>IF(ISBLANK(INDEX('Policy Characteristics'!H:H,MATCH($C2857,'Policy Characteristics'!$C:$C,0))),"",INDEX('Policy Characteristics'!H:H,MATCH($C2857,'Policy Characteristics'!$C:$C,0)))</f>
        <v>1</v>
      </c>
      <c r="O2857" s="254" t="str">
        <f>IF(ISBLANK(INDEX('Policy Characteristics'!I:I,MATCH($C2857,'Policy Characteristics'!$C:$C,0))),"",INDEX('Policy Characteristics'!I:I,MATCH($C2857,'Policy Characteristics'!$C:$C,0)))</f>
        <v>on/off</v>
      </c>
      <c r="P2857" s="254" t="str">
        <f>IF(ISBLANK(INDEX('Policy Characteristics'!J:J,MATCH($C2857,'Policy Characteristics'!$C:$C,0))),"",INDEX('Policy Characteristics'!J:J,MATCH($C2857,'Policy Characteristics'!$C:$C,0)))</f>
        <v/>
      </c>
      <c r="Q2857" s="254" t="str">
        <f>IF(ISBLANK(INDEX('Policy Characteristics'!K:K,MATCH($C2857,'Policy Characteristics'!$C:$C,0))),"",INDEX('Policy Characteristics'!K:K,MATCH($C2857,'Policy Characteristics'!$C:$C,0)))</f>
        <v/>
      </c>
      <c r="R2857" s="254" t="str">
        <f>IF(ISBLANK(INDEX('Policy Characteristics'!L:L,MATCH($C2857,'Policy Characteristics'!$C:$C,0))),"",INDEX('Policy Characteristics'!L:L,MATCH($C2857,'Policy Characteristics'!$C:$C,0)))</f>
        <v/>
      </c>
    </row>
    <row r="2858" spans="1:18" s="2" customFormat="1" x14ac:dyDescent="0.3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Fixed Energy Prices</v>
      </c>
      <c r="C2858" s="254" t="str">
        <f t="shared" si="134"/>
        <v>Toggle Whether Policies Affect Energy Prices</v>
      </c>
      <c r="D2858" s="6" t="s">
        <v>52</v>
      </c>
      <c r="E2858" s="45"/>
      <c r="F2858" s="6" t="s">
        <v>93</v>
      </c>
      <c r="G2858" s="6"/>
      <c r="H2858" s="47">
        <f t="shared" si="123"/>
        <v>2857</v>
      </c>
      <c r="I2858" s="325" t="s">
        <v>41</v>
      </c>
      <c r="J2858" s="255" t="str">
        <f>IF(ISBLANK(INDEX('Policy Characteristics'!D:D,MATCH($C2858,'Policy Characteristics'!$C:$C,0))),"",INDEX('Policy Characteristics'!D:D,MATCH($C2858,'Policy Characteristics'!$C:$C,0)))</f>
        <v>Fixed Energy Prices</v>
      </c>
      <c r="K2858" s="254" t="str">
        <f>IF(ISBLANK(INDEX('Policy Characteristics'!E:E,MATCH($C2858,'Policy Characteristics'!$C:$C,0))),"",INDEX('Policy Characteristics'!E:E,MATCH($C2858,'Policy Characteristics'!$C:$C,0)))</f>
        <v>cross toggle whether policies affect energy prices</v>
      </c>
      <c r="L2858" s="261">
        <f>IF(ISBLANK(INDEX('Policy Characteristics'!F:F,MATCH($C2858,'Policy Characteristics'!$C:$C,0))),"",INDEX('Policy Characteristics'!F:F,MATCH($C2858,'Policy Characteristics'!$C:$C,0)))</f>
        <v>0</v>
      </c>
      <c r="M2858" s="261">
        <f>IF(ISBLANK(INDEX('Policy Characteristics'!G:G,MATCH($C2858,'Policy Characteristics'!$C:$C,0))),"",INDEX('Policy Characteristics'!G:G,MATCH($C2858,'Policy Characteristics'!$C:$C,0)))</f>
        <v>1</v>
      </c>
      <c r="N2858" s="261">
        <f>IF(ISBLANK(INDEX('Policy Characteristics'!H:H,MATCH($C2858,'Policy Characteristics'!$C:$C,0))),"",INDEX('Policy Characteristics'!H:H,MATCH($C2858,'Policy Characteristics'!$C:$C,0)))</f>
        <v>1</v>
      </c>
      <c r="O2858" s="254" t="str">
        <f>IF(ISBLANK(INDEX('Policy Characteristics'!I:I,MATCH($C2858,'Policy Characteristics'!$C:$C,0))),"",INDEX('Policy Characteristics'!I:I,MATCH($C2858,'Policy Characteristics'!$C:$C,0)))</f>
        <v>on/off</v>
      </c>
      <c r="P2858" s="254" t="str">
        <f>IF(ISBLANK(INDEX('Policy Characteristics'!J:J,MATCH($C2858,'Policy Characteristics'!$C:$C,0))),"",INDEX('Policy Characteristics'!J:J,MATCH($C2858,'Policy Characteristics'!$C:$C,0)))</f>
        <v/>
      </c>
      <c r="Q2858" s="254" t="str">
        <f>IF(ISBLANK(INDEX('Policy Characteristics'!K:K,MATCH($C2858,'Policy Characteristics'!$C:$C,0))),"",INDEX('Policy Characteristics'!K:K,MATCH($C2858,'Policy Characteristics'!$C:$C,0)))</f>
        <v/>
      </c>
      <c r="R2858" s="254" t="str">
        <f>IF(ISBLANK(INDEX('Policy Characteristics'!L:L,MATCH($C2858,'Policy Characteristics'!$C:$C,0))),"",INDEX('Policy Characteristics'!L:L,MATCH($C2858,'Policy Characteristics'!$C:$C,0)))</f>
        <v/>
      </c>
    </row>
    <row r="2859" spans="1:18" s="2" customFormat="1" x14ac:dyDescent="0.3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Fixed Energy Prices</v>
      </c>
      <c r="C2859" s="254" t="str">
        <f t="shared" si="134"/>
        <v>Toggle Whether Policies Affect Energy Prices</v>
      </c>
      <c r="D2859" s="6" t="s">
        <v>53</v>
      </c>
      <c r="E2859" s="45"/>
      <c r="F2859" s="6" t="s">
        <v>94</v>
      </c>
      <c r="G2859" s="6"/>
      <c r="H2859" s="47">
        <f t="shared" ref="H2859:H2922" si="135">H2858+1</f>
        <v>2858</v>
      </c>
      <c r="I2859" s="325" t="s">
        <v>41</v>
      </c>
      <c r="J2859" s="255" t="str">
        <f>IF(ISBLANK(INDEX('Policy Characteristics'!D:D,MATCH($C2859,'Policy Characteristics'!$C:$C,0))),"",INDEX('Policy Characteristics'!D:D,MATCH($C2859,'Policy Characteristics'!$C:$C,0)))</f>
        <v>Fixed Energy Prices</v>
      </c>
      <c r="K2859" s="254" t="str">
        <f>IF(ISBLANK(INDEX('Policy Characteristics'!E:E,MATCH($C2859,'Policy Characteristics'!$C:$C,0))),"",INDEX('Policy Characteristics'!E:E,MATCH($C2859,'Policy Characteristics'!$C:$C,0)))</f>
        <v>cross toggle whether policies affect energy prices</v>
      </c>
      <c r="L2859" s="261">
        <f>IF(ISBLANK(INDEX('Policy Characteristics'!F:F,MATCH($C2859,'Policy Characteristics'!$C:$C,0))),"",INDEX('Policy Characteristics'!F:F,MATCH($C2859,'Policy Characteristics'!$C:$C,0)))</f>
        <v>0</v>
      </c>
      <c r="M2859" s="261">
        <f>IF(ISBLANK(INDEX('Policy Characteristics'!G:G,MATCH($C2859,'Policy Characteristics'!$C:$C,0))),"",INDEX('Policy Characteristics'!G:G,MATCH($C2859,'Policy Characteristics'!$C:$C,0)))</f>
        <v>1</v>
      </c>
      <c r="N2859" s="261">
        <f>IF(ISBLANK(INDEX('Policy Characteristics'!H:H,MATCH($C2859,'Policy Characteristics'!$C:$C,0))),"",INDEX('Policy Characteristics'!H:H,MATCH($C2859,'Policy Characteristics'!$C:$C,0)))</f>
        <v>1</v>
      </c>
      <c r="O2859" s="254" t="str">
        <f>IF(ISBLANK(INDEX('Policy Characteristics'!I:I,MATCH($C2859,'Policy Characteristics'!$C:$C,0))),"",INDEX('Policy Characteristics'!I:I,MATCH($C2859,'Policy Characteristics'!$C:$C,0)))</f>
        <v>on/off</v>
      </c>
      <c r="P2859" s="254" t="str">
        <f>IF(ISBLANK(INDEX('Policy Characteristics'!J:J,MATCH($C2859,'Policy Characteristics'!$C:$C,0))),"",INDEX('Policy Characteristics'!J:J,MATCH($C2859,'Policy Characteristics'!$C:$C,0)))</f>
        <v/>
      </c>
      <c r="Q2859" s="254" t="str">
        <f>IF(ISBLANK(INDEX('Policy Characteristics'!K:K,MATCH($C2859,'Policy Characteristics'!$C:$C,0))),"",INDEX('Policy Characteristics'!K:K,MATCH($C2859,'Policy Characteristics'!$C:$C,0)))</f>
        <v/>
      </c>
      <c r="R2859" s="254" t="str">
        <f>IF(ISBLANK(INDEX('Policy Characteristics'!L:L,MATCH($C2859,'Policy Characteristics'!$C:$C,0))),"",INDEX('Policy Characteristics'!L:L,MATCH($C2859,'Policy Characteristics'!$C:$C,0)))</f>
        <v/>
      </c>
    </row>
    <row r="2860" spans="1:18" s="2" customFormat="1" x14ac:dyDescent="0.3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Fixed Energy Prices</v>
      </c>
      <c r="C2860" s="254" t="str">
        <f t="shared" si="134"/>
        <v>Toggle Whether Policies Affect Energy Prices</v>
      </c>
      <c r="D2860" s="6" t="s">
        <v>2448</v>
      </c>
      <c r="E2860" s="45"/>
      <c r="F2860" s="6" t="s">
        <v>2449</v>
      </c>
      <c r="G2860" s="6"/>
      <c r="H2860" s="47">
        <f t="shared" si="135"/>
        <v>2859</v>
      </c>
      <c r="I2860" s="325" t="s">
        <v>41</v>
      </c>
      <c r="J2860" s="255" t="str">
        <f>IF(ISBLANK(INDEX('Policy Characteristics'!D:D,MATCH($C2860,'Policy Characteristics'!$C:$C,0))),"",INDEX('Policy Characteristics'!D:D,MATCH($C2860,'Policy Characteristics'!$C:$C,0)))</f>
        <v>Fixed Energy Prices</v>
      </c>
      <c r="K2860" s="254" t="str">
        <f>IF(ISBLANK(INDEX('Policy Characteristics'!E:E,MATCH($C2860,'Policy Characteristics'!$C:$C,0))),"",INDEX('Policy Characteristics'!E:E,MATCH($C2860,'Policy Characteristics'!$C:$C,0)))</f>
        <v>cross toggle whether policies affect energy prices</v>
      </c>
      <c r="L2860" s="261">
        <f>IF(ISBLANK(INDEX('Policy Characteristics'!F:F,MATCH($C2860,'Policy Characteristics'!$C:$C,0))),"",INDEX('Policy Characteristics'!F:F,MATCH($C2860,'Policy Characteristics'!$C:$C,0)))</f>
        <v>0</v>
      </c>
      <c r="M2860" s="261">
        <f>IF(ISBLANK(INDEX('Policy Characteristics'!G:G,MATCH($C2860,'Policy Characteristics'!$C:$C,0))),"",INDEX('Policy Characteristics'!G:G,MATCH($C2860,'Policy Characteristics'!$C:$C,0)))</f>
        <v>1</v>
      </c>
      <c r="N2860" s="261">
        <f>IF(ISBLANK(INDEX('Policy Characteristics'!H:H,MATCH($C2860,'Policy Characteristics'!$C:$C,0))),"",INDEX('Policy Characteristics'!H:H,MATCH($C2860,'Policy Characteristics'!$C:$C,0)))</f>
        <v>1</v>
      </c>
      <c r="O2860" s="254" t="str">
        <f>IF(ISBLANK(INDEX('Policy Characteristics'!I:I,MATCH($C2860,'Policy Characteristics'!$C:$C,0))),"",INDEX('Policy Characteristics'!I:I,MATCH($C2860,'Policy Characteristics'!$C:$C,0)))</f>
        <v>on/off</v>
      </c>
      <c r="P2860" s="254" t="str">
        <f>IF(ISBLANK(INDEX('Policy Characteristics'!J:J,MATCH($C2860,'Policy Characteristics'!$C:$C,0))),"",INDEX('Policy Characteristics'!J:J,MATCH($C2860,'Policy Characteristics'!$C:$C,0)))</f>
        <v/>
      </c>
      <c r="Q2860" s="254" t="str">
        <f>IF(ISBLANK(INDEX('Policy Characteristics'!K:K,MATCH($C2860,'Policy Characteristics'!$C:$C,0))),"",INDEX('Policy Characteristics'!K:K,MATCH($C2860,'Policy Characteristics'!$C:$C,0)))</f>
        <v/>
      </c>
      <c r="R2860" s="254" t="str">
        <f>IF(ISBLANK(INDEX('Policy Characteristics'!L:L,MATCH($C2860,'Policy Characteristics'!$C:$C,0))),"",INDEX('Policy Characteristics'!L:L,MATCH($C2860,'Policy Characteristics'!$C:$C,0)))</f>
        <v/>
      </c>
    </row>
    <row r="2861" spans="1:18" s="2" customFormat="1" x14ac:dyDescent="0.3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Fixed Energy Prices</v>
      </c>
      <c r="C2861" s="254" t="str">
        <f t="shared" si="134"/>
        <v>Toggle Whether Policies Affect Energy Prices</v>
      </c>
      <c r="D2861" s="6" t="s">
        <v>427</v>
      </c>
      <c r="E2861" s="45"/>
      <c r="F2861" s="6" t="s">
        <v>428</v>
      </c>
      <c r="G2861" s="6"/>
      <c r="H2861" s="47">
        <f t="shared" si="135"/>
        <v>2860</v>
      </c>
      <c r="I2861" s="325" t="s">
        <v>41</v>
      </c>
      <c r="J2861" s="255" t="str">
        <f>IF(ISBLANK(INDEX('Policy Characteristics'!D:D,MATCH($C2861,'Policy Characteristics'!$C:$C,0))),"",INDEX('Policy Characteristics'!D:D,MATCH($C2861,'Policy Characteristics'!$C:$C,0)))</f>
        <v>Fixed Energy Prices</v>
      </c>
      <c r="K2861" s="254" t="str">
        <f>IF(ISBLANK(INDEX('Policy Characteristics'!E:E,MATCH($C2861,'Policy Characteristics'!$C:$C,0))),"",INDEX('Policy Characteristics'!E:E,MATCH($C2861,'Policy Characteristics'!$C:$C,0)))</f>
        <v>cross toggle whether policies affect energy prices</v>
      </c>
      <c r="L2861" s="261">
        <f>IF(ISBLANK(INDEX('Policy Characteristics'!F:F,MATCH($C2861,'Policy Characteristics'!$C:$C,0))),"",INDEX('Policy Characteristics'!F:F,MATCH($C2861,'Policy Characteristics'!$C:$C,0)))</f>
        <v>0</v>
      </c>
      <c r="M2861" s="261">
        <f>IF(ISBLANK(INDEX('Policy Characteristics'!G:G,MATCH($C2861,'Policy Characteristics'!$C:$C,0))),"",INDEX('Policy Characteristics'!G:G,MATCH($C2861,'Policy Characteristics'!$C:$C,0)))</f>
        <v>1</v>
      </c>
      <c r="N2861" s="261">
        <f>IF(ISBLANK(INDEX('Policy Characteristics'!H:H,MATCH($C2861,'Policy Characteristics'!$C:$C,0))),"",INDEX('Policy Characteristics'!H:H,MATCH($C2861,'Policy Characteristics'!$C:$C,0)))</f>
        <v>1</v>
      </c>
      <c r="O2861" s="254" t="str">
        <f>IF(ISBLANK(INDEX('Policy Characteristics'!I:I,MATCH($C2861,'Policy Characteristics'!$C:$C,0))),"",INDEX('Policy Characteristics'!I:I,MATCH($C2861,'Policy Characteristics'!$C:$C,0)))</f>
        <v>on/off</v>
      </c>
      <c r="P2861" s="254" t="str">
        <f>IF(ISBLANK(INDEX('Policy Characteristics'!J:J,MATCH($C2861,'Policy Characteristics'!$C:$C,0))),"",INDEX('Policy Characteristics'!J:J,MATCH($C2861,'Policy Characteristics'!$C:$C,0)))</f>
        <v/>
      </c>
      <c r="Q2861" s="254" t="str">
        <f>IF(ISBLANK(INDEX('Policy Characteristics'!K:K,MATCH($C2861,'Policy Characteristics'!$C:$C,0))),"",INDEX('Policy Characteristics'!K:K,MATCH($C2861,'Policy Characteristics'!$C:$C,0)))</f>
        <v/>
      </c>
      <c r="R2861" s="254" t="str">
        <f>IF(ISBLANK(INDEX('Policy Characteristics'!L:L,MATCH($C2861,'Policy Characteristics'!$C:$C,0))),"",INDEX('Policy Characteristics'!L:L,MATCH($C2861,'Policy Characteristics'!$C:$C,0)))</f>
        <v/>
      </c>
    </row>
    <row r="2862" spans="1:18" s="2" customFormat="1" x14ac:dyDescent="0.3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Fixed Energy Prices</v>
      </c>
      <c r="C2862" s="254" t="str">
        <f t="shared" si="134"/>
        <v>Toggle Whether Policies Affect Energy Prices</v>
      </c>
      <c r="D2862" s="6" t="s">
        <v>2440</v>
      </c>
      <c r="E2862" s="45"/>
      <c r="F2862" s="6" t="s">
        <v>2444</v>
      </c>
      <c r="G2862" s="6"/>
      <c r="H2862" s="47">
        <f t="shared" si="135"/>
        <v>2861</v>
      </c>
      <c r="I2862" s="325" t="s">
        <v>41</v>
      </c>
      <c r="J2862" s="255" t="str">
        <f>IF(ISBLANK(INDEX('Policy Characteristics'!D:D,MATCH($C2862,'Policy Characteristics'!$C:$C,0))),"",INDEX('Policy Characteristics'!D:D,MATCH($C2862,'Policy Characteristics'!$C:$C,0)))</f>
        <v>Fixed Energy Prices</v>
      </c>
      <c r="K2862" s="254" t="str">
        <f>IF(ISBLANK(INDEX('Policy Characteristics'!E:E,MATCH($C2862,'Policy Characteristics'!$C:$C,0))),"",INDEX('Policy Characteristics'!E:E,MATCH($C2862,'Policy Characteristics'!$C:$C,0)))</f>
        <v>cross toggle whether policies affect energy prices</v>
      </c>
      <c r="L2862" s="261">
        <f>IF(ISBLANK(INDEX('Policy Characteristics'!F:F,MATCH($C2862,'Policy Characteristics'!$C:$C,0))),"",INDEX('Policy Characteristics'!F:F,MATCH($C2862,'Policy Characteristics'!$C:$C,0)))</f>
        <v>0</v>
      </c>
      <c r="M2862" s="261">
        <f>IF(ISBLANK(INDEX('Policy Characteristics'!G:G,MATCH($C2862,'Policy Characteristics'!$C:$C,0))),"",INDEX('Policy Characteristics'!G:G,MATCH($C2862,'Policy Characteristics'!$C:$C,0)))</f>
        <v>1</v>
      </c>
      <c r="N2862" s="261">
        <f>IF(ISBLANK(INDEX('Policy Characteristics'!H:H,MATCH($C2862,'Policy Characteristics'!$C:$C,0))),"",INDEX('Policy Characteristics'!H:H,MATCH($C2862,'Policy Characteristics'!$C:$C,0)))</f>
        <v>1</v>
      </c>
      <c r="O2862" s="254" t="str">
        <f>IF(ISBLANK(INDEX('Policy Characteristics'!I:I,MATCH($C2862,'Policy Characteristics'!$C:$C,0))),"",INDEX('Policy Characteristics'!I:I,MATCH($C2862,'Policy Characteristics'!$C:$C,0)))</f>
        <v>on/off</v>
      </c>
      <c r="P2862" s="254" t="str">
        <f>IF(ISBLANK(INDEX('Policy Characteristics'!J:J,MATCH($C2862,'Policy Characteristics'!$C:$C,0))),"",INDEX('Policy Characteristics'!J:J,MATCH($C2862,'Policy Characteristics'!$C:$C,0)))</f>
        <v/>
      </c>
      <c r="Q2862" s="254" t="str">
        <f>IF(ISBLANK(INDEX('Policy Characteristics'!K:K,MATCH($C2862,'Policy Characteristics'!$C:$C,0))),"",INDEX('Policy Characteristics'!K:K,MATCH($C2862,'Policy Characteristics'!$C:$C,0)))</f>
        <v/>
      </c>
      <c r="R2862" s="254" t="str">
        <f>IF(ISBLANK(INDEX('Policy Characteristics'!L:L,MATCH($C2862,'Policy Characteristics'!$C:$C,0))),"",INDEX('Policy Characteristics'!L:L,MATCH($C2862,'Policy Characteristics'!$C:$C,0)))</f>
        <v/>
      </c>
    </row>
    <row r="2863" spans="1:18" s="2" customFormat="1" x14ac:dyDescent="0.3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Fixed Energy Prices</v>
      </c>
      <c r="C2863" s="254" t="str">
        <f t="shared" si="134"/>
        <v>Toggle Whether Policies Affect Energy Prices</v>
      </c>
      <c r="D2863" s="6" t="s">
        <v>2450</v>
      </c>
      <c r="E2863" s="45"/>
      <c r="F2863" s="6" t="s">
        <v>2451</v>
      </c>
      <c r="G2863" s="6"/>
      <c r="H2863" s="47">
        <f t="shared" si="135"/>
        <v>2862</v>
      </c>
      <c r="I2863" s="325" t="s">
        <v>41</v>
      </c>
      <c r="J2863" s="255" t="str">
        <f>IF(ISBLANK(INDEX('Policy Characteristics'!D:D,MATCH($C2863,'Policy Characteristics'!$C:$C,0))),"",INDEX('Policy Characteristics'!D:D,MATCH($C2863,'Policy Characteristics'!$C:$C,0)))</f>
        <v>Fixed Energy Prices</v>
      </c>
      <c r="K2863" s="254" t="str">
        <f>IF(ISBLANK(INDEX('Policy Characteristics'!E:E,MATCH($C2863,'Policy Characteristics'!$C:$C,0))),"",INDEX('Policy Characteristics'!E:E,MATCH($C2863,'Policy Characteristics'!$C:$C,0)))</f>
        <v>cross toggle whether policies affect energy prices</v>
      </c>
      <c r="L2863" s="261">
        <f>IF(ISBLANK(INDEX('Policy Characteristics'!F:F,MATCH($C2863,'Policy Characteristics'!$C:$C,0))),"",INDEX('Policy Characteristics'!F:F,MATCH($C2863,'Policy Characteristics'!$C:$C,0)))</f>
        <v>0</v>
      </c>
      <c r="M2863" s="261">
        <f>IF(ISBLANK(INDEX('Policy Characteristics'!G:G,MATCH($C2863,'Policy Characteristics'!$C:$C,0))),"",INDEX('Policy Characteristics'!G:G,MATCH($C2863,'Policy Characteristics'!$C:$C,0)))</f>
        <v>1</v>
      </c>
      <c r="N2863" s="261">
        <f>IF(ISBLANK(INDEX('Policy Characteristics'!H:H,MATCH($C2863,'Policy Characteristics'!$C:$C,0))),"",INDEX('Policy Characteristics'!H:H,MATCH($C2863,'Policy Characteristics'!$C:$C,0)))</f>
        <v>1</v>
      </c>
      <c r="O2863" s="254" t="str">
        <f>IF(ISBLANK(INDEX('Policy Characteristics'!I:I,MATCH($C2863,'Policy Characteristics'!$C:$C,0))),"",INDEX('Policy Characteristics'!I:I,MATCH($C2863,'Policy Characteristics'!$C:$C,0)))</f>
        <v>on/off</v>
      </c>
      <c r="P2863" s="254" t="str">
        <f>IF(ISBLANK(INDEX('Policy Characteristics'!J:J,MATCH($C2863,'Policy Characteristics'!$C:$C,0))),"",INDEX('Policy Characteristics'!J:J,MATCH($C2863,'Policy Characteristics'!$C:$C,0)))</f>
        <v/>
      </c>
      <c r="Q2863" s="254" t="str">
        <f>IF(ISBLANK(INDEX('Policy Characteristics'!K:K,MATCH($C2863,'Policy Characteristics'!$C:$C,0))),"",INDEX('Policy Characteristics'!K:K,MATCH($C2863,'Policy Characteristics'!$C:$C,0)))</f>
        <v/>
      </c>
      <c r="R2863" s="254" t="str">
        <f>IF(ISBLANK(INDEX('Policy Characteristics'!L:L,MATCH($C2863,'Policy Characteristics'!$C:$C,0))),"",INDEX('Policy Characteristics'!L:L,MATCH($C2863,'Policy Characteristics'!$C:$C,0)))</f>
        <v/>
      </c>
    </row>
    <row r="2864" spans="1:18" s="2" customFormat="1" x14ac:dyDescent="0.3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Fixed Energy Prices</v>
      </c>
      <c r="C2864" s="254" t="str">
        <f t="shared" si="134"/>
        <v>Toggle Whether Policies Affect Energy Prices</v>
      </c>
      <c r="D2864" s="6" t="s">
        <v>2441</v>
      </c>
      <c r="E2864" s="45"/>
      <c r="F2864" s="6" t="s">
        <v>2445</v>
      </c>
      <c r="G2864" s="6"/>
      <c r="H2864" s="47">
        <f t="shared" si="135"/>
        <v>2863</v>
      </c>
      <c r="I2864" s="325" t="s">
        <v>41</v>
      </c>
      <c r="J2864" s="255" t="str">
        <f>IF(ISBLANK(INDEX('Policy Characteristics'!D:D,MATCH($C2864,'Policy Characteristics'!$C:$C,0))),"",INDEX('Policy Characteristics'!D:D,MATCH($C2864,'Policy Characteristics'!$C:$C,0)))</f>
        <v>Fixed Energy Prices</v>
      </c>
      <c r="K2864" s="254" t="str">
        <f>IF(ISBLANK(INDEX('Policy Characteristics'!E:E,MATCH($C2864,'Policy Characteristics'!$C:$C,0))),"",INDEX('Policy Characteristics'!E:E,MATCH($C2864,'Policy Characteristics'!$C:$C,0)))</f>
        <v>cross toggle whether policies affect energy prices</v>
      </c>
      <c r="L2864" s="261">
        <f>IF(ISBLANK(INDEX('Policy Characteristics'!F:F,MATCH($C2864,'Policy Characteristics'!$C:$C,0))),"",INDEX('Policy Characteristics'!F:F,MATCH($C2864,'Policy Characteristics'!$C:$C,0)))</f>
        <v>0</v>
      </c>
      <c r="M2864" s="261">
        <f>IF(ISBLANK(INDEX('Policy Characteristics'!G:G,MATCH($C2864,'Policy Characteristics'!$C:$C,0))),"",INDEX('Policy Characteristics'!G:G,MATCH($C2864,'Policy Characteristics'!$C:$C,0)))</f>
        <v>1</v>
      </c>
      <c r="N2864" s="261">
        <f>IF(ISBLANK(INDEX('Policy Characteristics'!H:H,MATCH($C2864,'Policy Characteristics'!$C:$C,0))),"",INDEX('Policy Characteristics'!H:H,MATCH($C2864,'Policy Characteristics'!$C:$C,0)))</f>
        <v>1</v>
      </c>
      <c r="O2864" s="254" t="str">
        <f>IF(ISBLANK(INDEX('Policy Characteristics'!I:I,MATCH($C2864,'Policy Characteristics'!$C:$C,0))),"",INDEX('Policy Characteristics'!I:I,MATCH($C2864,'Policy Characteristics'!$C:$C,0)))</f>
        <v>on/off</v>
      </c>
      <c r="P2864" s="254" t="str">
        <f>IF(ISBLANK(INDEX('Policy Characteristics'!J:J,MATCH($C2864,'Policy Characteristics'!$C:$C,0))),"",INDEX('Policy Characteristics'!J:J,MATCH($C2864,'Policy Characteristics'!$C:$C,0)))</f>
        <v/>
      </c>
      <c r="Q2864" s="254" t="str">
        <f>IF(ISBLANK(INDEX('Policy Characteristics'!K:K,MATCH($C2864,'Policy Characteristics'!$C:$C,0))),"",INDEX('Policy Characteristics'!K:K,MATCH($C2864,'Policy Characteristics'!$C:$C,0)))</f>
        <v/>
      </c>
      <c r="R2864" s="254" t="str">
        <f>IF(ISBLANK(INDEX('Policy Characteristics'!L:L,MATCH($C2864,'Policy Characteristics'!$C:$C,0))),"",INDEX('Policy Characteristics'!L:L,MATCH($C2864,'Policy Characteristics'!$C:$C,0)))</f>
        <v/>
      </c>
    </row>
    <row r="2865" spans="1:18" s="2" customFormat="1" x14ac:dyDescent="0.3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Price Deregulation</v>
      </c>
      <c r="C2865" s="317" t="s">
        <v>2724</v>
      </c>
      <c r="D2865" s="6" t="s">
        <v>434</v>
      </c>
      <c r="E2865" s="45"/>
      <c r="F2865" s="6" t="s">
        <v>431</v>
      </c>
      <c r="G2865" s="6"/>
      <c r="H2865" s="47">
        <f t="shared" si="135"/>
        <v>2864</v>
      </c>
      <c r="I2865" s="325" t="s">
        <v>41</v>
      </c>
      <c r="J2865" s="255" t="str">
        <f>IF(ISBLANK(INDEX('Policy Characteristics'!D:D,MATCH($C2865,'Policy Characteristics'!$C:$C,0))),"",INDEX('Policy Characteristics'!D:D,MATCH($C2865,'Policy Characteristics'!$C:$C,0)))</f>
        <v>Fuel Price Deregulation</v>
      </c>
      <c r="K2865" s="254" t="str">
        <f>IF(ISBLANK(INDEX('Policy Characteristics'!E:E,MATCH($C2865,'Policy Characteristics'!$C:$C,0))),"",INDEX('Policy Characteristics'!E:E,MATCH($C2865,'Policy Characteristics'!$C:$C,0)))</f>
        <v>cross fuel price deregulation</v>
      </c>
      <c r="L2865" s="261">
        <f>IF(ISBLANK(INDEX('Policy Characteristics'!F:F,MATCH($C2865,'Policy Characteristics'!$C:$C,0))),"",INDEX('Policy Characteristics'!F:F,MATCH($C2865,'Policy Characteristics'!$C:$C,0)))</f>
        <v>0</v>
      </c>
      <c r="M2865" s="261">
        <f>IF(ISBLANK(INDEX('Policy Characteristics'!G:G,MATCH($C2865,'Policy Characteristics'!$C:$C,0))),"",INDEX('Policy Characteristics'!G:G,MATCH($C2865,'Policy Characteristics'!$C:$C,0)))</f>
        <v>1</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price deregulated</v>
      </c>
      <c r="P2865" s="254" t="str">
        <f>IF(ISBLANK(INDEX('Policy Characteristics'!J:J,MATCH($C2865,'Policy Characteristics'!$C:$C,0))),"",INDEX('Policy Characteristics'!J:J,MATCH($C2865,'Policy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5" s="254" t="str">
        <f>IF(ISBLANK(INDEX('Policy Characteristics'!K:K,MATCH($C2865,'Policy Characteristics'!$C:$C,0))),"",INDEX('Policy Characteristics'!K:K,MATCH($C2865,'Policy Characteristics'!$C:$C,0)))</f>
        <v>fuels.html#fuel-price-deregulation</v>
      </c>
      <c r="R2865" s="254" t="str">
        <f>IF(ISBLANK(INDEX('Policy Characteristics'!L:L,MATCH($C2865,'Policy Characteristics'!$C:$C,0))),"",INDEX('Policy Characteristics'!L:L,MATCH($C2865,'Policy Characteristics'!$C:$C,0)))</f>
        <v/>
      </c>
    </row>
    <row r="2866" spans="1:18" s="2" customFormat="1" x14ac:dyDescent="0.3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Price Deregulation</v>
      </c>
      <c r="C2866" s="254" t="str">
        <f t="shared" ref="C2866:C2879" si="136">C$2865</f>
        <v>Fuel Price Deregulation</v>
      </c>
      <c r="D2866" s="6" t="s">
        <v>43</v>
      </c>
      <c r="E2866" s="45"/>
      <c r="F2866" s="6" t="s">
        <v>83</v>
      </c>
      <c r="G2866" s="6"/>
      <c r="H2866" s="47">
        <f t="shared" si="135"/>
        <v>2865</v>
      </c>
      <c r="I2866" s="325" t="s">
        <v>41</v>
      </c>
      <c r="J2866" s="255" t="str">
        <f>IF(ISBLANK(INDEX('Policy Characteristics'!D:D,MATCH($C2866,'Policy Characteristics'!$C:$C,0))),"",INDEX('Policy Characteristics'!D:D,MATCH($C2866,'Policy Characteristics'!$C:$C,0)))</f>
        <v>Fuel Price Deregulation</v>
      </c>
      <c r="K2866" s="254" t="str">
        <f>IF(ISBLANK(INDEX('Policy Characteristics'!E:E,MATCH($C2866,'Policy Characteristics'!$C:$C,0))),"",INDEX('Policy Characteristics'!E:E,MATCH($C2866,'Policy Characteristics'!$C:$C,0)))</f>
        <v>cross fuel price deregulation</v>
      </c>
      <c r="L2866" s="261">
        <f>IF(ISBLANK(INDEX('Policy Characteristics'!F:F,MATCH($C2866,'Policy Characteristics'!$C:$C,0))),"",INDEX('Policy Characteristics'!F:F,MATCH($C2866,'Policy Characteristics'!$C:$C,0)))</f>
        <v>0</v>
      </c>
      <c r="M2866" s="261">
        <f>IF(ISBLANK(INDEX('Policy Characteristics'!G:G,MATCH($C2866,'Policy Characteristics'!$C:$C,0))),"",INDEX('Policy Characteristics'!G:G,MATCH($C2866,'Policy Characteristics'!$C:$C,0)))</f>
        <v>1</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price deregulated</v>
      </c>
      <c r="P2866" s="254" t="str">
        <f>IF(ISBLANK(INDEX('Policy Characteristics'!J:J,MATCH($C2866,'Policy Characteristics'!$C:$C,0))),"",INDEX('Policy Characteristics'!J:J,MATCH($C2866,'Policy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6" s="254" t="str">
        <f>IF(ISBLANK(INDEX('Policy Characteristics'!K:K,MATCH($C2866,'Policy Characteristics'!$C:$C,0))),"",INDEX('Policy Characteristics'!K:K,MATCH($C2866,'Policy Characteristics'!$C:$C,0)))</f>
        <v>fuels.html#fuel-price-deregulation</v>
      </c>
      <c r="R2866" s="254" t="str">
        <f>IF(ISBLANK(INDEX('Policy Characteristics'!L:L,MATCH($C2866,'Policy Characteristics'!$C:$C,0))),"",INDEX('Policy Characteristics'!L:L,MATCH($C2866,'Policy Characteristics'!$C:$C,0)))</f>
        <v/>
      </c>
    </row>
    <row r="2867" spans="1:18" s="2" customFormat="1" x14ac:dyDescent="0.3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Price Deregulation</v>
      </c>
      <c r="C2867" s="254" t="str">
        <f t="shared" si="136"/>
        <v>Fuel Price Deregulation</v>
      </c>
      <c r="D2867" s="6" t="s">
        <v>44</v>
      </c>
      <c r="E2867" s="45"/>
      <c r="F2867" s="6" t="s">
        <v>84</v>
      </c>
      <c r="G2867" s="6"/>
      <c r="H2867" s="47">
        <f t="shared" si="135"/>
        <v>2866</v>
      </c>
      <c r="I2867" s="325" t="s">
        <v>41</v>
      </c>
      <c r="J2867" s="255" t="str">
        <f>IF(ISBLANK(INDEX('Policy Characteristics'!D:D,MATCH($C2867,'Policy Characteristics'!$C:$C,0))),"",INDEX('Policy Characteristics'!D:D,MATCH($C2867,'Policy Characteristics'!$C:$C,0)))</f>
        <v>Fuel Price Deregulation</v>
      </c>
      <c r="K2867" s="254" t="str">
        <f>IF(ISBLANK(INDEX('Policy Characteristics'!E:E,MATCH($C2867,'Policy Characteristics'!$C:$C,0))),"",INDEX('Policy Characteristics'!E:E,MATCH($C2867,'Policy Characteristics'!$C:$C,0)))</f>
        <v>cross fuel price deregulation</v>
      </c>
      <c r="L2867" s="261">
        <f>IF(ISBLANK(INDEX('Policy Characteristics'!F:F,MATCH($C2867,'Policy Characteristics'!$C:$C,0))),"",INDEX('Policy Characteristics'!F:F,MATCH($C2867,'Policy Characteristics'!$C:$C,0)))</f>
        <v>0</v>
      </c>
      <c r="M2867" s="261">
        <f>IF(ISBLANK(INDEX('Policy Characteristics'!G:G,MATCH($C2867,'Policy Characteristics'!$C:$C,0))),"",INDEX('Policy Characteristics'!G:G,MATCH($C2867,'Policy Characteristics'!$C:$C,0)))</f>
        <v>1</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price deregulated</v>
      </c>
      <c r="P2867" s="254" t="str">
        <f>IF(ISBLANK(INDEX('Policy Characteristics'!J:J,MATCH($C2867,'Policy Characteristics'!$C:$C,0))),"",INDEX('Policy Characteristics'!J:J,MATCH($C2867,'Policy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7" s="254" t="str">
        <f>IF(ISBLANK(INDEX('Policy Characteristics'!K:K,MATCH($C2867,'Policy Characteristics'!$C:$C,0))),"",INDEX('Policy Characteristics'!K:K,MATCH($C2867,'Policy Characteristics'!$C:$C,0)))</f>
        <v>fuels.html#fuel-price-deregulation</v>
      </c>
      <c r="R2867" s="254" t="str">
        <f>IF(ISBLANK(INDEX('Policy Characteristics'!L:L,MATCH($C2867,'Policy Characteristics'!$C:$C,0))),"",INDEX('Policy Characteristics'!L:L,MATCH($C2867,'Policy Characteristics'!$C:$C,0)))</f>
        <v/>
      </c>
    </row>
    <row r="2868" spans="1:18" s="2" customFormat="1" x14ac:dyDescent="0.3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Price Deregulation</v>
      </c>
      <c r="C2868" s="254" t="str">
        <f t="shared" si="136"/>
        <v>Fuel Price Deregulation</v>
      </c>
      <c r="D2868" s="6" t="s">
        <v>48</v>
      </c>
      <c r="E2868" s="45"/>
      <c r="F2868" s="6" t="s">
        <v>88</v>
      </c>
      <c r="G2868" s="6"/>
      <c r="H2868" s="47">
        <f t="shared" si="135"/>
        <v>2867</v>
      </c>
      <c r="I2868" s="325" t="s">
        <v>41</v>
      </c>
      <c r="J2868" s="255" t="str">
        <f>IF(ISBLANK(INDEX('Policy Characteristics'!D:D,MATCH($C2868,'Policy Characteristics'!$C:$C,0))),"",INDEX('Policy Characteristics'!D:D,MATCH($C2868,'Policy Characteristics'!$C:$C,0)))</f>
        <v>Fuel Price Deregulation</v>
      </c>
      <c r="K2868" s="254" t="str">
        <f>IF(ISBLANK(INDEX('Policy Characteristics'!E:E,MATCH($C2868,'Policy Characteristics'!$C:$C,0))),"",INDEX('Policy Characteristics'!E:E,MATCH($C2868,'Policy Characteristics'!$C:$C,0)))</f>
        <v>cross fuel price deregulation</v>
      </c>
      <c r="L2868" s="261">
        <f>IF(ISBLANK(INDEX('Policy Characteristics'!F:F,MATCH($C2868,'Policy Characteristics'!$C:$C,0))),"",INDEX('Policy Characteristics'!F:F,MATCH($C2868,'Policy Characteristics'!$C:$C,0)))</f>
        <v>0</v>
      </c>
      <c r="M2868" s="261">
        <f>IF(ISBLANK(INDEX('Policy Characteristics'!G:G,MATCH($C2868,'Policy Characteristics'!$C:$C,0))),"",INDEX('Policy Characteristics'!G:G,MATCH($C2868,'Policy Characteristics'!$C:$C,0)))</f>
        <v>1</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price deregulated</v>
      </c>
      <c r="P2868" s="254" t="str">
        <f>IF(ISBLANK(INDEX('Policy Characteristics'!J:J,MATCH($C2868,'Policy Characteristics'!$C:$C,0))),"",INDEX('Policy Characteristics'!J:J,MATCH($C2868,'Policy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8" s="254" t="str">
        <f>IF(ISBLANK(INDEX('Policy Characteristics'!K:K,MATCH($C2868,'Policy Characteristics'!$C:$C,0))),"",INDEX('Policy Characteristics'!K:K,MATCH($C2868,'Policy Characteristics'!$C:$C,0)))</f>
        <v>fuels.html#fuel-price-deregulation</v>
      </c>
      <c r="R2868" s="254" t="str">
        <f>IF(ISBLANK(INDEX('Policy Characteristics'!L:L,MATCH($C2868,'Policy Characteristics'!$C:$C,0))),"",INDEX('Policy Characteristics'!L:L,MATCH($C2868,'Policy Characteristics'!$C:$C,0)))</f>
        <v/>
      </c>
    </row>
    <row r="2869" spans="1:18" s="2" customFormat="1" x14ac:dyDescent="0.3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Price Deregulation</v>
      </c>
      <c r="C2869" s="254" t="str">
        <f t="shared" si="136"/>
        <v>Fuel Price Deregulation</v>
      </c>
      <c r="D2869" s="6" t="s">
        <v>50</v>
      </c>
      <c r="E2869" s="45"/>
      <c r="F2869" s="6" t="s">
        <v>91</v>
      </c>
      <c r="G2869" s="6"/>
      <c r="H2869" s="47">
        <f t="shared" si="135"/>
        <v>2868</v>
      </c>
      <c r="I2869" s="325" t="s">
        <v>41</v>
      </c>
      <c r="J2869" s="255" t="str">
        <f>IF(ISBLANK(INDEX('Policy Characteristics'!D:D,MATCH($C2869,'Policy Characteristics'!$C:$C,0))),"",INDEX('Policy Characteristics'!D:D,MATCH($C2869,'Policy Characteristics'!$C:$C,0)))</f>
        <v>Fuel Price Deregulation</v>
      </c>
      <c r="K2869" s="254" t="str">
        <f>IF(ISBLANK(INDEX('Policy Characteristics'!E:E,MATCH($C2869,'Policy Characteristics'!$C:$C,0))),"",INDEX('Policy Characteristics'!E:E,MATCH($C2869,'Policy Characteristics'!$C:$C,0)))</f>
        <v>cross fuel price deregulation</v>
      </c>
      <c r="L2869" s="261">
        <f>IF(ISBLANK(INDEX('Policy Characteristics'!F:F,MATCH($C2869,'Policy Characteristics'!$C:$C,0))),"",INDEX('Policy Characteristics'!F:F,MATCH($C2869,'Policy Characteristics'!$C:$C,0)))</f>
        <v>0</v>
      </c>
      <c r="M2869" s="261">
        <f>IF(ISBLANK(INDEX('Policy Characteristics'!G:G,MATCH($C2869,'Policy Characteristics'!$C:$C,0))),"",INDEX('Policy Characteristics'!G:G,MATCH($C2869,'Policy Characteristics'!$C:$C,0)))</f>
        <v>1</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price deregulated</v>
      </c>
      <c r="P2869" s="254" t="str">
        <f>IF(ISBLANK(INDEX('Policy Characteristics'!J:J,MATCH($C2869,'Policy Characteristics'!$C:$C,0))),"",INDEX('Policy Characteristics'!J:J,MATCH($C2869,'Policy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9" s="254" t="str">
        <f>IF(ISBLANK(INDEX('Policy Characteristics'!K:K,MATCH($C2869,'Policy Characteristics'!$C:$C,0))),"",INDEX('Policy Characteristics'!K:K,MATCH($C2869,'Policy Characteristics'!$C:$C,0)))</f>
        <v>fuels.html#fuel-price-deregulation</v>
      </c>
      <c r="R2869" s="254" t="str">
        <f>IF(ISBLANK(INDEX('Policy Characteristics'!L:L,MATCH($C2869,'Policy Characteristics'!$C:$C,0))),"",INDEX('Policy Characteristics'!L:L,MATCH($C2869,'Policy Characteristics'!$C:$C,0)))</f>
        <v/>
      </c>
    </row>
    <row r="2870" spans="1:18" s="2" customFormat="1" x14ac:dyDescent="0.3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Price Deregulation</v>
      </c>
      <c r="C2870" s="254" t="str">
        <f t="shared" si="136"/>
        <v>Fuel Price Deregulation</v>
      </c>
      <c r="D2870" s="6" t="s">
        <v>51</v>
      </c>
      <c r="E2870" s="45"/>
      <c r="F2870" s="6" t="s">
        <v>92</v>
      </c>
      <c r="G2870" s="6"/>
      <c r="H2870" s="47">
        <f t="shared" si="135"/>
        <v>2869</v>
      </c>
      <c r="I2870" s="325" t="s">
        <v>41</v>
      </c>
      <c r="J2870" s="255" t="str">
        <f>IF(ISBLANK(INDEX('Policy Characteristics'!D:D,MATCH($C2870,'Policy Characteristics'!$C:$C,0))),"",INDEX('Policy Characteristics'!D:D,MATCH($C2870,'Policy Characteristics'!$C:$C,0)))</f>
        <v>Fuel Price Deregulation</v>
      </c>
      <c r="K2870" s="254" t="str">
        <f>IF(ISBLANK(INDEX('Policy Characteristics'!E:E,MATCH($C2870,'Policy Characteristics'!$C:$C,0))),"",INDEX('Policy Characteristics'!E:E,MATCH($C2870,'Policy Characteristics'!$C:$C,0)))</f>
        <v>cross fuel price deregulation</v>
      </c>
      <c r="L2870" s="261">
        <f>IF(ISBLANK(INDEX('Policy Characteristics'!F:F,MATCH($C2870,'Policy Characteristics'!$C:$C,0))),"",INDEX('Policy Characteristics'!F:F,MATCH($C2870,'Policy Characteristics'!$C:$C,0)))</f>
        <v>0</v>
      </c>
      <c r="M2870" s="261">
        <f>IF(ISBLANK(INDEX('Policy Characteristics'!G:G,MATCH($C2870,'Policy Characteristics'!$C:$C,0))),"",INDEX('Policy Characteristics'!G:G,MATCH($C2870,'Policy Characteristics'!$C:$C,0)))</f>
        <v>1</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price deregulated</v>
      </c>
      <c r="P2870" s="254" t="str">
        <f>IF(ISBLANK(INDEX('Policy Characteristics'!J:J,MATCH($C2870,'Policy Characteristics'!$C:$C,0))),"",INDEX('Policy Characteristics'!J:J,MATCH($C2870,'Policy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0" s="254" t="str">
        <f>IF(ISBLANK(INDEX('Policy Characteristics'!K:K,MATCH($C2870,'Policy Characteristics'!$C:$C,0))),"",INDEX('Policy Characteristics'!K:K,MATCH($C2870,'Policy Characteristics'!$C:$C,0)))</f>
        <v>fuels.html#fuel-price-deregulation</v>
      </c>
      <c r="R2870" s="254" t="str">
        <f>IF(ISBLANK(INDEX('Policy Characteristics'!L:L,MATCH($C2870,'Policy Characteristics'!$C:$C,0))),"",INDEX('Policy Characteristics'!L:L,MATCH($C2870,'Policy Characteristics'!$C:$C,0)))</f>
        <v/>
      </c>
    </row>
    <row r="2871" spans="1:18" s="2" customFormat="1" x14ac:dyDescent="0.3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Price Deregulation</v>
      </c>
      <c r="C2871" s="254" t="str">
        <f t="shared" si="136"/>
        <v>Fuel Price Deregulation</v>
      </c>
      <c r="D2871" s="6" t="s">
        <v>52</v>
      </c>
      <c r="E2871" s="45"/>
      <c r="F2871" s="6" t="s">
        <v>93</v>
      </c>
      <c r="G2871" s="6"/>
      <c r="H2871" s="47">
        <f t="shared" si="135"/>
        <v>2870</v>
      </c>
      <c r="I2871" s="325" t="s">
        <v>41</v>
      </c>
      <c r="J2871" s="255" t="str">
        <f>IF(ISBLANK(INDEX('Policy Characteristics'!D:D,MATCH($C2871,'Policy Characteristics'!$C:$C,0))),"",INDEX('Policy Characteristics'!D:D,MATCH($C2871,'Policy Characteristics'!$C:$C,0)))</f>
        <v>Fuel Price Deregulation</v>
      </c>
      <c r="K2871" s="254" t="str">
        <f>IF(ISBLANK(INDEX('Policy Characteristics'!E:E,MATCH($C2871,'Policy Characteristics'!$C:$C,0))),"",INDEX('Policy Characteristics'!E:E,MATCH($C2871,'Policy Characteristics'!$C:$C,0)))</f>
        <v>cross fuel price deregulation</v>
      </c>
      <c r="L2871" s="261">
        <f>IF(ISBLANK(INDEX('Policy Characteristics'!F:F,MATCH($C2871,'Policy Characteristics'!$C:$C,0))),"",INDEX('Policy Characteristics'!F:F,MATCH($C2871,'Policy Characteristics'!$C:$C,0)))</f>
        <v>0</v>
      </c>
      <c r="M2871" s="261">
        <f>IF(ISBLANK(INDEX('Policy Characteristics'!G:G,MATCH($C2871,'Policy Characteristics'!$C:$C,0))),"",INDEX('Policy Characteristics'!G:G,MATCH($C2871,'Policy Characteristics'!$C:$C,0)))</f>
        <v>1</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price deregulated</v>
      </c>
      <c r="P2871" s="254" t="str">
        <f>IF(ISBLANK(INDEX('Policy Characteristics'!J:J,MATCH($C2871,'Policy Characteristics'!$C:$C,0))),"",INDEX('Policy Characteristics'!J:J,MATCH($C2871,'Policy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1" s="254" t="str">
        <f>IF(ISBLANK(INDEX('Policy Characteristics'!K:K,MATCH($C2871,'Policy Characteristics'!$C:$C,0))),"",INDEX('Policy Characteristics'!K:K,MATCH($C2871,'Policy Characteristics'!$C:$C,0)))</f>
        <v>fuels.html#fuel-price-deregulation</v>
      </c>
      <c r="R2871" s="254" t="str">
        <f>IF(ISBLANK(INDEX('Policy Characteristics'!L:L,MATCH($C2871,'Policy Characteristics'!$C:$C,0))),"",INDEX('Policy Characteristics'!L:L,MATCH($C2871,'Policy Characteristics'!$C:$C,0)))</f>
        <v/>
      </c>
    </row>
    <row r="2872" spans="1:18" s="2" customFormat="1" x14ac:dyDescent="0.3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Price Deregulation</v>
      </c>
      <c r="C2872" s="254" t="str">
        <f t="shared" si="136"/>
        <v>Fuel Price Deregulation</v>
      </c>
      <c r="D2872" s="6" t="s">
        <v>53</v>
      </c>
      <c r="E2872" s="45"/>
      <c r="F2872" s="6" t="s">
        <v>94</v>
      </c>
      <c r="G2872" s="6"/>
      <c r="H2872" s="47">
        <f t="shared" si="135"/>
        <v>2871</v>
      </c>
      <c r="I2872" s="325" t="s">
        <v>41</v>
      </c>
      <c r="J2872" s="255" t="str">
        <f>IF(ISBLANK(INDEX('Policy Characteristics'!D:D,MATCH($C2872,'Policy Characteristics'!$C:$C,0))),"",INDEX('Policy Characteristics'!D:D,MATCH($C2872,'Policy Characteristics'!$C:$C,0)))</f>
        <v>Fuel Price Deregulation</v>
      </c>
      <c r="K2872" s="254" t="str">
        <f>IF(ISBLANK(INDEX('Policy Characteristics'!E:E,MATCH($C2872,'Policy Characteristics'!$C:$C,0))),"",INDEX('Policy Characteristics'!E:E,MATCH($C2872,'Policy Characteristics'!$C:$C,0)))</f>
        <v>cross fuel price deregulation</v>
      </c>
      <c r="L2872" s="261">
        <f>IF(ISBLANK(INDEX('Policy Characteristics'!F:F,MATCH($C2872,'Policy Characteristics'!$C:$C,0))),"",INDEX('Policy Characteristics'!F:F,MATCH($C2872,'Policy Characteristics'!$C:$C,0)))</f>
        <v>0</v>
      </c>
      <c r="M2872" s="261">
        <f>IF(ISBLANK(INDEX('Policy Characteristics'!G:G,MATCH($C2872,'Policy Characteristics'!$C:$C,0))),"",INDEX('Policy Characteristics'!G:G,MATCH($C2872,'Policy Characteristics'!$C:$C,0)))</f>
        <v>1</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price deregulated</v>
      </c>
      <c r="P2872" s="254" t="str">
        <f>IF(ISBLANK(INDEX('Policy Characteristics'!J:J,MATCH($C2872,'Policy Characteristics'!$C:$C,0))),"",INDEX('Policy Characteristics'!J:J,MATCH($C2872,'Policy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2" s="254" t="str">
        <f>IF(ISBLANK(INDEX('Policy Characteristics'!K:K,MATCH($C2872,'Policy Characteristics'!$C:$C,0))),"",INDEX('Policy Characteristics'!K:K,MATCH($C2872,'Policy Characteristics'!$C:$C,0)))</f>
        <v>fuels.html#fuel-price-deregulation</v>
      </c>
      <c r="R2872" s="254" t="str">
        <f>IF(ISBLANK(INDEX('Policy Characteristics'!L:L,MATCH($C2872,'Policy Characteristics'!$C:$C,0))),"",INDEX('Policy Characteristics'!L:L,MATCH($C2872,'Policy Characteristics'!$C:$C,0)))</f>
        <v/>
      </c>
    </row>
    <row r="2873" spans="1:18" s="2" customFormat="1" x14ac:dyDescent="0.3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Price Deregulation</v>
      </c>
      <c r="C2873" s="254" t="str">
        <f t="shared" si="136"/>
        <v>Fuel Price Deregulation</v>
      </c>
      <c r="D2873" s="6" t="s">
        <v>2448</v>
      </c>
      <c r="E2873" s="45"/>
      <c r="F2873" s="6" t="s">
        <v>2449</v>
      </c>
      <c r="G2873" s="6"/>
      <c r="H2873" s="47">
        <f t="shared" si="135"/>
        <v>2872</v>
      </c>
      <c r="I2873" s="325" t="s">
        <v>41</v>
      </c>
      <c r="J2873" s="255" t="str">
        <f>IF(ISBLANK(INDEX('Policy Characteristics'!D:D,MATCH($C2873,'Policy Characteristics'!$C:$C,0))),"",INDEX('Policy Characteristics'!D:D,MATCH($C2873,'Policy Characteristics'!$C:$C,0)))</f>
        <v>Fuel Price Deregulation</v>
      </c>
      <c r="K2873" s="254" t="str">
        <f>IF(ISBLANK(INDEX('Policy Characteristics'!E:E,MATCH($C2873,'Policy Characteristics'!$C:$C,0))),"",INDEX('Policy Characteristics'!E:E,MATCH($C2873,'Policy Characteristics'!$C:$C,0)))</f>
        <v>cross fuel price deregulation</v>
      </c>
      <c r="L2873" s="261">
        <f>IF(ISBLANK(INDEX('Policy Characteristics'!F:F,MATCH($C2873,'Policy Characteristics'!$C:$C,0))),"",INDEX('Policy Characteristics'!F:F,MATCH($C2873,'Policy Characteristics'!$C:$C,0)))</f>
        <v>0</v>
      </c>
      <c r="M2873" s="261">
        <f>IF(ISBLANK(INDEX('Policy Characteristics'!G:G,MATCH($C2873,'Policy Characteristics'!$C:$C,0))),"",INDEX('Policy Characteristics'!G:G,MATCH($C2873,'Policy Characteristics'!$C:$C,0)))</f>
        <v>1</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price deregulated</v>
      </c>
      <c r="P2873" s="254" t="str">
        <f>IF(ISBLANK(INDEX('Policy Characteristics'!J:J,MATCH($C2873,'Policy Characteristics'!$C:$C,0))),"",INDEX('Policy Characteristics'!J:J,MATCH($C2873,'Policy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3" s="254" t="str">
        <f>IF(ISBLANK(INDEX('Policy Characteristics'!K:K,MATCH($C2873,'Policy Characteristics'!$C:$C,0))),"",INDEX('Policy Characteristics'!K:K,MATCH($C2873,'Policy Characteristics'!$C:$C,0)))</f>
        <v>fuels.html#fuel-price-deregulation</v>
      </c>
      <c r="R2873" s="254" t="str">
        <f>IF(ISBLANK(INDEX('Policy Characteristics'!L:L,MATCH($C2873,'Policy Characteristics'!$C:$C,0))),"",INDEX('Policy Characteristics'!L:L,MATCH($C2873,'Policy Characteristics'!$C:$C,0)))</f>
        <v/>
      </c>
    </row>
    <row r="2874" spans="1:18" s="2" customFormat="1" x14ac:dyDescent="0.3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Price Deregulation</v>
      </c>
      <c r="C2874" s="254" t="str">
        <f t="shared" si="136"/>
        <v>Fuel Price Deregulation</v>
      </c>
      <c r="D2874" s="6" t="s">
        <v>427</v>
      </c>
      <c r="E2874" s="45"/>
      <c r="F2874" s="6" t="s">
        <v>428</v>
      </c>
      <c r="G2874" s="6"/>
      <c r="H2874" s="47">
        <f t="shared" si="135"/>
        <v>2873</v>
      </c>
      <c r="I2874" s="325" t="s">
        <v>41</v>
      </c>
      <c r="J2874" s="255" t="str">
        <f>IF(ISBLANK(INDEX('Policy Characteristics'!D:D,MATCH($C2874,'Policy Characteristics'!$C:$C,0))),"",INDEX('Policy Characteristics'!D:D,MATCH($C2874,'Policy Characteristics'!$C:$C,0)))</f>
        <v>Fuel Price Deregulation</v>
      </c>
      <c r="K2874" s="254" t="str">
        <f>IF(ISBLANK(INDEX('Policy Characteristics'!E:E,MATCH($C2874,'Policy Characteristics'!$C:$C,0))),"",INDEX('Policy Characteristics'!E:E,MATCH($C2874,'Policy Characteristics'!$C:$C,0)))</f>
        <v>cross fuel price deregulation</v>
      </c>
      <c r="L2874" s="261">
        <f>IF(ISBLANK(INDEX('Policy Characteristics'!F:F,MATCH($C2874,'Policy Characteristics'!$C:$C,0))),"",INDEX('Policy Characteristics'!F:F,MATCH($C2874,'Policy Characteristics'!$C:$C,0)))</f>
        <v>0</v>
      </c>
      <c r="M2874" s="261">
        <f>IF(ISBLANK(INDEX('Policy Characteristics'!G:G,MATCH($C2874,'Policy Characteristics'!$C:$C,0))),"",INDEX('Policy Characteristics'!G:G,MATCH($C2874,'Policy Characteristics'!$C:$C,0)))</f>
        <v>1</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price deregulated</v>
      </c>
      <c r="P2874" s="254" t="str">
        <f>IF(ISBLANK(INDEX('Policy Characteristics'!J:J,MATCH($C2874,'Policy Characteristics'!$C:$C,0))),"",INDEX('Policy Characteristics'!J:J,MATCH($C2874,'Policy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4" s="254" t="str">
        <f>IF(ISBLANK(INDEX('Policy Characteristics'!K:K,MATCH($C2874,'Policy Characteristics'!$C:$C,0))),"",INDEX('Policy Characteristics'!K:K,MATCH($C2874,'Policy Characteristics'!$C:$C,0)))</f>
        <v>fuels.html#fuel-price-deregulation</v>
      </c>
      <c r="R2874" s="254" t="str">
        <f>IF(ISBLANK(INDEX('Policy Characteristics'!L:L,MATCH($C2874,'Policy Characteristics'!$C:$C,0))),"",INDEX('Policy Characteristics'!L:L,MATCH($C2874,'Policy Characteristics'!$C:$C,0)))</f>
        <v/>
      </c>
    </row>
    <row r="2875" spans="1:18" s="2" customFormat="1" x14ac:dyDescent="0.3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Price Deregulation</v>
      </c>
      <c r="C2875" s="254" t="str">
        <f t="shared" si="136"/>
        <v>Fuel Price Deregulation</v>
      </c>
      <c r="D2875" s="6" t="s">
        <v>2440</v>
      </c>
      <c r="E2875" s="45"/>
      <c r="F2875" s="6" t="s">
        <v>2444</v>
      </c>
      <c r="G2875" s="6"/>
      <c r="H2875" s="47">
        <f t="shared" si="135"/>
        <v>2874</v>
      </c>
      <c r="I2875" s="325" t="s">
        <v>41</v>
      </c>
      <c r="J2875" s="255" t="str">
        <f>IF(ISBLANK(INDEX('Policy Characteristics'!D:D,MATCH($C2875,'Policy Characteristics'!$C:$C,0))),"",INDEX('Policy Characteristics'!D:D,MATCH($C2875,'Policy Characteristics'!$C:$C,0)))</f>
        <v>Fuel Price Deregulation</v>
      </c>
      <c r="K2875" s="254" t="str">
        <f>IF(ISBLANK(INDEX('Policy Characteristics'!E:E,MATCH($C2875,'Policy Characteristics'!$C:$C,0))),"",INDEX('Policy Characteristics'!E:E,MATCH($C2875,'Policy Characteristics'!$C:$C,0)))</f>
        <v>cross fuel price deregulation</v>
      </c>
      <c r="L2875" s="261">
        <f>IF(ISBLANK(INDEX('Policy Characteristics'!F:F,MATCH($C2875,'Policy Characteristics'!$C:$C,0))),"",INDEX('Policy Characteristics'!F:F,MATCH($C2875,'Policy Characteristics'!$C:$C,0)))</f>
        <v>0</v>
      </c>
      <c r="M2875" s="261">
        <f>IF(ISBLANK(INDEX('Policy Characteristics'!G:G,MATCH($C2875,'Policy Characteristics'!$C:$C,0))),"",INDEX('Policy Characteristics'!G:G,MATCH($C2875,'Policy Characteristics'!$C:$C,0)))</f>
        <v>1</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price deregulated</v>
      </c>
      <c r="P2875" s="254" t="str">
        <f>IF(ISBLANK(INDEX('Policy Characteristics'!J:J,MATCH($C2875,'Policy Characteristics'!$C:$C,0))),"",INDEX('Policy Characteristics'!J:J,MATCH($C2875,'Policy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5" s="254" t="str">
        <f>IF(ISBLANK(INDEX('Policy Characteristics'!K:K,MATCH($C2875,'Policy Characteristics'!$C:$C,0))),"",INDEX('Policy Characteristics'!K:K,MATCH($C2875,'Policy Characteristics'!$C:$C,0)))</f>
        <v>fuels.html#fuel-price-deregulation</v>
      </c>
      <c r="R2875" s="254" t="str">
        <f>IF(ISBLANK(INDEX('Policy Characteristics'!L:L,MATCH($C2875,'Policy Characteristics'!$C:$C,0))),"",INDEX('Policy Characteristics'!L:L,MATCH($C2875,'Policy Characteristics'!$C:$C,0)))</f>
        <v/>
      </c>
    </row>
    <row r="2876" spans="1:18" s="2" customFormat="1" x14ac:dyDescent="0.3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Price Deregulation</v>
      </c>
      <c r="C2876" s="254" t="str">
        <f t="shared" si="136"/>
        <v>Fuel Price Deregulation</v>
      </c>
      <c r="D2876" s="6" t="s">
        <v>2450</v>
      </c>
      <c r="E2876" s="45"/>
      <c r="F2876" s="6" t="s">
        <v>2451</v>
      </c>
      <c r="G2876" s="6"/>
      <c r="H2876" s="47">
        <f t="shared" si="135"/>
        <v>2875</v>
      </c>
      <c r="I2876" s="325" t="s">
        <v>41</v>
      </c>
      <c r="J2876" s="255" t="str">
        <f>IF(ISBLANK(INDEX('Policy Characteristics'!D:D,MATCH($C2876,'Policy Characteristics'!$C:$C,0))),"",INDEX('Policy Characteristics'!D:D,MATCH($C2876,'Policy Characteristics'!$C:$C,0)))</f>
        <v>Fuel Price Deregulation</v>
      </c>
      <c r="K2876" s="254" t="str">
        <f>IF(ISBLANK(INDEX('Policy Characteristics'!E:E,MATCH($C2876,'Policy Characteristics'!$C:$C,0))),"",INDEX('Policy Characteristics'!E:E,MATCH($C2876,'Policy Characteristics'!$C:$C,0)))</f>
        <v>cross fuel price deregulation</v>
      </c>
      <c r="L2876" s="261">
        <f>IF(ISBLANK(INDEX('Policy Characteristics'!F:F,MATCH($C2876,'Policy Characteristics'!$C:$C,0))),"",INDEX('Policy Characteristics'!F:F,MATCH($C2876,'Policy Characteristics'!$C:$C,0)))</f>
        <v>0</v>
      </c>
      <c r="M2876" s="261">
        <f>IF(ISBLANK(INDEX('Policy Characteristics'!G:G,MATCH($C2876,'Policy Characteristics'!$C:$C,0))),"",INDEX('Policy Characteristics'!G:G,MATCH($C2876,'Policy Characteristics'!$C:$C,0)))</f>
        <v>1</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price deregulated</v>
      </c>
      <c r="P2876" s="254" t="str">
        <f>IF(ISBLANK(INDEX('Policy Characteristics'!J:J,MATCH($C2876,'Policy Characteristics'!$C:$C,0))),"",INDEX('Policy Characteristics'!J:J,MATCH($C2876,'Policy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6" s="254" t="str">
        <f>IF(ISBLANK(INDEX('Policy Characteristics'!K:K,MATCH($C2876,'Policy Characteristics'!$C:$C,0))),"",INDEX('Policy Characteristics'!K:K,MATCH($C2876,'Policy Characteristics'!$C:$C,0)))</f>
        <v>fuels.html#fuel-price-deregulation</v>
      </c>
      <c r="R2876" s="254" t="str">
        <f>IF(ISBLANK(INDEX('Policy Characteristics'!L:L,MATCH($C2876,'Policy Characteristics'!$C:$C,0))),"",INDEX('Policy Characteristics'!L:L,MATCH($C2876,'Policy Characteristics'!$C:$C,0)))</f>
        <v/>
      </c>
    </row>
    <row r="2877" spans="1:18" s="2" customFormat="1" x14ac:dyDescent="0.3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Price Deregulation</v>
      </c>
      <c r="C2877" s="254" t="str">
        <f t="shared" si="136"/>
        <v>Fuel Price Deregulation</v>
      </c>
      <c r="D2877" s="6" t="s">
        <v>2441</v>
      </c>
      <c r="E2877" s="45"/>
      <c r="F2877" s="6" t="s">
        <v>2445</v>
      </c>
      <c r="G2877" s="6"/>
      <c r="H2877" s="47">
        <f t="shared" si="135"/>
        <v>2876</v>
      </c>
      <c r="I2877" s="325" t="s">
        <v>41</v>
      </c>
      <c r="J2877" s="255" t="str">
        <f>IF(ISBLANK(INDEX('Policy Characteristics'!D:D,MATCH($C2877,'Policy Characteristics'!$C:$C,0))),"",INDEX('Policy Characteristics'!D:D,MATCH($C2877,'Policy Characteristics'!$C:$C,0)))</f>
        <v>Fuel Price Deregulation</v>
      </c>
      <c r="K2877" s="254" t="str">
        <f>IF(ISBLANK(INDEX('Policy Characteristics'!E:E,MATCH($C2877,'Policy Characteristics'!$C:$C,0))),"",INDEX('Policy Characteristics'!E:E,MATCH($C2877,'Policy Characteristics'!$C:$C,0)))</f>
        <v>cross fuel price deregulation</v>
      </c>
      <c r="L2877" s="261">
        <f>IF(ISBLANK(INDEX('Policy Characteristics'!F:F,MATCH($C2877,'Policy Characteristics'!$C:$C,0))),"",INDEX('Policy Characteristics'!F:F,MATCH($C2877,'Policy Characteristics'!$C:$C,0)))</f>
        <v>0</v>
      </c>
      <c r="M2877" s="261">
        <f>IF(ISBLANK(INDEX('Policy Characteristics'!G:G,MATCH($C2877,'Policy Characteristics'!$C:$C,0))),"",INDEX('Policy Characteristics'!G:G,MATCH($C2877,'Policy Characteristics'!$C:$C,0)))</f>
        <v>1</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price deregulated</v>
      </c>
      <c r="P2877" s="254" t="str">
        <f>IF(ISBLANK(INDEX('Policy Characteristics'!J:J,MATCH($C2877,'Policy Characteristics'!$C:$C,0))),"",INDEX('Policy Characteristics'!J:J,MATCH($C2877,'Policy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7" s="254" t="str">
        <f>IF(ISBLANK(INDEX('Policy Characteristics'!K:K,MATCH($C2877,'Policy Characteristics'!$C:$C,0))),"",INDEX('Policy Characteristics'!K:K,MATCH($C2877,'Policy Characteristics'!$C:$C,0)))</f>
        <v>fuels.html#fuel-price-deregulation</v>
      </c>
      <c r="R2877" s="254" t="str">
        <f>IF(ISBLANK(INDEX('Policy Characteristics'!L:L,MATCH($C2877,'Policy Characteristics'!$C:$C,0))),"",INDEX('Policy Characteristics'!L:L,MATCH($C2877,'Policy Characteristics'!$C:$C,0)))</f>
        <v/>
      </c>
    </row>
    <row r="2878" spans="1:18" s="2" customFormat="1" x14ac:dyDescent="0.3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Price Deregulation</v>
      </c>
      <c r="C2878" s="254" t="str">
        <f t="shared" si="136"/>
        <v>Fuel Price Deregulation</v>
      </c>
      <c r="D2878" s="6" t="s">
        <v>2442</v>
      </c>
      <c r="E2878" s="45"/>
      <c r="F2878" s="6" t="s">
        <v>2446</v>
      </c>
      <c r="G2878" s="6"/>
      <c r="H2878" s="47">
        <f t="shared" si="135"/>
        <v>2877</v>
      </c>
      <c r="I2878" s="325" t="s">
        <v>41</v>
      </c>
      <c r="J2878" s="255" t="str">
        <f>IF(ISBLANK(INDEX('Policy Characteristics'!D:D,MATCH($C2878,'Policy Characteristics'!$C:$C,0))),"",INDEX('Policy Characteristics'!D:D,MATCH($C2878,'Policy Characteristics'!$C:$C,0)))</f>
        <v>Fuel Price Deregulation</v>
      </c>
      <c r="K2878" s="254" t="str">
        <f>IF(ISBLANK(INDEX('Policy Characteristics'!E:E,MATCH($C2878,'Policy Characteristics'!$C:$C,0))),"",INDEX('Policy Characteristics'!E:E,MATCH($C2878,'Policy Characteristics'!$C:$C,0)))</f>
        <v>cross fuel price deregulation</v>
      </c>
      <c r="L2878" s="261">
        <f>IF(ISBLANK(INDEX('Policy Characteristics'!F:F,MATCH($C2878,'Policy Characteristics'!$C:$C,0))),"",INDEX('Policy Characteristics'!F:F,MATCH($C2878,'Policy Characteristics'!$C:$C,0)))</f>
        <v>0</v>
      </c>
      <c r="M2878" s="261">
        <f>IF(ISBLANK(INDEX('Policy Characteristics'!G:G,MATCH($C2878,'Policy Characteristics'!$C:$C,0))),"",INDEX('Policy Characteristics'!G:G,MATCH($C2878,'Policy Characteristics'!$C:$C,0)))</f>
        <v>1</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price deregulated</v>
      </c>
      <c r="P2878" s="254" t="str">
        <f>IF(ISBLANK(INDEX('Policy Characteristics'!J:J,MATCH($C2878,'Policy Characteristics'!$C:$C,0))),"",INDEX('Policy Characteristics'!J:J,MATCH($C2878,'Policy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8" s="254" t="str">
        <f>IF(ISBLANK(INDEX('Policy Characteristics'!K:K,MATCH($C2878,'Policy Characteristics'!$C:$C,0))),"",INDEX('Policy Characteristics'!K:K,MATCH($C2878,'Policy Characteristics'!$C:$C,0)))</f>
        <v>fuels.html#fuel-price-deregulation</v>
      </c>
      <c r="R2878" s="254" t="str">
        <f>IF(ISBLANK(INDEX('Policy Characteristics'!L:L,MATCH($C2878,'Policy Characteristics'!$C:$C,0))),"",INDEX('Policy Characteristics'!L:L,MATCH($C2878,'Policy Characteristics'!$C:$C,0)))</f>
        <v/>
      </c>
    </row>
    <row r="2879" spans="1:18" s="2" customFormat="1" x14ac:dyDescent="0.3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Price Deregulation</v>
      </c>
      <c r="C2879" s="254" t="str">
        <f t="shared" si="136"/>
        <v>Fuel Price Deregulation</v>
      </c>
      <c r="D2879" s="6" t="s">
        <v>2443</v>
      </c>
      <c r="E2879" s="45"/>
      <c r="F2879" s="6" t="s">
        <v>2447</v>
      </c>
      <c r="G2879" s="6"/>
      <c r="H2879" s="47">
        <f t="shared" si="135"/>
        <v>2878</v>
      </c>
      <c r="I2879" s="325" t="s">
        <v>41</v>
      </c>
      <c r="J2879" s="255" t="str">
        <f>IF(ISBLANK(INDEX('Policy Characteristics'!D:D,MATCH($C2879,'Policy Characteristics'!$C:$C,0))),"",INDEX('Policy Characteristics'!D:D,MATCH($C2879,'Policy Characteristics'!$C:$C,0)))</f>
        <v>Fuel Price Deregulation</v>
      </c>
      <c r="K2879" s="254" t="str">
        <f>IF(ISBLANK(INDEX('Policy Characteristics'!E:E,MATCH($C2879,'Policy Characteristics'!$C:$C,0))),"",INDEX('Policy Characteristics'!E:E,MATCH($C2879,'Policy Characteristics'!$C:$C,0)))</f>
        <v>cross fuel price deregulation</v>
      </c>
      <c r="L2879" s="261">
        <f>IF(ISBLANK(INDEX('Policy Characteristics'!F:F,MATCH($C2879,'Policy Characteristics'!$C:$C,0))),"",INDEX('Policy Characteristics'!F:F,MATCH($C2879,'Policy Characteristics'!$C:$C,0)))</f>
        <v>0</v>
      </c>
      <c r="M2879" s="261">
        <f>IF(ISBLANK(INDEX('Policy Characteristics'!G:G,MATCH($C2879,'Policy Characteristics'!$C:$C,0))),"",INDEX('Policy Characteristics'!G:G,MATCH($C2879,'Policy Characteristics'!$C:$C,0)))</f>
        <v>1</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price deregulated</v>
      </c>
      <c r="P2879" s="254" t="str">
        <f>IF(ISBLANK(INDEX('Policy Characteristics'!J:J,MATCH($C2879,'Policy Characteristics'!$C:$C,0))),"",INDEX('Policy Characteristics'!J:J,MATCH($C2879,'Policy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9" s="254" t="str">
        <f>IF(ISBLANK(INDEX('Policy Characteristics'!K:K,MATCH($C2879,'Policy Characteristics'!$C:$C,0))),"",INDEX('Policy Characteristics'!K:K,MATCH($C2879,'Policy Characteristics'!$C:$C,0)))</f>
        <v>fuels.html#fuel-price-deregulation</v>
      </c>
      <c r="R2879" s="254" t="str">
        <f>IF(ISBLANK(INDEX('Policy Characteristics'!L:L,MATCH($C2879,'Policy Characteristics'!$C:$C,0))),"",INDEX('Policy Characteristics'!L:L,MATCH($C2879,'Policy Characteristics'!$C:$C,0)))</f>
        <v/>
      </c>
    </row>
    <row r="2880" spans="1:18" s="4" customFormat="1" x14ac:dyDescent="0.3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t="s">
        <v>3224</v>
      </c>
      <c r="D2880" s="45" t="s">
        <v>49</v>
      </c>
      <c r="E2880" s="45" t="s">
        <v>317</v>
      </c>
      <c r="F2880" s="45" t="s">
        <v>89</v>
      </c>
      <c r="G2880" s="45" t="s">
        <v>4</v>
      </c>
      <c r="H2880" s="47">
        <f t="shared" si="135"/>
        <v>2879</v>
      </c>
      <c r="I2880" s="324" t="s">
        <v>40</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s="4" customFormat="1" x14ac:dyDescent="0.3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ref="C2881:C2944" si="137">C$2880</f>
        <v>Additional Fuel Tax or Subsidy Rate by Fuel</v>
      </c>
      <c r="D2881" s="6" t="s">
        <v>434</v>
      </c>
      <c r="E2881" s="45" t="s">
        <v>317</v>
      </c>
      <c r="F2881" s="6" t="s">
        <v>431</v>
      </c>
      <c r="G2881" s="45" t="s">
        <v>4</v>
      </c>
      <c r="H2881" s="47">
        <f t="shared" si="135"/>
        <v>2880</v>
      </c>
      <c r="I2881" s="325" t="s">
        <v>41</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s="4" customFormat="1" x14ac:dyDescent="0.3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137"/>
        <v>Additional Fuel Tax or Subsidy Rate by Fuel</v>
      </c>
      <c r="D2882" s="6" t="s">
        <v>43</v>
      </c>
      <c r="E2882" s="45" t="s">
        <v>317</v>
      </c>
      <c r="F2882" s="6" t="s">
        <v>83</v>
      </c>
      <c r="G2882" s="45" t="s">
        <v>4</v>
      </c>
      <c r="H2882" s="47">
        <f t="shared" si="135"/>
        <v>2881</v>
      </c>
      <c r="I2882" s="325" t="s">
        <v>40</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s="4" customFormat="1" x14ac:dyDescent="0.3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137"/>
        <v>Additional Fuel Tax or Subsidy Rate by Fuel</v>
      </c>
      <c r="D2883" s="6" t="s">
        <v>44</v>
      </c>
      <c r="E2883" s="45" t="s">
        <v>317</v>
      </c>
      <c r="F2883" s="6" t="s">
        <v>84</v>
      </c>
      <c r="G2883" s="45" t="s">
        <v>4</v>
      </c>
      <c r="H2883" s="47">
        <f t="shared" si="135"/>
        <v>2882</v>
      </c>
      <c r="I2883" s="325" t="s">
        <v>41</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s="4" customFormat="1" x14ac:dyDescent="0.3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137"/>
        <v>Additional Fuel Tax or Subsidy Rate by Fuel</v>
      </c>
      <c r="D2884" s="6" t="s">
        <v>48</v>
      </c>
      <c r="E2884" s="45" t="s">
        <v>317</v>
      </c>
      <c r="F2884" s="6" t="s">
        <v>88</v>
      </c>
      <c r="G2884" s="45" t="s">
        <v>4</v>
      </c>
      <c r="H2884" s="47">
        <f t="shared" si="135"/>
        <v>2883</v>
      </c>
      <c r="I2884" s="325" t="s">
        <v>41</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s="4" customFormat="1" x14ac:dyDescent="0.3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137"/>
        <v>Additional Fuel Tax or Subsidy Rate by Fuel</v>
      </c>
      <c r="D2885" s="6" t="s">
        <v>50</v>
      </c>
      <c r="E2885" s="45" t="s">
        <v>317</v>
      </c>
      <c r="F2885" s="6" t="s">
        <v>91</v>
      </c>
      <c r="G2885" s="45" t="s">
        <v>4</v>
      </c>
      <c r="H2885" s="47">
        <f t="shared" si="135"/>
        <v>2884</v>
      </c>
      <c r="I2885" s="325" t="s">
        <v>40</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s="4" customFormat="1" x14ac:dyDescent="0.3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137"/>
        <v>Additional Fuel Tax or Subsidy Rate by Fuel</v>
      </c>
      <c r="D2886" s="6" t="s">
        <v>51</v>
      </c>
      <c r="E2886" s="45" t="s">
        <v>317</v>
      </c>
      <c r="F2886" s="6" t="s">
        <v>92</v>
      </c>
      <c r="G2886" s="45" t="s">
        <v>4</v>
      </c>
      <c r="H2886" s="47">
        <f t="shared" si="135"/>
        <v>2885</v>
      </c>
      <c r="I2886" s="325" t="s">
        <v>40</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s="4" customFormat="1" x14ac:dyDescent="0.3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137"/>
        <v>Additional Fuel Tax or Subsidy Rate by Fuel</v>
      </c>
      <c r="D2887" s="6" t="s">
        <v>52</v>
      </c>
      <c r="E2887" s="45" t="s">
        <v>317</v>
      </c>
      <c r="F2887" s="6" t="s">
        <v>93</v>
      </c>
      <c r="G2887" s="45" t="s">
        <v>4</v>
      </c>
      <c r="H2887" s="47">
        <f t="shared" si="135"/>
        <v>2886</v>
      </c>
      <c r="I2887" s="325" t="s">
        <v>40</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s="4" customFormat="1" x14ac:dyDescent="0.3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137"/>
        <v>Additional Fuel Tax or Subsidy Rate by Fuel</v>
      </c>
      <c r="D2888" s="6" t="s">
        <v>53</v>
      </c>
      <c r="E2888" s="45" t="s">
        <v>317</v>
      </c>
      <c r="F2888" s="6" t="s">
        <v>94</v>
      </c>
      <c r="G2888" s="45" t="s">
        <v>4</v>
      </c>
      <c r="H2888" s="47">
        <f t="shared" si="135"/>
        <v>2887</v>
      </c>
      <c r="I2888" s="325" t="s">
        <v>40</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x14ac:dyDescent="0.3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137"/>
        <v>Additional Fuel Tax or Subsidy Rate by Fuel</v>
      </c>
      <c r="D2889" s="6" t="s">
        <v>2448</v>
      </c>
      <c r="E2889" s="45" t="s">
        <v>317</v>
      </c>
      <c r="F2889" s="6" t="s">
        <v>2449</v>
      </c>
      <c r="G2889" s="45" t="s">
        <v>4</v>
      </c>
      <c r="H2889" s="47">
        <f t="shared" si="135"/>
        <v>2888</v>
      </c>
      <c r="I2889" s="325" t="s">
        <v>40</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x14ac:dyDescent="0.3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137"/>
        <v>Additional Fuel Tax or Subsidy Rate by Fuel</v>
      </c>
      <c r="D2890" s="6" t="s">
        <v>71</v>
      </c>
      <c r="E2890" s="45" t="s">
        <v>317</v>
      </c>
      <c r="F2890" s="6" t="s">
        <v>95</v>
      </c>
      <c r="G2890" s="45" t="s">
        <v>4</v>
      </c>
      <c r="H2890" s="47">
        <f t="shared" si="135"/>
        <v>2889</v>
      </c>
      <c r="I2890" s="325" t="s">
        <v>41</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x14ac:dyDescent="0.3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137"/>
        <v>Additional Fuel Tax or Subsidy Rate by Fuel</v>
      </c>
      <c r="D2891" s="6" t="s">
        <v>427</v>
      </c>
      <c r="E2891" s="45" t="s">
        <v>317</v>
      </c>
      <c r="F2891" s="6" t="s">
        <v>428</v>
      </c>
      <c r="G2891" s="45" t="s">
        <v>4</v>
      </c>
      <c r="H2891" s="47">
        <f t="shared" si="135"/>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x14ac:dyDescent="0.3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137"/>
        <v>Additional Fuel Tax or Subsidy Rate by Fuel</v>
      </c>
      <c r="D2892" s="6" t="s">
        <v>2440</v>
      </c>
      <c r="E2892" s="45" t="s">
        <v>317</v>
      </c>
      <c r="F2892" s="6" t="s">
        <v>2444</v>
      </c>
      <c r="G2892" s="45" t="s">
        <v>4</v>
      </c>
      <c r="H2892" s="47">
        <f t="shared" si="135"/>
        <v>2891</v>
      </c>
      <c r="I2892" s="325" t="s">
        <v>41</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x14ac:dyDescent="0.3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137"/>
        <v>Additional Fuel Tax or Subsidy Rate by Fuel</v>
      </c>
      <c r="D2893" s="6" t="s">
        <v>2450</v>
      </c>
      <c r="E2893" s="45" t="s">
        <v>317</v>
      </c>
      <c r="F2893" s="6" t="s">
        <v>2451</v>
      </c>
      <c r="G2893" s="45" t="s">
        <v>4</v>
      </c>
      <c r="H2893" s="47">
        <f t="shared" si="135"/>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x14ac:dyDescent="0.3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137"/>
        <v>Additional Fuel Tax or Subsidy Rate by Fuel</v>
      </c>
      <c r="D2894" s="6" t="s">
        <v>2441</v>
      </c>
      <c r="E2894" s="45" t="s">
        <v>317</v>
      </c>
      <c r="F2894" s="6" t="s">
        <v>2445</v>
      </c>
      <c r="G2894" s="45" t="s">
        <v>4</v>
      </c>
      <c r="H2894" s="47">
        <f t="shared" si="135"/>
        <v>2893</v>
      </c>
      <c r="I2894" s="325" t="s">
        <v>41</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x14ac:dyDescent="0.3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137"/>
        <v>Additional Fuel Tax or Subsidy Rate by Fuel</v>
      </c>
      <c r="D2895" s="6" t="s">
        <v>2442</v>
      </c>
      <c r="E2895" s="45" t="s">
        <v>317</v>
      </c>
      <c r="F2895" s="6" t="s">
        <v>2446</v>
      </c>
      <c r="G2895" s="45" t="s">
        <v>4</v>
      </c>
      <c r="H2895" s="47">
        <f t="shared" si="135"/>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x14ac:dyDescent="0.3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137"/>
        <v>Additional Fuel Tax or Subsidy Rate by Fuel</v>
      </c>
      <c r="D2896" s="6" t="s">
        <v>2443</v>
      </c>
      <c r="E2896" s="45" t="s">
        <v>317</v>
      </c>
      <c r="F2896" s="6" t="s">
        <v>2447</v>
      </c>
      <c r="G2896" s="45" t="s">
        <v>4</v>
      </c>
      <c r="H2896" s="47">
        <f t="shared" si="135"/>
        <v>2895</v>
      </c>
      <c r="I2896" s="325" t="s">
        <v>40</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s="4" customFormat="1" x14ac:dyDescent="0.3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137"/>
        <v>Additional Fuel Tax or Subsidy Rate by Fuel</v>
      </c>
      <c r="D2897" s="45" t="s">
        <v>49</v>
      </c>
      <c r="E2897" s="45" t="s">
        <v>325</v>
      </c>
      <c r="F2897" s="45" t="s">
        <v>89</v>
      </c>
      <c r="G2897" s="45" t="s">
        <v>89</v>
      </c>
      <c r="H2897" s="47">
        <f t="shared" si="135"/>
        <v>2896</v>
      </c>
      <c r="I2897" s="324"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s="4" customFormat="1" x14ac:dyDescent="0.3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137"/>
        <v>Additional Fuel Tax or Subsidy Rate by Fuel</v>
      </c>
      <c r="D2898" s="6" t="s">
        <v>434</v>
      </c>
      <c r="E2898" s="45" t="s">
        <v>325</v>
      </c>
      <c r="F2898" s="6" t="s">
        <v>431</v>
      </c>
      <c r="G2898" s="45" t="s">
        <v>89</v>
      </c>
      <c r="H2898" s="47">
        <f t="shared" si="135"/>
        <v>2897</v>
      </c>
      <c r="I2898" s="325" t="s">
        <v>40</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s="4" customFormat="1" x14ac:dyDescent="0.3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137"/>
        <v>Additional Fuel Tax or Subsidy Rate by Fuel</v>
      </c>
      <c r="D2899" s="6" t="s">
        <v>43</v>
      </c>
      <c r="E2899" s="45" t="s">
        <v>325</v>
      </c>
      <c r="F2899" s="6" t="s">
        <v>83</v>
      </c>
      <c r="G2899" s="45" t="s">
        <v>89</v>
      </c>
      <c r="H2899" s="47">
        <f t="shared" si="135"/>
        <v>2898</v>
      </c>
      <c r="I2899" s="325" t="s">
        <v>40</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s="4" customFormat="1" x14ac:dyDescent="0.3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137"/>
        <v>Additional Fuel Tax or Subsidy Rate by Fuel</v>
      </c>
      <c r="D2900" s="6" t="s">
        <v>44</v>
      </c>
      <c r="E2900" s="45" t="s">
        <v>325</v>
      </c>
      <c r="F2900" s="6" t="s">
        <v>84</v>
      </c>
      <c r="G2900" s="45" t="s">
        <v>89</v>
      </c>
      <c r="H2900" s="47">
        <f t="shared" si="135"/>
        <v>2899</v>
      </c>
      <c r="I2900" s="325" t="s">
        <v>41</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s="4" customFormat="1" x14ac:dyDescent="0.3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137"/>
        <v>Additional Fuel Tax or Subsidy Rate by Fuel</v>
      </c>
      <c r="D2901" s="6" t="s">
        <v>48</v>
      </c>
      <c r="E2901" s="45" t="s">
        <v>325</v>
      </c>
      <c r="F2901" s="6" t="s">
        <v>88</v>
      </c>
      <c r="G2901" s="45" t="s">
        <v>89</v>
      </c>
      <c r="H2901" s="47">
        <f t="shared" si="135"/>
        <v>2900</v>
      </c>
      <c r="I2901" s="325" t="s">
        <v>41</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s="4" customFormat="1" x14ac:dyDescent="0.3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137"/>
        <v>Additional Fuel Tax or Subsidy Rate by Fuel</v>
      </c>
      <c r="D2902" s="6" t="s">
        <v>50</v>
      </c>
      <c r="E2902" s="45" t="s">
        <v>325</v>
      </c>
      <c r="F2902" s="6" t="s">
        <v>91</v>
      </c>
      <c r="G2902" s="45" t="s">
        <v>89</v>
      </c>
      <c r="H2902" s="47">
        <f t="shared" si="135"/>
        <v>2901</v>
      </c>
      <c r="I2902" s="325" t="s">
        <v>41</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s="4" customFormat="1" x14ac:dyDescent="0.3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137"/>
        <v>Additional Fuel Tax or Subsidy Rate by Fuel</v>
      </c>
      <c r="D2903" s="6" t="s">
        <v>51</v>
      </c>
      <c r="E2903" s="45" t="s">
        <v>325</v>
      </c>
      <c r="F2903" s="6" t="s">
        <v>92</v>
      </c>
      <c r="G2903" s="45" t="s">
        <v>89</v>
      </c>
      <c r="H2903" s="47">
        <f t="shared" si="135"/>
        <v>2902</v>
      </c>
      <c r="I2903" s="325" t="s">
        <v>41</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s="4" customFormat="1" x14ac:dyDescent="0.3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137"/>
        <v>Additional Fuel Tax or Subsidy Rate by Fuel</v>
      </c>
      <c r="D2904" s="6" t="s">
        <v>52</v>
      </c>
      <c r="E2904" s="45" t="s">
        <v>325</v>
      </c>
      <c r="F2904" s="6" t="s">
        <v>93</v>
      </c>
      <c r="G2904" s="45" t="s">
        <v>89</v>
      </c>
      <c r="H2904" s="47">
        <f t="shared" si="135"/>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s="4" customFormat="1" x14ac:dyDescent="0.3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137"/>
        <v>Additional Fuel Tax or Subsidy Rate by Fuel</v>
      </c>
      <c r="D2905" s="6" t="s">
        <v>53</v>
      </c>
      <c r="E2905" s="45" t="s">
        <v>325</v>
      </c>
      <c r="F2905" s="6" t="s">
        <v>94</v>
      </c>
      <c r="G2905" s="45" t="s">
        <v>89</v>
      </c>
      <c r="H2905" s="47">
        <f t="shared" si="135"/>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x14ac:dyDescent="0.3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si="137"/>
        <v>Additional Fuel Tax or Subsidy Rate by Fuel</v>
      </c>
      <c r="D2906" s="6" t="s">
        <v>2448</v>
      </c>
      <c r="E2906" s="45" t="s">
        <v>325</v>
      </c>
      <c r="F2906" s="6" t="s">
        <v>2449</v>
      </c>
      <c r="G2906" s="45" t="s">
        <v>89</v>
      </c>
      <c r="H2906" s="47">
        <f t="shared" si="135"/>
        <v>2905</v>
      </c>
      <c r="I2906" s="325" t="s">
        <v>41</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x14ac:dyDescent="0.3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137"/>
        <v>Additional Fuel Tax or Subsidy Rate by Fuel</v>
      </c>
      <c r="D2907" s="6" t="s">
        <v>71</v>
      </c>
      <c r="E2907" s="45" t="s">
        <v>325</v>
      </c>
      <c r="F2907" s="6" t="s">
        <v>95</v>
      </c>
      <c r="G2907" s="45" t="s">
        <v>89</v>
      </c>
      <c r="H2907" s="47">
        <f t="shared" si="135"/>
        <v>2906</v>
      </c>
      <c r="I2907" s="325" t="s">
        <v>41</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x14ac:dyDescent="0.3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137"/>
        <v>Additional Fuel Tax or Subsidy Rate by Fuel</v>
      </c>
      <c r="D2908" s="6" t="s">
        <v>427</v>
      </c>
      <c r="E2908" s="45" t="s">
        <v>325</v>
      </c>
      <c r="F2908" s="6" t="s">
        <v>428</v>
      </c>
      <c r="G2908" s="45" t="s">
        <v>89</v>
      </c>
      <c r="H2908" s="47">
        <f t="shared" si="135"/>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x14ac:dyDescent="0.3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137"/>
        <v>Additional Fuel Tax or Subsidy Rate by Fuel</v>
      </c>
      <c r="D2909" s="6" t="s">
        <v>2440</v>
      </c>
      <c r="E2909" s="45" t="s">
        <v>325</v>
      </c>
      <c r="F2909" s="6" t="s">
        <v>2444</v>
      </c>
      <c r="G2909" s="45" t="s">
        <v>89</v>
      </c>
      <c r="H2909" s="47">
        <f t="shared" si="135"/>
        <v>2908</v>
      </c>
      <c r="I2909" s="325" t="s">
        <v>41</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x14ac:dyDescent="0.3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137"/>
        <v>Additional Fuel Tax or Subsidy Rate by Fuel</v>
      </c>
      <c r="D2910" s="6" t="s">
        <v>2450</v>
      </c>
      <c r="E2910" s="45" t="s">
        <v>325</v>
      </c>
      <c r="F2910" s="6" t="s">
        <v>2451</v>
      </c>
      <c r="G2910" s="45" t="s">
        <v>89</v>
      </c>
      <c r="H2910" s="47">
        <f t="shared" si="135"/>
        <v>2909</v>
      </c>
      <c r="I2910" s="325" t="s">
        <v>41</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x14ac:dyDescent="0.3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137"/>
        <v>Additional Fuel Tax or Subsidy Rate by Fuel</v>
      </c>
      <c r="D2911" s="6" t="s">
        <v>2441</v>
      </c>
      <c r="E2911" s="45" t="s">
        <v>325</v>
      </c>
      <c r="F2911" s="6" t="s">
        <v>2445</v>
      </c>
      <c r="G2911" s="45" t="s">
        <v>89</v>
      </c>
      <c r="H2911" s="47">
        <f t="shared" si="135"/>
        <v>2910</v>
      </c>
      <c r="I2911" s="325" t="s">
        <v>41</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x14ac:dyDescent="0.3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137"/>
        <v>Additional Fuel Tax or Subsidy Rate by Fuel</v>
      </c>
      <c r="D2912" s="6" t="s">
        <v>2442</v>
      </c>
      <c r="E2912" s="45" t="s">
        <v>325</v>
      </c>
      <c r="F2912" s="6" t="s">
        <v>2446</v>
      </c>
      <c r="G2912" s="45" t="s">
        <v>89</v>
      </c>
      <c r="H2912" s="47">
        <f t="shared" si="135"/>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x14ac:dyDescent="0.3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137"/>
        <v>Additional Fuel Tax or Subsidy Rate by Fuel</v>
      </c>
      <c r="D2913" s="6" t="s">
        <v>2443</v>
      </c>
      <c r="E2913" s="45" t="s">
        <v>325</v>
      </c>
      <c r="F2913" s="6" t="s">
        <v>2447</v>
      </c>
      <c r="G2913" s="45" t="s">
        <v>89</v>
      </c>
      <c r="H2913" s="47">
        <f t="shared" si="135"/>
        <v>2912</v>
      </c>
      <c r="I2913" s="325" t="s">
        <v>40</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s="4" customFormat="1" x14ac:dyDescent="0.3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137"/>
        <v>Additional Fuel Tax or Subsidy Rate by Fuel</v>
      </c>
      <c r="D2914" s="45" t="s">
        <v>49</v>
      </c>
      <c r="E2914" s="45" t="s">
        <v>319</v>
      </c>
      <c r="F2914" s="45" t="s">
        <v>89</v>
      </c>
      <c r="G2914" s="45" t="s">
        <v>3658</v>
      </c>
      <c r="H2914" s="47">
        <f t="shared" si="135"/>
        <v>2913</v>
      </c>
      <c r="I2914" s="324" t="s">
        <v>40</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s="4" customFormat="1" x14ac:dyDescent="0.3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si="137"/>
        <v>Additional Fuel Tax or Subsidy Rate by Fuel</v>
      </c>
      <c r="D2915" s="6" t="s">
        <v>434</v>
      </c>
      <c r="E2915" s="45" t="s">
        <v>319</v>
      </c>
      <c r="F2915" s="6" t="s">
        <v>431</v>
      </c>
      <c r="G2915" s="45" t="s">
        <v>3658</v>
      </c>
      <c r="H2915" s="47">
        <f t="shared" si="135"/>
        <v>2914</v>
      </c>
      <c r="I2915" s="325" t="s">
        <v>41</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s="4" customFormat="1" x14ac:dyDescent="0.3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137"/>
        <v>Additional Fuel Tax or Subsidy Rate by Fuel</v>
      </c>
      <c r="D2916" s="6" t="s">
        <v>43</v>
      </c>
      <c r="E2916" s="45" t="s">
        <v>319</v>
      </c>
      <c r="F2916" s="6" t="s">
        <v>83</v>
      </c>
      <c r="G2916" s="45" t="s">
        <v>3658</v>
      </c>
      <c r="H2916" s="47">
        <f t="shared" si="135"/>
        <v>2915</v>
      </c>
      <c r="I2916" s="325" t="s">
        <v>40</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s="4" customFormat="1" x14ac:dyDescent="0.3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137"/>
        <v>Additional Fuel Tax or Subsidy Rate by Fuel</v>
      </c>
      <c r="D2917" s="6" t="s">
        <v>44</v>
      </c>
      <c r="E2917" s="45" t="s">
        <v>319</v>
      </c>
      <c r="F2917" s="6" t="s">
        <v>84</v>
      </c>
      <c r="G2917" s="45" t="s">
        <v>3658</v>
      </c>
      <c r="H2917" s="47">
        <f t="shared" si="135"/>
        <v>2916</v>
      </c>
      <c r="I2917" s="325" t="s">
        <v>41</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s="4" customFormat="1" x14ac:dyDescent="0.3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137"/>
        <v>Additional Fuel Tax or Subsidy Rate by Fuel</v>
      </c>
      <c r="D2918" s="6" t="s">
        <v>48</v>
      </c>
      <c r="E2918" s="45" t="s">
        <v>319</v>
      </c>
      <c r="F2918" s="6" t="s">
        <v>88</v>
      </c>
      <c r="G2918" s="45" t="s">
        <v>3658</v>
      </c>
      <c r="H2918" s="47">
        <f t="shared" si="135"/>
        <v>2917</v>
      </c>
      <c r="I2918" s="325" t="s">
        <v>41</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s="4" customFormat="1" x14ac:dyDescent="0.3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137"/>
        <v>Additional Fuel Tax or Subsidy Rate by Fuel</v>
      </c>
      <c r="D2919" s="6" t="s">
        <v>50</v>
      </c>
      <c r="E2919" s="45" t="s">
        <v>319</v>
      </c>
      <c r="F2919" s="6" t="s">
        <v>91</v>
      </c>
      <c r="G2919" s="45" t="s">
        <v>3658</v>
      </c>
      <c r="H2919" s="47">
        <f t="shared" si="135"/>
        <v>2918</v>
      </c>
      <c r="I2919" s="325" t="s">
        <v>41</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s="4" customFormat="1" x14ac:dyDescent="0.3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137"/>
        <v>Additional Fuel Tax or Subsidy Rate by Fuel</v>
      </c>
      <c r="D2920" s="6" t="s">
        <v>51</v>
      </c>
      <c r="E2920" s="45" t="s">
        <v>319</v>
      </c>
      <c r="F2920" s="6" t="s">
        <v>92</v>
      </c>
      <c r="G2920" s="45" t="s">
        <v>3658</v>
      </c>
      <c r="H2920" s="47">
        <f t="shared" si="135"/>
        <v>2919</v>
      </c>
      <c r="I2920" s="325" t="s">
        <v>40</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s="4" customFormat="1" x14ac:dyDescent="0.3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137"/>
        <v>Additional Fuel Tax or Subsidy Rate by Fuel</v>
      </c>
      <c r="D2921" s="6" t="s">
        <v>52</v>
      </c>
      <c r="E2921" s="45" t="s">
        <v>319</v>
      </c>
      <c r="F2921" s="6" t="s">
        <v>93</v>
      </c>
      <c r="G2921" s="45" t="s">
        <v>3658</v>
      </c>
      <c r="H2921" s="47">
        <f t="shared" si="135"/>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s="4" customFormat="1" x14ac:dyDescent="0.3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137"/>
        <v>Additional Fuel Tax or Subsidy Rate by Fuel</v>
      </c>
      <c r="D2922" s="6" t="s">
        <v>53</v>
      </c>
      <c r="E2922" s="45" t="s">
        <v>319</v>
      </c>
      <c r="F2922" s="6" t="s">
        <v>94</v>
      </c>
      <c r="G2922" s="45" t="s">
        <v>3658</v>
      </c>
      <c r="H2922" s="47">
        <f t="shared" si="135"/>
        <v>2921</v>
      </c>
      <c r="I2922" s="325" t="s">
        <v>41</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x14ac:dyDescent="0.3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137"/>
        <v>Additional Fuel Tax or Subsidy Rate by Fuel</v>
      </c>
      <c r="D2923" s="6" t="s">
        <v>2448</v>
      </c>
      <c r="E2923" s="45" t="s">
        <v>319</v>
      </c>
      <c r="F2923" s="6" t="s">
        <v>2449</v>
      </c>
      <c r="G2923" s="45" t="s">
        <v>3658</v>
      </c>
      <c r="H2923" s="47">
        <f t="shared" ref="H2923:H2986" si="138">H2922+1</f>
        <v>2922</v>
      </c>
      <c r="I2923" s="325" t="s">
        <v>41</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x14ac:dyDescent="0.3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137"/>
        <v>Additional Fuel Tax or Subsidy Rate by Fuel</v>
      </c>
      <c r="D2924" s="6" t="s">
        <v>71</v>
      </c>
      <c r="E2924" s="45" t="s">
        <v>319</v>
      </c>
      <c r="F2924" s="6" t="s">
        <v>95</v>
      </c>
      <c r="G2924" s="45" t="s">
        <v>3658</v>
      </c>
      <c r="H2924" s="47">
        <f t="shared" si="138"/>
        <v>2923</v>
      </c>
      <c r="I2924" s="325" t="s">
        <v>41</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x14ac:dyDescent="0.3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137"/>
        <v>Additional Fuel Tax or Subsidy Rate by Fuel</v>
      </c>
      <c r="D2925" s="6" t="s">
        <v>427</v>
      </c>
      <c r="E2925" s="45" t="s">
        <v>319</v>
      </c>
      <c r="F2925" s="6" t="s">
        <v>428</v>
      </c>
      <c r="G2925" s="45" t="s">
        <v>3658</v>
      </c>
      <c r="H2925" s="47">
        <f t="shared" si="138"/>
        <v>2924</v>
      </c>
      <c r="I2925" s="325" t="s">
        <v>41</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x14ac:dyDescent="0.3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137"/>
        <v>Additional Fuel Tax or Subsidy Rate by Fuel</v>
      </c>
      <c r="D2926" s="6" t="s">
        <v>2440</v>
      </c>
      <c r="E2926" s="45" t="s">
        <v>319</v>
      </c>
      <c r="F2926" s="6" t="s">
        <v>2444</v>
      </c>
      <c r="G2926" s="45" t="s">
        <v>3658</v>
      </c>
      <c r="H2926" s="47">
        <f t="shared" si="138"/>
        <v>2925</v>
      </c>
      <c r="I2926" s="325" t="s">
        <v>41</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x14ac:dyDescent="0.3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137"/>
        <v>Additional Fuel Tax or Subsidy Rate by Fuel</v>
      </c>
      <c r="D2927" s="6" t="s">
        <v>2450</v>
      </c>
      <c r="E2927" s="45" t="s">
        <v>319</v>
      </c>
      <c r="F2927" s="6" t="s">
        <v>2451</v>
      </c>
      <c r="G2927" s="45" t="s">
        <v>3658</v>
      </c>
      <c r="H2927" s="47">
        <f t="shared" si="138"/>
        <v>2926</v>
      </c>
      <c r="I2927" s="325" t="s">
        <v>41</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x14ac:dyDescent="0.3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137"/>
        <v>Additional Fuel Tax or Subsidy Rate by Fuel</v>
      </c>
      <c r="D2928" s="6" t="s">
        <v>2441</v>
      </c>
      <c r="E2928" s="45" t="s">
        <v>319</v>
      </c>
      <c r="F2928" s="6" t="s">
        <v>2445</v>
      </c>
      <c r="G2928" s="45" t="s">
        <v>3658</v>
      </c>
      <c r="H2928" s="47">
        <f t="shared" si="138"/>
        <v>2927</v>
      </c>
      <c r="I2928" s="325" t="s">
        <v>41</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x14ac:dyDescent="0.3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137"/>
        <v>Additional Fuel Tax or Subsidy Rate by Fuel</v>
      </c>
      <c r="D2929" s="6" t="s">
        <v>2442</v>
      </c>
      <c r="E2929" s="45" t="s">
        <v>319</v>
      </c>
      <c r="F2929" s="6" t="s">
        <v>2446</v>
      </c>
      <c r="G2929" s="45" t="s">
        <v>3658</v>
      </c>
      <c r="H2929" s="47">
        <f t="shared" si="138"/>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x14ac:dyDescent="0.3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137"/>
        <v>Additional Fuel Tax or Subsidy Rate by Fuel</v>
      </c>
      <c r="D2930" s="6" t="s">
        <v>2443</v>
      </c>
      <c r="E2930" s="45" t="s">
        <v>319</v>
      </c>
      <c r="F2930" s="6" t="s">
        <v>2447</v>
      </c>
      <c r="G2930" s="45" t="s">
        <v>3658</v>
      </c>
      <c r="H2930" s="47">
        <f t="shared" si="138"/>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s="4" customFormat="1" x14ac:dyDescent="0.3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si="137"/>
        <v>Additional Fuel Tax or Subsidy Rate by Fuel</v>
      </c>
      <c r="D2931" s="45" t="s">
        <v>49</v>
      </c>
      <c r="E2931" s="45" t="s">
        <v>320</v>
      </c>
      <c r="F2931" s="45" t="s">
        <v>89</v>
      </c>
      <c r="G2931" s="45" t="s">
        <v>2555</v>
      </c>
      <c r="H2931" s="47">
        <f t="shared" si="138"/>
        <v>2930</v>
      </c>
      <c r="I2931" s="324" t="s">
        <v>40</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s="4" customFormat="1" x14ac:dyDescent="0.3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137"/>
        <v>Additional Fuel Tax or Subsidy Rate by Fuel</v>
      </c>
      <c r="D2932" s="6" t="s">
        <v>434</v>
      </c>
      <c r="E2932" s="45" t="s">
        <v>320</v>
      </c>
      <c r="F2932" s="6" t="s">
        <v>431</v>
      </c>
      <c r="G2932" s="45" t="s">
        <v>2555</v>
      </c>
      <c r="H2932" s="47">
        <f t="shared" si="138"/>
        <v>2931</v>
      </c>
      <c r="I2932" s="325" t="s">
        <v>41</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s="4" customFormat="1" x14ac:dyDescent="0.3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137"/>
        <v>Additional Fuel Tax or Subsidy Rate by Fuel</v>
      </c>
      <c r="D2933" s="6" t="s">
        <v>43</v>
      </c>
      <c r="E2933" s="45" t="s">
        <v>320</v>
      </c>
      <c r="F2933" s="6" t="s">
        <v>83</v>
      </c>
      <c r="G2933" s="45" t="s">
        <v>2555</v>
      </c>
      <c r="H2933" s="47">
        <f t="shared" si="138"/>
        <v>2932</v>
      </c>
      <c r="I2933" s="325" t="s">
        <v>40</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s="4" customFormat="1" x14ac:dyDescent="0.3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137"/>
        <v>Additional Fuel Tax or Subsidy Rate by Fuel</v>
      </c>
      <c r="D2934" s="6" t="s">
        <v>44</v>
      </c>
      <c r="E2934" s="45" t="s">
        <v>320</v>
      </c>
      <c r="F2934" s="6" t="s">
        <v>84</v>
      </c>
      <c r="G2934" s="45" t="s">
        <v>2555</v>
      </c>
      <c r="H2934" s="47">
        <f t="shared" si="138"/>
        <v>2933</v>
      </c>
      <c r="I2934" s="325" t="s">
        <v>41</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s="4" customFormat="1" x14ac:dyDescent="0.3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137"/>
        <v>Additional Fuel Tax or Subsidy Rate by Fuel</v>
      </c>
      <c r="D2935" s="6" t="s">
        <v>48</v>
      </c>
      <c r="E2935" s="45" t="s">
        <v>320</v>
      </c>
      <c r="F2935" s="6" t="s">
        <v>88</v>
      </c>
      <c r="G2935" s="45" t="s">
        <v>2555</v>
      </c>
      <c r="H2935" s="47">
        <f t="shared" si="138"/>
        <v>2934</v>
      </c>
      <c r="I2935" s="325" t="s">
        <v>41</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s="4" customFormat="1" x14ac:dyDescent="0.3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137"/>
        <v>Additional Fuel Tax or Subsidy Rate by Fuel</v>
      </c>
      <c r="D2936" s="6" t="s">
        <v>50</v>
      </c>
      <c r="E2936" s="45" t="s">
        <v>320</v>
      </c>
      <c r="F2936" s="6" t="s">
        <v>91</v>
      </c>
      <c r="G2936" s="45" t="s">
        <v>2555</v>
      </c>
      <c r="H2936" s="47">
        <f t="shared" si="138"/>
        <v>2935</v>
      </c>
      <c r="I2936" s="325" t="s">
        <v>41</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s="4" customFormat="1" x14ac:dyDescent="0.3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137"/>
        <v>Additional Fuel Tax or Subsidy Rate by Fuel</v>
      </c>
      <c r="D2937" s="6" t="s">
        <v>51</v>
      </c>
      <c r="E2937" s="45" t="s">
        <v>320</v>
      </c>
      <c r="F2937" s="6" t="s">
        <v>92</v>
      </c>
      <c r="G2937" s="45" t="s">
        <v>2555</v>
      </c>
      <c r="H2937" s="47">
        <f t="shared" si="138"/>
        <v>2936</v>
      </c>
      <c r="I2937" s="325" t="s">
        <v>40</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s="4" customFormat="1" x14ac:dyDescent="0.3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137"/>
        <v>Additional Fuel Tax or Subsidy Rate by Fuel</v>
      </c>
      <c r="D2938" s="6" t="s">
        <v>52</v>
      </c>
      <c r="E2938" s="45" t="s">
        <v>320</v>
      </c>
      <c r="F2938" s="6" t="s">
        <v>93</v>
      </c>
      <c r="G2938" s="45" t="s">
        <v>2555</v>
      </c>
      <c r="H2938" s="47">
        <f t="shared" si="138"/>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s="4" customFormat="1" x14ac:dyDescent="0.3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137"/>
        <v>Additional Fuel Tax or Subsidy Rate by Fuel</v>
      </c>
      <c r="D2939" s="6" t="s">
        <v>53</v>
      </c>
      <c r="E2939" s="45" t="s">
        <v>320</v>
      </c>
      <c r="F2939" s="6" t="s">
        <v>94</v>
      </c>
      <c r="G2939" s="45" t="s">
        <v>2555</v>
      </c>
      <c r="H2939" s="47">
        <f t="shared" si="138"/>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x14ac:dyDescent="0.3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137"/>
        <v>Additional Fuel Tax or Subsidy Rate by Fuel</v>
      </c>
      <c r="D2940" s="6" t="s">
        <v>2448</v>
      </c>
      <c r="E2940" s="45" t="s">
        <v>320</v>
      </c>
      <c r="F2940" s="6" t="s">
        <v>2449</v>
      </c>
      <c r="G2940" s="45" t="s">
        <v>2555</v>
      </c>
      <c r="H2940" s="47">
        <f t="shared" si="138"/>
        <v>2939</v>
      </c>
      <c r="I2940" s="325" t="s">
        <v>41</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x14ac:dyDescent="0.3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137"/>
        <v>Additional Fuel Tax or Subsidy Rate by Fuel</v>
      </c>
      <c r="D2941" s="6" t="s">
        <v>71</v>
      </c>
      <c r="E2941" s="45" t="s">
        <v>320</v>
      </c>
      <c r="F2941" s="6" t="s">
        <v>95</v>
      </c>
      <c r="G2941" s="45" t="s">
        <v>2555</v>
      </c>
      <c r="H2941" s="47">
        <f t="shared" si="138"/>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x14ac:dyDescent="0.3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137"/>
        <v>Additional Fuel Tax or Subsidy Rate by Fuel</v>
      </c>
      <c r="D2942" s="6" t="s">
        <v>427</v>
      </c>
      <c r="E2942" s="45" t="s">
        <v>320</v>
      </c>
      <c r="F2942" s="6" t="s">
        <v>428</v>
      </c>
      <c r="G2942" s="45" t="s">
        <v>2555</v>
      </c>
      <c r="H2942" s="47">
        <f t="shared" si="138"/>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x14ac:dyDescent="0.3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137"/>
        <v>Additional Fuel Tax or Subsidy Rate by Fuel</v>
      </c>
      <c r="D2943" s="6" t="s">
        <v>2440</v>
      </c>
      <c r="E2943" s="45" t="s">
        <v>320</v>
      </c>
      <c r="F2943" s="6" t="s">
        <v>2444</v>
      </c>
      <c r="G2943" s="45" t="s">
        <v>2555</v>
      </c>
      <c r="H2943" s="47">
        <f t="shared" si="138"/>
        <v>2942</v>
      </c>
      <c r="I2943" s="325" t="s">
        <v>41</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x14ac:dyDescent="0.3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137"/>
        <v>Additional Fuel Tax or Subsidy Rate by Fuel</v>
      </c>
      <c r="D2944" s="6" t="s">
        <v>2450</v>
      </c>
      <c r="E2944" s="45" t="s">
        <v>320</v>
      </c>
      <c r="F2944" s="6" t="s">
        <v>2451</v>
      </c>
      <c r="G2944" s="45" t="s">
        <v>2555</v>
      </c>
      <c r="H2944" s="47">
        <f t="shared" si="138"/>
        <v>2943</v>
      </c>
      <c r="I2944" s="325"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x14ac:dyDescent="0.3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ref="C2945:C3008" si="139">C$2880</f>
        <v>Additional Fuel Tax or Subsidy Rate by Fuel</v>
      </c>
      <c r="D2945" s="6" t="s">
        <v>2441</v>
      </c>
      <c r="E2945" s="45" t="s">
        <v>320</v>
      </c>
      <c r="F2945" s="6" t="s">
        <v>2445</v>
      </c>
      <c r="G2945" s="45" t="s">
        <v>2555</v>
      </c>
      <c r="H2945" s="47">
        <f t="shared" si="138"/>
        <v>2944</v>
      </c>
      <c r="I2945" s="325"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x14ac:dyDescent="0.3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139"/>
        <v>Additional Fuel Tax or Subsidy Rate by Fuel</v>
      </c>
      <c r="D2946" s="6" t="s">
        <v>2442</v>
      </c>
      <c r="E2946" s="45" t="s">
        <v>320</v>
      </c>
      <c r="F2946" s="6" t="s">
        <v>2446</v>
      </c>
      <c r="G2946" s="45" t="s">
        <v>2555</v>
      </c>
      <c r="H2946" s="47">
        <f t="shared" si="138"/>
        <v>2945</v>
      </c>
      <c r="I2946" s="325"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x14ac:dyDescent="0.3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139"/>
        <v>Additional Fuel Tax or Subsidy Rate by Fuel</v>
      </c>
      <c r="D2947" s="6" t="s">
        <v>2443</v>
      </c>
      <c r="E2947" s="45" t="s">
        <v>320</v>
      </c>
      <c r="F2947" s="6" t="s">
        <v>2447</v>
      </c>
      <c r="G2947" s="45" t="s">
        <v>2555</v>
      </c>
      <c r="H2947" s="47">
        <f t="shared" si="138"/>
        <v>2946</v>
      </c>
      <c r="I2947" s="325" t="s">
        <v>41</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s="4" customFormat="1" x14ac:dyDescent="0.3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139"/>
        <v>Additional Fuel Tax or Subsidy Rate by Fuel</v>
      </c>
      <c r="D2948" s="45" t="s">
        <v>49</v>
      </c>
      <c r="E2948" s="45" t="s">
        <v>318</v>
      </c>
      <c r="F2948" s="45" t="s">
        <v>89</v>
      </c>
      <c r="G2948" s="45" t="s">
        <v>9</v>
      </c>
      <c r="H2948" s="47">
        <f t="shared" si="138"/>
        <v>2947</v>
      </c>
      <c r="I2948" s="324" t="s">
        <v>40</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s="4" customFormat="1" x14ac:dyDescent="0.3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139"/>
        <v>Additional Fuel Tax or Subsidy Rate by Fuel</v>
      </c>
      <c r="D2949" s="6" t="s">
        <v>434</v>
      </c>
      <c r="E2949" s="45" t="s">
        <v>318</v>
      </c>
      <c r="F2949" s="6" t="s">
        <v>431</v>
      </c>
      <c r="G2949" s="45" t="s">
        <v>9</v>
      </c>
      <c r="H2949" s="47">
        <f t="shared" si="138"/>
        <v>2948</v>
      </c>
      <c r="I2949" s="325" t="s">
        <v>40</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s="4" customFormat="1" x14ac:dyDescent="0.3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139"/>
        <v>Additional Fuel Tax or Subsidy Rate by Fuel</v>
      </c>
      <c r="D2950" s="6" t="s">
        <v>43</v>
      </c>
      <c r="E2950" s="45" t="s">
        <v>318</v>
      </c>
      <c r="F2950" s="6" t="s">
        <v>83</v>
      </c>
      <c r="G2950" s="45" t="s">
        <v>9</v>
      </c>
      <c r="H2950" s="47">
        <f t="shared" si="138"/>
        <v>2949</v>
      </c>
      <c r="I2950" s="325" t="s">
        <v>40</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s="4" customFormat="1" x14ac:dyDescent="0.3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139"/>
        <v>Additional Fuel Tax or Subsidy Rate by Fuel</v>
      </c>
      <c r="D2951" s="6" t="s">
        <v>44</v>
      </c>
      <c r="E2951" s="45" t="s">
        <v>318</v>
      </c>
      <c r="F2951" s="6" t="s">
        <v>84</v>
      </c>
      <c r="G2951" s="45" t="s">
        <v>9</v>
      </c>
      <c r="H2951" s="47">
        <f t="shared" si="138"/>
        <v>2950</v>
      </c>
      <c r="I2951" s="325" t="s">
        <v>41</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s="4" customFormat="1" x14ac:dyDescent="0.3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139"/>
        <v>Additional Fuel Tax or Subsidy Rate by Fuel</v>
      </c>
      <c r="D2952" s="6" t="s">
        <v>48</v>
      </c>
      <c r="E2952" s="45" t="s">
        <v>318</v>
      </c>
      <c r="F2952" s="6" t="s">
        <v>88</v>
      </c>
      <c r="G2952" s="45" t="s">
        <v>9</v>
      </c>
      <c r="H2952" s="47">
        <f t="shared" si="138"/>
        <v>2951</v>
      </c>
      <c r="I2952" s="325"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s="4" customFormat="1" x14ac:dyDescent="0.3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139"/>
        <v>Additional Fuel Tax or Subsidy Rate by Fuel</v>
      </c>
      <c r="D2953" s="6" t="s">
        <v>50</v>
      </c>
      <c r="E2953" s="45" t="s">
        <v>318</v>
      </c>
      <c r="F2953" s="6" t="s">
        <v>91</v>
      </c>
      <c r="G2953" s="45" t="s">
        <v>9</v>
      </c>
      <c r="H2953" s="47">
        <f t="shared" si="138"/>
        <v>2952</v>
      </c>
      <c r="I2953" s="325" t="s">
        <v>41</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s="4" customFormat="1" x14ac:dyDescent="0.3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139"/>
        <v>Additional Fuel Tax or Subsidy Rate by Fuel</v>
      </c>
      <c r="D2954" s="6" t="s">
        <v>51</v>
      </c>
      <c r="E2954" s="45" t="s">
        <v>318</v>
      </c>
      <c r="F2954" s="6" t="s">
        <v>92</v>
      </c>
      <c r="G2954" s="45" t="s">
        <v>9</v>
      </c>
      <c r="H2954" s="47">
        <f t="shared" si="138"/>
        <v>2953</v>
      </c>
      <c r="I2954" s="325" t="s">
        <v>40</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s="4" customFormat="1" x14ac:dyDescent="0.3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139"/>
        <v>Additional Fuel Tax or Subsidy Rate by Fuel</v>
      </c>
      <c r="D2955" s="6" t="s">
        <v>52</v>
      </c>
      <c r="E2955" s="45" t="s">
        <v>318</v>
      </c>
      <c r="F2955" s="6" t="s">
        <v>93</v>
      </c>
      <c r="G2955" s="45" t="s">
        <v>9</v>
      </c>
      <c r="H2955" s="47">
        <f t="shared" si="138"/>
        <v>2954</v>
      </c>
      <c r="I2955" s="325"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s="4" customFormat="1" x14ac:dyDescent="0.3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139"/>
        <v>Additional Fuel Tax or Subsidy Rate by Fuel</v>
      </c>
      <c r="D2956" s="6" t="s">
        <v>53</v>
      </c>
      <c r="E2956" s="45" t="s">
        <v>318</v>
      </c>
      <c r="F2956" s="6" t="s">
        <v>94</v>
      </c>
      <c r="G2956" s="45" t="s">
        <v>9</v>
      </c>
      <c r="H2956" s="47">
        <f t="shared" si="138"/>
        <v>2955</v>
      </c>
      <c r="I2956" s="325"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x14ac:dyDescent="0.3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139"/>
        <v>Additional Fuel Tax or Subsidy Rate by Fuel</v>
      </c>
      <c r="D2957" s="6" t="s">
        <v>2448</v>
      </c>
      <c r="E2957" s="45" t="s">
        <v>318</v>
      </c>
      <c r="F2957" s="6" t="s">
        <v>2449</v>
      </c>
      <c r="G2957" s="45" t="s">
        <v>9</v>
      </c>
      <c r="H2957" s="47">
        <f t="shared" si="138"/>
        <v>2956</v>
      </c>
      <c r="I2957" s="325" t="s">
        <v>40</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x14ac:dyDescent="0.3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139"/>
        <v>Additional Fuel Tax or Subsidy Rate by Fuel</v>
      </c>
      <c r="D2958" s="6" t="s">
        <v>71</v>
      </c>
      <c r="E2958" s="45" t="s">
        <v>318</v>
      </c>
      <c r="F2958" s="6" t="s">
        <v>95</v>
      </c>
      <c r="G2958" s="45" t="s">
        <v>9</v>
      </c>
      <c r="H2958" s="47">
        <f t="shared" si="138"/>
        <v>2957</v>
      </c>
      <c r="I2958" s="325"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x14ac:dyDescent="0.3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139"/>
        <v>Additional Fuel Tax or Subsidy Rate by Fuel</v>
      </c>
      <c r="D2959" s="6" t="s">
        <v>427</v>
      </c>
      <c r="E2959" s="45" t="s">
        <v>318</v>
      </c>
      <c r="F2959" s="6" t="s">
        <v>428</v>
      </c>
      <c r="G2959" s="45" t="s">
        <v>9</v>
      </c>
      <c r="H2959" s="47">
        <f t="shared" si="138"/>
        <v>2958</v>
      </c>
      <c r="I2959" s="325"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x14ac:dyDescent="0.3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139"/>
        <v>Additional Fuel Tax or Subsidy Rate by Fuel</v>
      </c>
      <c r="D2960" s="6" t="s">
        <v>2440</v>
      </c>
      <c r="E2960" s="45" t="s">
        <v>318</v>
      </c>
      <c r="F2960" s="6" t="s">
        <v>2444</v>
      </c>
      <c r="G2960" s="45" t="s">
        <v>9</v>
      </c>
      <c r="H2960" s="47">
        <f t="shared" si="138"/>
        <v>2959</v>
      </c>
      <c r="I2960" s="325" t="s">
        <v>41</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x14ac:dyDescent="0.3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139"/>
        <v>Additional Fuel Tax or Subsidy Rate by Fuel</v>
      </c>
      <c r="D2961" s="6" t="s">
        <v>2450</v>
      </c>
      <c r="E2961" s="45" t="s">
        <v>318</v>
      </c>
      <c r="F2961" s="6" t="s">
        <v>2451</v>
      </c>
      <c r="G2961" s="45" t="s">
        <v>9</v>
      </c>
      <c r="H2961" s="47">
        <f t="shared" si="138"/>
        <v>2960</v>
      </c>
      <c r="I2961" s="325" t="s">
        <v>40</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x14ac:dyDescent="0.3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139"/>
        <v>Additional Fuel Tax or Subsidy Rate by Fuel</v>
      </c>
      <c r="D2962" s="6" t="s">
        <v>2441</v>
      </c>
      <c r="E2962" s="45" t="s">
        <v>318</v>
      </c>
      <c r="F2962" s="6" t="s">
        <v>2445</v>
      </c>
      <c r="G2962" s="45" t="s">
        <v>9</v>
      </c>
      <c r="H2962" s="47">
        <f t="shared" si="138"/>
        <v>2961</v>
      </c>
      <c r="I2962" s="325" t="s">
        <v>40</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x14ac:dyDescent="0.3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139"/>
        <v>Additional Fuel Tax or Subsidy Rate by Fuel</v>
      </c>
      <c r="D2963" s="6" t="s">
        <v>2442</v>
      </c>
      <c r="E2963" s="45" t="s">
        <v>318</v>
      </c>
      <c r="F2963" s="6" t="s">
        <v>2446</v>
      </c>
      <c r="G2963" s="45" t="s">
        <v>9</v>
      </c>
      <c r="H2963" s="47">
        <f t="shared" si="138"/>
        <v>2962</v>
      </c>
      <c r="I2963" s="325"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x14ac:dyDescent="0.3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139"/>
        <v>Additional Fuel Tax or Subsidy Rate by Fuel</v>
      </c>
      <c r="D2964" s="6" t="s">
        <v>2443</v>
      </c>
      <c r="E2964" s="45" t="s">
        <v>318</v>
      </c>
      <c r="F2964" s="6" t="s">
        <v>2447</v>
      </c>
      <c r="G2964" s="45" t="s">
        <v>9</v>
      </c>
      <c r="H2964" s="47">
        <f t="shared" si="138"/>
        <v>2963</v>
      </c>
      <c r="I2964" s="325" t="s">
        <v>40</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s="4" customFormat="1" x14ac:dyDescent="0.3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139"/>
        <v>Additional Fuel Tax or Subsidy Rate by Fuel</v>
      </c>
      <c r="D2965" s="45" t="s">
        <v>49</v>
      </c>
      <c r="E2965" s="45" t="s">
        <v>2464</v>
      </c>
      <c r="F2965" s="45" t="s">
        <v>89</v>
      </c>
      <c r="G2965" s="45" t="s">
        <v>2457</v>
      </c>
      <c r="H2965" s="47">
        <f t="shared" si="138"/>
        <v>2964</v>
      </c>
      <c r="I2965" s="324" t="s">
        <v>40</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s="4" customFormat="1" x14ac:dyDescent="0.3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139"/>
        <v>Additional Fuel Tax or Subsidy Rate by Fuel</v>
      </c>
      <c r="D2966" s="6" t="s">
        <v>434</v>
      </c>
      <c r="E2966" s="45" t="s">
        <v>2464</v>
      </c>
      <c r="F2966" s="6" t="s">
        <v>431</v>
      </c>
      <c r="G2966" s="45" t="s">
        <v>2457</v>
      </c>
      <c r="H2966" s="47">
        <f t="shared" si="138"/>
        <v>2965</v>
      </c>
      <c r="I2966" s="325"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s="4" customFormat="1" x14ac:dyDescent="0.3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139"/>
        <v>Additional Fuel Tax or Subsidy Rate by Fuel</v>
      </c>
      <c r="D2967" s="6" t="s">
        <v>43</v>
      </c>
      <c r="E2967" s="45" t="s">
        <v>2464</v>
      </c>
      <c r="F2967" s="6" t="s">
        <v>83</v>
      </c>
      <c r="G2967" s="45" t="s">
        <v>2457</v>
      </c>
      <c r="H2967" s="47">
        <f t="shared" si="138"/>
        <v>2966</v>
      </c>
      <c r="I2967" s="325" t="s">
        <v>40</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s="4" customFormat="1" x14ac:dyDescent="0.3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139"/>
        <v>Additional Fuel Tax or Subsidy Rate by Fuel</v>
      </c>
      <c r="D2968" s="6" t="s">
        <v>44</v>
      </c>
      <c r="E2968" s="45" t="s">
        <v>2464</v>
      </c>
      <c r="F2968" s="6" t="s">
        <v>84</v>
      </c>
      <c r="G2968" s="45" t="s">
        <v>2457</v>
      </c>
      <c r="H2968" s="47">
        <f t="shared" si="138"/>
        <v>2967</v>
      </c>
      <c r="I2968" s="325"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s="4" customFormat="1" x14ac:dyDescent="0.3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139"/>
        <v>Additional Fuel Tax or Subsidy Rate by Fuel</v>
      </c>
      <c r="D2969" s="6" t="s">
        <v>48</v>
      </c>
      <c r="E2969" s="45" t="s">
        <v>2464</v>
      </c>
      <c r="F2969" s="6" t="s">
        <v>88</v>
      </c>
      <c r="G2969" s="45" t="s">
        <v>2457</v>
      </c>
      <c r="H2969" s="47">
        <f t="shared" si="138"/>
        <v>2968</v>
      </c>
      <c r="I2969" s="325" t="s">
        <v>41</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s="4" customFormat="1" x14ac:dyDescent="0.3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si="139"/>
        <v>Additional Fuel Tax or Subsidy Rate by Fuel</v>
      </c>
      <c r="D2970" s="6" t="s">
        <v>50</v>
      </c>
      <c r="E2970" s="45" t="s">
        <v>2464</v>
      </c>
      <c r="F2970" s="6" t="s">
        <v>91</v>
      </c>
      <c r="G2970" s="45" t="s">
        <v>2457</v>
      </c>
      <c r="H2970" s="47">
        <f t="shared" si="138"/>
        <v>2969</v>
      </c>
      <c r="I2970" s="325"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s="4" customFormat="1" x14ac:dyDescent="0.3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139"/>
        <v>Additional Fuel Tax or Subsidy Rate by Fuel</v>
      </c>
      <c r="D2971" s="6" t="s">
        <v>51</v>
      </c>
      <c r="E2971" s="45" t="s">
        <v>2464</v>
      </c>
      <c r="F2971" s="6" t="s">
        <v>92</v>
      </c>
      <c r="G2971" s="45" t="s">
        <v>2457</v>
      </c>
      <c r="H2971" s="47">
        <f t="shared" si="138"/>
        <v>2970</v>
      </c>
      <c r="I2971" s="325"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s="4" customFormat="1" x14ac:dyDescent="0.3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139"/>
        <v>Additional Fuel Tax or Subsidy Rate by Fuel</v>
      </c>
      <c r="D2972" s="6" t="s">
        <v>52</v>
      </c>
      <c r="E2972" s="45" t="s">
        <v>2464</v>
      </c>
      <c r="F2972" s="6" t="s">
        <v>93</v>
      </c>
      <c r="G2972" s="45" t="s">
        <v>2457</v>
      </c>
      <c r="H2972" s="47">
        <f t="shared" si="138"/>
        <v>2971</v>
      </c>
      <c r="I2972" s="325"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s="4" customFormat="1" x14ac:dyDescent="0.3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139"/>
        <v>Additional Fuel Tax or Subsidy Rate by Fuel</v>
      </c>
      <c r="D2973" s="6" t="s">
        <v>53</v>
      </c>
      <c r="E2973" s="45" t="s">
        <v>2464</v>
      </c>
      <c r="F2973" s="6" t="s">
        <v>94</v>
      </c>
      <c r="G2973" s="45" t="s">
        <v>2457</v>
      </c>
      <c r="H2973" s="47">
        <f t="shared" si="138"/>
        <v>2972</v>
      </c>
      <c r="I2973" s="325"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x14ac:dyDescent="0.3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139"/>
        <v>Additional Fuel Tax or Subsidy Rate by Fuel</v>
      </c>
      <c r="D2974" s="6" t="s">
        <v>2448</v>
      </c>
      <c r="E2974" s="45" t="s">
        <v>2464</v>
      </c>
      <c r="F2974" s="6" t="s">
        <v>2449</v>
      </c>
      <c r="G2974" s="45" t="s">
        <v>2457</v>
      </c>
      <c r="H2974" s="47">
        <f t="shared" si="138"/>
        <v>2973</v>
      </c>
      <c r="I2974" s="325"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x14ac:dyDescent="0.3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139"/>
        <v>Additional Fuel Tax or Subsidy Rate by Fuel</v>
      </c>
      <c r="D2975" s="6" t="s">
        <v>71</v>
      </c>
      <c r="E2975" s="45" t="s">
        <v>2464</v>
      </c>
      <c r="F2975" s="6" t="s">
        <v>95</v>
      </c>
      <c r="G2975" s="45" t="s">
        <v>2457</v>
      </c>
      <c r="H2975" s="47">
        <f t="shared" si="138"/>
        <v>2974</v>
      </c>
      <c r="I2975" s="325"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x14ac:dyDescent="0.3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139"/>
        <v>Additional Fuel Tax or Subsidy Rate by Fuel</v>
      </c>
      <c r="D2976" s="6" t="s">
        <v>427</v>
      </c>
      <c r="E2976" s="45" t="s">
        <v>2464</v>
      </c>
      <c r="F2976" s="6" t="s">
        <v>428</v>
      </c>
      <c r="G2976" s="45" t="s">
        <v>2457</v>
      </c>
      <c r="H2976" s="47">
        <f t="shared" si="138"/>
        <v>2975</v>
      </c>
      <c r="I2976" s="325"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x14ac:dyDescent="0.3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Fuel Taxes or Subsidies</v>
      </c>
      <c r="C2977" s="320" t="str">
        <f t="shared" si="139"/>
        <v>Additional Fuel Tax or Subsidy Rate by Fuel</v>
      </c>
      <c r="D2977" s="6" t="s">
        <v>2440</v>
      </c>
      <c r="E2977" s="45" t="s">
        <v>2464</v>
      </c>
      <c r="F2977" s="6" t="s">
        <v>2444</v>
      </c>
      <c r="G2977" s="45" t="s">
        <v>2457</v>
      </c>
      <c r="H2977" s="47">
        <f t="shared" si="138"/>
        <v>2976</v>
      </c>
      <c r="I2977" s="325" t="s">
        <v>41</v>
      </c>
      <c r="J2977" s="255" t="str">
        <f>IF(ISBLANK(INDEX('Policy Characteristics'!D:D,MATCH($C2977,'Policy Characteristics'!$C:$C,0))),"",INDEX('Policy Characteristics'!D:D,MATCH($C2977,'Policy Characteristics'!$C:$C,0)))</f>
        <v>Fuel Taxes or Subsidies</v>
      </c>
      <c r="K2977" s="254" t="str">
        <f>IF(ISBLANK(INDEX('Policy Characteristics'!E:E,MATCH($C2977,'Policy Characteristics'!$C:$C,0))),"",INDEX('Policy Characteristics'!E:E,MATCH($C2977,'Policy Characteristics'!$C:$C,0)))</f>
        <v>cross fuel tax</v>
      </c>
      <c r="L2977" s="261">
        <f>IF(ISBLANK(INDEX('Policy Characteristics'!F:F,MATCH($C2977,'Policy Characteristics'!$C:$C,0))),"",INDEX('Policy Characteristics'!F:F,MATCH($C2977,'Policy Characteristics'!$C:$C,0)))</f>
        <v>-0.9</v>
      </c>
      <c r="M2977" s="261">
        <f>IF(ISBLANK(INDEX('Policy Characteristics'!G:G,MATCH($C2977,'Policy Characteristics'!$C:$C,0))),"",INDEX('Policy Characteristics'!G:G,MATCH($C2977,'Policy Characteristics'!$C:$C,0)))</f>
        <v>0.9</v>
      </c>
      <c r="N2977" s="261">
        <f>IF(ISBLANK(INDEX('Policy Characteristics'!H:H,MATCH($C2977,'Policy Characteristics'!$C:$C,0))),"",INDEX('Policy Characteristics'!H:H,MATCH($C2977,'Policy Characteristics'!$C:$C,0)))</f>
        <v>0.01</v>
      </c>
      <c r="O2977" s="254" t="str">
        <f>IF(ISBLANK(INDEX('Policy Characteristics'!I:I,MATCH($C2977,'Policy Characteristics'!$C:$C,0))),"",INDEX('Policy Characteristics'!I:I,MATCH($C2977,'Policy Characteristics'!$C:$C,0)))</f>
        <v>% of BAU price</v>
      </c>
      <c r="P2977" s="254" t="str">
        <f>IF(ISBLANK(INDEX('Policy Characteristics'!J:J,MATCH($C2977,'Policy Characteristics'!$C:$C,0))),"",INDEX('Policy Characteristics'!J:J,MATCH($C2977,'Policy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7" s="254" t="str">
        <f>IF(ISBLANK(INDEX('Policy Characteristics'!K:K,MATCH($C2977,'Policy Characteristics'!$C:$C,0))),"",INDEX('Policy Characteristics'!K:K,MATCH($C2977,'Policy Characteristics'!$C:$C,0)))</f>
        <v>fuels.html#fuel-taxes</v>
      </c>
      <c r="R2977" s="254" t="str">
        <f>IF(ISBLANK(INDEX('Policy Characteristics'!L:L,MATCH($C2977,'Policy Characteristics'!$C:$C,0))),"",INDEX('Policy Characteristics'!L:L,MATCH($C2977,'Policy Characteristics'!$C:$C,0)))</f>
        <v>fuel-taxes.html</v>
      </c>
    </row>
    <row r="2978" spans="1:18" x14ac:dyDescent="0.3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Fuel Taxes or Subsidies</v>
      </c>
      <c r="C2978" s="320" t="str">
        <f t="shared" si="139"/>
        <v>Additional Fuel Tax or Subsidy Rate by Fuel</v>
      </c>
      <c r="D2978" s="6" t="s">
        <v>2450</v>
      </c>
      <c r="E2978" s="45" t="s">
        <v>2464</v>
      </c>
      <c r="F2978" s="6" t="s">
        <v>2451</v>
      </c>
      <c r="G2978" s="45" t="s">
        <v>2457</v>
      </c>
      <c r="H2978" s="47">
        <f t="shared" si="138"/>
        <v>2977</v>
      </c>
      <c r="I2978" s="325" t="s">
        <v>41</v>
      </c>
      <c r="J2978" s="255" t="str">
        <f>IF(ISBLANK(INDEX('Policy Characteristics'!D:D,MATCH($C2978,'Policy Characteristics'!$C:$C,0))),"",INDEX('Policy Characteristics'!D:D,MATCH($C2978,'Policy Characteristics'!$C:$C,0)))</f>
        <v>Fuel Taxes or Subsidies</v>
      </c>
      <c r="K2978" s="254" t="str">
        <f>IF(ISBLANK(INDEX('Policy Characteristics'!E:E,MATCH($C2978,'Policy Characteristics'!$C:$C,0))),"",INDEX('Policy Characteristics'!E:E,MATCH($C2978,'Policy Characteristics'!$C:$C,0)))</f>
        <v>cross fuel tax</v>
      </c>
      <c r="L2978" s="261">
        <f>IF(ISBLANK(INDEX('Policy Characteristics'!F:F,MATCH($C2978,'Policy Characteristics'!$C:$C,0))),"",INDEX('Policy Characteristics'!F:F,MATCH($C2978,'Policy Characteristics'!$C:$C,0)))</f>
        <v>-0.9</v>
      </c>
      <c r="M2978" s="261">
        <f>IF(ISBLANK(INDEX('Policy Characteristics'!G:G,MATCH($C2978,'Policy Characteristics'!$C:$C,0))),"",INDEX('Policy Characteristics'!G:G,MATCH($C2978,'Policy Characteristics'!$C:$C,0)))</f>
        <v>0.9</v>
      </c>
      <c r="N2978" s="261">
        <f>IF(ISBLANK(INDEX('Policy Characteristics'!H:H,MATCH($C2978,'Policy Characteristics'!$C:$C,0))),"",INDEX('Policy Characteristics'!H:H,MATCH($C2978,'Policy Characteristics'!$C:$C,0)))</f>
        <v>0.01</v>
      </c>
      <c r="O2978" s="254" t="str">
        <f>IF(ISBLANK(INDEX('Policy Characteristics'!I:I,MATCH($C2978,'Policy Characteristics'!$C:$C,0))),"",INDEX('Policy Characteristics'!I:I,MATCH($C2978,'Policy Characteristics'!$C:$C,0)))</f>
        <v>% of BAU price</v>
      </c>
      <c r="P2978" s="254" t="str">
        <f>IF(ISBLANK(INDEX('Policy Characteristics'!J:J,MATCH($C2978,'Policy Characteristics'!$C:$C,0))),"",INDEX('Policy Characteristics'!J:J,MATCH($C2978,'Policy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8" s="254" t="str">
        <f>IF(ISBLANK(INDEX('Policy Characteristics'!K:K,MATCH($C2978,'Policy Characteristics'!$C:$C,0))),"",INDEX('Policy Characteristics'!K:K,MATCH($C2978,'Policy Characteristics'!$C:$C,0)))</f>
        <v>fuels.html#fuel-taxes</v>
      </c>
      <c r="R2978" s="254" t="str">
        <f>IF(ISBLANK(INDEX('Policy Characteristics'!L:L,MATCH($C2978,'Policy Characteristics'!$C:$C,0))),"",INDEX('Policy Characteristics'!L:L,MATCH($C2978,'Policy Characteristics'!$C:$C,0)))</f>
        <v>fuel-taxes.html</v>
      </c>
    </row>
    <row r="2979" spans="1:18" x14ac:dyDescent="0.3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Fuel Taxes or Subsidies</v>
      </c>
      <c r="C2979" s="320" t="str">
        <f t="shared" si="139"/>
        <v>Additional Fuel Tax or Subsidy Rate by Fuel</v>
      </c>
      <c r="D2979" s="6" t="s">
        <v>2441</v>
      </c>
      <c r="E2979" s="45" t="s">
        <v>2464</v>
      </c>
      <c r="F2979" s="6" t="s">
        <v>2445</v>
      </c>
      <c r="G2979" s="45" t="s">
        <v>2457</v>
      </c>
      <c r="H2979" s="47">
        <f t="shared" si="138"/>
        <v>2978</v>
      </c>
      <c r="I2979" s="325" t="s">
        <v>41</v>
      </c>
      <c r="J2979" s="255" t="str">
        <f>IF(ISBLANK(INDEX('Policy Characteristics'!D:D,MATCH($C2979,'Policy Characteristics'!$C:$C,0))),"",INDEX('Policy Characteristics'!D:D,MATCH($C2979,'Policy Characteristics'!$C:$C,0)))</f>
        <v>Fuel Taxes or Subsidies</v>
      </c>
      <c r="K2979" s="254" t="str">
        <f>IF(ISBLANK(INDEX('Policy Characteristics'!E:E,MATCH($C2979,'Policy Characteristics'!$C:$C,0))),"",INDEX('Policy Characteristics'!E:E,MATCH($C2979,'Policy Characteristics'!$C:$C,0)))</f>
        <v>cross fuel tax</v>
      </c>
      <c r="L2979" s="261">
        <f>IF(ISBLANK(INDEX('Policy Characteristics'!F:F,MATCH($C2979,'Policy Characteristics'!$C:$C,0))),"",INDEX('Policy Characteristics'!F:F,MATCH($C2979,'Policy Characteristics'!$C:$C,0)))</f>
        <v>-0.9</v>
      </c>
      <c r="M2979" s="261">
        <f>IF(ISBLANK(INDEX('Policy Characteristics'!G:G,MATCH($C2979,'Policy Characteristics'!$C:$C,0))),"",INDEX('Policy Characteristics'!G:G,MATCH($C2979,'Policy Characteristics'!$C:$C,0)))</f>
        <v>0.9</v>
      </c>
      <c r="N2979" s="261">
        <f>IF(ISBLANK(INDEX('Policy Characteristics'!H:H,MATCH($C2979,'Policy Characteristics'!$C:$C,0))),"",INDEX('Policy Characteristics'!H:H,MATCH($C2979,'Policy Characteristics'!$C:$C,0)))</f>
        <v>0.01</v>
      </c>
      <c r="O2979" s="254" t="str">
        <f>IF(ISBLANK(INDEX('Policy Characteristics'!I:I,MATCH($C2979,'Policy Characteristics'!$C:$C,0))),"",INDEX('Policy Characteristics'!I:I,MATCH($C2979,'Policy Characteristics'!$C:$C,0)))</f>
        <v>% of BAU price</v>
      </c>
      <c r="P2979" s="254" t="str">
        <f>IF(ISBLANK(INDEX('Policy Characteristics'!J:J,MATCH($C2979,'Policy Characteristics'!$C:$C,0))),"",INDEX('Policy Characteristics'!J:J,MATCH($C2979,'Policy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9" s="254" t="str">
        <f>IF(ISBLANK(INDEX('Policy Characteristics'!K:K,MATCH($C2979,'Policy Characteristics'!$C:$C,0))),"",INDEX('Policy Characteristics'!K:K,MATCH($C2979,'Policy Characteristics'!$C:$C,0)))</f>
        <v>fuels.html#fuel-taxes</v>
      </c>
      <c r="R2979" s="254" t="str">
        <f>IF(ISBLANK(INDEX('Policy Characteristics'!L:L,MATCH($C2979,'Policy Characteristics'!$C:$C,0))),"",INDEX('Policy Characteristics'!L:L,MATCH($C2979,'Policy Characteristics'!$C:$C,0)))</f>
        <v>fuel-taxes.html</v>
      </c>
    </row>
    <row r="2980" spans="1:18" x14ac:dyDescent="0.35">
      <c r="A2980" s="254" t="str">
        <f>IF(ISBLANK(INDEX('Policy Characteristics'!A:A,MATCH($C2980,'Policy Characteristics'!$C:$C,0))),"",INDEX('Policy Characteristics'!A:A,MATCH($C2980,'Policy Characteristics'!$C:$C,0)))</f>
        <v>Cross-Sector</v>
      </c>
      <c r="B2980" s="262" t="str">
        <f>IF(ISBLANK(INDEX('Policy Characteristics'!B:B,MATCH($C2980,'Policy Characteristics'!$C:$C,0))),"",INDEX('Policy Characteristics'!B:B,MATCH($C2980,'Policy Characteristics'!$C:$C,0)))</f>
        <v>Fuel Taxes or Subsidies</v>
      </c>
      <c r="C2980" s="320" t="str">
        <f t="shared" si="139"/>
        <v>Additional Fuel Tax or Subsidy Rate by Fuel</v>
      </c>
      <c r="D2980" s="6" t="s">
        <v>2442</v>
      </c>
      <c r="E2980" s="45" t="s">
        <v>2464</v>
      </c>
      <c r="F2980" s="6" t="s">
        <v>2446</v>
      </c>
      <c r="G2980" s="45" t="s">
        <v>2457</v>
      </c>
      <c r="H2980" s="47">
        <f t="shared" si="138"/>
        <v>2979</v>
      </c>
      <c r="I2980" s="325" t="s">
        <v>41</v>
      </c>
      <c r="J2980" s="255" t="str">
        <f>IF(ISBLANK(INDEX('Policy Characteristics'!D:D,MATCH($C2980,'Policy Characteristics'!$C:$C,0))),"",INDEX('Policy Characteristics'!D:D,MATCH($C2980,'Policy Characteristics'!$C:$C,0)))</f>
        <v>Fuel Taxes or Subsidies</v>
      </c>
      <c r="K2980" s="254" t="str">
        <f>IF(ISBLANK(INDEX('Policy Characteristics'!E:E,MATCH($C2980,'Policy Characteristics'!$C:$C,0))),"",INDEX('Policy Characteristics'!E:E,MATCH($C2980,'Policy Characteristics'!$C:$C,0)))</f>
        <v>cross fuel tax</v>
      </c>
      <c r="L2980" s="261">
        <f>IF(ISBLANK(INDEX('Policy Characteristics'!F:F,MATCH($C2980,'Policy Characteristics'!$C:$C,0))),"",INDEX('Policy Characteristics'!F:F,MATCH($C2980,'Policy Characteristics'!$C:$C,0)))</f>
        <v>-0.9</v>
      </c>
      <c r="M2980" s="261">
        <f>IF(ISBLANK(INDEX('Policy Characteristics'!G:G,MATCH($C2980,'Policy Characteristics'!$C:$C,0))),"",INDEX('Policy Characteristics'!G:G,MATCH($C2980,'Policy Characteristics'!$C:$C,0)))</f>
        <v>0.9</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of BAU price</v>
      </c>
      <c r="P2980" s="254" t="str">
        <f>IF(ISBLANK(INDEX('Policy Characteristics'!J:J,MATCH($C2980,'Policy Characteristics'!$C:$C,0))),"",INDEX('Policy Characteristics'!J:J,MATCH($C2980,'Policy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0" s="254" t="str">
        <f>IF(ISBLANK(INDEX('Policy Characteristics'!K:K,MATCH($C2980,'Policy Characteristics'!$C:$C,0))),"",INDEX('Policy Characteristics'!K:K,MATCH($C2980,'Policy Characteristics'!$C:$C,0)))</f>
        <v>fuels.html#fuel-taxes</v>
      </c>
      <c r="R2980" s="254" t="str">
        <f>IF(ISBLANK(INDEX('Policy Characteristics'!L:L,MATCH($C2980,'Policy Characteristics'!$C:$C,0))),"",INDEX('Policy Characteristics'!L:L,MATCH($C2980,'Policy Characteristics'!$C:$C,0)))</f>
        <v>fuel-taxes.html</v>
      </c>
    </row>
    <row r="2981" spans="1:18" x14ac:dyDescent="0.35">
      <c r="A2981" s="254" t="str">
        <f>IF(ISBLANK(INDEX('Policy Characteristics'!A:A,MATCH($C2981,'Policy Characteristics'!$C:$C,0))),"",INDEX('Policy Characteristics'!A:A,MATCH($C2981,'Policy Characteristics'!$C:$C,0)))</f>
        <v>Cross-Sector</v>
      </c>
      <c r="B2981" s="262" t="str">
        <f>IF(ISBLANK(INDEX('Policy Characteristics'!B:B,MATCH($C2981,'Policy Characteristics'!$C:$C,0))),"",INDEX('Policy Characteristics'!B:B,MATCH($C2981,'Policy Characteristics'!$C:$C,0)))</f>
        <v>Fuel Taxes or Subsidies</v>
      </c>
      <c r="C2981" s="320" t="str">
        <f t="shared" si="139"/>
        <v>Additional Fuel Tax or Subsidy Rate by Fuel</v>
      </c>
      <c r="D2981" s="6" t="s">
        <v>2443</v>
      </c>
      <c r="E2981" s="45" t="s">
        <v>2464</v>
      </c>
      <c r="F2981" s="6" t="s">
        <v>2447</v>
      </c>
      <c r="G2981" s="45" t="s">
        <v>2457</v>
      </c>
      <c r="H2981" s="47">
        <f t="shared" si="138"/>
        <v>2980</v>
      </c>
      <c r="I2981" s="325" t="s">
        <v>41</v>
      </c>
      <c r="J2981" s="255" t="str">
        <f>IF(ISBLANK(INDEX('Policy Characteristics'!D:D,MATCH($C2981,'Policy Characteristics'!$C:$C,0))),"",INDEX('Policy Characteristics'!D:D,MATCH($C2981,'Policy Characteristics'!$C:$C,0)))</f>
        <v>Fuel Taxes or Subsidies</v>
      </c>
      <c r="K2981" s="254" t="str">
        <f>IF(ISBLANK(INDEX('Policy Characteristics'!E:E,MATCH($C2981,'Policy Characteristics'!$C:$C,0))),"",INDEX('Policy Characteristics'!E:E,MATCH($C2981,'Policy Characteristics'!$C:$C,0)))</f>
        <v>cross fuel tax</v>
      </c>
      <c r="L2981" s="261">
        <f>IF(ISBLANK(INDEX('Policy Characteristics'!F:F,MATCH($C2981,'Policy Characteristics'!$C:$C,0))),"",INDEX('Policy Characteristics'!F:F,MATCH($C2981,'Policy Characteristics'!$C:$C,0)))</f>
        <v>-0.9</v>
      </c>
      <c r="M2981" s="261">
        <f>IF(ISBLANK(INDEX('Policy Characteristics'!G:G,MATCH($C2981,'Policy Characteristics'!$C:$C,0))),"",INDEX('Policy Characteristics'!G:G,MATCH($C2981,'Policy Characteristics'!$C:$C,0)))</f>
        <v>0.9</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of BAU price</v>
      </c>
      <c r="P2981" s="254" t="str">
        <f>IF(ISBLANK(INDEX('Policy Characteristics'!J:J,MATCH($C2981,'Policy Characteristics'!$C:$C,0))),"",INDEX('Policy Characteristics'!J:J,MATCH($C2981,'Policy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1" s="254" t="str">
        <f>IF(ISBLANK(INDEX('Policy Characteristics'!K:K,MATCH($C2981,'Policy Characteristics'!$C:$C,0))),"",INDEX('Policy Characteristics'!K:K,MATCH($C2981,'Policy Characteristics'!$C:$C,0)))</f>
        <v>fuels.html#fuel-taxes</v>
      </c>
      <c r="R2981" s="254" t="str">
        <f>IF(ISBLANK(INDEX('Policy Characteristics'!L:L,MATCH($C2981,'Policy Characteristics'!$C:$C,0))),"",INDEX('Policy Characteristics'!L:L,MATCH($C2981,'Policy Characteristics'!$C:$C,0)))</f>
        <v>fuel-taxes.html</v>
      </c>
    </row>
    <row r="2982" spans="1:18" s="4" customFormat="1" x14ac:dyDescent="0.35">
      <c r="A2982" s="254" t="str">
        <f>IF(ISBLANK(INDEX('Policy Characteristics'!A:A,MATCH($C2982,'Policy Characteristics'!$C:$C,0))),"",INDEX('Policy Characteristics'!A:A,MATCH($C2982,'Policy Characteristics'!$C:$C,0)))</f>
        <v>Cross-Sector</v>
      </c>
      <c r="B2982" s="262" t="str">
        <f>IF(ISBLANK(INDEX('Policy Characteristics'!B:B,MATCH($C2982,'Policy Characteristics'!$C:$C,0))),"",INDEX('Policy Characteristics'!B:B,MATCH($C2982,'Policy Characteristics'!$C:$C,0)))</f>
        <v>Fuel Taxes or Subsidies</v>
      </c>
      <c r="C2982" s="320" t="str">
        <f t="shared" si="139"/>
        <v>Additional Fuel Tax or Subsidy Rate by Fuel</v>
      </c>
      <c r="D2982" s="45" t="s">
        <v>49</v>
      </c>
      <c r="E2982" s="45" t="s">
        <v>3655</v>
      </c>
      <c r="F2982" s="45" t="s">
        <v>89</v>
      </c>
      <c r="G2982" s="45" t="s">
        <v>2405</v>
      </c>
      <c r="H2982" s="47">
        <f t="shared" si="138"/>
        <v>2981</v>
      </c>
      <c r="I2982" s="324" t="s">
        <v>41</v>
      </c>
      <c r="J2982" s="255" t="str">
        <f>IF(ISBLANK(INDEX('Policy Characteristics'!D:D,MATCH($C2982,'Policy Characteristics'!$C:$C,0))),"",INDEX('Policy Characteristics'!D:D,MATCH($C2982,'Policy Characteristics'!$C:$C,0)))</f>
        <v>Fuel Taxes or Subsidies</v>
      </c>
      <c r="K2982" s="254" t="str">
        <f>IF(ISBLANK(INDEX('Policy Characteristics'!E:E,MATCH($C2982,'Policy Characteristics'!$C:$C,0))),"",INDEX('Policy Characteristics'!E:E,MATCH($C2982,'Policy Characteristics'!$C:$C,0)))</f>
        <v>cross fuel tax</v>
      </c>
      <c r="L2982" s="261">
        <f>IF(ISBLANK(INDEX('Policy Characteristics'!F:F,MATCH($C2982,'Policy Characteristics'!$C:$C,0))),"",INDEX('Policy Characteristics'!F:F,MATCH($C2982,'Policy Characteristics'!$C:$C,0)))</f>
        <v>-0.9</v>
      </c>
      <c r="M2982" s="261">
        <f>IF(ISBLANK(INDEX('Policy Characteristics'!G:G,MATCH($C2982,'Policy Characteristics'!$C:$C,0))),"",INDEX('Policy Characteristics'!G:G,MATCH($C2982,'Policy Characteristics'!$C:$C,0)))</f>
        <v>0.9</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of BAU price</v>
      </c>
      <c r="P2982" s="254" t="str">
        <f>IF(ISBLANK(INDEX('Policy Characteristics'!J:J,MATCH($C2982,'Policy Characteristics'!$C:$C,0))),"",INDEX('Policy Characteristics'!J:J,MATCH($C2982,'Policy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2" s="254" t="str">
        <f>IF(ISBLANK(INDEX('Policy Characteristics'!K:K,MATCH($C2982,'Policy Characteristics'!$C:$C,0))),"",INDEX('Policy Characteristics'!K:K,MATCH($C2982,'Policy Characteristics'!$C:$C,0)))</f>
        <v>fuels.html#fuel-taxes</v>
      </c>
      <c r="R2982" s="254" t="str">
        <f>IF(ISBLANK(INDEX('Policy Characteristics'!L:L,MATCH($C2982,'Policy Characteristics'!$C:$C,0))),"",INDEX('Policy Characteristics'!L:L,MATCH($C2982,'Policy Characteristics'!$C:$C,0)))</f>
        <v>fuel-taxes.html</v>
      </c>
    </row>
    <row r="2983" spans="1:18" s="4" customFormat="1" x14ac:dyDescent="0.35">
      <c r="A2983" s="254" t="str">
        <f>IF(ISBLANK(INDEX('Policy Characteristics'!A:A,MATCH($C2983,'Policy Characteristics'!$C:$C,0))),"",INDEX('Policy Characteristics'!A:A,MATCH($C2983,'Policy Characteristics'!$C:$C,0)))</f>
        <v>Cross-Sector</v>
      </c>
      <c r="B2983" s="262" t="str">
        <f>IF(ISBLANK(INDEX('Policy Characteristics'!B:B,MATCH($C2983,'Policy Characteristics'!$C:$C,0))),"",INDEX('Policy Characteristics'!B:B,MATCH($C2983,'Policy Characteristics'!$C:$C,0)))</f>
        <v>Fuel Taxes or Subsidies</v>
      </c>
      <c r="C2983" s="320" t="str">
        <f t="shared" si="139"/>
        <v>Additional Fuel Tax or Subsidy Rate by Fuel</v>
      </c>
      <c r="D2983" s="6" t="s">
        <v>434</v>
      </c>
      <c r="E2983" s="45" t="s">
        <v>3655</v>
      </c>
      <c r="F2983" s="6" t="s">
        <v>431</v>
      </c>
      <c r="G2983" s="45" t="s">
        <v>2405</v>
      </c>
      <c r="H2983" s="47">
        <f t="shared" si="138"/>
        <v>2982</v>
      </c>
      <c r="I2983" s="324" t="s">
        <v>41</v>
      </c>
      <c r="J2983" s="255" t="str">
        <f>IF(ISBLANK(INDEX('Policy Characteristics'!D:D,MATCH($C2983,'Policy Characteristics'!$C:$C,0))),"",INDEX('Policy Characteristics'!D:D,MATCH($C2983,'Policy Characteristics'!$C:$C,0)))</f>
        <v>Fuel Taxes or Subsidies</v>
      </c>
      <c r="K2983" s="254" t="str">
        <f>IF(ISBLANK(INDEX('Policy Characteristics'!E:E,MATCH($C2983,'Policy Characteristics'!$C:$C,0))),"",INDEX('Policy Characteristics'!E:E,MATCH($C2983,'Policy Characteristics'!$C:$C,0)))</f>
        <v>cross fuel tax</v>
      </c>
      <c r="L2983" s="261">
        <f>IF(ISBLANK(INDEX('Policy Characteristics'!F:F,MATCH($C2983,'Policy Characteristics'!$C:$C,0))),"",INDEX('Policy Characteristics'!F:F,MATCH($C2983,'Policy Characteristics'!$C:$C,0)))</f>
        <v>-0.9</v>
      </c>
      <c r="M2983" s="261">
        <f>IF(ISBLANK(INDEX('Policy Characteristics'!G:G,MATCH($C2983,'Policy Characteristics'!$C:$C,0))),"",INDEX('Policy Characteristics'!G:G,MATCH($C2983,'Policy Characteristics'!$C:$C,0)))</f>
        <v>0.9</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of BAU price</v>
      </c>
      <c r="P2983" s="254" t="str">
        <f>IF(ISBLANK(INDEX('Policy Characteristics'!J:J,MATCH($C2983,'Policy Characteristics'!$C:$C,0))),"",INDEX('Policy Characteristics'!J:J,MATCH($C2983,'Policy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3" s="254" t="str">
        <f>IF(ISBLANK(INDEX('Policy Characteristics'!K:K,MATCH($C2983,'Policy Characteristics'!$C:$C,0))),"",INDEX('Policy Characteristics'!K:K,MATCH($C2983,'Policy Characteristics'!$C:$C,0)))</f>
        <v>fuels.html#fuel-taxes</v>
      </c>
      <c r="R2983" s="254" t="str">
        <f>IF(ISBLANK(INDEX('Policy Characteristics'!L:L,MATCH($C2983,'Policy Characteristics'!$C:$C,0))),"",INDEX('Policy Characteristics'!L:L,MATCH($C2983,'Policy Characteristics'!$C:$C,0)))</f>
        <v>fuel-taxes.html</v>
      </c>
    </row>
    <row r="2984" spans="1:18" s="4" customFormat="1" x14ac:dyDescent="0.35">
      <c r="A2984" s="254" t="str">
        <f>IF(ISBLANK(INDEX('Policy Characteristics'!A:A,MATCH($C2984,'Policy Characteristics'!$C:$C,0))),"",INDEX('Policy Characteristics'!A:A,MATCH($C2984,'Policy Characteristics'!$C:$C,0)))</f>
        <v>Cross-Sector</v>
      </c>
      <c r="B2984" s="262" t="str">
        <f>IF(ISBLANK(INDEX('Policy Characteristics'!B:B,MATCH($C2984,'Policy Characteristics'!$C:$C,0))),"",INDEX('Policy Characteristics'!B:B,MATCH($C2984,'Policy Characteristics'!$C:$C,0)))</f>
        <v>Fuel Taxes or Subsidies</v>
      </c>
      <c r="C2984" s="320" t="str">
        <f t="shared" si="139"/>
        <v>Additional Fuel Tax or Subsidy Rate by Fuel</v>
      </c>
      <c r="D2984" s="6" t="s">
        <v>43</v>
      </c>
      <c r="E2984" s="45" t="s">
        <v>3655</v>
      </c>
      <c r="F2984" s="6" t="s">
        <v>83</v>
      </c>
      <c r="G2984" s="45" t="s">
        <v>2405</v>
      </c>
      <c r="H2984" s="47">
        <f t="shared" si="138"/>
        <v>2983</v>
      </c>
      <c r="I2984" s="324" t="s">
        <v>41</v>
      </c>
      <c r="J2984" s="255" t="str">
        <f>IF(ISBLANK(INDEX('Policy Characteristics'!D:D,MATCH($C2984,'Policy Characteristics'!$C:$C,0))),"",INDEX('Policy Characteristics'!D:D,MATCH($C2984,'Policy Characteristics'!$C:$C,0)))</f>
        <v>Fuel Taxes or Subsidies</v>
      </c>
      <c r="K2984" s="254" t="str">
        <f>IF(ISBLANK(INDEX('Policy Characteristics'!E:E,MATCH($C2984,'Policy Characteristics'!$C:$C,0))),"",INDEX('Policy Characteristics'!E:E,MATCH($C2984,'Policy Characteristics'!$C:$C,0)))</f>
        <v>cross fuel tax</v>
      </c>
      <c r="L2984" s="261">
        <f>IF(ISBLANK(INDEX('Policy Characteristics'!F:F,MATCH($C2984,'Policy Characteristics'!$C:$C,0))),"",INDEX('Policy Characteristics'!F:F,MATCH($C2984,'Policy Characteristics'!$C:$C,0)))</f>
        <v>-0.9</v>
      </c>
      <c r="M2984" s="261">
        <f>IF(ISBLANK(INDEX('Policy Characteristics'!G:G,MATCH($C2984,'Policy Characteristics'!$C:$C,0))),"",INDEX('Policy Characteristics'!G:G,MATCH($C2984,'Policy Characteristics'!$C:$C,0)))</f>
        <v>0.9</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of BAU price</v>
      </c>
      <c r="P2984" s="254" t="str">
        <f>IF(ISBLANK(INDEX('Policy Characteristics'!J:J,MATCH($C2984,'Policy Characteristics'!$C:$C,0))),"",INDEX('Policy Characteristics'!J:J,MATCH($C2984,'Policy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4" s="254" t="str">
        <f>IF(ISBLANK(INDEX('Policy Characteristics'!K:K,MATCH($C2984,'Policy Characteristics'!$C:$C,0))),"",INDEX('Policy Characteristics'!K:K,MATCH($C2984,'Policy Characteristics'!$C:$C,0)))</f>
        <v>fuels.html#fuel-taxes</v>
      </c>
      <c r="R2984" s="254" t="str">
        <f>IF(ISBLANK(INDEX('Policy Characteristics'!L:L,MATCH($C2984,'Policy Characteristics'!$C:$C,0))),"",INDEX('Policy Characteristics'!L:L,MATCH($C2984,'Policy Characteristics'!$C:$C,0)))</f>
        <v>fuel-taxes.html</v>
      </c>
    </row>
    <row r="2985" spans="1:18" s="4" customFormat="1" x14ac:dyDescent="0.35">
      <c r="A2985" s="254" t="str">
        <f>IF(ISBLANK(INDEX('Policy Characteristics'!A:A,MATCH($C2985,'Policy Characteristics'!$C:$C,0))),"",INDEX('Policy Characteristics'!A:A,MATCH($C2985,'Policy Characteristics'!$C:$C,0)))</f>
        <v>Cross-Sector</v>
      </c>
      <c r="B2985" s="262" t="str">
        <f>IF(ISBLANK(INDEX('Policy Characteristics'!B:B,MATCH($C2985,'Policy Characteristics'!$C:$C,0))),"",INDEX('Policy Characteristics'!B:B,MATCH($C2985,'Policy Characteristics'!$C:$C,0)))</f>
        <v>Fuel Taxes or Subsidies</v>
      </c>
      <c r="C2985" s="320" t="str">
        <f t="shared" si="139"/>
        <v>Additional Fuel Tax or Subsidy Rate by Fuel</v>
      </c>
      <c r="D2985" s="6" t="s">
        <v>44</v>
      </c>
      <c r="E2985" s="45" t="s">
        <v>3655</v>
      </c>
      <c r="F2985" s="6" t="s">
        <v>84</v>
      </c>
      <c r="G2985" s="45" t="s">
        <v>2405</v>
      </c>
      <c r="H2985" s="47">
        <f t="shared" si="138"/>
        <v>2984</v>
      </c>
      <c r="I2985" s="324" t="s">
        <v>41</v>
      </c>
      <c r="J2985" s="255" t="str">
        <f>IF(ISBLANK(INDEX('Policy Characteristics'!D:D,MATCH($C2985,'Policy Characteristics'!$C:$C,0))),"",INDEX('Policy Characteristics'!D:D,MATCH($C2985,'Policy Characteristics'!$C:$C,0)))</f>
        <v>Fuel Taxes or Subsidies</v>
      </c>
      <c r="K2985" s="254" t="str">
        <f>IF(ISBLANK(INDEX('Policy Characteristics'!E:E,MATCH($C2985,'Policy Characteristics'!$C:$C,0))),"",INDEX('Policy Characteristics'!E:E,MATCH($C2985,'Policy Characteristics'!$C:$C,0)))</f>
        <v>cross fuel tax</v>
      </c>
      <c r="L2985" s="261">
        <f>IF(ISBLANK(INDEX('Policy Characteristics'!F:F,MATCH($C2985,'Policy Characteristics'!$C:$C,0))),"",INDEX('Policy Characteristics'!F:F,MATCH($C2985,'Policy Characteristics'!$C:$C,0)))</f>
        <v>-0.9</v>
      </c>
      <c r="M2985" s="261">
        <f>IF(ISBLANK(INDEX('Policy Characteristics'!G:G,MATCH($C2985,'Policy Characteristics'!$C:$C,0))),"",INDEX('Policy Characteristics'!G:G,MATCH($C2985,'Policy Characteristics'!$C:$C,0)))</f>
        <v>0.9</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of BAU price</v>
      </c>
      <c r="P2985" s="254" t="str">
        <f>IF(ISBLANK(INDEX('Policy Characteristics'!J:J,MATCH($C2985,'Policy Characteristics'!$C:$C,0))),"",INDEX('Policy Characteristics'!J:J,MATCH($C2985,'Policy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5" s="254" t="str">
        <f>IF(ISBLANK(INDEX('Policy Characteristics'!K:K,MATCH($C2985,'Policy Characteristics'!$C:$C,0))),"",INDEX('Policy Characteristics'!K:K,MATCH($C2985,'Policy Characteristics'!$C:$C,0)))</f>
        <v>fuels.html#fuel-taxes</v>
      </c>
      <c r="R2985" s="254" t="str">
        <f>IF(ISBLANK(INDEX('Policy Characteristics'!L:L,MATCH($C2985,'Policy Characteristics'!$C:$C,0))),"",INDEX('Policy Characteristics'!L:L,MATCH($C2985,'Policy Characteristics'!$C:$C,0)))</f>
        <v>fuel-taxes.html</v>
      </c>
    </row>
    <row r="2986" spans="1:18" s="4" customFormat="1" x14ac:dyDescent="0.35">
      <c r="A2986" s="254" t="str">
        <f>IF(ISBLANK(INDEX('Policy Characteristics'!A:A,MATCH($C2986,'Policy Characteristics'!$C:$C,0))),"",INDEX('Policy Characteristics'!A:A,MATCH($C2986,'Policy Characteristics'!$C:$C,0)))</f>
        <v>Cross-Sector</v>
      </c>
      <c r="B2986" s="262" t="str">
        <f>IF(ISBLANK(INDEX('Policy Characteristics'!B:B,MATCH($C2986,'Policy Characteristics'!$C:$C,0))),"",INDEX('Policy Characteristics'!B:B,MATCH($C2986,'Policy Characteristics'!$C:$C,0)))</f>
        <v>Fuel Taxes or Subsidies</v>
      </c>
      <c r="C2986" s="320" t="str">
        <f t="shared" si="139"/>
        <v>Additional Fuel Tax or Subsidy Rate by Fuel</v>
      </c>
      <c r="D2986" s="6" t="s">
        <v>48</v>
      </c>
      <c r="E2986" s="45" t="s">
        <v>3655</v>
      </c>
      <c r="F2986" s="6" t="s">
        <v>88</v>
      </c>
      <c r="G2986" s="45" t="s">
        <v>2405</v>
      </c>
      <c r="H2986" s="47">
        <f t="shared" si="138"/>
        <v>2985</v>
      </c>
      <c r="I2986" s="324" t="s">
        <v>41</v>
      </c>
      <c r="J2986" s="255" t="str">
        <f>IF(ISBLANK(INDEX('Policy Characteristics'!D:D,MATCH($C2986,'Policy Characteristics'!$C:$C,0))),"",INDEX('Policy Characteristics'!D:D,MATCH($C2986,'Policy Characteristics'!$C:$C,0)))</f>
        <v>Fuel Taxes or Subsidies</v>
      </c>
      <c r="K2986" s="254" t="str">
        <f>IF(ISBLANK(INDEX('Policy Characteristics'!E:E,MATCH($C2986,'Policy Characteristics'!$C:$C,0))),"",INDEX('Policy Characteristics'!E:E,MATCH($C2986,'Policy Characteristics'!$C:$C,0)))</f>
        <v>cross fuel tax</v>
      </c>
      <c r="L2986" s="261">
        <f>IF(ISBLANK(INDEX('Policy Characteristics'!F:F,MATCH($C2986,'Policy Characteristics'!$C:$C,0))),"",INDEX('Policy Characteristics'!F:F,MATCH($C2986,'Policy Characteristics'!$C:$C,0)))</f>
        <v>-0.9</v>
      </c>
      <c r="M2986" s="261">
        <f>IF(ISBLANK(INDEX('Policy Characteristics'!G:G,MATCH($C2986,'Policy Characteristics'!$C:$C,0))),"",INDEX('Policy Characteristics'!G:G,MATCH($C2986,'Policy Characteristics'!$C:$C,0)))</f>
        <v>0.9</v>
      </c>
      <c r="N2986" s="261">
        <f>IF(ISBLANK(INDEX('Policy Characteristics'!H:H,MATCH($C2986,'Policy Characteristics'!$C:$C,0))),"",INDEX('Policy Characteristics'!H:H,MATCH($C2986,'Policy Characteristics'!$C:$C,0)))</f>
        <v>0.01</v>
      </c>
      <c r="O2986" s="254" t="str">
        <f>IF(ISBLANK(INDEX('Policy Characteristics'!I:I,MATCH($C2986,'Policy Characteristics'!$C:$C,0))),"",INDEX('Policy Characteristics'!I:I,MATCH($C2986,'Policy Characteristics'!$C:$C,0)))</f>
        <v>% of BAU price</v>
      </c>
      <c r="P2986" s="254" t="str">
        <f>IF(ISBLANK(INDEX('Policy Characteristics'!J:J,MATCH($C2986,'Policy Characteristics'!$C:$C,0))),"",INDEX('Policy Characteristics'!J:J,MATCH($C2986,'Policy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6" s="254" t="str">
        <f>IF(ISBLANK(INDEX('Policy Characteristics'!K:K,MATCH($C2986,'Policy Characteristics'!$C:$C,0))),"",INDEX('Policy Characteristics'!K:K,MATCH($C2986,'Policy Characteristics'!$C:$C,0)))</f>
        <v>fuels.html#fuel-taxes</v>
      </c>
      <c r="R2986" s="254" t="str">
        <f>IF(ISBLANK(INDEX('Policy Characteristics'!L:L,MATCH($C2986,'Policy Characteristics'!$C:$C,0))),"",INDEX('Policy Characteristics'!L:L,MATCH($C2986,'Policy Characteristics'!$C:$C,0)))</f>
        <v>fuel-taxes.html</v>
      </c>
    </row>
    <row r="2987" spans="1:18" s="4" customFormat="1" x14ac:dyDescent="0.35">
      <c r="A2987" s="254" t="str">
        <f>IF(ISBLANK(INDEX('Policy Characteristics'!A:A,MATCH($C2987,'Policy Characteristics'!$C:$C,0))),"",INDEX('Policy Characteristics'!A:A,MATCH($C2987,'Policy Characteristics'!$C:$C,0)))</f>
        <v>Cross-Sector</v>
      </c>
      <c r="B2987" s="262" t="str">
        <f>IF(ISBLANK(INDEX('Policy Characteristics'!B:B,MATCH($C2987,'Policy Characteristics'!$C:$C,0))),"",INDEX('Policy Characteristics'!B:B,MATCH($C2987,'Policy Characteristics'!$C:$C,0)))</f>
        <v>Fuel Taxes or Subsidies</v>
      </c>
      <c r="C2987" s="320" t="str">
        <f t="shared" si="139"/>
        <v>Additional Fuel Tax or Subsidy Rate by Fuel</v>
      </c>
      <c r="D2987" s="6" t="s">
        <v>50</v>
      </c>
      <c r="E2987" s="45" t="s">
        <v>3655</v>
      </c>
      <c r="F2987" s="6" t="s">
        <v>91</v>
      </c>
      <c r="G2987" s="45" t="s">
        <v>2405</v>
      </c>
      <c r="H2987" s="47">
        <f t="shared" ref="H2987:H3050" si="140">H2986+1</f>
        <v>2986</v>
      </c>
      <c r="I2987" s="324" t="s">
        <v>41</v>
      </c>
      <c r="J2987" s="255" t="str">
        <f>IF(ISBLANK(INDEX('Policy Characteristics'!D:D,MATCH($C2987,'Policy Characteristics'!$C:$C,0))),"",INDEX('Policy Characteristics'!D:D,MATCH($C2987,'Policy Characteristics'!$C:$C,0)))</f>
        <v>Fuel Taxes or Subsidies</v>
      </c>
      <c r="K2987" s="254" t="str">
        <f>IF(ISBLANK(INDEX('Policy Characteristics'!E:E,MATCH($C2987,'Policy Characteristics'!$C:$C,0))),"",INDEX('Policy Characteristics'!E:E,MATCH($C2987,'Policy Characteristics'!$C:$C,0)))</f>
        <v>cross fuel tax</v>
      </c>
      <c r="L2987" s="261">
        <f>IF(ISBLANK(INDEX('Policy Characteristics'!F:F,MATCH($C2987,'Policy Characteristics'!$C:$C,0))),"",INDEX('Policy Characteristics'!F:F,MATCH($C2987,'Policy Characteristics'!$C:$C,0)))</f>
        <v>-0.9</v>
      </c>
      <c r="M2987" s="261">
        <f>IF(ISBLANK(INDEX('Policy Characteristics'!G:G,MATCH($C2987,'Policy Characteristics'!$C:$C,0))),"",INDEX('Policy Characteristics'!G:G,MATCH($C2987,'Policy Characteristics'!$C:$C,0)))</f>
        <v>0.9</v>
      </c>
      <c r="N2987" s="261">
        <f>IF(ISBLANK(INDEX('Policy Characteristics'!H:H,MATCH($C2987,'Policy Characteristics'!$C:$C,0))),"",INDEX('Policy Characteristics'!H:H,MATCH($C2987,'Policy Characteristics'!$C:$C,0)))</f>
        <v>0.01</v>
      </c>
      <c r="O2987" s="254" t="str">
        <f>IF(ISBLANK(INDEX('Policy Characteristics'!I:I,MATCH($C2987,'Policy Characteristics'!$C:$C,0))),"",INDEX('Policy Characteristics'!I:I,MATCH($C2987,'Policy Characteristics'!$C:$C,0)))</f>
        <v>% of BAU price</v>
      </c>
      <c r="P2987" s="254" t="str">
        <f>IF(ISBLANK(INDEX('Policy Characteristics'!J:J,MATCH($C2987,'Policy Characteristics'!$C:$C,0))),"",INDEX('Policy Characteristics'!J:J,MATCH($C2987,'Policy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7" s="254" t="str">
        <f>IF(ISBLANK(INDEX('Policy Characteristics'!K:K,MATCH($C2987,'Policy Characteristics'!$C:$C,0))),"",INDEX('Policy Characteristics'!K:K,MATCH($C2987,'Policy Characteristics'!$C:$C,0)))</f>
        <v>fuels.html#fuel-taxes</v>
      </c>
      <c r="R2987" s="254" t="str">
        <f>IF(ISBLANK(INDEX('Policy Characteristics'!L:L,MATCH($C2987,'Policy Characteristics'!$C:$C,0))),"",INDEX('Policy Characteristics'!L:L,MATCH($C2987,'Policy Characteristics'!$C:$C,0)))</f>
        <v>fuel-taxes.html</v>
      </c>
    </row>
    <row r="2988" spans="1:18" s="4" customFormat="1" x14ac:dyDescent="0.35">
      <c r="A2988" s="254" t="str">
        <f>IF(ISBLANK(INDEX('Policy Characteristics'!A:A,MATCH($C2988,'Policy Characteristics'!$C:$C,0))),"",INDEX('Policy Characteristics'!A:A,MATCH($C2988,'Policy Characteristics'!$C:$C,0)))</f>
        <v>Cross-Sector</v>
      </c>
      <c r="B2988" s="262" t="str">
        <f>IF(ISBLANK(INDEX('Policy Characteristics'!B:B,MATCH($C2988,'Policy Characteristics'!$C:$C,0))),"",INDEX('Policy Characteristics'!B:B,MATCH($C2988,'Policy Characteristics'!$C:$C,0)))</f>
        <v>Fuel Taxes or Subsidies</v>
      </c>
      <c r="C2988" s="320" t="str">
        <f t="shared" si="139"/>
        <v>Additional Fuel Tax or Subsidy Rate by Fuel</v>
      </c>
      <c r="D2988" s="6" t="s">
        <v>51</v>
      </c>
      <c r="E2988" s="45" t="s">
        <v>3655</v>
      </c>
      <c r="F2988" s="6" t="s">
        <v>92</v>
      </c>
      <c r="G2988" s="45" t="s">
        <v>2405</v>
      </c>
      <c r="H2988" s="47">
        <f t="shared" si="140"/>
        <v>2987</v>
      </c>
      <c r="I2988" s="324" t="s">
        <v>41</v>
      </c>
      <c r="J2988" s="255" t="str">
        <f>IF(ISBLANK(INDEX('Policy Characteristics'!D:D,MATCH($C2988,'Policy Characteristics'!$C:$C,0))),"",INDEX('Policy Characteristics'!D:D,MATCH($C2988,'Policy Characteristics'!$C:$C,0)))</f>
        <v>Fuel Taxes or Subsidies</v>
      </c>
      <c r="K2988" s="254" t="str">
        <f>IF(ISBLANK(INDEX('Policy Characteristics'!E:E,MATCH($C2988,'Policy Characteristics'!$C:$C,0))),"",INDEX('Policy Characteristics'!E:E,MATCH($C2988,'Policy Characteristics'!$C:$C,0)))</f>
        <v>cross fuel tax</v>
      </c>
      <c r="L2988" s="261">
        <f>IF(ISBLANK(INDEX('Policy Characteristics'!F:F,MATCH($C2988,'Policy Characteristics'!$C:$C,0))),"",INDEX('Policy Characteristics'!F:F,MATCH($C2988,'Policy Characteristics'!$C:$C,0)))</f>
        <v>-0.9</v>
      </c>
      <c r="M2988" s="261">
        <f>IF(ISBLANK(INDEX('Policy Characteristics'!G:G,MATCH($C2988,'Policy Characteristics'!$C:$C,0))),"",INDEX('Policy Characteristics'!G:G,MATCH($C2988,'Policy Characteristics'!$C:$C,0)))</f>
        <v>0.9</v>
      </c>
      <c r="N2988" s="261">
        <f>IF(ISBLANK(INDEX('Policy Characteristics'!H:H,MATCH($C2988,'Policy Characteristics'!$C:$C,0))),"",INDEX('Policy Characteristics'!H:H,MATCH($C2988,'Policy Characteristics'!$C:$C,0)))</f>
        <v>0.01</v>
      </c>
      <c r="O2988" s="254" t="str">
        <f>IF(ISBLANK(INDEX('Policy Characteristics'!I:I,MATCH($C2988,'Policy Characteristics'!$C:$C,0))),"",INDEX('Policy Characteristics'!I:I,MATCH($C2988,'Policy Characteristics'!$C:$C,0)))</f>
        <v>% of BAU price</v>
      </c>
      <c r="P2988" s="254" t="str">
        <f>IF(ISBLANK(INDEX('Policy Characteristics'!J:J,MATCH($C2988,'Policy Characteristics'!$C:$C,0))),"",INDEX('Policy Characteristics'!J:J,MATCH($C2988,'Policy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8" s="254" t="str">
        <f>IF(ISBLANK(INDEX('Policy Characteristics'!K:K,MATCH($C2988,'Policy Characteristics'!$C:$C,0))),"",INDEX('Policy Characteristics'!K:K,MATCH($C2988,'Policy Characteristics'!$C:$C,0)))</f>
        <v>fuels.html#fuel-taxes</v>
      </c>
      <c r="R2988" s="254" t="str">
        <f>IF(ISBLANK(INDEX('Policy Characteristics'!L:L,MATCH($C2988,'Policy Characteristics'!$C:$C,0))),"",INDEX('Policy Characteristics'!L:L,MATCH($C2988,'Policy Characteristics'!$C:$C,0)))</f>
        <v>fuel-taxes.html</v>
      </c>
    </row>
    <row r="2989" spans="1:18" s="4" customFormat="1" x14ac:dyDescent="0.35">
      <c r="A2989" s="254" t="str">
        <f>IF(ISBLANK(INDEX('Policy Characteristics'!A:A,MATCH($C2989,'Policy Characteristics'!$C:$C,0))),"",INDEX('Policy Characteristics'!A:A,MATCH($C2989,'Policy Characteristics'!$C:$C,0)))</f>
        <v>Cross-Sector</v>
      </c>
      <c r="B2989" s="262" t="str">
        <f>IF(ISBLANK(INDEX('Policy Characteristics'!B:B,MATCH($C2989,'Policy Characteristics'!$C:$C,0))),"",INDEX('Policy Characteristics'!B:B,MATCH($C2989,'Policy Characteristics'!$C:$C,0)))</f>
        <v>Fuel Taxes or Subsidies</v>
      </c>
      <c r="C2989" s="320" t="str">
        <f t="shared" si="139"/>
        <v>Additional Fuel Tax or Subsidy Rate by Fuel</v>
      </c>
      <c r="D2989" s="6" t="s">
        <v>52</v>
      </c>
      <c r="E2989" s="45" t="s">
        <v>3655</v>
      </c>
      <c r="F2989" s="6" t="s">
        <v>93</v>
      </c>
      <c r="G2989" s="45" t="s">
        <v>2405</v>
      </c>
      <c r="H2989" s="47">
        <f t="shared" si="140"/>
        <v>2988</v>
      </c>
      <c r="I2989" s="324" t="s">
        <v>41</v>
      </c>
      <c r="J2989" s="255" t="str">
        <f>IF(ISBLANK(INDEX('Policy Characteristics'!D:D,MATCH($C2989,'Policy Characteristics'!$C:$C,0))),"",INDEX('Policy Characteristics'!D:D,MATCH($C2989,'Policy Characteristics'!$C:$C,0)))</f>
        <v>Fuel Taxes or Subsidies</v>
      </c>
      <c r="K2989" s="254" t="str">
        <f>IF(ISBLANK(INDEX('Policy Characteristics'!E:E,MATCH($C2989,'Policy Characteristics'!$C:$C,0))),"",INDEX('Policy Characteristics'!E:E,MATCH($C2989,'Policy Characteristics'!$C:$C,0)))</f>
        <v>cross fuel tax</v>
      </c>
      <c r="L2989" s="261">
        <f>IF(ISBLANK(INDEX('Policy Characteristics'!F:F,MATCH($C2989,'Policy Characteristics'!$C:$C,0))),"",INDEX('Policy Characteristics'!F:F,MATCH($C2989,'Policy Characteristics'!$C:$C,0)))</f>
        <v>-0.9</v>
      </c>
      <c r="M2989" s="261">
        <f>IF(ISBLANK(INDEX('Policy Characteristics'!G:G,MATCH($C2989,'Policy Characteristics'!$C:$C,0))),"",INDEX('Policy Characteristics'!G:G,MATCH($C2989,'Policy Characteristics'!$C:$C,0)))</f>
        <v>0.9</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of BAU price</v>
      </c>
      <c r="P2989" s="254" t="str">
        <f>IF(ISBLANK(INDEX('Policy Characteristics'!J:J,MATCH($C2989,'Policy Characteristics'!$C:$C,0))),"",INDEX('Policy Characteristics'!J:J,MATCH($C2989,'Policy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9" s="254" t="str">
        <f>IF(ISBLANK(INDEX('Policy Characteristics'!K:K,MATCH($C2989,'Policy Characteristics'!$C:$C,0))),"",INDEX('Policy Characteristics'!K:K,MATCH($C2989,'Policy Characteristics'!$C:$C,0)))</f>
        <v>fuels.html#fuel-taxes</v>
      </c>
      <c r="R2989" s="254" t="str">
        <f>IF(ISBLANK(INDEX('Policy Characteristics'!L:L,MATCH($C2989,'Policy Characteristics'!$C:$C,0))),"",INDEX('Policy Characteristics'!L:L,MATCH($C2989,'Policy Characteristics'!$C:$C,0)))</f>
        <v>fuel-taxes.html</v>
      </c>
    </row>
    <row r="2990" spans="1:18" s="4" customFormat="1" x14ac:dyDescent="0.35">
      <c r="A2990" s="254" t="str">
        <f>IF(ISBLANK(INDEX('Policy Characteristics'!A:A,MATCH($C2990,'Policy Characteristics'!$C:$C,0))),"",INDEX('Policy Characteristics'!A:A,MATCH($C2990,'Policy Characteristics'!$C:$C,0)))</f>
        <v>Cross-Sector</v>
      </c>
      <c r="B2990" s="262" t="str">
        <f>IF(ISBLANK(INDEX('Policy Characteristics'!B:B,MATCH($C2990,'Policy Characteristics'!$C:$C,0))),"",INDEX('Policy Characteristics'!B:B,MATCH($C2990,'Policy Characteristics'!$C:$C,0)))</f>
        <v>Fuel Taxes or Subsidies</v>
      </c>
      <c r="C2990" s="320" t="str">
        <f t="shared" si="139"/>
        <v>Additional Fuel Tax or Subsidy Rate by Fuel</v>
      </c>
      <c r="D2990" s="6" t="s">
        <v>53</v>
      </c>
      <c r="E2990" s="45" t="s">
        <v>3655</v>
      </c>
      <c r="F2990" s="6" t="s">
        <v>94</v>
      </c>
      <c r="G2990" s="45" t="s">
        <v>2405</v>
      </c>
      <c r="H2990" s="47">
        <f t="shared" si="140"/>
        <v>2989</v>
      </c>
      <c r="I2990" s="324" t="s">
        <v>41</v>
      </c>
      <c r="J2990" s="255" t="str">
        <f>IF(ISBLANK(INDEX('Policy Characteristics'!D:D,MATCH($C2990,'Policy Characteristics'!$C:$C,0))),"",INDEX('Policy Characteristics'!D:D,MATCH($C2990,'Policy Characteristics'!$C:$C,0)))</f>
        <v>Fuel Taxes or Subsidies</v>
      </c>
      <c r="K2990" s="254" t="str">
        <f>IF(ISBLANK(INDEX('Policy Characteristics'!E:E,MATCH($C2990,'Policy Characteristics'!$C:$C,0))),"",INDEX('Policy Characteristics'!E:E,MATCH($C2990,'Policy Characteristics'!$C:$C,0)))</f>
        <v>cross fuel tax</v>
      </c>
      <c r="L2990" s="261">
        <f>IF(ISBLANK(INDEX('Policy Characteristics'!F:F,MATCH($C2990,'Policy Characteristics'!$C:$C,0))),"",INDEX('Policy Characteristics'!F:F,MATCH($C2990,'Policy Characteristics'!$C:$C,0)))</f>
        <v>-0.9</v>
      </c>
      <c r="M2990" s="261">
        <f>IF(ISBLANK(INDEX('Policy Characteristics'!G:G,MATCH($C2990,'Policy Characteristics'!$C:$C,0))),"",INDEX('Policy Characteristics'!G:G,MATCH($C2990,'Policy Characteristics'!$C:$C,0)))</f>
        <v>0.9</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of BAU price</v>
      </c>
      <c r="P2990" s="254" t="str">
        <f>IF(ISBLANK(INDEX('Policy Characteristics'!J:J,MATCH($C2990,'Policy Characteristics'!$C:$C,0))),"",INDEX('Policy Characteristics'!J:J,MATCH($C2990,'Policy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0" s="254" t="str">
        <f>IF(ISBLANK(INDEX('Policy Characteristics'!K:K,MATCH($C2990,'Policy Characteristics'!$C:$C,0))),"",INDEX('Policy Characteristics'!K:K,MATCH($C2990,'Policy Characteristics'!$C:$C,0)))</f>
        <v>fuels.html#fuel-taxes</v>
      </c>
      <c r="R2990" s="254" t="str">
        <f>IF(ISBLANK(INDEX('Policy Characteristics'!L:L,MATCH($C2990,'Policy Characteristics'!$C:$C,0))),"",INDEX('Policy Characteristics'!L:L,MATCH($C2990,'Policy Characteristics'!$C:$C,0)))</f>
        <v>fuel-taxes.html</v>
      </c>
    </row>
    <row r="2991" spans="1:18" x14ac:dyDescent="0.35">
      <c r="A2991" s="254" t="str">
        <f>IF(ISBLANK(INDEX('Policy Characteristics'!A:A,MATCH($C2991,'Policy Characteristics'!$C:$C,0))),"",INDEX('Policy Characteristics'!A:A,MATCH($C2991,'Policy Characteristics'!$C:$C,0)))</f>
        <v>Cross-Sector</v>
      </c>
      <c r="B2991" s="262" t="str">
        <f>IF(ISBLANK(INDEX('Policy Characteristics'!B:B,MATCH($C2991,'Policy Characteristics'!$C:$C,0))),"",INDEX('Policy Characteristics'!B:B,MATCH($C2991,'Policy Characteristics'!$C:$C,0)))</f>
        <v>Fuel Taxes or Subsidies</v>
      </c>
      <c r="C2991" s="320" t="str">
        <f t="shared" si="139"/>
        <v>Additional Fuel Tax or Subsidy Rate by Fuel</v>
      </c>
      <c r="D2991" s="6" t="s">
        <v>2448</v>
      </c>
      <c r="E2991" s="45" t="s">
        <v>3655</v>
      </c>
      <c r="F2991" s="6" t="s">
        <v>2449</v>
      </c>
      <c r="G2991" s="45" t="s">
        <v>2405</v>
      </c>
      <c r="H2991" s="47">
        <f t="shared" si="140"/>
        <v>2990</v>
      </c>
      <c r="I2991" s="324" t="s">
        <v>41</v>
      </c>
      <c r="J2991" s="255" t="str">
        <f>IF(ISBLANK(INDEX('Policy Characteristics'!D:D,MATCH($C2991,'Policy Characteristics'!$C:$C,0))),"",INDEX('Policy Characteristics'!D:D,MATCH($C2991,'Policy Characteristics'!$C:$C,0)))</f>
        <v>Fuel Taxes or Subsidies</v>
      </c>
      <c r="K2991" s="254" t="str">
        <f>IF(ISBLANK(INDEX('Policy Characteristics'!E:E,MATCH($C2991,'Policy Characteristics'!$C:$C,0))),"",INDEX('Policy Characteristics'!E:E,MATCH($C2991,'Policy Characteristics'!$C:$C,0)))</f>
        <v>cross fuel tax</v>
      </c>
      <c r="L2991" s="261">
        <f>IF(ISBLANK(INDEX('Policy Characteristics'!F:F,MATCH($C2991,'Policy Characteristics'!$C:$C,0))),"",INDEX('Policy Characteristics'!F:F,MATCH($C2991,'Policy Characteristics'!$C:$C,0)))</f>
        <v>-0.9</v>
      </c>
      <c r="M2991" s="261">
        <f>IF(ISBLANK(INDEX('Policy Characteristics'!G:G,MATCH($C2991,'Policy Characteristics'!$C:$C,0))),"",INDEX('Policy Characteristics'!G:G,MATCH($C2991,'Policy Characteristics'!$C:$C,0)))</f>
        <v>0.9</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of BAU price</v>
      </c>
      <c r="P2991" s="254" t="str">
        <f>IF(ISBLANK(INDEX('Policy Characteristics'!J:J,MATCH($C2991,'Policy Characteristics'!$C:$C,0))),"",INDEX('Policy Characteristics'!J:J,MATCH($C2991,'Policy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1" s="254" t="str">
        <f>IF(ISBLANK(INDEX('Policy Characteristics'!K:K,MATCH($C2991,'Policy Characteristics'!$C:$C,0))),"",INDEX('Policy Characteristics'!K:K,MATCH($C2991,'Policy Characteristics'!$C:$C,0)))</f>
        <v>fuels.html#fuel-taxes</v>
      </c>
      <c r="R2991" s="254" t="str">
        <f>IF(ISBLANK(INDEX('Policy Characteristics'!L:L,MATCH($C2991,'Policy Characteristics'!$C:$C,0))),"",INDEX('Policy Characteristics'!L:L,MATCH($C2991,'Policy Characteristics'!$C:$C,0)))</f>
        <v>fuel-taxes.html</v>
      </c>
    </row>
    <row r="2992" spans="1:18" x14ac:dyDescent="0.35">
      <c r="A2992" s="254" t="str">
        <f>IF(ISBLANK(INDEX('Policy Characteristics'!A:A,MATCH($C2992,'Policy Characteristics'!$C:$C,0))),"",INDEX('Policy Characteristics'!A:A,MATCH($C2992,'Policy Characteristics'!$C:$C,0)))</f>
        <v>Cross-Sector</v>
      </c>
      <c r="B2992" s="262" t="str">
        <f>IF(ISBLANK(INDEX('Policy Characteristics'!B:B,MATCH($C2992,'Policy Characteristics'!$C:$C,0))),"",INDEX('Policy Characteristics'!B:B,MATCH($C2992,'Policy Characteristics'!$C:$C,0)))</f>
        <v>Fuel Taxes or Subsidies</v>
      </c>
      <c r="C2992" s="320" t="str">
        <f t="shared" si="139"/>
        <v>Additional Fuel Tax or Subsidy Rate by Fuel</v>
      </c>
      <c r="D2992" s="6" t="s">
        <v>71</v>
      </c>
      <c r="E2992" s="45" t="s">
        <v>3655</v>
      </c>
      <c r="F2992" s="6" t="s">
        <v>95</v>
      </c>
      <c r="G2992" s="45" t="s">
        <v>2405</v>
      </c>
      <c r="H2992" s="47">
        <f t="shared" si="140"/>
        <v>2991</v>
      </c>
      <c r="I2992" s="324" t="s">
        <v>41</v>
      </c>
      <c r="J2992" s="255" t="str">
        <f>IF(ISBLANK(INDEX('Policy Characteristics'!D:D,MATCH($C2992,'Policy Characteristics'!$C:$C,0))),"",INDEX('Policy Characteristics'!D:D,MATCH($C2992,'Policy Characteristics'!$C:$C,0)))</f>
        <v>Fuel Taxes or Subsidies</v>
      </c>
      <c r="K2992" s="254" t="str">
        <f>IF(ISBLANK(INDEX('Policy Characteristics'!E:E,MATCH($C2992,'Policy Characteristics'!$C:$C,0))),"",INDEX('Policy Characteristics'!E:E,MATCH($C2992,'Policy Characteristics'!$C:$C,0)))</f>
        <v>cross fuel tax</v>
      </c>
      <c r="L2992" s="261">
        <f>IF(ISBLANK(INDEX('Policy Characteristics'!F:F,MATCH($C2992,'Policy Characteristics'!$C:$C,0))),"",INDEX('Policy Characteristics'!F:F,MATCH($C2992,'Policy Characteristics'!$C:$C,0)))</f>
        <v>-0.9</v>
      </c>
      <c r="M2992" s="261">
        <f>IF(ISBLANK(INDEX('Policy Characteristics'!G:G,MATCH($C2992,'Policy Characteristics'!$C:$C,0))),"",INDEX('Policy Characteristics'!G:G,MATCH($C2992,'Policy Characteristics'!$C:$C,0)))</f>
        <v>0.9</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of BAU price</v>
      </c>
      <c r="P2992" s="254" t="str">
        <f>IF(ISBLANK(INDEX('Policy Characteristics'!J:J,MATCH($C2992,'Policy Characteristics'!$C:$C,0))),"",INDEX('Policy Characteristics'!J:J,MATCH($C2992,'Policy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2" s="254" t="str">
        <f>IF(ISBLANK(INDEX('Policy Characteristics'!K:K,MATCH($C2992,'Policy Characteristics'!$C:$C,0))),"",INDEX('Policy Characteristics'!K:K,MATCH($C2992,'Policy Characteristics'!$C:$C,0)))</f>
        <v>fuels.html#fuel-taxes</v>
      </c>
      <c r="R2992" s="254" t="str">
        <f>IF(ISBLANK(INDEX('Policy Characteristics'!L:L,MATCH($C2992,'Policy Characteristics'!$C:$C,0))),"",INDEX('Policy Characteristics'!L:L,MATCH($C2992,'Policy Characteristics'!$C:$C,0)))</f>
        <v>fuel-taxes.html</v>
      </c>
    </row>
    <row r="2993" spans="1:18" x14ac:dyDescent="0.35">
      <c r="A2993" s="254" t="str">
        <f>IF(ISBLANK(INDEX('Policy Characteristics'!A:A,MATCH($C2993,'Policy Characteristics'!$C:$C,0))),"",INDEX('Policy Characteristics'!A:A,MATCH($C2993,'Policy Characteristics'!$C:$C,0)))</f>
        <v>Cross-Sector</v>
      </c>
      <c r="B2993" s="262" t="str">
        <f>IF(ISBLANK(INDEX('Policy Characteristics'!B:B,MATCH($C2993,'Policy Characteristics'!$C:$C,0))),"",INDEX('Policy Characteristics'!B:B,MATCH($C2993,'Policy Characteristics'!$C:$C,0)))</f>
        <v>Fuel Taxes or Subsidies</v>
      </c>
      <c r="C2993" s="320" t="str">
        <f t="shared" si="139"/>
        <v>Additional Fuel Tax or Subsidy Rate by Fuel</v>
      </c>
      <c r="D2993" s="6" t="s">
        <v>427</v>
      </c>
      <c r="E2993" s="45" t="s">
        <v>3655</v>
      </c>
      <c r="F2993" s="6" t="s">
        <v>428</v>
      </c>
      <c r="G2993" s="45" t="s">
        <v>2405</v>
      </c>
      <c r="H2993" s="47">
        <f t="shared" si="140"/>
        <v>2992</v>
      </c>
      <c r="I2993" s="324" t="s">
        <v>41</v>
      </c>
      <c r="J2993" s="255" t="str">
        <f>IF(ISBLANK(INDEX('Policy Characteristics'!D:D,MATCH($C2993,'Policy Characteristics'!$C:$C,0))),"",INDEX('Policy Characteristics'!D:D,MATCH($C2993,'Policy Characteristics'!$C:$C,0)))</f>
        <v>Fuel Taxes or Subsidies</v>
      </c>
      <c r="K2993" s="254" t="str">
        <f>IF(ISBLANK(INDEX('Policy Characteristics'!E:E,MATCH($C2993,'Policy Characteristics'!$C:$C,0))),"",INDEX('Policy Characteristics'!E:E,MATCH($C2993,'Policy Characteristics'!$C:$C,0)))</f>
        <v>cross fuel tax</v>
      </c>
      <c r="L2993" s="261">
        <f>IF(ISBLANK(INDEX('Policy Characteristics'!F:F,MATCH($C2993,'Policy Characteristics'!$C:$C,0))),"",INDEX('Policy Characteristics'!F:F,MATCH($C2993,'Policy Characteristics'!$C:$C,0)))</f>
        <v>-0.9</v>
      </c>
      <c r="M2993" s="261">
        <f>IF(ISBLANK(INDEX('Policy Characteristics'!G:G,MATCH($C2993,'Policy Characteristics'!$C:$C,0))),"",INDEX('Policy Characteristics'!G:G,MATCH($C2993,'Policy Characteristics'!$C:$C,0)))</f>
        <v>0.9</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of BAU price</v>
      </c>
      <c r="P2993" s="254" t="str">
        <f>IF(ISBLANK(INDEX('Policy Characteristics'!J:J,MATCH($C2993,'Policy Characteristics'!$C:$C,0))),"",INDEX('Policy Characteristics'!J:J,MATCH($C2993,'Policy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3" s="254" t="str">
        <f>IF(ISBLANK(INDEX('Policy Characteristics'!K:K,MATCH($C2993,'Policy Characteristics'!$C:$C,0))),"",INDEX('Policy Characteristics'!K:K,MATCH($C2993,'Policy Characteristics'!$C:$C,0)))</f>
        <v>fuels.html#fuel-taxes</v>
      </c>
      <c r="R2993" s="254" t="str">
        <f>IF(ISBLANK(INDEX('Policy Characteristics'!L:L,MATCH($C2993,'Policy Characteristics'!$C:$C,0))),"",INDEX('Policy Characteristics'!L:L,MATCH($C2993,'Policy Characteristics'!$C:$C,0)))</f>
        <v>fuel-taxes.html</v>
      </c>
    </row>
    <row r="2994" spans="1:18" x14ac:dyDescent="0.35">
      <c r="A2994" s="254" t="str">
        <f>IF(ISBLANK(INDEX('Policy Characteristics'!A:A,MATCH($C2994,'Policy Characteristics'!$C:$C,0))),"",INDEX('Policy Characteristics'!A:A,MATCH($C2994,'Policy Characteristics'!$C:$C,0)))</f>
        <v>Cross-Sector</v>
      </c>
      <c r="B2994" s="262" t="str">
        <f>IF(ISBLANK(INDEX('Policy Characteristics'!B:B,MATCH($C2994,'Policy Characteristics'!$C:$C,0))),"",INDEX('Policy Characteristics'!B:B,MATCH($C2994,'Policy Characteristics'!$C:$C,0)))</f>
        <v>Fuel Taxes or Subsidies</v>
      </c>
      <c r="C2994" s="320" t="str">
        <f t="shared" si="139"/>
        <v>Additional Fuel Tax or Subsidy Rate by Fuel</v>
      </c>
      <c r="D2994" s="6" t="s">
        <v>2440</v>
      </c>
      <c r="E2994" s="45" t="s">
        <v>3655</v>
      </c>
      <c r="F2994" s="6" t="s">
        <v>2444</v>
      </c>
      <c r="G2994" s="45" t="s">
        <v>2405</v>
      </c>
      <c r="H2994" s="47">
        <f t="shared" si="140"/>
        <v>2993</v>
      </c>
      <c r="I2994" s="324" t="s">
        <v>41</v>
      </c>
      <c r="J2994" s="255" t="str">
        <f>IF(ISBLANK(INDEX('Policy Characteristics'!D:D,MATCH($C2994,'Policy Characteristics'!$C:$C,0))),"",INDEX('Policy Characteristics'!D:D,MATCH($C2994,'Policy Characteristics'!$C:$C,0)))</f>
        <v>Fuel Taxes or Subsidies</v>
      </c>
      <c r="K2994" s="254" t="str">
        <f>IF(ISBLANK(INDEX('Policy Characteristics'!E:E,MATCH($C2994,'Policy Characteristics'!$C:$C,0))),"",INDEX('Policy Characteristics'!E:E,MATCH($C2994,'Policy Characteristics'!$C:$C,0)))</f>
        <v>cross fuel tax</v>
      </c>
      <c r="L2994" s="261">
        <f>IF(ISBLANK(INDEX('Policy Characteristics'!F:F,MATCH($C2994,'Policy Characteristics'!$C:$C,0))),"",INDEX('Policy Characteristics'!F:F,MATCH($C2994,'Policy Characteristics'!$C:$C,0)))</f>
        <v>-0.9</v>
      </c>
      <c r="M2994" s="261">
        <f>IF(ISBLANK(INDEX('Policy Characteristics'!G:G,MATCH($C2994,'Policy Characteristics'!$C:$C,0))),"",INDEX('Policy Characteristics'!G:G,MATCH($C2994,'Policy Characteristics'!$C:$C,0)))</f>
        <v>0.9</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of BAU price</v>
      </c>
      <c r="P2994" s="254" t="str">
        <f>IF(ISBLANK(INDEX('Policy Characteristics'!J:J,MATCH($C2994,'Policy Characteristics'!$C:$C,0))),"",INDEX('Policy Characteristics'!J:J,MATCH($C2994,'Policy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4" s="254" t="str">
        <f>IF(ISBLANK(INDEX('Policy Characteristics'!K:K,MATCH($C2994,'Policy Characteristics'!$C:$C,0))),"",INDEX('Policy Characteristics'!K:K,MATCH($C2994,'Policy Characteristics'!$C:$C,0)))</f>
        <v>fuels.html#fuel-taxes</v>
      </c>
      <c r="R2994" s="254" t="str">
        <f>IF(ISBLANK(INDEX('Policy Characteristics'!L:L,MATCH($C2994,'Policy Characteristics'!$C:$C,0))),"",INDEX('Policy Characteristics'!L:L,MATCH($C2994,'Policy Characteristics'!$C:$C,0)))</f>
        <v>fuel-taxes.html</v>
      </c>
    </row>
    <row r="2995" spans="1:18" x14ac:dyDescent="0.35">
      <c r="A2995" s="254" t="str">
        <f>IF(ISBLANK(INDEX('Policy Characteristics'!A:A,MATCH($C2995,'Policy Characteristics'!$C:$C,0))),"",INDEX('Policy Characteristics'!A:A,MATCH($C2995,'Policy Characteristics'!$C:$C,0)))</f>
        <v>Cross-Sector</v>
      </c>
      <c r="B2995" s="262" t="str">
        <f>IF(ISBLANK(INDEX('Policy Characteristics'!B:B,MATCH($C2995,'Policy Characteristics'!$C:$C,0))),"",INDEX('Policy Characteristics'!B:B,MATCH($C2995,'Policy Characteristics'!$C:$C,0)))</f>
        <v>Fuel Taxes or Subsidies</v>
      </c>
      <c r="C2995" s="320" t="str">
        <f t="shared" si="139"/>
        <v>Additional Fuel Tax or Subsidy Rate by Fuel</v>
      </c>
      <c r="D2995" s="6" t="s">
        <v>2450</v>
      </c>
      <c r="E2995" s="45" t="s">
        <v>3655</v>
      </c>
      <c r="F2995" s="6" t="s">
        <v>2451</v>
      </c>
      <c r="G2995" s="45" t="s">
        <v>2405</v>
      </c>
      <c r="H2995" s="47">
        <f t="shared" si="140"/>
        <v>2994</v>
      </c>
      <c r="I2995" s="324" t="s">
        <v>41</v>
      </c>
      <c r="J2995" s="255" t="str">
        <f>IF(ISBLANK(INDEX('Policy Characteristics'!D:D,MATCH($C2995,'Policy Characteristics'!$C:$C,0))),"",INDEX('Policy Characteristics'!D:D,MATCH($C2995,'Policy Characteristics'!$C:$C,0)))</f>
        <v>Fuel Taxes or Subsidies</v>
      </c>
      <c r="K2995" s="254" t="str">
        <f>IF(ISBLANK(INDEX('Policy Characteristics'!E:E,MATCH($C2995,'Policy Characteristics'!$C:$C,0))),"",INDEX('Policy Characteristics'!E:E,MATCH($C2995,'Policy Characteristics'!$C:$C,0)))</f>
        <v>cross fuel tax</v>
      </c>
      <c r="L2995" s="261">
        <f>IF(ISBLANK(INDEX('Policy Characteristics'!F:F,MATCH($C2995,'Policy Characteristics'!$C:$C,0))),"",INDEX('Policy Characteristics'!F:F,MATCH($C2995,'Policy Characteristics'!$C:$C,0)))</f>
        <v>-0.9</v>
      </c>
      <c r="M2995" s="261">
        <f>IF(ISBLANK(INDEX('Policy Characteristics'!G:G,MATCH($C2995,'Policy Characteristics'!$C:$C,0))),"",INDEX('Policy Characteristics'!G:G,MATCH($C2995,'Policy Characteristics'!$C:$C,0)))</f>
        <v>0.9</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of BAU price</v>
      </c>
      <c r="P2995" s="254" t="str">
        <f>IF(ISBLANK(INDEX('Policy Characteristics'!J:J,MATCH($C2995,'Policy Characteristics'!$C:$C,0))),"",INDEX('Policy Characteristics'!J:J,MATCH($C2995,'Policy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5" s="254" t="str">
        <f>IF(ISBLANK(INDEX('Policy Characteristics'!K:K,MATCH($C2995,'Policy Characteristics'!$C:$C,0))),"",INDEX('Policy Characteristics'!K:K,MATCH($C2995,'Policy Characteristics'!$C:$C,0)))</f>
        <v>fuels.html#fuel-taxes</v>
      </c>
      <c r="R2995" s="254" t="str">
        <f>IF(ISBLANK(INDEX('Policy Characteristics'!L:L,MATCH($C2995,'Policy Characteristics'!$C:$C,0))),"",INDEX('Policy Characteristics'!L:L,MATCH($C2995,'Policy Characteristics'!$C:$C,0)))</f>
        <v>fuel-taxes.html</v>
      </c>
    </row>
    <row r="2996" spans="1:18" x14ac:dyDescent="0.35">
      <c r="A2996" s="254" t="str">
        <f>IF(ISBLANK(INDEX('Policy Characteristics'!A:A,MATCH($C2996,'Policy Characteristics'!$C:$C,0))),"",INDEX('Policy Characteristics'!A:A,MATCH($C2996,'Policy Characteristics'!$C:$C,0)))</f>
        <v>Cross-Sector</v>
      </c>
      <c r="B2996" s="262" t="str">
        <f>IF(ISBLANK(INDEX('Policy Characteristics'!B:B,MATCH($C2996,'Policy Characteristics'!$C:$C,0))),"",INDEX('Policy Characteristics'!B:B,MATCH($C2996,'Policy Characteristics'!$C:$C,0)))</f>
        <v>Fuel Taxes or Subsidies</v>
      </c>
      <c r="C2996" s="320" t="str">
        <f t="shared" si="139"/>
        <v>Additional Fuel Tax or Subsidy Rate by Fuel</v>
      </c>
      <c r="D2996" s="6" t="s">
        <v>2441</v>
      </c>
      <c r="E2996" s="45" t="s">
        <v>3655</v>
      </c>
      <c r="F2996" s="6" t="s">
        <v>2445</v>
      </c>
      <c r="G2996" s="45" t="s">
        <v>2405</v>
      </c>
      <c r="H2996" s="47">
        <f t="shared" si="140"/>
        <v>2995</v>
      </c>
      <c r="I2996" s="324" t="s">
        <v>41</v>
      </c>
      <c r="J2996" s="255" t="str">
        <f>IF(ISBLANK(INDEX('Policy Characteristics'!D:D,MATCH($C2996,'Policy Characteristics'!$C:$C,0))),"",INDEX('Policy Characteristics'!D:D,MATCH($C2996,'Policy Characteristics'!$C:$C,0)))</f>
        <v>Fuel Taxes or Subsidies</v>
      </c>
      <c r="K2996" s="254" t="str">
        <f>IF(ISBLANK(INDEX('Policy Characteristics'!E:E,MATCH($C2996,'Policy Characteristics'!$C:$C,0))),"",INDEX('Policy Characteristics'!E:E,MATCH($C2996,'Policy Characteristics'!$C:$C,0)))</f>
        <v>cross fuel tax</v>
      </c>
      <c r="L2996" s="261">
        <f>IF(ISBLANK(INDEX('Policy Characteristics'!F:F,MATCH($C2996,'Policy Characteristics'!$C:$C,0))),"",INDEX('Policy Characteristics'!F:F,MATCH($C2996,'Policy Characteristics'!$C:$C,0)))</f>
        <v>-0.9</v>
      </c>
      <c r="M2996" s="261">
        <f>IF(ISBLANK(INDEX('Policy Characteristics'!G:G,MATCH($C2996,'Policy Characteristics'!$C:$C,0))),"",INDEX('Policy Characteristics'!G:G,MATCH($C2996,'Policy Characteristics'!$C:$C,0)))</f>
        <v>0.9</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of BAU price</v>
      </c>
      <c r="P2996" s="254" t="str">
        <f>IF(ISBLANK(INDEX('Policy Characteristics'!J:J,MATCH($C2996,'Policy Characteristics'!$C:$C,0))),"",INDEX('Policy Characteristics'!J:J,MATCH($C2996,'Policy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6" s="254" t="str">
        <f>IF(ISBLANK(INDEX('Policy Characteristics'!K:K,MATCH($C2996,'Policy Characteristics'!$C:$C,0))),"",INDEX('Policy Characteristics'!K:K,MATCH($C2996,'Policy Characteristics'!$C:$C,0)))</f>
        <v>fuels.html#fuel-taxes</v>
      </c>
      <c r="R2996" s="254" t="str">
        <f>IF(ISBLANK(INDEX('Policy Characteristics'!L:L,MATCH($C2996,'Policy Characteristics'!$C:$C,0))),"",INDEX('Policy Characteristics'!L:L,MATCH($C2996,'Policy Characteristics'!$C:$C,0)))</f>
        <v>fuel-taxes.html</v>
      </c>
    </row>
    <row r="2997" spans="1:18" x14ac:dyDescent="0.35">
      <c r="A2997" s="254" t="str">
        <f>IF(ISBLANK(INDEX('Policy Characteristics'!A:A,MATCH($C2997,'Policy Characteristics'!$C:$C,0))),"",INDEX('Policy Characteristics'!A:A,MATCH($C2997,'Policy Characteristics'!$C:$C,0)))</f>
        <v>Cross-Sector</v>
      </c>
      <c r="B2997" s="262" t="str">
        <f>IF(ISBLANK(INDEX('Policy Characteristics'!B:B,MATCH($C2997,'Policy Characteristics'!$C:$C,0))),"",INDEX('Policy Characteristics'!B:B,MATCH($C2997,'Policy Characteristics'!$C:$C,0)))</f>
        <v>Fuel Taxes or Subsidies</v>
      </c>
      <c r="C2997" s="320" t="str">
        <f t="shared" si="139"/>
        <v>Additional Fuel Tax or Subsidy Rate by Fuel</v>
      </c>
      <c r="D2997" s="6" t="s">
        <v>2442</v>
      </c>
      <c r="E2997" s="45" t="s">
        <v>3655</v>
      </c>
      <c r="F2997" s="6" t="s">
        <v>2446</v>
      </c>
      <c r="G2997" s="45" t="s">
        <v>2405</v>
      </c>
      <c r="H2997" s="47">
        <f t="shared" si="140"/>
        <v>2996</v>
      </c>
      <c r="I2997" s="324" t="s">
        <v>41</v>
      </c>
      <c r="J2997" s="255" t="str">
        <f>IF(ISBLANK(INDEX('Policy Characteristics'!D:D,MATCH($C2997,'Policy Characteristics'!$C:$C,0))),"",INDEX('Policy Characteristics'!D:D,MATCH($C2997,'Policy Characteristics'!$C:$C,0)))</f>
        <v>Fuel Taxes or Subsidies</v>
      </c>
      <c r="K2997" s="254" t="str">
        <f>IF(ISBLANK(INDEX('Policy Characteristics'!E:E,MATCH($C2997,'Policy Characteristics'!$C:$C,0))),"",INDEX('Policy Characteristics'!E:E,MATCH($C2997,'Policy Characteristics'!$C:$C,0)))</f>
        <v>cross fuel tax</v>
      </c>
      <c r="L2997" s="261">
        <f>IF(ISBLANK(INDEX('Policy Characteristics'!F:F,MATCH($C2997,'Policy Characteristics'!$C:$C,0))),"",INDEX('Policy Characteristics'!F:F,MATCH($C2997,'Policy Characteristics'!$C:$C,0)))</f>
        <v>-0.9</v>
      </c>
      <c r="M2997" s="261">
        <f>IF(ISBLANK(INDEX('Policy Characteristics'!G:G,MATCH($C2997,'Policy Characteristics'!$C:$C,0))),"",INDEX('Policy Characteristics'!G:G,MATCH($C2997,'Policy Characteristics'!$C:$C,0)))</f>
        <v>0.9</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of BAU price</v>
      </c>
      <c r="P2997" s="254" t="str">
        <f>IF(ISBLANK(INDEX('Policy Characteristics'!J:J,MATCH($C2997,'Policy Characteristics'!$C:$C,0))),"",INDEX('Policy Characteristics'!J:J,MATCH($C2997,'Policy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7" s="254" t="str">
        <f>IF(ISBLANK(INDEX('Policy Characteristics'!K:K,MATCH($C2997,'Policy Characteristics'!$C:$C,0))),"",INDEX('Policy Characteristics'!K:K,MATCH($C2997,'Policy Characteristics'!$C:$C,0)))</f>
        <v>fuels.html#fuel-taxes</v>
      </c>
      <c r="R2997" s="254" t="str">
        <f>IF(ISBLANK(INDEX('Policy Characteristics'!L:L,MATCH($C2997,'Policy Characteristics'!$C:$C,0))),"",INDEX('Policy Characteristics'!L:L,MATCH($C2997,'Policy Characteristics'!$C:$C,0)))</f>
        <v>fuel-taxes.html</v>
      </c>
    </row>
    <row r="2998" spans="1:18" x14ac:dyDescent="0.35">
      <c r="A2998" s="254" t="str">
        <f>IF(ISBLANK(INDEX('Policy Characteristics'!A:A,MATCH($C2998,'Policy Characteristics'!$C:$C,0))),"",INDEX('Policy Characteristics'!A:A,MATCH($C2998,'Policy Characteristics'!$C:$C,0)))</f>
        <v>Cross-Sector</v>
      </c>
      <c r="B2998" s="262" t="str">
        <f>IF(ISBLANK(INDEX('Policy Characteristics'!B:B,MATCH($C2998,'Policy Characteristics'!$C:$C,0))),"",INDEX('Policy Characteristics'!B:B,MATCH($C2998,'Policy Characteristics'!$C:$C,0)))</f>
        <v>Fuel Taxes or Subsidies</v>
      </c>
      <c r="C2998" s="320" t="str">
        <f t="shared" si="139"/>
        <v>Additional Fuel Tax or Subsidy Rate by Fuel</v>
      </c>
      <c r="D2998" s="6" t="s">
        <v>2443</v>
      </c>
      <c r="E2998" s="45" t="s">
        <v>3655</v>
      </c>
      <c r="F2998" s="6" t="s">
        <v>2447</v>
      </c>
      <c r="G2998" s="45" t="s">
        <v>2405</v>
      </c>
      <c r="H2998" s="47">
        <f t="shared" si="140"/>
        <v>2997</v>
      </c>
      <c r="I2998" s="324" t="s">
        <v>41</v>
      </c>
      <c r="J2998" s="255" t="str">
        <f>IF(ISBLANK(INDEX('Policy Characteristics'!D:D,MATCH($C2998,'Policy Characteristics'!$C:$C,0))),"",INDEX('Policy Characteristics'!D:D,MATCH($C2998,'Policy Characteristics'!$C:$C,0)))</f>
        <v>Fuel Taxes or Subsidies</v>
      </c>
      <c r="K2998" s="254" t="str">
        <f>IF(ISBLANK(INDEX('Policy Characteristics'!E:E,MATCH($C2998,'Policy Characteristics'!$C:$C,0))),"",INDEX('Policy Characteristics'!E:E,MATCH($C2998,'Policy Characteristics'!$C:$C,0)))</f>
        <v>cross fuel tax</v>
      </c>
      <c r="L2998" s="261">
        <f>IF(ISBLANK(INDEX('Policy Characteristics'!F:F,MATCH($C2998,'Policy Characteristics'!$C:$C,0))),"",INDEX('Policy Characteristics'!F:F,MATCH($C2998,'Policy Characteristics'!$C:$C,0)))</f>
        <v>-0.9</v>
      </c>
      <c r="M2998" s="261">
        <f>IF(ISBLANK(INDEX('Policy Characteristics'!G:G,MATCH($C2998,'Policy Characteristics'!$C:$C,0))),"",INDEX('Policy Characteristics'!G:G,MATCH($C2998,'Policy Characteristics'!$C:$C,0)))</f>
        <v>0.9</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of BAU price</v>
      </c>
      <c r="P2998" s="254" t="str">
        <f>IF(ISBLANK(INDEX('Policy Characteristics'!J:J,MATCH($C2998,'Policy Characteristics'!$C:$C,0))),"",INDEX('Policy Characteristics'!J:J,MATCH($C2998,'Policy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8" s="254" t="str">
        <f>IF(ISBLANK(INDEX('Policy Characteristics'!K:K,MATCH($C2998,'Policy Characteristics'!$C:$C,0))),"",INDEX('Policy Characteristics'!K:K,MATCH($C2998,'Policy Characteristics'!$C:$C,0)))</f>
        <v>fuels.html#fuel-taxes</v>
      </c>
      <c r="R2998" s="254" t="str">
        <f>IF(ISBLANK(INDEX('Policy Characteristics'!L:L,MATCH($C2998,'Policy Characteristics'!$C:$C,0))),"",INDEX('Policy Characteristics'!L:L,MATCH($C2998,'Policy Characteristics'!$C:$C,0)))</f>
        <v>fuel-taxes.html</v>
      </c>
    </row>
    <row r="2999" spans="1:18" s="4" customFormat="1" x14ac:dyDescent="0.35">
      <c r="A2999" s="254" t="str">
        <f>IF(ISBLANK(INDEX('Policy Characteristics'!A:A,MATCH($C2999,'Policy Characteristics'!$C:$C,0))),"",INDEX('Policy Characteristics'!A:A,MATCH($C2999,'Policy Characteristics'!$C:$C,0)))</f>
        <v>Cross-Sector</v>
      </c>
      <c r="B2999" s="262" t="str">
        <f>IF(ISBLANK(INDEX('Policy Characteristics'!B:B,MATCH($C2999,'Policy Characteristics'!$C:$C,0))),"",INDEX('Policy Characteristics'!B:B,MATCH($C2999,'Policy Characteristics'!$C:$C,0)))</f>
        <v>Fuel Taxes or Subsidies</v>
      </c>
      <c r="C2999" s="320" t="str">
        <f t="shared" si="139"/>
        <v>Additional Fuel Tax or Subsidy Rate by Fuel</v>
      </c>
      <c r="D2999" s="45" t="s">
        <v>49</v>
      </c>
      <c r="E2999" s="45" t="s">
        <v>3656</v>
      </c>
      <c r="F2999" s="45" t="s">
        <v>89</v>
      </c>
      <c r="G2999" s="45" t="s">
        <v>2761</v>
      </c>
      <c r="H2999" s="47">
        <f t="shared" si="140"/>
        <v>2998</v>
      </c>
      <c r="I2999" s="324" t="s">
        <v>40</v>
      </c>
      <c r="J2999" s="255" t="str">
        <f>IF(ISBLANK(INDEX('Policy Characteristics'!D:D,MATCH($C2999,'Policy Characteristics'!$C:$C,0))),"",INDEX('Policy Characteristics'!D:D,MATCH($C2999,'Policy Characteristics'!$C:$C,0)))</f>
        <v>Fuel Taxes or Subsidies</v>
      </c>
      <c r="K2999" s="254" t="str">
        <f>IF(ISBLANK(INDEX('Policy Characteristics'!E:E,MATCH($C2999,'Policy Characteristics'!$C:$C,0))),"",INDEX('Policy Characteristics'!E:E,MATCH($C2999,'Policy Characteristics'!$C:$C,0)))</f>
        <v>cross fuel tax</v>
      </c>
      <c r="L2999" s="261">
        <f>IF(ISBLANK(INDEX('Policy Characteristics'!F:F,MATCH($C2999,'Policy Characteristics'!$C:$C,0))),"",INDEX('Policy Characteristics'!F:F,MATCH($C2999,'Policy Characteristics'!$C:$C,0)))</f>
        <v>-0.9</v>
      </c>
      <c r="M2999" s="261">
        <f>IF(ISBLANK(INDEX('Policy Characteristics'!G:G,MATCH($C2999,'Policy Characteristics'!$C:$C,0))),"",INDEX('Policy Characteristics'!G:G,MATCH($C2999,'Policy Characteristics'!$C:$C,0)))</f>
        <v>0.9</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of BAU price</v>
      </c>
      <c r="P2999" s="254" t="str">
        <f>IF(ISBLANK(INDEX('Policy Characteristics'!J:J,MATCH($C2999,'Policy Characteristics'!$C:$C,0))),"",INDEX('Policy Characteristics'!J:J,MATCH($C2999,'Policy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9" s="254" t="str">
        <f>IF(ISBLANK(INDEX('Policy Characteristics'!K:K,MATCH($C2999,'Policy Characteristics'!$C:$C,0))),"",INDEX('Policy Characteristics'!K:K,MATCH($C2999,'Policy Characteristics'!$C:$C,0)))</f>
        <v>fuels.html#fuel-taxes</v>
      </c>
      <c r="R2999" s="254" t="str">
        <f>IF(ISBLANK(INDEX('Policy Characteristics'!L:L,MATCH($C2999,'Policy Characteristics'!$C:$C,0))),"",INDEX('Policy Characteristics'!L:L,MATCH($C2999,'Policy Characteristics'!$C:$C,0)))</f>
        <v>fuel-taxes.html</v>
      </c>
    </row>
    <row r="3000" spans="1:18" s="4" customFormat="1" x14ac:dyDescent="0.35">
      <c r="A3000" s="254" t="str">
        <f>IF(ISBLANK(INDEX('Policy Characteristics'!A:A,MATCH($C3000,'Policy Characteristics'!$C:$C,0))),"",INDEX('Policy Characteristics'!A:A,MATCH($C3000,'Policy Characteristics'!$C:$C,0)))</f>
        <v>Cross-Sector</v>
      </c>
      <c r="B3000" s="262" t="str">
        <f>IF(ISBLANK(INDEX('Policy Characteristics'!B:B,MATCH($C3000,'Policy Characteristics'!$C:$C,0))),"",INDEX('Policy Characteristics'!B:B,MATCH($C3000,'Policy Characteristics'!$C:$C,0)))</f>
        <v>Fuel Taxes or Subsidies</v>
      </c>
      <c r="C3000" s="320" t="str">
        <f t="shared" si="139"/>
        <v>Additional Fuel Tax or Subsidy Rate by Fuel</v>
      </c>
      <c r="D3000" s="6" t="s">
        <v>434</v>
      </c>
      <c r="E3000" s="45" t="s">
        <v>3656</v>
      </c>
      <c r="F3000" s="6" t="s">
        <v>431</v>
      </c>
      <c r="G3000" s="45" t="s">
        <v>2761</v>
      </c>
      <c r="H3000" s="47">
        <f t="shared" si="140"/>
        <v>2999</v>
      </c>
      <c r="I3000" s="325" t="s">
        <v>41</v>
      </c>
      <c r="J3000" s="255" t="str">
        <f>IF(ISBLANK(INDEX('Policy Characteristics'!D:D,MATCH($C3000,'Policy Characteristics'!$C:$C,0))),"",INDEX('Policy Characteristics'!D:D,MATCH($C3000,'Policy Characteristics'!$C:$C,0)))</f>
        <v>Fuel Taxes or Subsidies</v>
      </c>
      <c r="K3000" s="254" t="str">
        <f>IF(ISBLANK(INDEX('Policy Characteristics'!E:E,MATCH($C3000,'Policy Characteristics'!$C:$C,0))),"",INDEX('Policy Characteristics'!E:E,MATCH($C3000,'Policy Characteristics'!$C:$C,0)))</f>
        <v>cross fuel tax</v>
      </c>
      <c r="L3000" s="261">
        <f>IF(ISBLANK(INDEX('Policy Characteristics'!F:F,MATCH($C3000,'Policy Characteristics'!$C:$C,0))),"",INDEX('Policy Characteristics'!F:F,MATCH($C3000,'Policy Characteristics'!$C:$C,0)))</f>
        <v>-0.9</v>
      </c>
      <c r="M3000" s="261">
        <f>IF(ISBLANK(INDEX('Policy Characteristics'!G:G,MATCH($C3000,'Policy Characteristics'!$C:$C,0))),"",INDEX('Policy Characteristics'!G:G,MATCH($C3000,'Policy Characteristics'!$C:$C,0)))</f>
        <v>0.9</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of BAU price</v>
      </c>
      <c r="P3000" s="254" t="str">
        <f>IF(ISBLANK(INDEX('Policy Characteristics'!J:J,MATCH($C3000,'Policy Characteristics'!$C:$C,0))),"",INDEX('Policy Characteristics'!J:J,MATCH($C3000,'Policy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0" s="254" t="str">
        <f>IF(ISBLANK(INDEX('Policy Characteristics'!K:K,MATCH($C3000,'Policy Characteristics'!$C:$C,0))),"",INDEX('Policy Characteristics'!K:K,MATCH($C3000,'Policy Characteristics'!$C:$C,0)))</f>
        <v>fuels.html#fuel-taxes</v>
      </c>
      <c r="R3000" s="254" t="str">
        <f>IF(ISBLANK(INDEX('Policy Characteristics'!L:L,MATCH($C3000,'Policy Characteristics'!$C:$C,0))),"",INDEX('Policy Characteristics'!L:L,MATCH($C3000,'Policy Characteristics'!$C:$C,0)))</f>
        <v>fuel-taxes.html</v>
      </c>
    </row>
    <row r="3001" spans="1:18" s="4" customFormat="1" x14ac:dyDescent="0.35">
      <c r="A3001" s="254" t="str">
        <f>IF(ISBLANK(INDEX('Policy Characteristics'!A:A,MATCH($C3001,'Policy Characteristics'!$C:$C,0))),"",INDEX('Policy Characteristics'!A:A,MATCH($C3001,'Policy Characteristics'!$C:$C,0)))</f>
        <v>Cross-Sector</v>
      </c>
      <c r="B3001" s="262" t="str">
        <f>IF(ISBLANK(INDEX('Policy Characteristics'!B:B,MATCH($C3001,'Policy Characteristics'!$C:$C,0))),"",INDEX('Policy Characteristics'!B:B,MATCH($C3001,'Policy Characteristics'!$C:$C,0)))</f>
        <v>Fuel Taxes or Subsidies</v>
      </c>
      <c r="C3001" s="320" t="str">
        <f t="shared" si="139"/>
        <v>Additional Fuel Tax or Subsidy Rate by Fuel</v>
      </c>
      <c r="D3001" s="6" t="s">
        <v>43</v>
      </c>
      <c r="E3001" s="45" t="s">
        <v>3656</v>
      </c>
      <c r="F3001" s="6" t="s">
        <v>83</v>
      </c>
      <c r="G3001" s="45" t="s">
        <v>2761</v>
      </c>
      <c r="H3001" s="47">
        <f t="shared" si="140"/>
        <v>3000</v>
      </c>
      <c r="I3001" s="325" t="s">
        <v>41</v>
      </c>
      <c r="J3001" s="255" t="str">
        <f>IF(ISBLANK(INDEX('Policy Characteristics'!D:D,MATCH($C3001,'Policy Characteristics'!$C:$C,0))),"",INDEX('Policy Characteristics'!D:D,MATCH($C3001,'Policy Characteristics'!$C:$C,0)))</f>
        <v>Fuel Taxes or Subsidies</v>
      </c>
      <c r="K3001" s="254" t="str">
        <f>IF(ISBLANK(INDEX('Policy Characteristics'!E:E,MATCH($C3001,'Policy Characteristics'!$C:$C,0))),"",INDEX('Policy Characteristics'!E:E,MATCH($C3001,'Policy Characteristics'!$C:$C,0)))</f>
        <v>cross fuel tax</v>
      </c>
      <c r="L3001" s="261">
        <f>IF(ISBLANK(INDEX('Policy Characteristics'!F:F,MATCH($C3001,'Policy Characteristics'!$C:$C,0))),"",INDEX('Policy Characteristics'!F:F,MATCH($C3001,'Policy Characteristics'!$C:$C,0)))</f>
        <v>-0.9</v>
      </c>
      <c r="M3001" s="261">
        <f>IF(ISBLANK(INDEX('Policy Characteristics'!G:G,MATCH($C3001,'Policy Characteristics'!$C:$C,0))),"",INDEX('Policy Characteristics'!G:G,MATCH($C3001,'Policy Characteristics'!$C:$C,0)))</f>
        <v>0.9</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of BAU price</v>
      </c>
      <c r="P3001" s="254" t="str">
        <f>IF(ISBLANK(INDEX('Policy Characteristics'!J:J,MATCH($C3001,'Policy Characteristics'!$C:$C,0))),"",INDEX('Policy Characteristics'!J:J,MATCH($C3001,'Policy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1" s="254" t="str">
        <f>IF(ISBLANK(INDEX('Policy Characteristics'!K:K,MATCH($C3001,'Policy Characteristics'!$C:$C,0))),"",INDEX('Policy Characteristics'!K:K,MATCH($C3001,'Policy Characteristics'!$C:$C,0)))</f>
        <v>fuels.html#fuel-taxes</v>
      </c>
      <c r="R3001" s="254" t="str">
        <f>IF(ISBLANK(INDEX('Policy Characteristics'!L:L,MATCH($C3001,'Policy Characteristics'!$C:$C,0))),"",INDEX('Policy Characteristics'!L:L,MATCH($C3001,'Policy Characteristics'!$C:$C,0)))</f>
        <v>fuel-taxes.html</v>
      </c>
    </row>
    <row r="3002" spans="1:18" s="4" customFormat="1" x14ac:dyDescent="0.35">
      <c r="A3002" s="254" t="str">
        <f>IF(ISBLANK(INDEX('Policy Characteristics'!A:A,MATCH($C3002,'Policy Characteristics'!$C:$C,0))),"",INDEX('Policy Characteristics'!A:A,MATCH($C3002,'Policy Characteristics'!$C:$C,0)))</f>
        <v>Cross-Sector</v>
      </c>
      <c r="B3002" s="262" t="str">
        <f>IF(ISBLANK(INDEX('Policy Characteristics'!B:B,MATCH($C3002,'Policy Characteristics'!$C:$C,0))),"",INDEX('Policy Characteristics'!B:B,MATCH($C3002,'Policy Characteristics'!$C:$C,0)))</f>
        <v>Fuel Taxes or Subsidies</v>
      </c>
      <c r="C3002" s="320" t="str">
        <f t="shared" si="139"/>
        <v>Additional Fuel Tax or Subsidy Rate by Fuel</v>
      </c>
      <c r="D3002" s="6" t="s">
        <v>44</v>
      </c>
      <c r="E3002" s="45" t="s">
        <v>3656</v>
      </c>
      <c r="F3002" s="6" t="s">
        <v>84</v>
      </c>
      <c r="G3002" s="45" t="s">
        <v>2761</v>
      </c>
      <c r="H3002" s="47">
        <f t="shared" si="140"/>
        <v>3001</v>
      </c>
      <c r="I3002" s="325" t="s">
        <v>41</v>
      </c>
      <c r="J3002" s="255" t="str">
        <f>IF(ISBLANK(INDEX('Policy Characteristics'!D:D,MATCH($C3002,'Policy Characteristics'!$C:$C,0))),"",INDEX('Policy Characteristics'!D:D,MATCH($C3002,'Policy Characteristics'!$C:$C,0)))</f>
        <v>Fuel Taxes or Subsidies</v>
      </c>
      <c r="K3002" s="254" t="str">
        <f>IF(ISBLANK(INDEX('Policy Characteristics'!E:E,MATCH($C3002,'Policy Characteristics'!$C:$C,0))),"",INDEX('Policy Characteristics'!E:E,MATCH($C3002,'Policy Characteristics'!$C:$C,0)))</f>
        <v>cross fuel tax</v>
      </c>
      <c r="L3002" s="261">
        <f>IF(ISBLANK(INDEX('Policy Characteristics'!F:F,MATCH($C3002,'Policy Characteristics'!$C:$C,0))),"",INDEX('Policy Characteristics'!F:F,MATCH($C3002,'Policy Characteristics'!$C:$C,0)))</f>
        <v>-0.9</v>
      </c>
      <c r="M3002" s="261">
        <f>IF(ISBLANK(INDEX('Policy Characteristics'!G:G,MATCH($C3002,'Policy Characteristics'!$C:$C,0))),"",INDEX('Policy Characteristics'!G:G,MATCH($C3002,'Policy Characteristics'!$C:$C,0)))</f>
        <v>0.9</v>
      </c>
      <c r="N3002" s="261">
        <f>IF(ISBLANK(INDEX('Policy Characteristics'!H:H,MATCH($C3002,'Policy Characteristics'!$C:$C,0))),"",INDEX('Policy Characteristics'!H:H,MATCH($C3002,'Policy Characteristics'!$C:$C,0)))</f>
        <v>0.01</v>
      </c>
      <c r="O3002" s="254" t="str">
        <f>IF(ISBLANK(INDEX('Policy Characteristics'!I:I,MATCH($C3002,'Policy Characteristics'!$C:$C,0))),"",INDEX('Policy Characteristics'!I:I,MATCH($C3002,'Policy Characteristics'!$C:$C,0)))</f>
        <v>% of BAU price</v>
      </c>
      <c r="P3002" s="254" t="str">
        <f>IF(ISBLANK(INDEX('Policy Characteristics'!J:J,MATCH($C3002,'Policy Characteristics'!$C:$C,0))),"",INDEX('Policy Characteristics'!J:J,MATCH($C3002,'Policy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2" s="254" t="str">
        <f>IF(ISBLANK(INDEX('Policy Characteristics'!K:K,MATCH($C3002,'Policy Characteristics'!$C:$C,0))),"",INDEX('Policy Characteristics'!K:K,MATCH($C3002,'Policy Characteristics'!$C:$C,0)))</f>
        <v>fuels.html#fuel-taxes</v>
      </c>
      <c r="R3002" s="254" t="str">
        <f>IF(ISBLANK(INDEX('Policy Characteristics'!L:L,MATCH($C3002,'Policy Characteristics'!$C:$C,0))),"",INDEX('Policy Characteristics'!L:L,MATCH($C3002,'Policy Characteristics'!$C:$C,0)))</f>
        <v>fuel-taxes.html</v>
      </c>
    </row>
    <row r="3003" spans="1:18" s="4" customFormat="1" x14ac:dyDescent="0.35">
      <c r="A3003" s="254" t="str">
        <f>IF(ISBLANK(INDEX('Policy Characteristics'!A:A,MATCH($C3003,'Policy Characteristics'!$C:$C,0))),"",INDEX('Policy Characteristics'!A:A,MATCH($C3003,'Policy Characteristics'!$C:$C,0)))</f>
        <v>Cross-Sector</v>
      </c>
      <c r="B3003" s="262" t="str">
        <f>IF(ISBLANK(INDEX('Policy Characteristics'!B:B,MATCH($C3003,'Policy Characteristics'!$C:$C,0))),"",INDEX('Policy Characteristics'!B:B,MATCH($C3003,'Policy Characteristics'!$C:$C,0)))</f>
        <v>Fuel Taxes or Subsidies</v>
      </c>
      <c r="C3003" s="320" t="str">
        <f t="shared" si="139"/>
        <v>Additional Fuel Tax or Subsidy Rate by Fuel</v>
      </c>
      <c r="D3003" s="6" t="s">
        <v>48</v>
      </c>
      <c r="E3003" s="45" t="s">
        <v>3656</v>
      </c>
      <c r="F3003" s="6" t="s">
        <v>88</v>
      </c>
      <c r="G3003" s="45" t="s">
        <v>2761</v>
      </c>
      <c r="H3003" s="47">
        <f t="shared" si="140"/>
        <v>3002</v>
      </c>
      <c r="I3003" s="325" t="s">
        <v>41</v>
      </c>
      <c r="J3003" s="255" t="str">
        <f>IF(ISBLANK(INDEX('Policy Characteristics'!D:D,MATCH($C3003,'Policy Characteristics'!$C:$C,0))),"",INDEX('Policy Characteristics'!D:D,MATCH($C3003,'Policy Characteristics'!$C:$C,0)))</f>
        <v>Fuel Taxes or Subsidies</v>
      </c>
      <c r="K3003" s="254" t="str">
        <f>IF(ISBLANK(INDEX('Policy Characteristics'!E:E,MATCH($C3003,'Policy Characteristics'!$C:$C,0))),"",INDEX('Policy Characteristics'!E:E,MATCH($C3003,'Policy Characteristics'!$C:$C,0)))</f>
        <v>cross fuel tax</v>
      </c>
      <c r="L3003" s="261">
        <f>IF(ISBLANK(INDEX('Policy Characteristics'!F:F,MATCH($C3003,'Policy Characteristics'!$C:$C,0))),"",INDEX('Policy Characteristics'!F:F,MATCH($C3003,'Policy Characteristics'!$C:$C,0)))</f>
        <v>-0.9</v>
      </c>
      <c r="M3003" s="261">
        <f>IF(ISBLANK(INDEX('Policy Characteristics'!G:G,MATCH($C3003,'Policy Characteristics'!$C:$C,0))),"",INDEX('Policy Characteristics'!G:G,MATCH($C3003,'Policy Characteristics'!$C:$C,0)))</f>
        <v>0.9</v>
      </c>
      <c r="N3003" s="261">
        <f>IF(ISBLANK(INDEX('Policy Characteristics'!H:H,MATCH($C3003,'Policy Characteristics'!$C:$C,0))),"",INDEX('Policy Characteristics'!H:H,MATCH($C3003,'Policy Characteristics'!$C:$C,0)))</f>
        <v>0.01</v>
      </c>
      <c r="O3003" s="254" t="str">
        <f>IF(ISBLANK(INDEX('Policy Characteristics'!I:I,MATCH($C3003,'Policy Characteristics'!$C:$C,0))),"",INDEX('Policy Characteristics'!I:I,MATCH($C3003,'Policy Characteristics'!$C:$C,0)))</f>
        <v>% of BAU price</v>
      </c>
      <c r="P3003" s="254" t="str">
        <f>IF(ISBLANK(INDEX('Policy Characteristics'!J:J,MATCH($C3003,'Policy Characteristics'!$C:$C,0))),"",INDEX('Policy Characteristics'!J:J,MATCH($C3003,'Policy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3" s="254" t="str">
        <f>IF(ISBLANK(INDEX('Policy Characteristics'!K:K,MATCH($C3003,'Policy Characteristics'!$C:$C,0))),"",INDEX('Policy Characteristics'!K:K,MATCH($C3003,'Policy Characteristics'!$C:$C,0)))</f>
        <v>fuels.html#fuel-taxes</v>
      </c>
      <c r="R3003" s="254" t="str">
        <f>IF(ISBLANK(INDEX('Policy Characteristics'!L:L,MATCH($C3003,'Policy Characteristics'!$C:$C,0))),"",INDEX('Policy Characteristics'!L:L,MATCH($C3003,'Policy Characteristics'!$C:$C,0)))</f>
        <v>fuel-taxes.html</v>
      </c>
    </row>
    <row r="3004" spans="1:18" s="4" customFormat="1" x14ac:dyDescent="0.35">
      <c r="A3004" s="254" t="str">
        <f>IF(ISBLANK(INDEX('Policy Characteristics'!A:A,MATCH($C3004,'Policy Characteristics'!$C:$C,0))),"",INDEX('Policy Characteristics'!A:A,MATCH($C3004,'Policy Characteristics'!$C:$C,0)))</f>
        <v>Cross-Sector</v>
      </c>
      <c r="B3004" s="262" t="str">
        <f>IF(ISBLANK(INDEX('Policy Characteristics'!B:B,MATCH($C3004,'Policy Characteristics'!$C:$C,0))),"",INDEX('Policy Characteristics'!B:B,MATCH($C3004,'Policy Characteristics'!$C:$C,0)))</f>
        <v>Fuel Taxes or Subsidies</v>
      </c>
      <c r="C3004" s="320" t="str">
        <f t="shared" si="139"/>
        <v>Additional Fuel Tax or Subsidy Rate by Fuel</v>
      </c>
      <c r="D3004" s="6" t="s">
        <v>50</v>
      </c>
      <c r="E3004" s="45" t="s">
        <v>3656</v>
      </c>
      <c r="F3004" s="6" t="s">
        <v>91</v>
      </c>
      <c r="G3004" s="45" t="s">
        <v>2761</v>
      </c>
      <c r="H3004" s="47">
        <f t="shared" si="140"/>
        <v>3003</v>
      </c>
      <c r="I3004" s="325" t="s">
        <v>41</v>
      </c>
      <c r="J3004" s="255" t="str">
        <f>IF(ISBLANK(INDEX('Policy Characteristics'!D:D,MATCH($C3004,'Policy Characteristics'!$C:$C,0))),"",INDEX('Policy Characteristics'!D:D,MATCH($C3004,'Policy Characteristics'!$C:$C,0)))</f>
        <v>Fuel Taxes or Subsidies</v>
      </c>
      <c r="K3004" s="254" t="str">
        <f>IF(ISBLANK(INDEX('Policy Characteristics'!E:E,MATCH($C3004,'Policy Characteristics'!$C:$C,0))),"",INDEX('Policy Characteristics'!E:E,MATCH($C3004,'Policy Characteristics'!$C:$C,0)))</f>
        <v>cross fuel tax</v>
      </c>
      <c r="L3004" s="261">
        <f>IF(ISBLANK(INDEX('Policy Characteristics'!F:F,MATCH($C3004,'Policy Characteristics'!$C:$C,0))),"",INDEX('Policy Characteristics'!F:F,MATCH($C3004,'Policy Characteristics'!$C:$C,0)))</f>
        <v>-0.9</v>
      </c>
      <c r="M3004" s="261">
        <f>IF(ISBLANK(INDEX('Policy Characteristics'!G:G,MATCH($C3004,'Policy Characteristics'!$C:$C,0))),"",INDEX('Policy Characteristics'!G:G,MATCH($C3004,'Policy Characteristics'!$C:$C,0)))</f>
        <v>0.9</v>
      </c>
      <c r="N3004" s="261">
        <f>IF(ISBLANK(INDEX('Policy Characteristics'!H:H,MATCH($C3004,'Policy Characteristics'!$C:$C,0))),"",INDEX('Policy Characteristics'!H:H,MATCH($C3004,'Policy Characteristics'!$C:$C,0)))</f>
        <v>0.01</v>
      </c>
      <c r="O3004" s="254" t="str">
        <f>IF(ISBLANK(INDEX('Policy Characteristics'!I:I,MATCH($C3004,'Policy Characteristics'!$C:$C,0))),"",INDEX('Policy Characteristics'!I:I,MATCH($C3004,'Policy Characteristics'!$C:$C,0)))</f>
        <v>% of BAU price</v>
      </c>
      <c r="P3004" s="254" t="str">
        <f>IF(ISBLANK(INDEX('Policy Characteristics'!J:J,MATCH($C3004,'Policy Characteristics'!$C:$C,0))),"",INDEX('Policy Characteristics'!J:J,MATCH($C3004,'Policy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4" s="254" t="str">
        <f>IF(ISBLANK(INDEX('Policy Characteristics'!K:K,MATCH($C3004,'Policy Characteristics'!$C:$C,0))),"",INDEX('Policy Characteristics'!K:K,MATCH($C3004,'Policy Characteristics'!$C:$C,0)))</f>
        <v>fuels.html#fuel-taxes</v>
      </c>
      <c r="R3004" s="254" t="str">
        <f>IF(ISBLANK(INDEX('Policy Characteristics'!L:L,MATCH($C3004,'Policy Characteristics'!$C:$C,0))),"",INDEX('Policy Characteristics'!L:L,MATCH($C3004,'Policy Characteristics'!$C:$C,0)))</f>
        <v>fuel-taxes.html</v>
      </c>
    </row>
    <row r="3005" spans="1:18" s="4" customFormat="1" x14ac:dyDescent="0.35">
      <c r="A3005" s="254" t="str">
        <f>IF(ISBLANK(INDEX('Policy Characteristics'!A:A,MATCH($C3005,'Policy Characteristics'!$C:$C,0))),"",INDEX('Policy Characteristics'!A:A,MATCH($C3005,'Policy Characteristics'!$C:$C,0)))</f>
        <v>Cross-Sector</v>
      </c>
      <c r="B3005" s="262" t="str">
        <f>IF(ISBLANK(INDEX('Policy Characteristics'!B:B,MATCH($C3005,'Policy Characteristics'!$C:$C,0))),"",INDEX('Policy Characteristics'!B:B,MATCH($C3005,'Policy Characteristics'!$C:$C,0)))</f>
        <v>Fuel Taxes or Subsidies</v>
      </c>
      <c r="C3005" s="320" t="str">
        <f t="shared" si="139"/>
        <v>Additional Fuel Tax or Subsidy Rate by Fuel</v>
      </c>
      <c r="D3005" s="6" t="s">
        <v>51</v>
      </c>
      <c r="E3005" s="45" t="s">
        <v>3656</v>
      </c>
      <c r="F3005" s="6" t="s">
        <v>92</v>
      </c>
      <c r="G3005" s="45" t="s">
        <v>2761</v>
      </c>
      <c r="H3005" s="47">
        <f t="shared" si="140"/>
        <v>3004</v>
      </c>
      <c r="I3005" s="325" t="s">
        <v>41</v>
      </c>
      <c r="J3005" s="255" t="str">
        <f>IF(ISBLANK(INDEX('Policy Characteristics'!D:D,MATCH($C3005,'Policy Characteristics'!$C:$C,0))),"",INDEX('Policy Characteristics'!D:D,MATCH($C3005,'Policy Characteristics'!$C:$C,0)))</f>
        <v>Fuel Taxes or Subsidies</v>
      </c>
      <c r="K3005" s="254" t="str">
        <f>IF(ISBLANK(INDEX('Policy Characteristics'!E:E,MATCH($C3005,'Policy Characteristics'!$C:$C,0))),"",INDEX('Policy Characteristics'!E:E,MATCH($C3005,'Policy Characteristics'!$C:$C,0)))</f>
        <v>cross fuel tax</v>
      </c>
      <c r="L3005" s="261">
        <f>IF(ISBLANK(INDEX('Policy Characteristics'!F:F,MATCH($C3005,'Policy Characteristics'!$C:$C,0))),"",INDEX('Policy Characteristics'!F:F,MATCH($C3005,'Policy Characteristics'!$C:$C,0)))</f>
        <v>-0.9</v>
      </c>
      <c r="M3005" s="261">
        <f>IF(ISBLANK(INDEX('Policy Characteristics'!G:G,MATCH($C3005,'Policy Characteristics'!$C:$C,0))),"",INDEX('Policy Characteristics'!G:G,MATCH($C3005,'Policy Characteristics'!$C:$C,0)))</f>
        <v>0.9</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of BAU price</v>
      </c>
      <c r="P3005" s="254" t="str">
        <f>IF(ISBLANK(INDEX('Policy Characteristics'!J:J,MATCH($C3005,'Policy Characteristics'!$C:$C,0))),"",INDEX('Policy Characteristics'!J:J,MATCH($C3005,'Policy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5" s="254" t="str">
        <f>IF(ISBLANK(INDEX('Policy Characteristics'!K:K,MATCH($C3005,'Policy Characteristics'!$C:$C,0))),"",INDEX('Policy Characteristics'!K:K,MATCH($C3005,'Policy Characteristics'!$C:$C,0)))</f>
        <v>fuels.html#fuel-taxes</v>
      </c>
      <c r="R3005" s="254" t="str">
        <f>IF(ISBLANK(INDEX('Policy Characteristics'!L:L,MATCH($C3005,'Policy Characteristics'!$C:$C,0))),"",INDEX('Policy Characteristics'!L:L,MATCH($C3005,'Policy Characteristics'!$C:$C,0)))</f>
        <v>fuel-taxes.html</v>
      </c>
    </row>
    <row r="3006" spans="1:18" s="4" customFormat="1" x14ac:dyDescent="0.35">
      <c r="A3006" s="254" t="str">
        <f>IF(ISBLANK(INDEX('Policy Characteristics'!A:A,MATCH($C3006,'Policy Characteristics'!$C:$C,0))),"",INDEX('Policy Characteristics'!A:A,MATCH($C3006,'Policy Characteristics'!$C:$C,0)))</f>
        <v>Cross-Sector</v>
      </c>
      <c r="B3006" s="262" t="str">
        <f>IF(ISBLANK(INDEX('Policy Characteristics'!B:B,MATCH($C3006,'Policy Characteristics'!$C:$C,0))),"",INDEX('Policy Characteristics'!B:B,MATCH($C3006,'Policy Characteristics'!$C:$C,0)))</f>
        <v>Fuel Taxes or Subsidies</v>
      </c>
      <c r="C3006" s="320" t="str">
        <f t="shared" si="139"/>
        <v>Additional Fuel Tax or Subsidy Rate by Fuel</v>
      </c>
      <c r="D3006" s="6" t="s">
        <v>52</v>
      </c>
      <c r="E3006" s="45" t="s">
        <v>3656</v>
      </c>
      <c r="F3006" s="6" t="s">
        <v>93</v>
      </c>
      <c r="G3006" s="45" t="s">
        <v>2761</v>
      </c>
      <c r="H3006" s="47">
        <f t="shared" si="140"/>
        <v>3005</v>
      </c>
      <c r="I3006" s="325" t="s">
        <v>41</v>
      </c>
      <c r="J3006" s="255" t="str">
        <f>IF(ISBLANK(INDEX('Policy Characteristics'!D:D,MATCH($C3006,'Policy Characteristics'!$C:$C,0))),"",INDEX('Policy Characteristics'!D:D,MATCH($C3006,'Policy Characteristics'!$C:$C,0)))</f>
        <v>Fuel Taxes or Subsidies</v>
      </c>
      <c r="K3006" s="254" t="str">
        <f>IF(ISBLANK(INDEX('Policy Characteristics'!E:E,MATCH($C3006,'Policy Characteristics'!$C:$C,0))),"",INDEX('Policy Characteristics'!E:E,MATCH($C3006,'Policy Characteristics'!$C:$C,0)))</f>
        <v>cross fuel tax</v>
      </c>
      <c r="L3006" s="261">
        <f>IF(ISBLANK(INDEX('Policy Characteristics'!F:F,MATCH($C3006,'Policy Characteristics'!$C:$C,0))),"",INDEX('Policy Characteristics'!F:F,MATCH($C3006,'Policy Characteristics'!$C:$C,0)))</f>
        <v>-0.9</v>
      </c>
      <c r="M3006" s="261">
        <f>IF(ISBLANK(INDEX('Policy Characteristics'!G:G,MATCH($C3006,'Policy Characteristics'!$C:$C,0))),"",INDEX('Policy Characteristics'!G:G,MATCH($C3006,'Policy Characteristics'!$C:$C,0)))</f>
        <v>0.9</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of BAU price</v>
      </c>
      <c r="P3006" s="254" t="str">
        <f>IF(ISBLANK(INDEX('Policy Characteristics'!J:J,MATCH($C3006,'Policy Characteristics'!$C:$C,0))),"",INDEX('Policy Characteristics'!J:J,MATCH($C3006,'Policy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6" s="254" t="str">
        <f>IF(ISBLANK(INDEX('Policy Characteristics'!K:K,MATCH($C3006,'Policy Characteristics'!$C:$C,0))),"",INDEX('Policy Characteristics'!K:K,MATCH($C3006,'Policy Characteristics'!$C:$C,0)))</f>
        <v>fuels.html#fuel-taxes</v>
      </c>
      <c r="R3006" s="254" t="str">
        <f>IF(ISBLANK(INDEX('Policy Characteristics'!L:L,MATCH($C3006,'Policy Characteristics'!$C:$C,0))),"",INDEX('Policy Characteristics'!L:L,MATCH($C3006,'Policy Characteristics'!$C:$C,0)))</f>
        <v>fuel-taxes.html</v>
      </c>
    </row>
    <row r="3007" spans="1:18" s="4" customFormat="1" x14ac:dyDescent="0.35">
      <c r="A3007" s="254" t="str">
        <f>IF(ISBLANK(INDEX('Policy Characteristics'!A:A,MATCH($C3007,'Policy Characteristics'!$C:$C,0))),"",INDEX('Policy Characteristics'!A:A,MATCH($C3007,'Policy Characteristics'!$C:$C,0)))</f>
        <v>Cross-Sector</v>
      </c>
      <c r="B3007" s="262" t="str">
        <f>IF(ISBLANK(INDEX('Policy Characteristics'!B:B,MATCH($C3007,'Policy Characteristics'!$C:$C,0))),"",INDEX('Policy Characteristics'!B:B,MATCH($C3007,'Policy Characteristics'!$C:$C,0)))</f>
        <v>Fuel Taxes or Subsidies</v>
      </c>
      <c r="C3007" s="320" t="str">
        <f t="shared" si="139"/>
        <v>Additional Fuel Tax or Subsidy Rate by Fuel</v>
      </c>
      <c r="D3007" s="6" t="s">
        <v>53</v>
      </c>
      <c r="E3007" s="45" t="s">
        <v>3656</v>
      </c>
      <c r="F3007" s="6" t="s">
        <v>94</v>
      </c>
      <c r="G3007" s="45" t="s">
        <v>2761</v>
      </c>
      <c r="H3007" s="47">
        <f t="shared" si="140"/>
        <v>3006</v>
      </c>
      <c r="I3007" s="325" t="s">
        <v>41</v>
      </c>
      <c r="J3007" s="255" t="str">
        <f>IF(ISBLANK(INDEX('Policy Characteristics'!D:D,MATCH($C3007,'Policy Characteristics'!$C:$C,0))),"",INDEX('Policy Characteristics'!D:D,MATCH($C3007,'Policy Characteristics'!$C:$C,0)))</f>
        <v>Fuel Taxes or Subsidies</v>
      </c>
      <c r="K3007" s="254" t="str">
        <f>IF(ISBLANK(INDEX('Policy Characteristics'!E:E,MATCH($C3007,'Policy Characteristics'!$C:$C,0))),"",INDEX('Policy Characteristics'!E:E,MATCH($C3007,'Policy Characteristics'!$C:$C,0)))</f>
        <v>cross fuel tax</v>
      </c>
      <c r="L3007" s="261">
        <f>IF(ISBLANK(INDEX('Policy Characteristics'!F:F,MATCH($C3007,'Policy Characteristics'!$C:$C,0))),"",INDEX('Policy Characteristics'!F:F,MATCH($C3007,'Policy Characteristics'!$C:$C,0)))</f>
        <v>-0.9</v>
      </c>
      <c r="M3007" s="261">
        <f>IF(ISBLANK(INDEX('Policy Characteristics'!G:G,MATCH($C3007,'Policy Characteristics'!$C:$C,0))),"",INDEX('Policy Characteristics'!G:G,MATCH($C3007,'Policy Characteristics'!$C:$C,0)))</f>
        <v>0.9</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of BAU price</v>
      </c>
      <c r="P3007" s="254" t="str">
        <f>IF(ISBLANK(INDEX('Policy Characteristics'!J:J,MATCH($C3007,'Policy Characteristics'!$C:$C,0))),"",INDEX('Policy Characteristics'!J:J,MATCH($C3007,'Policy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7" s="254" t="str">
        <f>IF(ISBLANK(INDEX('Policy Characteristics'!K:K,MATCH($C3007,'Policy Characteristics'!$C:$C,0))),"",INDEX('Policy Characteristics'!K:K,MATCH($C3007,'Policy Characteristics'!$C:$C,0)))</f>
        <v>fuels.html#fuel-taxes</v>
      </c>
      <c r="R3007" s="254" t="str">
        <f>IF(ISBLANK(INDEX('Policy Characteristics'!L:L,MATCH($C3007,'Policy Characteristics'!$C:$C,0))),"",INDEX('Policy Characteristics'!L:L,MATCH($C3007,'Policy Characteristics'!$C:$C,0)))</f>
        <v>fuel-taxes.html</v>
      </c>
    </row>
    <row r="3008" spans="1:18" x14ac:dyDescent="0.35">
      <c r="A3008" s="254" t="str">
        <f>IF(ISBLANK(INDEX('Policy Characteristics'!A:A,MATCH($C3008,'Policy Characteristics'!$C:$C,0))),"",INDEX('Policy Characteristics'!A:A,MATCH($C3008,'Policy Characteristics'!$C:$C,0)))</f>
        <v>Cross-Sector</v>
      </c>
      <c r="B3008" s="262" t="str">
        <f>IF(ISBLANK(INDEX('Policy Characteristics'!B:B,MATCH($C3008,'Policy Characteristics'!$C:$C,0))),"",INDEX('Policy Characteristics'!B:B,MATCH($C3008,'Policy Characteristics'!$C:$C,0)))</f>
        <v>Fuel Taxes or Subsidies</v>
      </c>
      <c r="C3008" s="320" t="str">
        <f t="shared" si="139"/>
        <v>Additional Fuel Tax or Subsidy Rate by Fuel</v>
      </c>
      <c r="D3008" s="6" t="s">
        <v>2448</v>
      </c>
      <c r="E3008" s="45" t="s">
        <v>3656</v>
      </c>
      <c r="F3008" s="6" t="s">
        <v>2449</v>
      </c>
      <c r="G3008" s="45" t="s">
        <v>2761</v>
      </c>
      <c r="H3008" s="47">
        <f t="shared" si="140"/>
        <v>3007</v>
      </c>
      <c r="I3008" s="325" t="s">
        <v>41</v>
      </c>
      <c r="J3008" s="255" t="str">
        <f>IF(ISBLANK(INDEX('Policy Characteristics'!D:D,MATCH($C3008,'Policy Characteristics'!$C:$C,0))),"",INDEX('Policy Characteristics'!D:D,MATCH($C3008,'Policy Characteristics'!$C:$C,0)))</f>
        <v>Fuel Taxes or Subsidies</v>
      </c>
      <c r="K3008" s="254" t="str">
        <f>IF(ISBLANK(INDEX('Policy Characteristics'!E:E,MATCH($C3008,'Policy Characteristics'!$C:$C,0))),"",INDEX('Policy Characteristics'!E:E,MATCH($C3008,'Policy Characteristics'!$C:$C,0)))</f>
        <v>cross fuel tax</v>
      </c>
      <c r="L3008" s="261">
        <f>IF(ISBLANK(INDEX('Policy Characteristics'!F:F,MATCH($C3008,'Policy Characteristics'!$C:$C,0))),"",INDEX('Policy Characteristics'!F:F,MATCH($C3008,'Policy Characteristics'!$C:$C,0)))</f>
        <v>-0.9</v>
      </c>
      <c r="M3008" s="261">
        <f>IF(ISBLANK(INDEX('Policy Characteristics'!G:G,MATCH($C3008,'Policy Characteristics'!$C:$C,0))),"",INDEX('Policy Characteristics'!G:G,MATCH($C3008,'Policy Characteristics'!$C:$C,0)))</f>
        <v>0.9</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of BAU price</v>
      </c>
      <c r="P3008" s="254" t="str">
        <f>IF(ISBLANK(INDEX('Policy Characteristics'!J:J,MATCH($C3008,'Policy Characteristics'!$C:$C,0))),"",INDEX('Policy Characteristics'!J:J,MATCH($C3008,'Policy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8" s="254" t="str">
        <f>IF(ISBLANK(INDEX('Policy Characteristics'!K:K,MATCH($C3008,'Policy Characteristics'!$C:$C,0))),"",INDEX('Policy Characteristics'!K:K,MATCH($C3008,'Policy Characteristics'!$C:$C,0)))</f>
        <v>fuels.html#fuel-taxes</v>
      </c>
      <c r="R3008" s="254" t="str">
        <f>IF(ISBLANK(INDEX('Policy Characteristics'!L:L,MATCH($C3008,'Policy Characteristics'!$C:$C,0))),"",INDEX('Policy Characteristics'!L:L,MATCH($C3008,'Policy Characteristics'!$C:$C,0)))</f>
        <v>fuel-taxes.html</v>
      </c>
    </row>
    <row r="3009" spans="1:18" x14ac:dyDescent="0.35">
      <c r="A3009" s="254" t="str">
        <f>IF(ISBLANK(INDEX('Policy Characteristics'!A:A,MATCH($C3009,'Policy Characteristics'!$C:$C,0))),"",INDEX('Policy Characteristics'!A:A,MATCH($C3009,'Policy Characteristics'!$C:$C,0)))</f>
        <v>Cross-Sector</v>
      </c>
      <c r="B3009" s="262" t="str">
        <f>IF(ISBLANK(INDEX('Policy Characteristics'!B:B,MATCH($C3009,'Policy Characteristics'!$C:$C,0))),"",INDEX('Policy Characteristics'!B:B,MATCH($C3009,'Policy Characteristics'!$C:$C,0)))</f>
        <v>Fuel Taxes or Subsidies</v>
      </c>
      <c r="C3009" s="320" t="str">
        <f t="shared" ref="C3009:C3015" si="141">C$2880</f>
        <v>Additional Fuel Tax or Subsidy Rate by Fuel</v>
      </c>
      <c r="D3009" s="6" t="s">
        <v>71</v>
      </c>
      <c r="E3009" s="45" t="s">
        <v>3656</v>
      </c>
      <c r="F3009" s="6" t="s">
        <v>95</v>
      </c>
      <c r="G3009" s="45" t="s">
        <v>2761</v>
      </c>
      <c r="H3009" s="47">
        <f t="shared" si="140"/>
        <v>3008</v>
      </c>
      <c r="I3009" s="325" t="s">
        <v>41</v>
      </c>
      <c r="J3009" s="255" t="str">
        <f>IF(ISBLANK(INDEX('Policy Characteristics'!D:D,MATCH($C3009,'Policy Characteristics'!$C:$C,0))),"",INDEX('Policy Characteristics'!D:D,MATCH($C3009,'Policy Characteristics'!$C:$C,0)))</f>
        <v>Fuel Taxes or Subsidies</v>
      </c>
      <c r="K3009" s="254" t="str">
        <f>IF(ISBLANK(INDEX('Policy Characteristics'!E:E,MATCH($C3009,'Policy Characteristics'!$C:$C,0))),"",INDEX('Policy Characteristics'!E:E,MATCH($C3009,'Policy Characteristics'!$C:$C,0)))</f>
        <v>cross fuel tax</v>
      </c>
      <c r="L3009" s="261">
        <f>IF(ISBLANK(INDEX('Policy Characteristics'!F:F,MATCH($C3009,'Policy Characteristics'!$C:$C,0))),"",INDEX('Policy Characteristics'!F:F,MATCH($C3009,'Policy Characteristics'!$C:$C,0)))</f>
        <v>-0.9</v>
      </c>
      <c r="M3009" s="261">
        <f>IF(ISBLANK(INDEX('Policy Characteristics'!G:G,MATCH($C3009,'Policy Characteristics'!$C:$C,0))),"",INDEX('Policy Characteristics'!G:G,MATCH($C3009,'Policy Characteristics'!$C:$C,0)))</f>
        <v>0.9</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of BAU price</v>
      </c>
      <c r="P3009" s="254" t="str">
        <f>IF(ISBLANK(INDEX('Policy Characteristics'!J:J,MATCH($C3009,'Policy Characteristics'!$C:$C,0))),"",INDEX('Policy Characteristics'!J:J,MATCH($C3009,'Policy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9" s="254" t="str">
        <f>IF(ISBLANK(INDEX('Policy Characteristics'!K:K,MATCH($C3009,'Policy Characteristics'!$C:$C,0))),"",INDEX('Policy Characteristics'!K:K,MATCH($C3009,'Policy Characteristics'!$C:$C,0)))</f>
        <v>fuels.html#fuel-taxes</v>
      </c>
      <c r="R3009" s="254" t="str">
        <f>IF(ISBLANK(INDEX('Policy Characteristics'!L:L,MATCH($C3009,'Policy Characteristics'!$C:$C,0))),"",INDEX('Policy Characteristics'!L:L,MATCH($C3009,'Policy Characteristics'!$C:$C,0)))</f>
        <v>fuel-taxes.html</v>
      </c>
    </row>
    <row r="3010" spans="1:18" x14ac:dyDescent="0.35">
      <c r="A3010" s="254" t="str">
        <f>IF(ISBLANK(INDEX('Policy Characteristics'!A:A,MATCH($C3010,'Policy Characteristics'!$C:$C,0))),"",INDEX('Policy Characteristics'!A:A,MATCH($C3010,'Policy Characteristics'!$C:$C,0)))</f>
        <v>Cross-Sector</v>
      </c>
      <c r="B3010" s="262" t="str">
        <f>IF(ISBLANK(INDEX('Policy Characteristics'!B:B,MATCH($C3010,'Policy Characteristics'!$C:$C,0))),"",INDEX('Policy Characteristics'!B:B,MATCH($C3010,'Policy Characteristics'!$C:$C,0)))</f>
        <v>Fuel Taxes or Subsidies</v>
      </c>
      <c r="C3010" s="320" t="str">
        <f t="shared" si="141"/>
        <v>Additional Fuel Tax or Subsidy Rate by Fuel</v>
      </c>
      <c r="D3010" s="6" t="s">
        <v>427</v>
      </c>
      <c r="E3010" s="45" t="s">
        <v>3656</v>
      </c>
      <c r="F3010" s="6" t="s">
        <v>428</v>
      </c>
      <c r="G3010" s="45" t="s">
        <v>2761</v>
      </c>
      <c r="H3010" s="47">
        <f t="shared" si="140"/>
        <v>3009</v>
      </c>
      <c r="I3010" s="325" t="s">
        <v>41</v>
      </c>
      <c r="J3010" s="255" t="str">
        <f>IF(ISBLANK(INDEX('Policy Characteristics'!D:D,MATCH($C3010,'Policy Characteristics'!$C:$C,0))),"",INDEX('Policy Characteristics'!D:D,MATCH($C3010,'Policy Characteristics'!$C:$C,0)))</f>
        <v>Fuel Taxes or Subsidies</v>
      </c>
      <c r="K3010" s="254" t="str">
        <f>IF(ISBLANK(INDEX('Policy Characteristics'!E:E,MATCH($C3010,'Policy Characteristics'!$C:$C,0))),"",INDEX('Policy Characteristics'!E:E,MATCH($C3010,'Policy Characteristics'!$C:$C,0)))</f>
        <v>cross fuel tax</v>
      </c>
      <c r="L3010" s="261">
        <f>IF(ISBLANK(INDEX('Policy Characteristics'!F:F,MATCH($C3010,'Policy Characteristics'!$C:$C,0))),"",INDEX('Policy Characteristics'!F:F,MATCH($C3010,'Policy Characteristics'!$C:$C,0)))</f>
        <v>-0.9</v>
      </c>
      <c r="M3010" s="261">
        <f>IF(ISBLANK(INDEX('Policy Characteristics'!G:G,MATCH($C3010,'Policy Characteristics'!$C:$C,0))),"",INDEX('Policy Characteristics'!G:G,MATCH($C3010,'Policy Characteristics'!$C:$C,0)))</f>
        <v>0.9</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of BAU price</v>
      </c>
      <c r="P3010" s="254" t="str">
        <f>IF(ISBLANK(INDEX('Policy Characteristics'!J:J,MATCH($C3010,'Policy Characteristics'!$C:$C,0))),"",INDEX('Policy Characteristics'!J:J,MATCH($C3010,'Policy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10" s="254" t="str">
        <f>IF(ISBLANK(INDEX('Policy Characteristics'!K:K,MATCH($C3010,'Policy Characteristics'!$C:$C,0))),"",INDEX('Policy Characteristics'!K:K,MATCH($C3010,'Policy Characteristics'!$C:$C,0)))</f>
        <v>fuels.html#fuel-taxes</v>
      </c>
      <c r="R3010" s="254" t="str">
        <f>IF(ISBLANK(INDEX('Policy Characteristics'!L:L,MATCH($C3010,'Policy Characteristics'!$C:$C,0))),"",INDEX('Policy Characteristics'!L:L,MATCH($C3010,'Policy Characteristics'!$C:$C,0)))</f>
        <v>fuel-taxes.html</v>
      </c>
    </row>
    <row r="3011" spans="1:18" x14ac:dyDescent="0.35">
      <c r="A3011" s="254" t="str">
        <f>IF(ISBLANK(INDEX('Policy Characteristics'!A:A,MATCH($C3011,'Policy Characteristics'!$C:$C,0))),"",INDEX('Policy Characteristics'!A:A,MATCH($C3011,'Policy Characteristics'!$C:$C,0)))</f>
        <v>Cross-Sector</v>
      </c>
      <c r="B3011" s="262" t="str">
        <f>IF(ISBLANK(INDEX('Policy Characteristics'!B:B,MATCH($C3011,'Policy Characteristics'!$C:$C,0))),"",INDEX('Policy Characteristics'!B:B,MATCH($C3011,'Policy Characteristics'!$C:$C,0)))</f>
        <v>Fuel Taxes or Subsidies</v>
      </c>
      <c r="C3011" s="320" t="str">
        <f t="shared" si="141"/>
        <v>Additional Fuel Tax or Subsidy Rate by Fuel</v>
      </c>
      <c r="D3011" s="6" t="s">
        <v>2440</v>
      </c>
      <c r="E3011" s="45" t="s">
        <v>3656</v>
      </c>
      <c r="F3011" s="6" t="s">
        <v>2444</v>
      </c>
      <c r="G3011" s="45" t="s">
        <v>2761</v>
      </c>
      <c r="H3011" s="47">
        <f t="shared" si="140"/>
        <v>3010</v>
      </c>
      <c r="I3011" s="325" t="s">
        <v>41</v>
      </c>
      <c r="J3011" s="255" t="str">
        <f>IF(ISBLANK(INDEX('Policy Characteristics'!D:D,MATCH($C3011,'Policy Characteristics'!$C:$C,0))),"",INDEX('Policy Characteristics'!D:D,MATCH($C3011,'Policy Characteristics'!$C:$C,0)))</f>
        <v>Fuel Taxes or Subsidies</v>
      </c>
      <c r="K3011" s="254" t="str">
        <f>IF(ISBLANK(INDEX('Policy Characteristics'!E:E,MATCH($C3011,'Policy Characteristics'!$C:$C,0))),"",INDEX('Policy Characteristics'!E:E,MATCH($C3011,'Policy Characteristics'!$C:$C,0)))</f>
        <v>cross fuel tax</v>
      </c>
      <c r="L3011" s="261">
        <f>IF(ISBLANK(INDEX('Policy Characteristics'!F:F,MATCH($C3011,'Policy Characteristics'!$C:$C,0))),"",INDEX('Policy Characteristics'!F:F,MATCH($C3011,'Policy Characteristics'!$C:$C,0)))</f>
        <v>-0.9</v>
      </c>
      <c r="M3011" s="261">
        <f>IF(ISBLANK(INDEX('Policy Characteristics'!G:G,MATCH($C3011,'Policy Characteristics'!$C:$C,0))),"",INDEX('Policy Characteristics'!G:G,MATCH($C3011,'Policy Characteristics'!$C:$C,0)))</f>
        <v>0.9</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of BAU price</v>
      </c>
      <c r="P3011" s="254" t="str">
        <f>IF(ISBLANK(INDEX('Policy Characteristics'!J:J,MATCH($C3011,'Policy Characteristics'!$C:$C,0))),"",INDEX('Policy Characteristics'!J:J,MATCH($C3011,'Policy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11" s="254" t="str">
        <f>IF(ISBLANK(INDEX('Policy Characteristics'!K:K,MATCH($C3011,'Policy Characteristics'!$C:$C,0))),"",INDEX('Policy Characteristics'!K:K,MATCH($C3011,'Policy Characteristics'!$C:$C,0)))</f>
        <v>fuels.html#fuel-taxes</v>
      </c>
      <c r="R3011" s="254" t="str">
        <f>IF(ISBLANK(INDEX('Policy Characteristics'!L:L,MATCH($C3011,'Policy Characteristics'!$C:$C,0))),"",INDEX('Policy Characteristics'!L:L,MATCH($C3011,'Policy Characteristics'!$C:$C,0)))</f>
        <v>fuel-taxes.html</v>
      </c>
    </row>
    <row r="3012" spans="1:18" x14ac:dyDescent="0.35">
      <c r="A3012" s="254" t="str">
        <f>IF(ISBLANK(INDEX('Policy Characteristics'!A:A,MATCH($C3012,'Policy Characteristics'!$C:$C,0))),"",INDEX('Policy Characteristics'!A:A,MATCH($C3012,'Policy Characteristics'!$C:$C,0)))</f>
        <v>Cross-Sector</v>
      </c>
      <c r="B3012" s="262" t="str">
        <f>IF(ISBLANK(INDEX('Policy Characteristics'!B:B,MATCH($C3012,'Policy Characteristics'!$C:$C,0))),"",INDEX('Policy Characteristics'!B:B,MATCH($C3012,'Policy Characteristics'!$C:$C,0)))</f>
        <v>Fuel Taxes or Subsidies</v>
      </c>
      <c r="C3012" s="320" t="str">
        <f t="shared" si="141"/>
        <v>Additional Fuel Tax or Subsidy Rate by Fuel</v>
      </c>
      <c r="D3012" s="6" t="s">
        <v>2450</v>
      </c>
      <c r="E3012" s="45" t="s">
        <v>3656</v>
      </c>
      <c r="F3012" s="6" t="s">
        <v>2451</v>
      </c>
      <c r="G3012" s="45" t="s">
        <v>2761</v>
      </c>
      <c r="H3012" s="47">
        <f t="shared" si="140"/>
        <v>3011</v>
      </c>
      <c r="I3012" s="325" t="s">
        <v>41</v>
      </c>
      <c r="J3012" s="255" t="str">
        <f>IF(ISBLANK(INDEX('Policy Characteristics'!D:D,MATCH($C3012,'Policy Characteristics'!$C:$C,0))),"",INDEX('Policy Characteristics'!D:D,MATCH($C3012,'Policy Characteristics'!$C:$C,0)))</f>
        <v>Fuel Taxes or Subsidies</v>
      </c>
      <c r="K3012" s="254" t="str">
        <f>IF(ISBLANK(INDEX('Policy Characteristics'!E:E,MATCH($C3012,'Policy Characteristics'!$C:$C,0))),"",INDEX('Policy Characteristics'!E:E,MATCH($C3012,'Policy Characteristics'!$C:$C,0)))</f>
        <v>cross fuel tax</v>
      </c>
      <c r="L3012" s="261">
        <f>IF(ISBLANK(INDEX('Policy Characteristics'!F:F,MATCH($C3012,'Policy Characteristics'!$C:$C,0))),"",INDEX('Policy Characteristics'!F:F,MATCH($C3012,'Policy Characteristics'!$C:$C,0)))</f>
        <v>-0.9</v>
      </c>
      <c r="M3012" s="261">
        <f>IF(ISBLANK(INDEX('Policy Characteristics'!G:G,MATCH($C3012,'Policy Characteristics'!$C:$C,0))),"",INDEX('Policy Characteristics'!G:G,MATCH($C3012,'Policy Characteristics'!$C:$C,0)))</f>
        <v>0.9</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of BAU price</v>
      </c>
      <c r="P3012" s="254" t="str">
        <f>IF(ISBLANK(INDEX('Policy Characteristics'!J:J,MATCH($C3012,'Policy Characteristics'!$C:$C,0))),"",INDEX('Policy Characteristics'!J:J,MATCH($C3012,'Policy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12" s="254" t="str">
        <f>IF(ISBLANK(INDEX('Policy Characteristics'!K:K,MATCH($C3012,'Policy Characteristics'!$C:$C,0))),"",INDEX('Policy Characteristics'!K:K,MATCH($C3012,'Policy Characteristics'!$C:$C,0)))</f>
        <v>fuels.html#fuel-taxes</v>
      </c>
      <c r="R3012" s="254" t="str">
        <f>IF(ISBLANK(INDEX('Policy Characteristics'!L:L,MATCH($C3012,'Policy Characteristics'!$C:$C,0))),"",INDEX('Policy Characteristics'!L:L,MATCH($C3012,'Policy Characteristics'!$C:$C,0)))</f>
        <v>fuel-taxes.html</v>
      </c>
    </row>
    <row r="3013" spans="1:18" x14ac:dyDescent="0.35">
      <c r="A3013" s="254" t="str">
        <f>IF(ISBLANK(INDEX('Policy Characteristics'!A:A,MATCH($C3013,'Policy Characteristics'!$C:$C,0))),"",INDEX('Policy Characteristics'!A:A,MATCH($C3013,'Policy Characteristics'!$C:$C,0)))</f>
        <v>Cross-Sector</v>
      </c>
      <c r="B3013" s="262" t="str">
        <f>IF(ISBLANK(INDEX('Policy Characteristics'!B:B,MATCH($C3013,'Policy Characteristics'!$C:$C,0))),"",INDEX('Policy Characteristics'!B:B,MATCH($C3013,'Policy Characteristics'!$C:$C,0)))</f>
        <v>Fuel Taxes or Subsidies</v>
      </c>
      <c r="C3013" s="320" t="str">
        <f t="shared" si="141"/>
        <v>Additional Fuel Tax or Subsidy Rate by Fuel</v>
      </c>
      <c r="D3013" s="6" t="s">
        <v>2441</v>
      </c>
      <c r="E3013" s="45" t="s">
        <v>3656</v>
      </c>
      <c r="F3013" s="6" t="s">
        <v>2445</v>
      </c>
      <c r="G3013" s="45" t="s">
        <v>2761</v>
      </c>
      <c r="H3013" s="47">
        <f t="shared" si="140"/>
        <v>3012</v>
      </c>
      <c r="I3013" s="325" t="s">
        <v>41</v>
      </c>
      <c r="J3013" s="255" t="str">
        <f>IF(ISBLANK(INDEX('Policy Characteristics'!D:D,MATCH($C3013,'Policy Characteristics'!$C:$C,0))),"",INDEX('Policy Characteristics'!D:D,MATCH($C3013,'Policy Characteristics'!$C:$C,0)))</f>
        <v>Fuel Taxes or Subsidies</v>
      </c>
      <c r="K3013" s="254" t="str">
        <f>IF(ISBLANK(INDEX('Policy Characteristics'!E:E,MATCH($C3013,'Policy Characteristics'!$C:$C,0))),"",INDEX('Policy Characteristics'!E:E,MATCH($C3013,'Policy Characteristics'!$C:$C,0)))</f>
        <v>cross fuel tax</v>
      </c>
      <c r="L3013" s="261">
        <f>IF(ISBLANK(INDEX('Policy Characteristics'!F:F,MATCH($C3013,'Policy Characteristics'!$C:$C,0))),"",INDEX('Policy Characteristics'!F:F,MATCH($C3013,'Policy Characteristics'!$C:$C,0)))</f>
        <v>-0.9</v>
      </c>
      <c r="M3013" s="261">
        <f>IF(ISBLANK(INDEX('Policy Characteristics'!G:G,MATCH($C3013,'Policy Characteristics'!$C:$C,0))),"",INDEX('Policy Characteristics'!G:G,MATCH($C3013,'Policy Characteristics'!$C:$C,0)))</f>
        <v>0.9</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of BAU price</v>
      </c>
      <c r="P3013" s="254" t="str">
        <f>IF(ISBLANK(INDEX('Policy Characteristics'!J:J,MATCH($C3013,'Policy Characteristics'!$C:$C,0))),"",INDEX('Policy Characteristics'!J:J,MATCH($C3013,'Policy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13" s="254" t="str">
        <f>IF(ISBLANK(INDEX('Policy Characteristics'!K:K,MATCH($C3013,'Policy Characteristics'!$C:$C,0))),"",INDEX('Policy Characteristics'!K:K,MATCH($C3013,'Policy Characteristics'!$C:$C,0)))</f>
        <v>fuels.html#fuel-taxes</v>
      </c>
      <c r="R3013" s="254" t="str">
        <f>IF(ISBLANK(INDEX('Policy Characteristics'!L:L,MATCH($C3013,'Policy Characteristics'!$C:$C,0))),"",INDEX('Policy Characteristics'!L:L,MATCH($C3013,'Policy Characteristics'!$C:$C,0)))</f>
        <v>fuel-taxes.html</v>
      </c>
    </row>
    <row r="3014" spans="1:18" x14ac:dyDescent="0.35">
      <c r="A3014" s="254" t="str">
        <f>IF(ISBLANK(INDEX('Policy Characteristics'!A:A,MATCH($C3014,'Policy Characteristics'!$C:$C,0))),"",INDEX('Policy Characteristics'!A:A,MATCH($C3014,'Policy Characteristics'!$C:$C,0)))</f>
        <v>Cross-Sector</v>
      </c>
      <c r="B3014" s="262" t="str">
        <f>IF(ISBLANK(INDEX('Policy Characteristics'!B:B,MATCH($C3014,'Policy Characteristics'!$C:$C,0))),"",INDEX('Policy Characteristics'!B:B,MATCH($C3014,'Policy Characteristics'!$C:$C,0)))</f>
        <v>Fuel Taxes or Subsidies</v>
      </c>
      <c r="C3014" s="320" t="str">
        <f t="shared" si="141"/>
        <v>Additional Fuel Tax or Subsidy Rate by Fuel</v>
      </c>
      <c r="D3014" s="6" t="s">
        <v>2442</v>
      </c>
      <c r="E3014" s="45" t="s">
        <v>3656</v>
      </c>
      <c r="F3014" s="6" t="s">
        <v>2446</v>
      </c>
      <c r="G3014" s="45" t="s">
        <v>2761</v>
      </c>
      <c r="H3014" s="47">
        <f t="shared" si="140"/>
        <v>3013</v>
      </c>
      <c r="I3014" s="325" t="s">
        <v>41</v>
      </c>
      <c r="J3014" s="255" t="str">
        <f>IF(ISBLANK(INDEX('Policy Characteristics'!D:D,MATCH($C3014,'Policy Characteristics'!$C:$C,0))),"",INDEX('Policy Characteristics'!D:D,MATCH($C3014,'Policy Characteristics'!$C:$C,0)))</f>
        <v>Fuel Taxes or Subsidies</v>
      </c>
      <c r="K3014" s="254" t="str">
        <f>IF(ISBLANK(INDEX('Policy Characteristics'!E:E,MATCH($C3014,'Policy Characteristics'!$C:$C,0))),"",INDEX('Policy Characteristics'!E:E,MATCH($C3014,'Policy Characteristics'!$C:$C,0)))</f>
        <v>cross fuel tax</v>
      </c>
      <c r="L3014" s="261">
        <f>IF(ISBLANK(INDEX('Policy Characteristics'!F:F,MATCH($C3014,'Policy Characteristics'!$C:$C,0))),"",INDEX('Policy Characteristics'!F:F,MATCH($C3014,'Policy Characteristics'!$C:$C,0)))</f>
        <v>-0.9</v>
      </c>
      <c r="M3014" s="261">
        <f>IF(ISBLANK(INDEX('Policy Characteristics'!G:G,MATCH($C3014,'Policy Characteristics'!$C:$C,0))),"",INDEX('Policy Characteristics'!G:G,MATCH($C3014,'Policy Characteristics'!$C:$C,0)))</f>
        <v>0.9</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of BAU price</v>
      </c>
      <c r="P3014" s="254" t="str">
        <f>IF(ISBLANK(INDEX('Policy Characteristics'!J:J,MATCH($C3014,'Policy Characteristics'!$C:$C,0))),"",INDEX('Policy Characteristics'!J:J,MATCH($C3014,'Policy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14" s="254" t="str">
        <f>IF(ISBLANK(INDEX('Policy Characteristics'!K:K,MATCH($C3014,'Policy Characteristics'!$C:$C,0))),"",INDEX('Policy Characteristics'!K:K,MATCH($C3014,'Policy Characteristics'!$C:$C,0)))</f>
        <v>fuels.html#fuel-taxes</v>
      </c>
      <c r="R3014" s="254" t="str">
        <f>IF(ISBLANK(INDEX('Policy Characteristics'!L:L,MATCH($C3014,'Policy Characteristics'!$C:$C,0))),"",INDEX('Policy Characteristics'!L:L,MATCH($C3014,'Policy Characteristics'!$C:$C,0)))</f>
        <v>fuel-taxes.html</v>
      </c>
    </row>
    <row r="3015" spans="1:18" x14ac:dyDescent="0.35">
      <c r="A3015" s="254" t="str">
        <f>IF(ISBLANK(INDEX('Policy Characteristics'!A:A,MATCH($C3015,'Policy Characteristics'!$C:$C,0))),"",INDEX('Policy Characteristics'!A:A,MATCH($C3015,'Policy Characteristics'!$C:$C,0)))</f>
        <v>Cross-Sector</v>
      </c>
      <c r="B3015" s="262" t="str">
        <f>IF(ISBLANK(INDEX('Policy Characteristics'!B:B,MATCH($C3015,'Policy Characteristics'!$C:$C,0))),"",INDEX('Policy Characteristics'!B:B,MATCH($C3015,'Policy Characteristics'!$C:$C,0)))</f>
        <v>Fuel Taxes or Subsidies</v>
      </c>
      <c r="C3015" s="320" t="str">
        <f t="shared" si="141"/>
        <v>Additional Fuel Tax or Subsidy Rate by Fuel</v>
      </c>
      <c r="D3015" s="6" t="s">
        <v>2443</v>
      </c>
      <c r="E3015" s="45" t="s">
        <v>3656</v>
      </c>
      <c r="F3015" s="6" t="s">
        <v>2447</v>
      </c>
      <c r="G3015" s="45" t="s">
        <v>2761</v>
      </c>
      <c r="H3015" s="47">
        <f t="shared" si="140"/>
        <v>3014</v>
      </c>
      <c r="I3015" s="325" t="s">
        <v>41</v>
      </c>
      <c r="J3015" s="255" t="str">
        <f>IF(ISBLANK(INDEX('Policy Characteristics'!D:D,MATCH($C3015,'Policy Characteristics'!$C:$C,0))),"",INDEX('Policy Characteristics'!D:D,MATCH($C3015,'Policy Characteristics'!$C:$C,0)))</f>
        <v>Fuel Taxes or Subsidies</v>
      </c>
      <c r="K3015" s="254" t="str">
        <f>IF(ISBLANK(INDEX('Policy Characteristics'!E:E,MATCH($C3015,'Policy Characteristics'!$C:$C,0))),"",INDEX('Policy Characteristics'!E:E,MATCH($C3015,'Policy Characteristics'!$C:$C,0)))</f>
        <v>cross fuel tax</v>
      </c>
      <c r="L3015" s="261">
        <f>IF(ISBLANK(INDEX('Policy Characteristics'!F:F,MATCH($C3015,'Policy Characteristics'!$C:$C,0))),"",INDEX('Policy Characteristics'!F:F,MATCH($C3015,'Policy Characteristics'!$C:$C,0)))</f>
        <v>-0.9</v>
      </c>
      <c r="M3015" s="261">
        <f>IF(ISBLANK(INDEX('Policy Characteristics'!G:G,MATCH($C3015,'Policy Characteristics'!$C:$C,0))),"",INDEX('Policy Characteristics'!G:G,MATCH($C3015,'Policy Characteristics'!$C:$C,0)))</f>
        <v>0.9</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of BAU price</v>
      </c>
      <c r="P3015" s="254" t="str">
        <f>IF(ISBLANK(INDEX('Policy Characteristics'!J:J,MATCH($C3015,'Policy Characteristics'!$C:$C,0))),"",INDEX('Policy Characteristics'!J:J,MATCH($C3015,'Policy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15" s="254" t="str">
        <f>IF(ISBLANK(INDEX('Policy Characteristics'!K:K,MATCH($C3015,'Policy Characteristics'!$C:$C,0))),"",INDEX('Policy Characteristics'!K:K,MATCH($C3015,'Policy Characteristics'!$C:$C,0)))</f>
        <v>fuels.html#fuel-taxes</v>
      </c>
      <c r="R3015" s="254" t="str">
        <f>IF(ISBLANK(INDEX('Policy Characteristics'!L:L,MATCH($C3015,'Policy Characteristics'!$C:$C,0))),"",INDEX('Policy Characteristics'!L:L,MATCH($C3015,'Policy Characteristics'!$C:$C,0)))</f>
        <v>fuel-taxes.html</v>
      </c>
    </row>
    <row r="3016" spans="1:18" x14ac:dyDescent="0.35">
      <c r="A3016" s="254" t="str">
        <f>IF(ISBLANK(INDEX('Policy Characteristics'!A:A,MATCH($C3016,'Policy Characteristics'!$C:$C,0))),"",INDEX('Policy Characteristics'!A:A,MATCH($C3016,'Policy Characteristics'!$C:$C,0)))</f>
        <v>Cross-Sector</v>
      </c>
      <c r="B3016" s="262" t="str">
        <f>IF(ISBLANK(INDEX('Policy Characteristics'!B:B,MATCH($C3016,'Policy Characteristics'!$C:$C,0))),"",INDEX('Policy Characteristics'!B:B,MATCH($C3016,'Policy Characteristics'!$C:$C,0)))</f>
        <v>Non BAU Carbon Tax Vehicle Qualification</v>
      </c>
      <c r="C3016" t="s">
        <v>3614</v>
      </c>
      <c r="H3016" s="47">
        <f t="shared" si="140"/>
        <v>3015</v>
      </c>
      <c r="I3016" s="322" t="s">
        <v>40</v>
      </c>
      <c r="J3016" s="255" t="str">
        <f>IF(ISBLANK(INDEX('Policy Characteristics'!D:D,MATCH($C3016,'Policy Characteristics'!$C:$C,0))),"",INDEX('Policy Characteristics'!D:D,MATCH($C3016,'Policy Characteristics'!$C:$C,0)))</f>
        <v/>
      </c>
      <c r="K3016" s="254" t="str">
        <f>IF(ISBLANK(INDEX('Policy Characteristics'!E:E,MATCH($C3016,'Policy Characteristics'!$C:$C,0))),"",INDEX('Policy Characteristics'!E:E,MATCH($C3016,'Policy Characteristics'!$C:$C,0)))</f>
        <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1</v>
      </c>
      <c r="N3016" s="261">
        <f>IF(ISBLANK(INDEX('Policy Characteristics'!H:H,MATCH($C3016,'Policy Characteristics'!$C:$C,0))),"",INDEX('Policy Characteristics'!H:H,MATCH($C3016,'Policy Characteristics'!$C:$C,0)))</f>
        <v>1</v>
      </c>
      <c r="O3016" s="254" t="str">
        <f>IF(ISBLANK(INDEX('Policy Characteristics'!I:I,MATCH($C3016,'Policy Characteristics'!$C:$C,0))),"",INDEX('Policy Characteristics'!I:I,MATCH($C3016,'Policy Characteristics'!$C:$C,0)))</f>
        <v>on/off</v>
      </c>
      <c r="P3016" s="254" t="str">
        <f>IF(ISBLANK(INDEX('Policy Characteristics'!J:J,MATCH($C3016,'Policy Characteristics'!$C:$C,0))),"",INDEX('Policy Characteristics'!J:J,MATCH($C3016,'Policy Characteristics'!$C:$C,0)))</f>
        <v xml:space="preserve">**Description:** This lever determines which vehicle types are captured under the scope of a carbon tax. In some regions, only certain vehicle types are covered by a carbon tax or cap. </v>
      </c>
      <c r="Q3016" s="254" t="str">
        <f>IF(ISBLANK(INDEX('Policy Characteristics'!K:K,MATCH($C3016,'Policy Characteristics'!$C:$C,0))),"",INDEX('Policy Characteristics'!K:K,MATCH($C3016,'Policy Characteristics'!$C:$C,0)))</f>
        <v/>
      </c>
      <c r="R3016" s="254" t="str">
        <f>IF(ISBLANK(INDEX('Policy Characteristics'!L:L,MATCH($C3016,'Policy Characteristics'!$C:$C,0))),"",INDEX('Policy Characteristics'!L:L,MATCH($C3016,'Policy Characteristics'!$C:$C,0)))</f>
        <v/>
      </c>
    </row>
    <row r="3017" spans="1:18" x14ac:dyDescent="0.35">
      <c r="A3017" s="254" t="str">
        <f>IF(ISBLANK(INDEX('Policy Characteristics'!A:A,MATCH($C3017,'Policy Characteristics'!$C:$C,0))),"",INDEX('Policy Characteristics'!A:A,MATCH($C3017,'Policy Characteristics'!$C:$C,0)))</f>
        <v>Cross-Sector</v>
      </c>
      <c r="B3017" s="262" t="str">
        <f>IF(ISBLANK(INDEX('Policy Characteristics'!B:B,MATCH($C3017,'Policy Characteristics'!$C:$C,0))),"",INDEX('Policy Characteristics'!B:B,MATCH($C3017,'Policy Characteristics'!$C:$C,0)))</f>
        <v>Non BAU Carbon Tax Industry Qualification</v>
      </c>
      <c r="C3017" t="s">
        <v>3615</v>
      </c>
      <c r="H3017" s="47">
        <f t="shared" si="140"/>
        <v>3016</v>
      </c>
      <c r="I3017" s="322" t="s">
        <v>40</v>
      </c>
      <c r="J3017" s="255" t="str">
        <f>IF(ISBLANK(INDEX('Policy Characteristics'!D:D,MATCH($C3017,'Policy Characteristics'!$C:$C,0))),"",INDEX('Policy Characteristics'!D:D,MATCH($C3017,'Policy Characteristics'!$C:$C,0)))</f>
        <v/>
      </c>
      <c r="K3017" s="254" t="str">
        <f>IF(ISBLANK(INDEX('Policy Characteristics'!E:E,MATCH($C3017,'Policy Characteristics'!$C:$C,0))),"",INDEX('Policy Characteristics'!E:E,MATCH($C3017,'Policy Characteristics'!$C:$C,0)))</f>
        <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1</v>
      </c>
      <c r="N3017" s="261">
        <f>IF(ISBLANK(INDEX('Policy Characteristics'!H:H,MATCH($C3017,'Policy Characteristics'!$C:$C,0))),"",INDEX('Policy Characteristics'!H:H,MATCH($C3017,'Policy Characteristics'!$C:$C,0)))</f>
        <v>1</v>
      </c>
      <c r="O3017" s="254" t="str">
        <f>IF(ISBLANK(INDEX('Policy Characteristics'!I:I,MATCH($C3017,'Policy Characteristics'!$C:$C,0))),"",INDEX('Policy Characteristics'!I:I,MATCH($C3017,'Policy Characteristics'!$C:$C,0)))</f>
        <v>on/off</v>
      </c>
      <c r="P3017" s="254" t="str">
        <f>IF(ISBLANK(INDEX('Policy Characteristics'!J:J,MATCH($C3017,'Policy Characteristics'!$C:$C,0))),"",INDEX('Policy Characteristics'!J:J,MATCH($C3017,'Policy Characteristics'!$C:$C,0)))</f>
        <v xml:space="preserve">**Description:** This lever determines which industry categories are captured under the scope of a carbon tax. In some regions, only certain industries are covered by a carbon tax or cap. </v>
      </c>
      <c r="Q3017" s="254" t="str">
        <f>IF(ISBLANK(INDEX('Policy Characteristics'!K:K,MATCH($C3017,'Policy Characteristics'!$C:$C,0))),"",INDEX('Policy Characteristics'!K:K,MATCH($C3017,'Policy Characteristics'!$C:$C,0)))</f>
        <v/>
      </c>
      <c r="R3017" s="254" t="str">
        <f>IF(ISBLANK(INDEX('Policy Characteristics'!L:L,MATCH($C3017,'Policy Characteristics'!$C:$C,0))),"",INDEX('Policy Characteristics'!L:L,MATCH($C3017,'Policy Characteristics'!$C:$C,0)))</f>
        <v/>
      </c>
    </row>
    <row r="3018" spans="1:18" x14ac:dyDescent="0.35">
      <c r="A3018" s="254" t="str">
        <f>IF(ISBLANK(INDEX('Policy Characteristics'!A:A,MATCH($C3018,'Policy Characteristics'!$C:$C,0))),"",INDEX('Policy Characteristics'!A:A,MATCH($C3018,'Policy Characteristics'!$C:$C,0)))</f>
        <v>Cross-Sector</v>
      </c>
      <c r="B3018" s="262" t="str">
        <f>IF(ISBLANK(INDEX('Policy Characteristics'!B:B,MATCH($C3018,'Policy Characteristics'!$C:$C,0))),"",INDEX('Policy Characteristics'!B:B,MATCH($C3018,'Policy Characteristics'!$C:$C,0)))</f>
        <v>Non BAU CBAM Industry Qualification</v>
      </c>
      <c r="C3018" t="s">
        <v>3616</v>
      </c>
      <c r="H3018" s="47">
        <f t="shared" si="140"/>
        <v>3017</v>
      </c>
      <c r="I3018" s="322" t="s">
        <v>40</v>
      </c>
      <c r="J3018" s="255" t="str">
        <f>IF(ISBLANK(INDEX('Policy Characteristics'!D:D,MATCH($C3018,'Policy Characteristics'!$C:$C,0))),"",INDEX('Policy Characteristics'!D:D,MATCH($C3018,'Policy Characteristics'!$C:$C,0)))</f>
        <v/>
      </c>
      <c r="K3018" s="254" t="str">
        <f>IF(ISBLANK(INDEX('Policy Characteristics'!E:E,MATCH($C3018,'Policy Characteristics'!$C:$C,0))),"",INDEX('Policy Characteristics'!E:E,MATCH($C3018,'Policy Characteristics'!$C:$C,0)))</f>
        <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1</v>
      </c>
      <c r="N3018" s="261">
        <f>IF(ISBLANK(INDEX('Policy Characteristics'!H:H,MATCH($C3018,'Policy Characteristics'!$C:$C,0))),"",INDEX('Policy Characteristics'!H:H,MATCH($C3018,'Policy Characteristics'!$C:$C,0)))</f>
        <v>1</v>
      </c>
      <c r="O3018" s="254" t="str">
        <f>IF(ISBLANK(INDEX('Policy Characteristics'!I:I,MATCH($C3018,'Policy Characteristics'!$C:$C,0))),"",INDEX('Policy Characteristics'!I:I,MATCH($C3018,'Policy Characteristics'!$C:$C,0)))</f>
        <v>on/off</v>
      </c>
      <c r="P3018" s="254" t="str">
        <f>IF(ISBLANK(INDEX('Policy Characteristics'!J:J,MATCH($C3018,'Policy Characteristics'!$C:$C,0))),"",INDEX('Policy Characteristics'!J:J,MATCH($C3018,'Policy Characteristics'!$C:$C,0)))</f>
        <v>**Description:** This lever determines which industry categories are captured under the scope of a carbon border adjustment mechanism. In some regions, only certain industries are covered by a border mechanism.</v>
      </c>
      <c r="Q3018" s="254" t="str">
        <f>IF(ISBLANK(INDEX('Policy Characteristics'!K:K,MATCH($C3018,'Policy Characteristics'!$C:$C,0))),"",INDEX('Policy Characteristics'!K:K,MATCH($C3018,'Policy Characteristics'!$C:$C,0)))</f>
        <v/>
      </c>
      <c r="R3018" s="254" t="str">
        <f>IF(ISBLANK(INDEX('Policy Characteristics'!L:L,MATCH($C3018,'Policy Characteristics'!$C:$C,0))),"",INDEX('Policy Characteristics'!L:L,MATCH($C3018,'Policy Characteristics'!$C:$C,0)))</f>
        <v/>
      </c>
    </row>
    <row r="3019" spans="1:18" x14ac:dyDescent="0.3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t="s">
        <v>273</v>
      </c>
      <c r="D3019" s="45" t="s">
        <v>109</v>
      </c>
      <c r="E3019" s="45"/>
      <c r="F3019" s="45" t="s">
        <v>300</v>
      </c>
      <c r="G3019" s="45"/>
      <c r="H3019" s="47">
        <f t="shared" si="140"/>
        <v>3018</v>
      </c>
      <c r="I3019" s="324" t="s">
        <v>40</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building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3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s="254" t="str">
        <f t="shared" ref="C3020:C3024" si="142">C$3019</f>
        <v>RnD Building Capital Cost Perc Reduction</v>
      </c>
      <c r="D3020" s="45" t="s">
        <v>110</v>
      </c>
      <c r="E3020" s="45"/>
      <c r="F3020" s="45" t="s">
        <v>301</v>
      </c>
      <c r="G3020" s="45"/>
      <c r="H3020" s="47">
        <f t="shared" si="140"/>
        <v>3019</v>
      </c>
      <c r="I3020" s="324" t="s">
        <v>40</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building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3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si="142"/>
        <v>RnD Building Capital Cost Perc Reduction</v>
      </c>
      <c r="D3021" s="45" t="s">
        <v>111</v>
      </c>
      <c r="E3021" s="45"/>
      <c r="F3021" s="45" t="s">
        <v>302</v>
      </c>
      <c r="G3021" s="45"/>
      <c r="H3021" s="47">
        <f t="shared" si="140"/>
        <v>3020</v>
      </c>
      <c r="I3021" s="324" t="s">
        <v>40</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building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3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142"/>
        <v>RnD Building Capital Cost Perc Reduction</v>
      </c>
      <c r="D3022" s="45" t="s">
        <v>112</v>
      </c>
      <c r="E3022" s="45"/>
      <c r="F3022" s="45" t="s">
        <v>303</v>
      </c>
      <c r="G3022" s="45"/>
      <c r="H3022" s="47">
        <f t="shared" si="140"/>
        <v>3021</v>
      </c>
      <c r="I3022" s="324" t="s">
        <v>40</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building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3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142"/>
        <v>RnD Building Capital Cost Perc Reduction</v>
      </c>
      <c r="D3023" s="45" t="s">
        <v>113</v>
      </c>
      <c r="E3023" s="45"/>
      <c r="F3023" s="45" t="s">
        <v>304</v>
      </c>
      <c r="G3023" s="45"/>
      <c r="H3023" s="47">
        <f t="shared" si="140"/>
        <v>3022</v>
      </c>
      <c r="I3023" s="324" t="s">
        <v>40</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building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3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142"/>
        <v>RnD Building Capital Cost Perc Reduction</v>
      </c>
      <c r="D3024" s="45" t="s">
        <v>114</v>
      </c>
      <c r="E3024" s="45"/>
      <c r="F3024" s="45" t="s">
        <v>305</v>
      </c>
      <c r="G3024" s="45"/>
      <c r="H3024" s="47">
        <f t="shared" si="140"/>
        <v>3023</v>
      </c>
      <c r="I3024" s="324" t="s">
        <v>40</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building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3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t="s">
        <v>274</v>
      </c>
      <c r="D3025" s="45"/>
      <c r="E3025" s="45"/>
      <c r="F3025" s="45" t="s">
        <v>23</v>
      </c>
      <c r="G3025" s="45"/>
      <c r="H3025" s="47">
        <f t="shared" si="140"/>
        <v>3024</v>
      </c>
      <c r="I3025" s="324" t="s">
        <v>40</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CCS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3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t="s">
        <v>275</v>
      </c>
      <c r="D3026" s="45" t="s">
        <v>432</v>
      </c>
      <c r="E3026" s="45"/>
      <c r="F3026" s="45" t="s">
        <v>435</v>
      </c>
      <c r="G3026" s="45"/>
      <c r="H3026" s="47">
        <f t="shared" si="140"/>
        <v>3025</v>
      </c>
      <c r="I3026" s="324" t="s">
        <v>40</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electricity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3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ref="C3027:C3049" si="143">C$3026</f>
        <v>RnD Electricity Capital Cost Perc Reduction</v>
      </c>
      <c r="D3027" s="6" t="s">
        <v>3435</v>
      </c>
      <c r="E3027" s="45"/>
      <c r="F3027" s="6" t="s">
        <v>3447</v>
      </c>
      <c r="G3027" s="45"/>
      <c r="H3027" s="47">
        <f t="shared" si="140"/>
        <v>3026</v>
      </c>
      <c r="I3027" s="324" t="s">
        <v>40</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electricity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3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143"/>
        <v>RnD Electricity Capital Cost Perc Reduction</v>
      </c>
      <c r="D3028" s="6" t="s">
        <v>3436</v>
      </c>
      <c r="E3028" s="45"/>
      <c r="F3028" s="6" t="s">
        <v>3448</v>
      </c>
      <c r="G3028" s="45"/>
      <c r="H3028" s="47">
        <f t="shared" si="140"/>
        <v>3027</v>
      </c>
      <c r="I3028" s="324" t="s">
        <v>40</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electricity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3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143"/>
        <v>RnD Electricity Capital Cost Perc Reduction</v>
      </c>
      <c r="D3029" s="6" t="s">
        <v>72</v>
      </c>
      <c r="E3029" s="45"/>
      <c r="F3029" s="6" t="s">
        <v>3449</v>
      </c>
      <c r="G3029" s="45"/>
      <c r="H3029" s="47">
        <f t="shared" si="140"/>
        <v>3028</v>
      </c>
      <c r="I3029" s="324" t="s">
        <v>40</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electricity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3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143"/>
        <v>RnD Electricity Capital Cost Perc Reduction</v>
      </c>
      <c r="D3030" s="6" t="s">
        <v>73</v>
      </c>
      <c r="E3030" s="45"/>
      <c r="F3030" s="6" t="s">
        <v>306</v>
      </c>
      <c r="G3030" s="45"/>
      <c r="H3030" s="47">
        <f t="shared" si="140"/>
        <v>3029</v>
      </c>
      <c r="I3030" s="324" t="s">
        <v>40</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electricity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3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143"/>
        <v>RnD Electricity Capital Cost Perc Reduction</v>
      </c>
      <c r="D3031" s="6" t="s">
        <v>433</v>
      </c>
      <c r="E3031" s="45"/>
      <c r="F3031" s="6" t="s">
        <v>437</v>
      </c>
      <c r="G3031" s="45"/>
      <c r="H3031" s="47">
        <f t="shared" si="140"/>
        <v>3030</v>
      </c>
      <c r="I3031" s="324" t="s">
        <v>40</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electricity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3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143"/>
        <v>RnD Electricity Capital Cost Perc Reduction</v>
      </c>
      <c r="D3032" s="6" t="s">
        <v>74</v>
      </c>
      <c r="E3032" s="45"/>
      <c r="F3032" s="6" t="s">
        <v>307</v>
      </c>
      <c r="G3032" s="45"/>
      <c r="H3032" s="47">
        <f t="shared" si="140"/>
        <v>3031</v>
      </c>
      <c r="I3032" s="324" t="s">
        <v>40</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electricity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3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143"/>
        <v>RnD Electricity Capital Cost Perc Reduction</v>
      </c>
      <c r="D3033" s="6" t="s">
        <v>75</v>
      </c>
      <c r="E3033" s="45"/>
      <c r="F3033" s="6" t="s">
        <v>308</v>
      </c>
      <c r="G3033" s="45"/>
      <c r="H3033" s="47">
        <f t="shared" si="140"/>
        <v>3032</v>
      </c>
      <c r="I3033" s="324" t="s">
        <v>40</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electricity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3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143"/>
        <v>RnD Electricity Capital Cost Perc Reduction</v>
      </c>
      <c r="D3034" s="6" t="s">
        <v>76</v>
      </c>
      <c r="E3034" s="45"/>
      <c r="F3034" s="6" t="s">
        <v>309</v>
      </c>
      <c r="G3034" s="45"/>
      <c r="H3034" s="47">
        <f t="shared" si="140"/>
        <v>3033</v>
      </c>
      <c r="I3034" s="324" t="s">
        <v>40</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electricity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3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143"/>
        <v>RnD Electricity Capital Cost Perc Reduction</v>
      </c>
      <c r="D3035" s="6" t="s">
        <v>2402</v>
      </c>
      <c r="E3035" s="45"/>
      <c r="F3035" s="6" t="s">
        <v>3450</v>
      </c>
      <c r="G3035" s="45"/>
      <c r="H3035" s="47">
        <f t="shared" si="140"/>
        <v>3034</v>
      </c>
      <c r="I3035" s="324" t="s">
        <v>40</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electricity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3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s="254" t="str">
        <f t="shared" si="143"/>
        <v>RnD Electricity Capital Cost Perc Reduction</v>
      </c>
      <c r="D3036" s="6" t="s">
        <v>293</v>
      </c>
      <c r="E3036" s="45"/>
      <c r="F3036" s="6" t="s">
        <v>3451</v>
      </c>
      <c r="G3036" s="45"/>
      <c r="H3036" s="47">
        <f t="shared" si="140"/>
        <v>3035</v>
      </c>
      <c r="I3036" s="324" t="s">
        <v>40</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electricity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3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si="143"/>
        <v>RnD Electricity Capital Cost Perc Reduction</v>
      </c>
      <c r="D3037" s="6" t="s">
        <v>294</v>
      </c>
      <c r="E3037" s="45"/>
      <c r="F3037" s="6" t="s">
        <v>2242</v>
      </c>
      <c r="G3037" s="45"/>
      <c r="H3037" s="47">
        <f t="shared" si="140"/>
        <v>3036</v>
      </c>
      <c r="I3037" s="324" t="s">
        <v>40</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electricity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3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143"/>
        <v>RnD Electricity Capital Cost Perc Reduction</v>
      </c>
      <c r="D3038" s="6" t="s">
        <v>429</v>
      </c>
      <c r="E3038" s="45"/>
      <c r="F3038" s="6" t="s">
        <v>430</v>
      </c>
      <c r="G3038" s="45"/>
      <c r="H3038" s="47">
        <f t="shared" si="140"/>
        <v>3037</v>
      </c>
      <c r="I3038" s="324" t="s">
        <v>40</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electricity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3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143"/>
        <v>RnD Electricity Capital Cost Perc Reduction</v>
      </c>
      <c r="D3039" s="6" t="s">
        <v>438</v>
      </c>
      <c r="E3039" s="45"/>
      <c r="F3039" s="6" t="s">
        <v>440</v>
      </c>
      <c r="G3039" s="45"/>
      <c r="H3039" s="47">
        <f t="shared" si="140"/>
        <v>3038</v>
      </c>
      <c r="I3039" s="324" t="s">
        <v>40</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electricity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3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143"/>
        <v>RnD Electricity Capital Cost Perc Reduction</v>
      </c>
      <c r="D3040" s="6" t="s">
        <v>2716</v>
      </c>
      <c r="E3040" s="45"/>
      <c r="F3040" s="6" t="s">
        <v>3452</v>
      </c>
      <c r="G3040" s="45"/>
      <c r="H3040" s="47">
        <f t="shared" si="140"/>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electricity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3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143"/>
        <v>RnD Electricity Capital Cost Perc Reduction</v>
      </c>
      <c r="D3041" s="6" t="s">
        <v>2717</v>
      </c>
      <c r="E3041" s="45"/>
      <c r="F3041" s="6" t="s">
        <v>3453</v>
      </c>
      <c r="G3041" s="45"/>
      <c r="H3041" s="47">
        <f t="shared" si="140"/>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electricity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3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143"/>
        <v>RnD Electricity Capital Cost Perc Reduction</v>
      </c>
      <c r="D3042" s="6" t="s">
        <v>2718</v>
      </c>
      <c r="E3042" s="45"/>
      <c r="F3042" s="6" t="s">
        <v>3454</v>
      </c>
      <c r="G3042" s="45"/>
      <c r="H3042" s="47">
        <f t="shared" si="140"/>
        <v>3041</v>
      </c>
      <c r="I3042" s="324" t="s">
        <v>40</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electricity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3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143"/>
        <v>RnD Electricity Capital Cost Perc Reduction</v>
      </c>
      <c r="D3043" s="6" t="s">
        <v>3434</v>
      </c>
      <c r="E3043" s="45"/>
      <c r="F3043" s="6" t="s">
        <v>3455</v>
      </c>
      <c r="G3043" s="45"/>
      <c r="H3043" s="47">
        <f t="shared" si="140"/>
        <v>3042</v>
      </c>
      <c r="I3043" s="324" t="s">
        <v>40</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electricity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3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143"/>
        <v>RnD Electricity Capital Cost Perc Reduction</v>
      </c>
      <c r="D3044" s="6" t="s">
        <v>3437</v>
      </c>
      <c r="E3044" s="45"/>
      <c r="F3044" s="6" t="s">
        <v>3456</v>
      </c>
      <c r="G3044" s="45"/>
      <c r="H3044" s="47">
        <f t="shared" si="140"/>
        <v>3043</v>
      </c>
      <c r="I3044" s="324" t="s">
        <v>40</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electricity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3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143"/>
        <v>RnD Electricity Capital Cost Perc Reduction</v>
      </c>
      <c r="D3045" s="6" t="s">
        <v>3438</v>
      </c>
      <c r="E3045" s="45"/>
      <c r="F3045" s="6" t="s">
        <v>3457</v>
      </c>
      <c r="G3045" s="45"/>
      <c r="H3045" s="47">
        <f t="shared" si="140"/>
        <v>3044</v>
      </c>
      <c r="I3045" s="324" t="s">
        <v>40</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electricity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3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143"/>
        <v>RnD Electricity Capital Cost Perc Reduction</v>
      </c>
      <c r="D3046" s="6" t="s">
        <v>3439</v>
      </c>
      <c r="E3046" s="45"/>
      <c r="F3046" s="6" t="s">
        <v>3458</v>
      </c>
      <c r="G3046" s="45"/>
      <c r="H3046" s="47">
        <f t="shared" si="140"/>
        <v>3045</v>
      </c>
      <c r="I3046" s="324" t="s">
        <v>40</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electricity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3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143"/>
        <v>RnD Electricity Capital Cost Perc Reduction</v>
      </c>
      <c r="D3047" s="6" t="s">
        <v>3440</v>
      </c>
      <c r="E3047" s="45"/>
      <c r="F3047" s="6" t="s">
        <v>3459</v>
      </c>
      <c r="G3047" s="45"/>
      <c r="H3047" s="47">
        <f t="shared" si="140"/>
        <v>3046</v>
      </c>
      <c r="I3047" s="324" t="s">
        <v>40</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electricity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3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143"/>
        <v>RnD Electricity Capital Cost Perc Reduction</v>
      </c>
      <c r="D3048" s="6" t="s">
        <v>3504</v>
      </c>
      <c r="E3048" s="45"/>
      <c r="F3048" s="6" t="s">
        <v>3506</v>
      </c>
      <c r="G3048" s="45"/>
      <c r="H3048" s="47">
        <f t="shared" si="140"/>
        <v>3047</v>
      </c>
      <c r="I3048" s="324" t="s">
        <v>40</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electricity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3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143"/>
        <v>RnD Electricity Capital Cost Perc Reduction</v>
      </c>
      <c r="D3049" s="6" t="s">
        <v>3505</v>
      </c>
      <c r="E3049" s="45"/>
      <c r="F3049" s="6" t="s">
        <v>3507</v>
      </c>
      <c r="G3049" s="45"/>
      <c r="H3049" s="47">
        <f t="shared" si="140"/>
        <v>3048</v>
      </c>
      <c r="I3049" s="324" t="s">
        <v>40</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electricity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3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t="s">
        <v>276</v>
      </c>
      <c r="D3050" s="45" t="s">
        <v>3461</v>
      </c>
      <c r="E3050" s="45" t="s">
        <v>2376</v>
      </c>
      <c r="F3050" t="s">
        <v>3467</v>
      </c>
      <c r="G3050" s="45" t="s">
        <v>89</v>
      </c>
      <c r="H3050" s="47">
        <f t="shared" si="140"/>
        <v>3049</v>
      </c>
      <c r="I3050" s="324" t="s">
        <v>40</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3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ref="C3051:C3104" si="144">C$3050</f>
        <v>RnD Industry Capital Cost Perc Reduction</v>
      </c>
      <c r="D3051" s="45" t="s">
        <v>3461</v>
      </c>
      <c r="E3051" s="45" t="s">
        <v>2377</v>
      </c>
      <c r="F3051" t="s">
        <v>3467</v>
      </c>
      <c r="G3051" s="45" t="s">
        <v>2608</v>
      </c>
      <c r="H3051" s="47">
        <f t="shared" ref="H3051:H3104" si="145">H3050+1</f>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3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144"/>
        <v>RnD Industry Capital Cost Perc Reduction</v>
      </c>
      <c r="D3052" s="45" t="s">
        <v>3461</v>
      </c>
      <c r="E3052" s="45" t="s">
        <v>2378</v>
      </c>
      <c r="F3052" t="s">
        <v>3467</v>
      </c>
      <c r="G3052" s="45" t="s">
        <v>83</v>
      </c>
      <c r="H3052" s="47">
        <f t="shared" si="145"/>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3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144"/>
        <v>RnD Industry Capital Cost Perc Reduction</v>
      </c>
      <c r="D3053" s="45" t="s">
        <v>3461</v>
      </c>
      <c r="E3053" s="45" t="s">
        <v>2379</v>
      </c>
      <c r="F3053" t="s">
        <v>3467</v>
      </c>
      <c r="G3053" s="45" t="s">
        <v>88</v>
      </c>
      <c r="H3053" s="47">
        <f t="shared" si="145"/>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3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144"/>
        <v>RnD Industry Capital Cost Perc Reduction</v>
      </c>
      <c r="D3054" s="45" t="s">
        <v>3461</v>
      </c>
      <c r="E3054" s="45" t="s">
        <v>2380</v>
      </c>
      <c r="F3054" t="s">
        <v>3467</v>
      </c>
      <c r="G3054" s="45" t="s">
        <v>3860</v>
      </c>
      <c r="H3054" s="47">
        <f t="shared" si="145"/>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3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144"/>
        <v>RnD Industry Capital Cost Perc Reduction</v>
      </c>
      <c r="D3055" s="45" t="s">
        <v>3461</v>
      </c>
      <c r="E3055" s="45" t="s">
        <v>2381</v>
      </c>
      <c r="F3055" t="s">
        <v>3467</v>
      </c>
      <c r="G3055" s="45" t="s">
        <v>95</v>
      </c>
      <c r="H3055" s="47">
        <f t="shared" si="145"/>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3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144"/>
        <v>RnD Industry Capital Cost Perc Reduction</v>
      </c>
      <c r="D3056" s="45" t="s">
        <v>3461</v>
      </c>
      <c r="E3056" s="45" t="s">
        <v>2674</v>
      </c>
      <c r="F3056" t="s">
        <v>3467</v>
      </c>
      <c r="G3056" s="45" t="s">
        <v>2444</v>
      </c>
      <c r="H3056" s="47">
        <f t="shared" si="145"/>
        <v>3055</v>
      </c>
      <c r="I3056" s="324" t="s">
        <v>41</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3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144"/>
        <v>RnD Industry Capital Cost Perc Reduction</v>
      </c>
      <c r="D3057" s="45" t="s">
        <v>3461</v>
      </c>
      <c r="E3057" s="45" t="s">
        <v>2675</v>
      </c>
      <c r="F3057" t="s">
        <v>3467</v>
      </c>
      <c r="G3057" s="45" t="s">
        <v>2561</v>
      </c>
      <c r="H3057" s="47">
        <f t="shared" si="145"/>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3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144"/>
        <v>RnD Industry Capital Cost Perc Reduction</v>
      </c>
      <c r="D3058" s="45" t="s">
        <v>3461</v>
      </c>
      <c r="E3058" s="45" t="s">
        <v>2676</v>
      </c>
      <c r="F3058" t="s">
        <v>3467</v>
      </c>
      <c r="G3058" s="45" t="s">
        <v>2623</v>
      </c>
      <c r="H3058" s="47">
        <f t="shared" si="145"/>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3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144"/>
        <v>RnD Industry Capital Cost Perc Reduction</v>
      </c>
      <c r="D3059" s="45" t="s">
        <v>3461</v>
      </c>
      <c r="E3059" s="45" t="s">
        <v>2673</v>
      </c>
      <c r="F3059" t="s">
        <v>3467</v>
      </c>
      <c r="G3059" s="45" t="s">
        <v>2447</v>
      </c>
      <c r="H3059" s="47">
        <f t="shared" si="145"/>
        <v>3058</v>
      </c>
      <c r="I3059" s="324" t="s">
        <v>41</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3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144"/>
        <v>RnD Industry Capital Cost Perc Reduction</v>
      </c>
      <c r="D3060" s="45" t="s">
        <v>3462</v>
      </c>
      <c r="E3060" s="45" t="s">
        <v>2376</v>
      </c>
      <c r="F3060" t="s">
        <v>3468</v>
      </c>
      <c r="G3060" s="45" t="s">
        <v>89</v>
      </c>
      <c r="H3060" s="47">
        <f>H3059+1</f>
        <v>3059</v>
      </c>
      <c r="I3060" s="324" t="s">
        <v>40</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3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144"/>
        <v>RnD Industry Capital Cost Perc Reduction</v>
      </c>
      <c r="D3061" s="45" t="s">
        <v>3462</v>
      </c>
      <c r="E3061" s="45" t="s">
        <v>2377</v>
      </c>
      <c r="F3061" t="s">
        <v>3468</v>
      </c>
      <c r="G3061" s="45" t="s">
        <v>2608</v>
      </c>
      <c r="H3061" s="47">
        <f t="shared" si="145"/>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3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144"/>
        <v>RnD Industry Capital Cost Perc Reduction</v>
      </c>
      <c r="D3062" s="45" t="s">
        <v>3462</v>
      </c>
      <c r="E3062" s="45" t="s">
        <v>2378</v>
      </c>
      <c r="F3062" t="s">
        <v>3468</v>
      </c>
      <c r="G3062" s="45" t="s">
        <v>83</v>
      </c>
      <c r="H3062" s="47">
        <f t="shared" si="145"/>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3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144"/>
        <v>RnD Industry Capital Cost Perc Reduction</v>
      </c>
      <c r="D3063" s="45" t="s">
        <v>3462</v>
      </c>
      <c r="E3063" s="45" t="s">
        <v>2379</v>
      </c>
      <c r="F3063" t="s">
        <v>3468</v>
      </c>
      <c r="G3063" s="45" t="s">
        <v>88</v>
      </c>
      <c r="H3063" s="47">
        <f t="shared" si="145"/>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3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144"/>
        <v>RnD Industry Capital Cost Perc Reduction</v>
      </c>
      <c r="D3064" s="45" t="s">
        <v>3462</v>
      </c>
      <c r="E3064" s="45" t="s">
        <v>2380</v>
      </c>
      <c r="F3064" t="s">
        <v>3468</v>
      </c>
      <c r="G3064" s="45" t="s">
        <v>3860</v>
      </c>
      <c r="H3064" s="47">
        <f t="shared" si="145"/>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3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144"/>
        <v>RnD Industry Capital Cost Perc Reduction</v>
      </c>
      <c r="D3065" s="45" t="s">
        <v>3462</v>
      </c>
      <c r="E3065" s="45" t="s">
        <v>2381</v>
      </c>
      <c r="F3065" t="s">
        <v>3468</v>
      </c>
      <c r="G3065" s="45" t="s">
        <v>95</v>
      </c>
      <c r="H3065" s="47">
        <f t="shared" si="145"/>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3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144"/>
        <v>RnD Industry Capital Cost Perc Reduction</v>
      </c>
      <c r="D3066" s="45" t="s">
        <v>3462</v>
      </c>
      <c r="E3066" s="45" t="s">
        <v>2674</v>
      </c>
      <c r="F3066" t="s">
        <v>3468</v>
      </c>
      <c r="G3066" s="45" t="s">
        <v>2444</v>
      </c>
      <c r="H3066" s="47">
        <f t="shared" si="145"/>
        <v>3065</v>
      </c>
      <c r="I3066" s="324" t="s">
        <v>41</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3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144"/>
        <v>RnD Industry Capital Cost Perc Reduction</v>
      </c>
      <c r="D3067" s="45" t="s">
        <v>3462</v>
      </c>
      <c r="E3067" s="45" t="s">
        <v>2675</v>
      </c>
      <c r="F3067" t="s">
        <v>3468</v>
      </c>
      <c r="G3067" s="45" t="s">
        <v>2561</v>
      </c>
      <c r="H3067" s="47">
        <f t="shared" si="145"/>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3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144"/>
        <v>RnD Industry Capital Cost Perc Reduction</v>
      </c>
      <c r="D3068" s="45" t="s">
        <v>3462</v>
      </c>
      <c r="E3068" s="45" t="s">
        <v>2676</v>
      </c>
      <c r="F3068" t="s">
        <v>3468</v>
      </c>
      <c r="G3068" s="45" t="s">
        <v>2623</v>
      </c>
      <c r="H3068" s="47">
        <f t="shared" si="145"/>
        <v>3067</v>
      </c>
      <c r="I3068" s="324" t="s">
        <v>41</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3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144"/>
        <v>RnD Industry Capital Cost Perc Reduction</v>
      </c>
      <c r="D3069" s="45" t="s">
        <v>3462</v>
      </c>
      <c r="E3069" s="45" t="s">
        <v>2673</v>
      </c>
      <c r="F3069" t="s">
        <v>3468</v>
      </c>
      <c r="G3069" s="45" t="s">
        <v>2447</v>
      </c>
      <c r="H3069" s="47">
        <f t="shared" si="145"/>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3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144"/>
        <v>RnD Industry Capital Cost Perc Reduction</v>
      </c>
      <c r="D3070" s="45" t="s">
        <v>3463</v>
      </c>
      <c r="E3070" s="45" t="s">
        <v>2376</v>
      </c>
      <c r="F3070" t="s">
        <v>3469</v>
      </c>
      <c r="G3070" s="45" t="s">
        <v>89</v>
      </c>
      <c r="H3070" s="47">
        <f>H3069+1</f>
        <v>3069</v>
      </c>
      <c r="I3070" s="324" t="s">
        <v>40</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3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144"/>
        <v>RnD Industry Capital Cost Perc Reduction</v>
      </c>
      <c r="D3071" s="45" t="s">
        <v>3463</v>
      </c>
      <c r="E3071" s="45" t="s">
        <v>2377</v>
      </c>
      <c r="F3071" t="s">
        <v>3469</v>
      </c>
      <c r="G3071" s="45" t="s">
        <v>2608</v>
      </c>
      <c r="H3071" s="47">
        <f t="shared" si="145"/>
        <v>3070</v>
      </c>
      <c r="I3071" s="324" t="s">
        <v>41</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3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144"/>
        <v>RnD Industry Capital Cost Perc Reduction</v>
      </c>
      <c r="D3072" s="45" t="s">
        <v>3463</v>
      </c>
      <c r="E3072" s="45" t="s">
        <v>2378</v>
      </c>
      <c r="F3072" t="s">
        <v>3469</v>
      </c>
      <c r="G3072" s="45" t="s">
        <v>83</v>
      </c>
      <c r="H3072" s="47">
        <f t="shared" si="145"/>
        <v>3071</v>
      </c>
      <c r="I3072" s="324" t="s">
        <v>41</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3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144"/>
        <v>RnD Industry Capital Cost Perc Reduction</v>
      </c>
      <c r="D3073" s="45" t="s">
        <v>3463</v>
      </c>
      <c r="E3073" s="45" t="s">
        <v>2379</v>
      </c>
      <c r="F3073" t="s">
        <v>3469</v>
      </c>
      <c r="G3073" s="45" t="s">
        <v>88</v>
      </c>
      <c r="H3073" s="47">
        <f t="shared" si="145"/>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3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144"/>
        <v>RnD Industry Capital Cost Perc Reduction</v>
      </c>
      <c r="D3074" s="45" t="s">
        <v>3463</v>
      </c>
      <c r="E3074" s="45" t="s">
        <v>2380</v>
      </c>
      <c r="F3074" t="s">
        <v>3469</v>
      </c>
      <c r="G3074" s="45" t="s">
        <v>3860</v>
      </c>
      <c r="H3074" s="47">
        <f t="shared" si="145"/>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3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144"/>
        <v>RnD Industry Capital Cost Perc Reduction</v>
      </c>
      <c r="D3075" s="45" t="s">
        <v>3463</v>
      </c>
      <c r="E3075" s="45" t="s">
        <v>2381</v>
      </c>
      <c r="F3075" t="s">
        <v>3469</v>
      </c>
      <c r="G3075" s="45" t="s">
        <v>95</v>
      </c>
      <c r="H3075" s="47">
        <f t="shared" si="145"/>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3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si="144"/>
        <v>RnD Industry Capital Cost Perc Reduction</v>
      </c>
      <c r="D3076" s="45" t="s">
        <v>3463</v>
      </c>
      <c r="E3076" s="45" t="s">
        <v>2674</v>
      </c>
      <c r="F3076" t="s">
        <v>3469</v>
      </c>
      <c r="G3076" s="45" t="s">
        <v>2444</v>
      </c>
      <c r="H3076" s="47">
        <f t="shared" si="145"/>
        <v>3075</v>
      </c>
      <c r="I3076" s="324" t="s">
        <v>41</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3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144"/>
        <v>RnD Industry Capital Cost Perc Reduction</v>
      </c>
      <c r="D3077" s="45" t="s">
        <v>3463</v>
      </c>
      <c r="E3077" s="45" t="s">
        <v>2675</v>
      </c>
      <c r="F3077" t="s">
        <v>3469</v>
      </c>
      <c r="G3077" s="45" t="s">
        <v>2561</v>
      </c>
      <c r="H3077" s="47">
        <f t="shared" si="145"/>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3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144"/>
        <v>RnD Industry Capital Cost Perc Reduction</v>
      </c>
      <c r="D3078" s="45" t="s">
        <v>3463</v>
      </c>
      <c r="E3078" s="45" t="s">
        <v>2676</v>
      </c>
      <c r="F3078" t="s">
        <v>3469</v>
      </c>
      <c r="G3078" s="45" t="s">
        <v>2623</v>
      </c>
      <c r="H3078" s="47">
        <f t="shared" si="145"/>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3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144"/>
        <v>RnD Industry Capital Cost Perc Reduction</v>
      </c>
      <c r="D3079" s="45" t="s">
        <v>3463</v>
      </c>
      <c r="E3079" s="45" t="s">
        <v>2673</v>
      </c>
      <c r="F3079" t="s">
        <v>3469</v>
      </c>
      <c r="G3079" s="45" t="s">
        <v>2447</v>
      </c>
      <c r="H3079" s="47">
        <f t="shared" si="145"/>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3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144"/>
        <v>RnD Industry Capital Cost Perc Reduction</v>
      </c>
      <c r="D3080" s="45" t="s">
        <v>3464</v>
      </c>
      <c r="E3080" s="45" t="s">
        <v>2376</v>
      </c>
      <c r="F3080" t="s">
        <v>3470</v>
      </c>
      <c r="G3080" s="45" t="s">
        <v>89</v>
      </c>
      <c r="H3080" s="47">
        <f>H3079+1</f>
        <v>3079</v>
      </c>
      <c r="I3080" s="324" t="s">
        <v>40</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3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144"/>
        <v>RnD Industry Capital Cost Perc Reduction</v>
      </c>
      <c r="D3081" s="45" t="s">
        <v>3464</v>
      </c>
      <c r="E3081" s="45" t="s">
        <v>2377</v>
      </c>
      <c r="F3081" t="s">
        <v>3470</v>
      </c>
      <c r="G3081" s="45" t="s">
        <v>2608</v>
      </c>
      <c r="H3081" s="47">
        <f t="shared" si="145"/>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3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144"/>
        <v>RnD Industry Capital Cost Perc Reduction</v>
      </c>
      <c r="D3082" s="45" t="s">
        <v>3464</v>
      </c>
      <c r="E3082" s="45" t="s">
        <v>2378</v>
      </c>
      <c r="F3082" t="s">
        <v>3470</v>
      </c>
      <c r="G3082" s="45" t="s">
        <v>83</v>
      </c>
      <c r="H3082" s="47">
        <f t="shared" si="145"/>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3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144"/>
        <v>RnD Industry Capital Cost Perc Reduction</v>
      </c>
      <c r="D3083" s="45" t="s">
        <v>3464</v>
      </c>
      <c r="E3083" s="45" t="s">
        <v>2379</v>
      </c>
      <c r="F3083" t="s">
        <v>3470</v>
      </c>
      <c r="G3083" s="45" t="s">
        <v>88</v>
      </c>
      <c r="H3083" s="47">
        <f t="shared" si="145"/>
        <v>3082</v>
      </c>
      <c r="I3083" s="324" t="s">
        <v>41</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3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144"/>
        <v>RnD Industry Capital Cost Perc Reduction</v>
      </c>
      <c r="D3084" s="45" t="s">
        <v>3464</v>
      </c>
      <c r="E3084" s="45" t="s">
        <v>2380</v>
      </c>
      <c r="F3084" t="s">
        <v>3470</v>
      </c>
      <c r="G3084" s="45" t="s">
        <v>3860</v>
      </c>
      <c r="H3084" s="47">
        <f t="shared" si="145"/>
        <v>3083</v>
      </c>
      <c r="I3084" s="324" t="s">
        <v>41</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3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si="144"/>
        <v>RnD Industry Capital Cost Perc Reduction</v>
      </c>
      <c r="D3085" s="45" t="s">
        <v>3464</v>
      </c>
      <c r="E3085" s="45" t="s">
        <v>2381</v>
      </c>
      <c r="F3085" t="s">
        <v>3470</v>
      </c>
      <c r="G3085" s="45" t="s">
        <v>95</v>
      </c>
      <c r="H3085" s="47">
        <f t="shared" si="145"/>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3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144"/>
        <v>RnD Industry Capital Cost Perc Reduction</v>
      </c>
      <c r="D3086" s="45" t="s">
        <v>3464</v>
      </c>
      <c r="E3086" s="45" t="s">
        <v>2674</v>
      </c>
      <c r="F3086" t="s">
        <v>3470</v>
      </c>
      <c r="G3086" s="45" t="s">
        <v>2444</v>
      </c>
      <c r="H3086" s="47">
        <f t="shared" si="145"/>
        <v>3085</v>
      </c>
      <c r="I3086" s="324" t="s">
        <v>41</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3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144"/>
        <v>RnD Industry Capital Cost Perc Reduction</v>
      </c>
      <c r="D3087" s="45" t="s">
        <v>3464</v>
      </c>
      <c r="E3087" s="45" t="s">
        <v>2675</v>
      </c>
      <c r="F3087" t="s">
        <v>3470</v>
      </c>
      <c r="G3087" s="45" t="s">
        <v>2561</v>
      </c>
      <c r="H3087" s="47">
        <f t="shared" si="145"/>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3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144"/>
        <v>RnD Industry Capital Cost Perc Reduction</v>
      </c>
      <c r="D3088" s="45" t="s">
        <v>3464</v>
      </c>
      <c r="E3088" s="45" t="s">
        <v>2676</v>
      </c>
      <c r="F3088" t="s">
        <v>3470</v>
      </c>
      <c r="G3088" s="45" t="s">
        <v>2623</v>
      </c>
      <c r="H3088" s="47">
        <f t="shared" si="145"/>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3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144"/>
        <v>RnD Industry Capital Cost Perc Reduction</v>
      </c>
      <c r="D3089" s="45" t="s">
        <v>3464</v>
      </c>
      <c r="E3089" s="45" t="s">
        <v>2673</v>
      </c>
      <c r="F3089" t="s">
        <v>3470</v>
      </c>
      <c r="G3089" s="45" t="s">
        <v>2447</v>
      </c>
      <c r="H3089" s="47">
        <f t="shared" si="145"/>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3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144"/>
        <v>RnD Industry Capital Cost Perc Reduction</v>
      </c>
      <c r="D3090" s="45" t="s">
        <v>3465</v>
      </c>
      <c r="E3090" s="45" t="s">
        <v>2376</v>
      </c>
      <c r="F3090" t="s">
        <v>3471</v>
      </c>
      <c r="G3090" s="45" t="s">
        <v>89</v>
      </c>
      <c r="H3090" s="47">
        <f>H3089+1</f>
        <v>3089</v>
      </c>
      <c r="I3090" s="324" t="s">
        <v>40</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3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si="144"/>
        <v>RnD Industry Capital Cost Perc Reduction</v>
      </c>
      <c r="D3091" s="45" t="s">
        <v>3465</v>
      </c>
      <c r="E3091" s="45" t="s">
        <v>2377</v>
      </c>
      <c r="F3091" t="s">
        <v>3471</v>
      </c>
      <c r="G3091" s="45" t="s">
        <v>2608</v>
      </c>
      <c r="H3091" s="47">
        <f t="shared" si="145"/>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3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144"/>
        <v>RnD Industry Capital Cost Perc Reduction</v>
      </c>
      <c r="D3092" s="45" t="s">
        <v>3465</v>
      </c>
      <c r="E3092" s="45" t="s">
        <v>2378</v>
      </c>
      <c r="F3092" t="s">
        <v>3471</v>
      </c>
      <c r="G3092" s="45" t="s">
        <v>83</v>
      </c>
      <c r="H3092" s="47">
        <f t="shared" si="145"/>
        <v>3091</v>
      </c>
      <c r="I3092" s="324" t="s">
        <v>41</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3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144"/>
        <v>RnD Industry Capital Cost Perc Reduction</v>
      </c>
      <c r="D3093" s="45" t="s">
        <v>3465</v>
      </c>
      <c r="E3093" s="45" t="s">
        <v>2379</v>
      </c>
      <c r="F3093" t="s">
        <v>3471</v>
      </c>
      <c r="G3093" s="45" t="s">
        <v>88</v>
      </c>
      <c r="H3093" s="47">
        <f t="shared" si="145"/>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3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144"/>
        <v>RnD Industry Capital Cost Perc Reduction</v>
      </c>
      <c r="D3094" s="45" t="s">
        <v>3465</v>
      </c>
      <c r="E3094" s="45" t="s">
        <v>2380</v>
      </c>
      <c r="F3094" t="s">
        <v>3471</v>
      </c>
      <c r="G3094" s="45" t="s">
        <v>3860</v>
      </c>
      <c r="H3094" s="47">
        <f t="shared" si="145"/>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3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144"/>
        <v>RnD Industry Capital Cost Perc Reduction</v>
      </c>
      <c r="D3095" s="45" t="s">
        <v>3465</v>
      </c>
      <c r="E3095" s="45" t="s">
        <v>2381</v>
      </c>
      <c r="F3095" t="s">
        <v>3471</v>
      </c>
      <c r="G3095" s="45" t="s">
        <v>95</v>
      </c>
      <c r="H3095" s="47">
        <f t="shared" si="145"/>
        <v>3094</v>
      </c>
      <c r="I3095" s="324" t="s">
        <v>41</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3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144"/>
        <v>RnD Industry Capital Cost Perc Reduction</v>
      </c>
      <c r="D3096" s="45" t="s">
        <v>3465</v>
      </c>
      <c r="E3096" s="45" t="s">
        <v>2674</v>
      </c>
      <c r="F3096" t="s">
        <v>3471</v>
      </c>
      <c r="G3096" s="45" t="s">
        <v>2444</v>
      </c>
      <c r="H3096" s="47">
        <f t="shared" si="145"/>
        <v>3095</v>
      </c>
      <c r="I3096" s="324" t="s">
        <v>41</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3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144"/>
        <v>RnD Industry Capital Cost Perc Reduction</v>
      </c>
      <c r="D3097" s="45" t="s">
        <v>3465</v>
      </c>
      <c r="E3097" s="45" t="s">
        <v>2675</v>
      </c>
      <c r="F3097" t="s">
        <v>3471</v>
      </c>
      <c r="G3097" s="45" t="s">
        <v>2561</v>
      </c>
      <c r="H3097" s="47">
        <f t="shared" si="145"/>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3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144"/>
        <v>RnD Industry Capital Cost Perc Reduction</v>
      </c>
      <c r="D3098" s="45" t="s">
        <v>3465</v>
      </c>
      <c r="E3098" s="45" t="s">
        <v>2676</v>
      </c>
      <c r="F3098" t="s">
        <v>3471</v>
      </c>
      <c r="G3098" s="45" t="s">
        <v>2623</v>
      </c>
      <c r="H3098" s="47">
        <f t="shared" si="145"/>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3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144"/>
        <v>RnD Industry Capital Cost Perc Reduction</v>
      </c>
      <c r="D3099" s="45" t="s">
        <v>3465</v>
      </c>
      <c r="E3099" s="45" t="s">
        <v>2673</v>
      </c>
      <c r="F3099" t="s">
        <v>3471</v>
      </c>
      <c r="G3099" s="45" t="s">
        <v>2447</v>
      </c>
      <c r="H3099" s="47">
        <f t="shared" si="145"/>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3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144"/>
        <v>RnD Industry Capital Cost Perc Reduction</v>
      </c>
      <c r="D3100" s="1" t="s">
        <v>3466</v>
      </c>
      <c r="E3100" s="45" t="s">
        <v>2376</v>
      </c>
      <c r="F3100" t="s">
        <v>3472</v>
      </c>
      <c r="G3100" s="45" t="s">
        <v>89</v>
      </c>
      <c r="H3100" s="47">
        <f>H3099+1</f>
        <v>3099</v>
      </c>
      <c r="I3100" s="324" t="s">
        <v>40</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3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si="144"/>
        <v>RnD Industry Capital Cost Perc Reduction</v>
      </c>
      <c r="D3101" s="1" t="s">
        <v>3466</v>
      </c>
      <c r="E3101" s="45" t="s">
        <v>2377</v>
      </c>
      <c r="F3101" t="s">
        <v>3472</v>
      </c>
      <c r="G3101" s="45" t="s">
        <v>2608</v>
      </c>
      <c r="H3101" s="47">
        <f t="shared" si="145"/>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3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144"/>
        <v>RnD Industry Capital Cost Perc Reduction</v>
      </c>
      <c r="D3102" s="1" t="s">
        <v>3466</v>
      </c>
      <c r="E3102" s="45" t="s">
        <v>2378</v>
      </c>
      <c r="F3102" t="s">
        <v>3472</v>
      </c>
      <c r="G3102" s="45" t="s">
        <v>83</v>
      </c>
      <c r="H3102" s="47">
        <f t="shared" si="145"/>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3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144"/>
        <v>RnD Industry Capital Cost Perc Reduction</v>
      </c>
      <c r="D3103" s="1" t="s">
        <v>3466</v>
      </c>
      <c r="E3103" s="45" t="s">
        <v>2379</v>
      </c>
      <c r="F3103" t="s">
        <v>3472</v>
      </c>
      <c r="G3103" s="45" t="s">
        <v>88</v>
      </c>
      <c r="H3103" s="47">
        <f t="shared" si="145"/>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3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144"/>
        <v>RnD Industry Capital Cost Perc Reduction</v>
      </c>
      <c r="D3104" s="1" t="s">
        <v>3466</v>
      </c>
      <c r="E3104" s="45" t="s">
        <v>2380</v>
      </c>
      <c r="F3104" t="s">
        <v>3472</v>
      </c>
      <c r="G3104" s="45" t="s">
        <v>3860</v>
      </c>
      <c r="H3104" s="47">
        <f t="shared" si="145"/>
        <v>3103</v>
      </c>
      <c r="I3104" s="324" t="s">
        <v>41</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3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ref="C3105:C3149" si="146">C$3050</f>
        <v>RnD Industry Capital Cost Perc Reduction</v>
      </c>
      <c r="D3105" s="1" t="s">
        <v>3466</v>
      </c>
      <c r="E3105" s="45" t="s">
        <v>2381</v>
      </c>
      <c r="F3105" t="s">
        <v>3472</v>
      </c>
      <c r="G3105" s="45" t="s">
        <v>95</v>
      </c>
      <c r="H3105" s="47">
        <f t="shared" ref="H3105:H3158" si="147">H3104+1</f>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3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146"/>
        <v>RnD Industry Capital Cost Perc Reduction</v>
      </c>
      <c r="D3106" s="1" t="s">
        <v>3466</v>
      </c>
      <c r="E3106" s="45" t="s">
        <v>2674</v>
      </c>
      <c r="F3106" t="s">
        <v>3472</v>
      </c>
      <c r="G3106" s="45" t="s">
        <v>2444</v>
      </c>
      <c r="H3106" s="47">
        <f t="shared" si="147"/>
        <v>3105</v>
      </c>
      <c r="I3106" s="324" t="s">
        <v>41</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3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146"/>
        <v>RnD Industry Capital Cost Perc Reduction</v>
      </c>
      <c r="D3107" s="1" t="s">
        <v>3466</v>
      </c>
      <c r="E3107" s="45" t="s">
        <v>2675</v>
      </c>
      <c r="F3107" t="s">
        <v>3472</v>
      </c>
      <c r="G3107" s="45" t="s">
        <v>2561</v>
      </c>
      <c r="H3107" s="47">
        <f t="shared" si="147"/>
        <v>3106</v>
      </c>
      <c r="I3107" s="324" t="s">
        <v>41</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3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146"/>
        <v>RnD Industry Capital Cost Perc Reduction</v>
      </c>
      <c r="D3108" s="1" t="s">
        <v>3466</v>
      </c>
      <c r="E3108" s="45" t="s">
        <v>2676</v>
      </c>
      <c r="F3108" t="s">
        <v>3472</v>
      </c>
      <c r="G3108" s="45" t="s">
        <v>2623</v>
      </c>
      <c r="H3108" s="47">
        <f t="shared" si="147"/>
        <v>3107</v>
      </c>
      <c r="I3108" s="324" t="s">
        <v>41</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3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146"/>
        <v>RnD Industry Capital Cost Perc Reduction</v>
      </c>
      <c r="D3109" s="1" t="s">
        <v>3466</v>
      </c>
      <c r="E3109" s="45" t="s">
        <v>2673</v>
      </c>
      <c r="F3109" t="s">
        <v>3472</v>
      </c>
      <c r="G3109" s="45" t="s">
        <v>2447</v>
      </c>
      <c r="H3109" s="47">
        <f t="shared" si="147"/>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3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146"/>
        <v>RnD Industry Capital Cost Perc Reduction</v>
      </c>
      <c r="D3110" s="1" t="s">
        <v>3583</v>
      </c>
      <c r="E3110" s="45" t="s">
        <v>2376</v>
      </c>
      <c r="F3110" t="s">
        <v>3473</v>
      </c>
      <c r="G3110" s="45" t="s">
        <v>89</v>
      </c>
      <c r="H3110" s="47">
        <f>H3109+1</f>
        <v>3109</v>
      </c>
      <c r="I3110" s="324" t="s">
        <v>40</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3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146"/>
        <v>RnD Industry Capital Cost Perc Reduction</v>
      </c>
      <c r="D3111" s="1" t="s">
        <v>3583</v>
      </c>
      <c r="E3111" s="45" t="s">
        <v>2377</v>
      </c>
      <c r="F3111" t="s">
        <v>3473</v>
      </c>
      <c r="G3111" s="45" t="s">
        <v>2608</v>
      </c>
      <c r="H3111" s="47">
        <f t="shared" si="147"/>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3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146"/>
        <v>RnD Industry Capital Cost Perc Reduction</v>
      </c>
      <c r="D3112" s="1" t="s">
        <v>3583</v>
      </c>
      <c r="E3112" s="45" t="s">
        <v>2378</v>
      </c>
      <c r="F3112" t="s">
        <v>3473</v>
      </c>
      <c r="G3112" s="45" t="s">
        <v>83</v>
      </c>
      <c r="H3112" s="47">
        <f t="shared" si="147"/>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3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146"/>
        <v>RnD Industry Capital Cost Perc Reduction</v>
      </c>
      <c r="D3113" s="1" t="s">
        <v>3583</v>
      </c>
      <c r="E3113" s="45" t="s">
        <v>2379</v>
      </c>
      <c r="F3113" t="s">
        <v>3473</v>
      </c>
      <c r="G3113" s="45" t="s">
        <v>88</v>
      </c>
      <c r="H3113" s="47">
        <f t="shared" si="147"/>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3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146"/>
        <v>RnD Industry Capital Cost Perc Reduction</v>
      </c>
      <c r="D3114" s="1" t="s">
        <v>3583</v>
      </c>
      <c r="E3114" s="45" t="s">
        <v>2380</v>
      </c>
      <c r="F3114" t="s">
        <v>3473</v>
      </c>
      <c r="G3114" s="45" t="s">
        <v>3860</v>
      </c>
      <c r="H3114" s="47">
        <f t="shared" si="147"/>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3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146"/>
        <v>RnD Industry Capital Cost Perc Reduction</v>
      </c>
      <c r="D3115" s="1" t="s">
        <v>3583</v>
      </c>
      <c r="E3115" s="45" t="s">
        <v>2381</v>
      </c>
      <c r="F3115" t="s">
        <v>3473</v>
      </c>
      <c r="G3115" s="45" t="s">
        <v>95</v>
      </c>
      <c r="H3115" s="47">
        <f t="shared" si="147"/>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3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146"/>
        <v>RnD Industry Capital Cost Perc Reduction</v>
      </c>
      <c r="D3116" s="1" t="s">
        <v>3583</v>
      </c>
      <c r="E3116" s="45" t="s">
        <v>2674</v>
      </c>
      <c r="F3116" t="s">
        <v>3473</v>
      </c>
      <c r="G3116" s="45" t="s">
        <v>2444</v>
      </c>
      <c r="H3116" s="47">
        <f t="shared" si="147"/>
        <v>3115</v>
      </c>
      <c r="I3116" s="324" t="s">
        <v>41</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3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146"/>
        <v>RnD Industry Capital Cost Perc Reduction</v>
      </c>
      <c r="D3117" s="1" t="s">
        <v>3583</v>
      </c>
      <c r="E3117" s="45" t="s">
        <v>2675</v>
      </c>
      <c r="F3117" t="s">
        <v>3473</v>
      </c>
      <c r="G3117" s="45" t="s">
        <v>2561</v>
      </c>
      <c r="H3117" s="47">
        <f t="shared" si="147"/>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3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146"/>
        <v>RnD Industry Capital Cost Perc Reduction</v>
      </c>
      <c r="D3118" s="1" t="s">
        <v>3583</v>
      </c>
      <c r="E3118" s="45" t="s">
        <v>2676</v>
      </c>
      <c r="F3118" t="s">
        <v>3473</v>
      </c>
      <c r="G3118" s="45" t="s">
        <v>2623</v>
      </c>
      <c r="H3118" s="47">
        <f t="shared" si="147"/>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3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146"/>
        <v>RnD Industry Capital Cost Perc Reduction</v>
      </c>
      <c r="D3119" s="1" t="s">
        <v>3583</v>
      </c>
      <c r="E3119" s="45" t="s">
        <v>2673</v>
      </c>
      <c r="F3119" t="s">
        <v>3473</v>
      </c>
      <c r="G3119" s="45" t="s">
        <v>2447</v>
      </c>
      <c r="H3119" s="47">
        <f t="shared" si="147"/>
        <v>3118</v>
      </c>
      <c r="I3119" s="324" t="s">
        <v>41</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3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146"/>
        <v>RnD Industry Capital Cost Perc Reduction</v>
      </c>
      <c r="D3120" s="1" t="s">
        <v>3939</v>
      </c>
      <c r="E3120" s="45" t="s">
        <v>2376</v>
      </c>
      <c r="F3120" t="s">
        <v>3915</v>
      </c>
      <c r="G3120" s="45" t="s">
        <v>89</v>
      </c>
      <c r="H3120" s="47">
        <f>H3119+1</f>
        <v>3119</v>
      </c>
      <c r="I3120" s="324" t="s">
        <v>40</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3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146"/>
        <v>RnD Industry Capital Cost Perc Reduction</v>
      </c>
      <c r="D3121" s="1" t="s">
        <v>3939</v>
      </c>
      <c r="E3121" s="45" t="s">
        <v>2377</v>
      </c>
      <c r="F3121" t="s">
        <v>3915</v>
      </c>
      <c r="G3121" s="45" t="s">
        <v>2608</v>
      </c>
      <c r="H3121" s="47">
        <f t="shared" si="147"/>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3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146"/>
        <v>RnD Industry Capital Cost Perc Reduction</v>
      </c>
      <c r="D3122" s="1" t="s">
        <v>3939</v>
      </c>
      <c r="E3122" s="45" t="s">
        <v>2378</v>
      </c>
      <c r="F3122" t="s">
        <v>3915</v>
      </c>
      <c r="G3122" s="45" t="s">
        <v>83</v>
      </c>
      <c r="H3122" s="47">
        <f t="shared" si="147"/>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3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146"/>
        <v>RnD Industry Capital Cost Perc Reduction</v>
      </c>
      <c r="D3123" s="1" t="s">
        <v>3939</v>
      </c>
      <c r="E3123" s="45" t="s">
        <v>2379</v>
      </c>
      <c r="F3123" t="s">
        <v>3915</v>
      </c>
      <c r="G3123" s="45" t="s">
        <v>88</v>
      </c>
      <c r="H3123" s="47">
        <f t="shared" si="147"/>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3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146"/>
        <v>RnD Industry Capital Cost Perc Reduction</v>
      </c>
      <c r="D3124" s="1" t="s">
        <v>3939</v>
      </c>
      <c r="E3124" s="45" t="s">
        <v>2380</v>
      </c>
      <c r="F3124" t="s">
        <v>3915</v>
      </c>
      <c r="G3124" s="45" t="s">
        <v>3860</v>
      </c>
      <c r="H3124" s="47">
        <f t="shared" si="147"/>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3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146"/>
        <v>RnD Industry Capital Cost Perc Reduction</v>
      </c>
      <c r="D3125" s="1" t="s">
        <v>3939</v>
      </c>
      <c r="E3125" s="45" t="s">
        <v>2381</v>
      </c>
      <c r="F3125" t="s">
        <v>3915</v>
      </c>
      <c r="G3125" s="45" t="s">
        <v>95</v>
      </c>
      <c r="H3125" s="47">
        <f t="shared" si="147"/>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3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146"/>
        <v>RnD Industry Capital Cost Perc Reduction</v>
      </c>
      <c r="D3126" s="1" t="s">
        <v>3939</v>
      </c>
      <c r="E3126" s="45" t="s">
        <v>2674</v>
      </c>
      <c r="F3126" t="s">
        <v>3915</v>
      </c>
      <c r="G3126" s="45" t="s">
        <v>2444</v>
      </c>
      <c r="H3126" s="47">
        <f t="shared" si="147"/>
        <v>3125</v>
      </c>
      <c r="I3126" s="324" t="s">
        <v>41</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3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146"/>
        <v>RnD Industry Capital Cost Perc Reduction</v>
      </c>
      <c r="D3127" s="1" t="s">
        <v>3939</v>
      </c>
      <c r="E3127" s="45" t="s">
        <v>2675</v>
      </c>
      <c r="F3127" t="s">
        <v>3915</v>
      </c>
      <c r="G3127" s="45" t="s">
        <v>2561</v>
      </c>
      <c r="H3127" s="47">
        <f t="shared" si="147"/>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3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146"/>
        <v>RnD Industry Capital Cost Perc Reduction</v>
      </c>
      <c r="D3128" s="1" t="s">
        <v>3939</v>
      </c>
      <c r="E3128" s="45" t="s">
        <v>2676</v>
      </c>
      <c r="F3128" t="s">
        <v>3915</v>
      </c>
      <c r="G3128" s="45" t="s">
        <v>2623</v>
      </c>
      <c r="H3128" s="47">
        <f t="shared" si="147"/>
        <v>3127</v>
      </c>
      <c r="I3128" s="324" t="s">
        <v>41</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3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146"/>
        <v>RnD Industry Capital Cost Perc Reduction</v>
      </c>
      <c r="D3129" s="1" t="s">
        <v>3939</v>
      </c>
      <c r="E3129" s="45" t="s">
        <v>2673</v>
      </c>
      <c r="F3129" t="s">
        <v>3915</v>
      </c>
      <c r="G3129" s="45" t="s">
        <v>2447</v>
      </c>
      <c r="H3129" s="47">
        <f t="shared" si="147"/>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3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146"/>
        <v>RnD Industry Capital Cost Perc Reduction</v>
      </c>
      <c r="D3130" s="1" t="s">
        <v>3940</v>
      </c>
      <c r="E3130" s="45" t="s">
        <v>2376</v>
      </c>
      <c r="F3130" t="s">
        <v>3914</v>
      </c>
      <c r="G3130" s="45" t="s">
        <v>89</v>
      </c>
      <c r="H3130" s="47">
        <f>H3129+1</f>
        <v>3129</v>
      </c>
      <c r="I3130" s="324" t="s">
        <v>40</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3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254" t="str">
        <f t="shared" si="146"/>
        <v>RnD Industry Capital Cost Perc Reduction</v>
      </c>
      <c r="D3131" s="1" t="s">
        <v>3940</v>
      </c>
      <c r="E3131" s="45" t="s">
        <v>2377</v>
      </c>
      <c r="F3131" t="s">
        <v>3914</v>
      </c>
      <c r="G3131" s="45" t="s">
        <v>2608</v>
      </c>
      <c r="H3131" s="47">
        <f t="shared" si="147"/>
        <v>3130</v>
      </c>
      <c r="I3131" s="324" t="s">
        <v>41</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industry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3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si="146"/>
        <v>RnD Industry Capital Cost Perc Reduction</v>
      </c>
      <c r="D3132" s="1" t="s">
        <v>3940</v>
      </c>
      <c r="E3132" s="45" t="s">
        <v>2378</v>
      </c>
      <c r="F3132" t="s">
        <v>3914</v>
      </c>
      <c r="G3132" s="45" t="s">
        <v>83</v>
      </c>
      <c r="H3132" s="47">
        <f t="shared" si="147"/>
        <v>3131</v>
      </c>
      <c r="I3132" s="324" t="s">
        <v>41</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industry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3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146"/>
        <v>RnD Industry Capital Cost Perc Reduction</v>
      </c>
      <c r="D3133" s="1" t="s">
        <v>3940</v>
      </c>
      <c r="E3133" s="45" t="s">
        <v>2379</v>
      </c>
      <c r="F3133" t="s">
        <v>3914</v>
      </c>
      <c r="G3133" s="45" t="s">
        <v>88</v>
      </c>
      <c r="H3133" s="47">
        <f t="shared" si="147"/>
        <v>3132</v>
      </c>
      <c r="I3133" s="324" t="s">
        <v>41</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industry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3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146"/>
        <v>RnD Industry Capital Cost Perc Reduction</v>
      </c>
      <c r="D3134" s="1" t="s">
        <v>3940</v>
      </c>
      <c r="E3134" s="45" t="s">
        <v>2380</v>
      </c>
      <c r="F3134" t="s">
        <v>3914</v>
      </c>
      <c r="G3134" s="45" t="s">
        <v>3860</v>
      </c>
      <c r="H3134" s="47">
        <f t="shared" si="147"/>
        <v>3133</v>
      </c>
      <c r="I3134" s="324" t="s">
        <v>41</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industry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3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146"/>
        <v>RnD Industry Capital Cost Perc Reduction</v>
      </c>
      <c r="D3135" s="1" t="s">
        <v>3940</v>
      </c>
      <c r="E3135" s="45" t="s">
        <v>2381</v>
      </c>
      <c r="F3135" t="s">
        <v>3914</v>
      </c>
      <c r="G3135" s="45" t="s">
        <v>95</v>
      </c>
      <c r="H3135" s="47">
        <f t="shared" si="147"/>
        <v>3134</v>
      </c>
      <c r="I3135" s="324" t="s">
        <v>41</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industry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3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254" t="str">
        <f t="shared" si="146"/>
        <v>RnD Industry Capital Cost Perc Reduction</v>
      </c>
      <c r="D3136" s="1" t="s">
        <v>3940</v>
      </c>
      <c r="E3136" s="45" t="s">
        <v>2674</v>
      </c>
      <c r="F3136" t="s">
        <v>3914</v>
      </c>
      <c r="G3136" s="45" t="s">
        <v>2444</v>
      </c>
      <c r="H3136" s="47">
        <f t="shared" si="147"/>
        <v>3135</v>
      </c>
      <c r="I3136" s="324" t="s">
        <v>41</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industry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3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si="146"/>
        <v>RnD Industry Capital Cost Perc Reduction</v>
      </c>
      <c r="D3137" s="1" t="s">
        <v>3940</v>
      </c>
      <c r="E3137" s="45" t="s">
        <v>2675</v>
      </c>
      <c r="F3137" t="s">
        <v>3914</v>
      </c>
      <c r="G3137" s="45" t="s">
        <v>2561</v>
      </c>
      <c r="H3137" s="47">
        <f t="shared" si="147"/>
        <v>3136</v>
      </c>
      <c r="I3137" s="324" t="s">
        <v>41</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industry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x14ac:dyDescent="0.3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Capital Cost Reduction</v>
      </c>
      <c r="C3138" s="254" t="str">
        <f t="shared" si="146"/>
        <v>RnD Industry Capital Cost Perc Reduction</v>
      </c>
      <c r="D3138" s="1" t="s">
        <v>3940</v>
      </c>
      <c r="E3138" s="45" t="s">
        <v>2676</v>
      </c>
      <c r="F3138" t="s">
        <v>3914</v>
      </c>
      <c r="G3138" s="45" t="s">
        <v>2623</v>
      </c>
      <c r="H3138" s="47">
        <f t="shared" si="147"/>
        <v>3137</v>
      </c>
      <c r="I3138" s="324" t="s">
        <v>41</v>
      </c>
      <c r="J3138" s="255" t="str">
        <f>IF(ISBLANK(INDEX('Policy Characteristics'!D:D,MATCH($C3138,'Policy Characteristics'!$C:$C,0))),"",INDEX('Policy Characteristics'!D:D,MATCH($C3138,'Policy Characteristics'!$C:$C,0)))</f>
        <v>R&amp;D Capital Cost Reductions</v>
      </c>
      <c r="K3138" s="254" t="str">
        <f>IF(ISBLANK(INDEX('Policy Characteristics'!E:E,MATCH($C3138,'Policy Characteristics'!$C:$C,0))),"",INDEX('Policy Characteristics'!E:E,MATCH($C3138,'Policy Characteristics'!$C:$C,0)))</f>
        <v>RnD industry capital cost reduction</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0.4</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reduction in cost</v>
      </c>
      <c r="P3138" s="254" t="str">
        <f>IF(ISBLANK(INDEX('Policy Characteristics'!J:J,MATCH($C3138,'Policy Characteristics'!$C:$C,0))),"",INDEX('Policy Characteristics'!J:J,MATCH($C3138,'Policy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8" s="254" t="str">
        <f>IF(ISBLANK(INDEX('Policy Characteristics'!K:K,MATCH($C3138,'Policy Characteristics'!$C:$C,0))),"",INDEX('Policy Characteristics'!K:K,MATCH($C3138,'Policy Characteristics'!$C:$C,0)))</f>
        <v>architectural-design.html#rnd</v>
      </c>
      <c r="R3138" s="254" t="str">
        <f>IF(ISBLANK(INDEX('Policy Characteristics'!L:L,MATCH($C3138,'Policy Characteristics'!$C:$C,0))),"",INDEX('Policy Characteristics'!L:L,MATCH($C3138,'Policy Characteristics'!$C:$C,0)))</f>
        <v>research-and-development.html</v>
      </c>
    </row>
    <row r="3139" spans="1:18" x14ac:dyDescent="0.3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Capital Cost Reduction</v>
      </c>
      <c r="C3139" s="254" t="str">
        <f t="shared" si="146"/>
        <v>RnD Industry Capital Cost Perc Reduction</v>
      </c>
      <c r="D3139" s="1" t="s">
        <v>3940</v>
      </c>
      <c r="E3139" s="45" t="s">
        <v>2673</v>
      </c>
      <c r="F3139" t="s">
        <v>3914</v>
      </c>
      <c r="G3139" s="45" t="s">
        <v>2447</v>
      </c>
      <c r="H3139" s="47">
        <f t="shared" si="147"/>
        <v>3138</v>
      </c>
      <c r="I3139" s="324" t="s">
        <v>41</v>
      </c>
      <c r="J3139" s="255" t="str">
        <f>IF(ISBLANK(INDEX('Policy Characteristics'!D:D,MATCH($C3139,'Policy Characteristics'!$C:$C,0))),"",INDEX('Policy Characteristics'!D:D,MATCH($C3139,'Policy Characteristics'!$C:$C,0)))</f>
        <v>R&amp;D Capital Cost Reductions</v>
      </c>
      <c r="K3139" s="254" t="str">
        <f>IF(ISBLANK(INDEX('Policy Characteristics'!E:E,MATCH($C3139,'Policy Characteristics'!$C:$C,0))),"",INDEX('Policy Characteristics'!E:E,MATCH($C3139,'Policy Characteristics'!$C:$C,0)))</f>
        <v>RnD industry capital cost reduction</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0.4</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reduction in cost</v>
      </c>
      <c r="P3139" s="254" t="str">
        <f>IF(ISBLANK(INDEX('Policy Characteristics'!J:J,MATCH($C3139,'Policy Characteristics'!$C:$C,0))),"",INDEX('Policy Characteristics'!J:J,MATCH($C3139,'Policy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9" s="254" t="str">
        <f>IF(ISBLANK(INDEX('Policy Characteristics'!K:K,MATCH($C3139,'Policy Characteristics'!$C:$C,0))),"",INDEX('Policy Characteristics'!K:K,MATCH($C3139,'Policy Characteristics'!$C:$C,0)))</f>
        <v>architectural-design.html#rnd</v>
      </c>
      <c r="R3139" s="254" t="str">
        <f>IF(ISBLANK(INDEX('Policy Characteristics'!L:L,MATCH($C3139,'Policy Characteristics'!$C:$C,0))),"",INDEX('Policy Characteristics'!L:L,MATCH($C3139,'Policy Characteristics'!$C:$C,0)))</f>
        <v>research-and-development.html</v>
      </c>
    </row>
    <row r="3140" spans="1:18" x14ac:dyDescent="0.3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Capital Cost Reduction</v>
      </c>
      <c r="C3140" s="254" t="str">
        <f t="shared" si="146"/>
        <v>RnD Industry Capital Cost Perc Reduction</v>
      </c>
      <c r="D3140" s="1" t="s">
        <v>3941</v>
      </c>
      <c r="E3140" s="45" t="s">
        <v>2376</v>
      </c>
      <c r="F3140" t="s">
        <v>3942</v>
      </c>
      <c r="G3140" s="45" t="s">
        <v>89</v>
      </c>
      <c r="H3140" s="47">
        <f>H3139+1</f>
        <v>3139</v>
      </c>
      <c r="I3140" s="324" t="s">
        <v>40</v>
      </c>
      <c r="J3140" s="255" t="str">
        <f>IF(ISBLANK(INDEX('Policy Characteristics'!D:D,MATCH($C3140,'Policy Characteristics'!$C:$C,0))),"",INDEX('Policy Characteristics'!D:D,MATCH($C3140,'Policy Characteristics'!$C:$C,0)))</f>
        <v>R&amp;D Capital Cost Reductions</v>
      </c>
      <c r="K3140" s="254" t="str">
        <f>IF(ISBLANK(INDEX('Policy Characteristics'!E:E,MATCH($C3140,'Policy Characteristics'!$C:$C,0))),"",INDEX('Policy Characteristics'!E:E,MATCH($C3140,'Policy Characteristics'!$C:$C,0)))</f>
        <v>RnD industry capital cost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cost</v>
      </c>
      <c r="P3140" s="254" t="str">
        <f>IF(ISBLANK(INDEX('Policy Characteristics'!J:J,MATCH($C3140,'Policy Characteristics'!$C:$C,0))),"",INDEX('Policy Characteristics'!J:J,MATCH($C3140,'Policy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3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Capital Cost Reduction</v>
      </c>
      <c r="C3141" s="254" t="str">
        <f t="shared" si="146"/>
        <v>RnD Industry Capital Cost Perc Reduction</v>
      </c>
      <c r="D3141" s="1" t="s">
        <v>3941</v>
      </c>
      <c r="E3141" s="45" t="s">
        <v>2377</v>
      </c>
      <c r="F3141" t="s">
        <v>3942</v>
      </c>
      <c r="G3141" s="45" t="s">
        <v>2608</v>
      </c>
      <c r="H3141" s="47">
        <f t="shared" si="147"/>
        <v>3140</v>
      </c>
      <c r="I3141" s="324" t="s">
        <v>41</v>
      </c>
      <c r="J3141" s="255" t="str">
        <f>IF(ISBLANK(INDEX('Policy Characteristics'!D:D,MATCH($C3141,'Policy Characteristics'!$C:$C,0))),"",INDEX('Policy Characteristics'!D:D,MATCH($C3141,'Policy Characteristics'!$C:$C,0)))</f>
        <v>R&amp;D Capital Cost Reductions</v>
      </c>
      <c r="K3141" s="254" t="str">
        <f>IF(ISBLANK(INDEX('Policy Characteristics'!E:E,MATCH($C3141,'Policy Characteristics'!$C:$C,0))),"",INDEX('Policy Characteristics'!E:E,MATCH($C3141,'Policy Characteristics'!$C:$C,0)))</f>
        <v>RnD industry capital cost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cost</v>
      </c>
      <c r="P3141" s="254" t="str">
        <f>IF(ISBLANK(INDEX('Policy Characteristics'!J:J,MATCH($C3141,'Policy Characteristics'!$C:$C,0))),"",INDEX('Policy Characteristics'!J:J,MATCH($C3141,'Policy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3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Capital Cost Reduction</v>
      </c>
      <c r="C3142" s="254" t="str">
        <f t="shared" si="146"/>
        <v>RnD Industry Capital Cost Perc Reduction</v>
      </c>
      <c r="D3142" s="1" t="s">
        <v>3941</v>
      </c>
      <c r="E3142" s="45" t="s">
        <v>2378</v>
      </c>
      <c r="F3142" t="s">
        <v>3942</v>
      </c>
      <c r="G3142" s="45" t="s">
        <v>83</v>
      </c>
      <c r="H3142" s="47">
        <f t="shared" si="147"/>
        <v>3141</v>
      </c>
      <c r="I3142" s="324" t="s">
        <v>41</v>
      </c>
      <c r="J3142" s="255" t="str">
        <f>IF(ISBLANK(INDEX('Policy Characteristics'!D:D,MATCH($C3142,'Policy Characteristics'!$C:$C,0))),"",INDEX('Policy Characteristics'!D:D,MATCH($C3142,'Policy Characteristics'!$C:$C,0)))</f>
        <v>R&amp;D Capital Cost Reductions</v>
      </c>
      <c r="K3142" s="254" t="str">
        <f>IF(ISBLANK(INDEX('Policy Characteristics'!E:E,MATCH($C3142,'Policy Characteristics'!$C:$C,0))),"",INDEX('Policy Characteristics'!E:E,MATCH($C3142,'Policy Characteristics'!$C:$C,0)))</f>
        <v>RnD industry capital cost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cost</v>
      </c>
      <c r="P3142" s="254" t="str">
        <f>IF(ISBLANK(INDEX('Policy Characteristics'!J:J,MATCH($C3142,'Policy Characteristics'!$C:$C,0))),"",INDEX('Policy Characteristics'!J:J,MATCH($C3142,'Policy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3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Capital Cost Reduction</v>
      </c>
      <c r="C3143" s="254" t="str">
        <f t="shared" si="146"/>
        <v>RnD Industry Capital Cost Perc Reduction</v>
      </c>
      <c r="D3143" s="1" t="s">
        <v>3941</v>
      </c>
      <c r="E3143" s="45" t="s">
        <v>2379</v>
      </c>
      <c r="F3143" t="s">
        <v>3942</v>
      </c>
      <c r="G3143" s="45" t="s">
        <v>88</v>
      </c>
      <c r="H3143" s="47">
        <f t="shared" si="147"/>
        <v>3142</v>
      </c>
      <c r="I3143" s="324" t="s">
        <v>41</v>
      </c>
      <c r="J3143" s="255" t="str">
        <f>IF(ISBLANK(INDEX('Policy Characteristics'!D:D,MATCH($C3143,'Policy Characteristics'!$C:$C,0))),"",INDEX('Policy Characteristics'!D:D,MATCH($C3143,'Policy Characteristics'!$C:$C,0)))</f>
        <v>R&amp;D Capital Cost Reductions</v>
      </c>
      <c r="K3143" s="254" t="str">
        <f>IF(ISBLANK(INDEX('Policy Characteristics'!E:E,MATCH($C3143,'Policy Characteristics'!$C:$C,0))),"",INDEX('Policy Characteristics'!E:E,MATCH($C3143,'Policy Characteristics'!$C:$C,0)))</f>
        <v>RnD industry capital cost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cost</v>
      </c>
      <c r="P3143" s="254" t="str">
        <f>IF(ISBLANK(INDEX('Policy Characteristics'!J:J,MATCH($C3143,'Policy Characteristics'!$C:$C,0))),"",INDEX('Policy Characteristics'!J:J,MATCH($C3143,'Policy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3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Capital Cost Reduction</v>
      </c>
      <c r="C3144" s="254" t="str">
        <f t="shared" si="146"/>
        <v>RnD Industry Capital Cost Perc Reduction</v>
      </c>
      <c r="D3144" s="1" t="s">
        <v>3941</v>
      </c>
      <c r="E3144" s="45" t="s">
        <v>2380</v>
      </c>
      <c r="F3144" t="s">
        <v>3942</v>
      </c>
      <c r="G3144" s="45" t="s">
        <v>3860</v>
      </c>
      <c r="H3144" s="47">
        <f t="shared" si="147"/>
        <v>3143</v>
      </c>
      <c r="I3144" s="324" t="s">
        <v>41</v>
      </c>
      <c r="J3144" s="255" t="str">
        <f>IF(ISBLANK(INDEX('Policy Characteristics'!D:D,MATCH($C3144,'Policy Characteristics'!$C:$C,0))),"",INDEX('Policy Characteristics'!D:D,MATCH($C3144,'Policy Characteristics'!$C:$C,0)))</f>
        <v>R&amp;D Capital Cost Reductions</v>
      </c>
      <c r="K3144" s="254" t="str">
        <f>IF(ISBLANK(INDEX('Policy Characteristics'!E:E,MATCH($C3144,'Policy Characteristics'!$C:$C,0))),"",INDEX('Policy Characteristics'!E:E,MATCH($C3144,'Policy Characteristics'!$C:$C,0)))</f>
        <v>RnD industry capital cost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cost</v>
      </c>
      <c r="P3144" s="254" t="str">
        <f>IF(ISBLANK(INDEX('Policy Characteristics'!J:J,MATCH($C3144,'Policy Characteristics'!$C:$C,0))),"",INDEX('Policy Characteristics'!J:J,MATCH($C3144,'Policy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x14ac:dyDescent="0.3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Capital Cost Reduction</v>
      </c>
      <c r="C3145" s="254" t="str">
        <f t="shared" si="146"/>
        <v>RnD Industry Capital Cost Perc Reduction</v>
      </c>
      <c r="D3145" s="1" t="s">
        <v>3941</v>
      </c>
      <c r="E3145" s="45" t="s">
        <v>2381</v>
      </c>
      <c r="F3145" t="s">
        <v>3942</v>
      </c>
      <c r="G3145" s="45" t="s">
        <v>95</v>
      </c>
      <c r="H3145" s="47">
        <f t="shared" si="147"/>
        <v>3144</v>
      </c>
      <c r="I3145" s="324" t="s">
        <v>41</v>
      </c>
      <c r="J3145" s="255" t="str">
        <f>IF(ISBLANK(INDEX('Policy Characteristics'!D:D,MATCH($C3145,'Policy Characteristics'!$C:$C,0))),"",INDEX('Policy Characteristics'!D:D,MATCH($C3145,'Policy Characteristics'!$C:$C,0)))</f>
        <v>R&amp;D Capital Cost Reductions</v>
      </c>
      <c r="K3145" s="254" t="str">
        <f>IF(ISBLANK(INDEX('Policy Characteristics'!E:E,MATCH($C3145,'Policy Characteristics'!$C:$C,0))),"",INDEX('Policy Characteristics'!E:E,MATCH($C3145,'Policy Characteristics'!$C:$C,0)))</f>
        <v>RnD industry capital cost reduction</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0.4</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reduction in cost</v>
      </c>
      <c r="P3145" s="254" t="str">
        <f>IF(ISBLANK(INDEX('Policy Characteristics'!J:J,MATCH($C3145,'Policy Characteristics'!$C:$C,0))),"",INDEX('Policy Characteristics'!J:J,MATCH($C3145,'Policy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5" s="254" t="str">
        <f>IF(ISBLANK(INDEX('Policy Characteristics'!K:K,MATCH($C3145,'Policy Characteristics'!$C:$C,0))),"",INDEX('Policy Characteristics'!K:K,MATCH($C3145,'Policy Characteristics'!$C:$C,0)))</f>
        <v>architectural-design.html#rnd</v>
      </c>
      <c r="R3145" s="254" t="str">
        <f>IF(ISBLANK(INDEX('Policy Characteristics'!L:L,MATCH($C3145,'Policy Characteristics'!$C:$C,0))),"",INDEX('Policy Characteristics'!L:L,MATCH($C3145,'Policy Characteristics'!$C:$C,0)))</f>
        <v>research-and-development.html</v>
      </c>
    </row>
    <row r="3146" spans="1:18" x14ac:dyDescent="0.3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Capital Cost Reduction</v>
      </c>
      <c r="C3146" s="254" t="str">
        <f t="shared" si="146"/>
        <v>RnD Industry Capital Cost Perc Reduction</v>
      </c>
      <c r="D3146" s="1" t="s">
        <v>3941</v>
      </c>
      <c r="E3146" s="45" t="s">
        <v>2674</v>
      </c>
      <c r="F3146" t="s">
        <v>3942</v>
      </c>
      <c r="G3146" s="45" t="s">
        <v>2444</v>
      </c>
      <c r="H3146" s="47">
        <f t="shared" si="147"/>
        <v>3145</v>
      </c>
      <c r="I3146" s="324" t="s">
        <v>41</v>
      </c>
      <c r="J3146" s="255" t="str">
        <f>IF(ISBLANK(INDEX('Policy Characteristics'!D:D,MATCH($C3146,'Policy Characteristics'!$C:$C,0))),"",INDEX('Policy Characteristics'!D:D,MATCH($C3146,'Policy Characteristics'!$C:$C,0)))</f>
        <v>R&amp;D Capital Cost Reductions</v>
      </c>
      <c r="K3146" s="254" t="str">
        <f>IF(ISBLANK(INDEX('Policy Characteristics'!E:E,MATCH($C3146,'Policy Characteristics'!$C:$C,0))),"",INDEX('Policy Characteristics'!E:E,MATCH($C3146,'Policy Characteristics'!$C:$C,0)))</f>
        <v>RnD industry capital cost reduction</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0.4</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reduction in cost</v>
      </c>
      <c r="P3146" s="254" t="str">
        <f>IF(ISBLANK(INDEX('Policy Characteristics'!J:J,MATCH($C3146,'Policy Characteristics'!$C:$C,0))),"",INDEX('Policy Characteristics'!J:J,MATCH($C3146,'Policy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6" s="254" t="str">
        <f>IF(ISBLANK(INDEX('Policy Characteristics'!K:K,MATCH($C3146,'Policy Characteristics'!$C:$C,0))),"",INDEX('Policy Characteristics'!K:K,MATCH($C3146,'Policy Characteristics'!$C:$C,0)))</f>
        <v>architectural-design.html#rnd</v>
      </c>
      <c r="R3146" s="254" t="str">
        <f>IF(ISBLANK(INDEX('Policy Characteristics'!L:L,MATCH($C3146,'Policy Characteristics'!$C:$C,0))),"",INDEX('Policy Characteristics'!L:L,MATCH($C3146,'Policy Characteristics'!$C:$C,0)))</f>
        <v>research-and-development.html</v>
      </c>
    </row>
    <row r="3147" spans="1:18" x14ac:dyDescent="0.3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Capital Cost Reduction</v>
      </c>
      <c r="C3147" s="254" t="str">
        <f t="shared" si="146"/>
        <v>RnD Industry Capital Cost Perc Reduction</v>
      </c>
      <c r="D3147" s="1" t="s">
        <v>3941</v>
      </c>
      <c r="E3147" s="45" t="s">
        <v>2675</v>
      </c>
      <c r="F3147" t="s">
        <v>3942</v>
      </c>
      <c r="G3147" s="45" t="s">
        <v>2561</v>
      </c>
      <c r="H3147" s="47">
        <f t="shared" si="147"/>
        <v>3146</v>
      </c>
      <c r="I3147" s="324" t="s">
        <v>41</v>
      </c>
      <c r="J3147" s="255" t="str">
        <f>IF(ISBLANK(INDEX('Policy Characteristics'!D:D,MATCH($C3147,'Policy Characteristics'!$C:$C,0))),"",INDEX('Policy Characteristics'!D:D,MATCH($C3147,'Policy Characteristics'!$C:$C,0)))</f>
        <v>R&amp;D Capital Cost Reductions</v>
      </c>
      <c r="K3147" s="254" t="str">
        <f>IF(ISBLANK(INDEX('Policy Characteristics'!E:E,MATCH($C3147,'Policy Characteristics'!$C:$C,0))),"",INDEX('Policy Characteristics'!E:E,MATCH($C3147,'Policy Characteristics'!$C:$C,0)))</f>
        <v>RnD industry capital cost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cost</v>
      </c>
      <c r="P3147" s="254" t="str">
        <f>IF(ISBLANK(INDEX('Policy Characteristics'!J:J,MATCH($C3147,'Policy Characteristics'!$C:$C,0))),"",INDEX('Policy Characteristics'!J:J,MATCH($C3147,'Policy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3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Capital Cost Reduction</v>
      </c>
      <c r="C3148" s="254" t="str">
        <f t="shared" si="146"/>
        <v>RnD Industry Capital Cost Perc Reduction</v>
      </c>
      <c r="D3148" s="1" t="s">
        <v>3941</v>
      </c>
      <c r="E3148" s="45" t="s">
        <v>2676</v>
      </c>
      <c r="F3148" t="s">
        <v>3942</v>
      </c>
      <c r="G3148" s="45" t="s">
        <v>2623</v>
      </c>
      <c r="H3148" s="47">
        <f t="shared" si="147"/>
        <v>3147</v>
      </c>
      <c r="I3148" s="324" t="s">
        <v>41</v>
      </c>
      <c r="J3148" s="255" t="str">
        <f>IF(ISBLANK(INDEX('Policy Characteristics'!D:D,MATCH($C3148,'Policy Characteristics'!$C:$C,0))),"",INDEX('Policy Characteristics'!D:D,MATCH($C3148,'Policy Characteristics'!$C:$C,0)))</f>
        <v>R&amp;D Capital Cost Reductions</v>
      </c>
      <c r="K3148" s="254" t="str">
        <f>IF(ISBLANK(INDEX('Policy Characteristics'!E:E,MATCH($C3148,'Policy Characteristics'!$C:$C,0))),"",INDEX('Policy Characteristics'!E:E,MATCH($C3148,'Policy Characteristics'!$C:$C,0)))</f>
        <v>RnD industry capital cost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cost</v>
      </c>
      <c r="P3148" s="254" t="str">
        <f>IF(ISBLANK(INDEX('Policy Characteristics'!J:J,MATCH($C3148,'Policy Characteristics'!$C:$C,0))),"",INDEX('Policy Characteristics'!J:J,MATCH($C3148,'Policy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3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Capital Cost Reduction</v>
      </c>
      <c r="C3149" s="254" t="str">
        <f t="shared" si="146"/>
        <v>RnD Industry Capital Cost Perc Reduction</v>
      </c>
      <c r="D3149" s="1" t="s">
        <v>3941</v>
      </c>
      <c r="E3149" s="45" t="s">
        <v>2673</v>
      </c>
      <c r="F3149" t="s">
        <v>3942</v>
      </c>
      <c r="G3149" s="45" t="s">
        <v>2447</v>
      </c>
      <c r="H3149" s="47">
        <f t="shared" si="147"/>
        <v>3148</v>
      </c>
      <c r="I3149" s="324" t="s">
        <v>41</v>
      </c>
      <c r="J3149" s="255" t="str">
        <f>IF(ISBLANK(INDEX('Policy Characteristics'!D:D,MATCH($C3149,'Policy Characteristics'!$C:$C,0))),"",INDEX('Policy Characteristics'!D:D,MATCH($C3149,'Policy Characteristics'!$C:$C,0)))</f>
        <v>R&amp;D Capital Cost Reductions</v>
      </c>
      <c r="K3149" s="254" t="str">
        <f>IF(ISBLANK(INDEX('Policy Characteristics'!E:E,MATCH($C3149,'Policy Characteristics'!$C:$C,0))),"",INDEX('Policy Characteristics'!E:E,MATCH($C3149,'Policy Characteristics'!$C:$C,0)))</f>
        <v>RnD industry capital cost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cost</v>
      </c>
      <c r="P3149" s="254" t="str">
        <f>IF(ISBLANK(INDEX('Policy Characteristics'!J:J,MATCH($C3149,'Policy Characteristics'!$C:$C,0))),"",INDEX('Policy Characteristics'!J:J,MATCH($C3149,'Policy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3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Capital Cost Reduction</v>
      </c>
      <c r="C3150" s="317" t="s">
        <v>277</v>
      </c>
      <c r="D3150" s="45" t="s">
        <v>2230</v>
      </c>
      <c r="E3150" s="45"/>
      <c r="F3150" s="45" t="s">
        <v>455</v>
      </c>
      <c r="G3150" s="45"/>
      <c r="H3150" s="47">
        <f>H3149+1</f>
        <v>3149</v>
      </c>
      <c r="I3150" s="324" t="s">
        <v>40</v>
      </c>
      <c r="J3150" s="255" t="str">
        <f>IF(ISBLANK(INDEX('Policy Characteristics'!D:D,MATCH($C3150,'Policy Characteristics'!$C:$C,0))),"",INDEX('Policy Characteristics'!D:D,MATCH($C3150,'Policy Characteristics'!$C:$C,0)))</f>
        <v>R&amp;D Capital Cost Reductions</v>
      </c>
      <c r="K3150" s="254" t="str">
        <f>IF(ISBLANK(INDEX('Policy Characteristics'!E:E,MATCH($C3150,'Policy Characteristics'!$C:$C,0))),"",INDEX('Policy Characteristics'!E:E,MATCH($C3150,'Policy Characteristics'!$C:$C,0)))</f>
        <v>RnD transportation capital cost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cost</v>
      </c>
      <c r="P3150" s="254" t="str">
        <f>IF(ISBLANK(INDEX('Policy Characteristics'!J:J,MATCH($C3150,'Policy Characteristics'!$C:$C,0))),"",INDEX('Policy Characteristics'!J:J,MATCH($C3150,'Policy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3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Capital Cost Reduction</v>
      </c>
      <c r="C3151" s="254" t="str">
        <f t="shared" ref="C3151:C3156" si="148">C$3150</f>
        <v>RnD Transportation Capital Cost Perc Reduction</v>
      </c>
      <c r="D3151" s="45" t="s">
        <v>2231</v>
      </c>
      <c r="E3151" s="45"/>
      <c r="F3151" s="45" t="s">
        <v>456</v>
      </c>
      <c r="G3151" s="45"/>
      <c r="H3151" s="47">
        <f t="shared" si="147"/>
        <v>3150</v>
      </c>
      <c r="I3151" s="324" t="s">
        <v>40</v>
      </c>
      <c r="J3151" s="255" t="str">
        <f>IF(ISBLANK(INDEX('Policy Characteristics'!D:D,MATCH($C3151,'Policy Characteristics'!$C:$C,0))),"",INDEX('Policy Characteristics'!D:D,MATCH($C3151,'Policy Characteristics'!$C:$C,0)))</f>
        <v>R&amp;D Capital Cost Reductions</v>
      </c>
      <c r="K3151" s="254" t="str">
        <f>IF(ISBLANK(INDEX('Policy Characteristics'!E:E,MATCH($C3151,'Policy Characteristics'!$C:$C,0))),"",INDEX('Policy Characteristics'!E:E,MATCH($C3151,'Policy Characteristics'!$C:$C,0)))</f>
        <v>RnD transportation capital cost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cost</v>
      </c>
      <c r="P3151" s="254" t="str">
        <f>IF(ISBLANK(INDEX('Policy Characteristics'!J:J,MATCH($C3151,'Policy Characteristics'!$C:$C,0))),"",INDEX('Policy Characteristics'!J:J,MATCH($C3151,'Policy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3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Capital Cost Reduction</v>
      </c>
      <c r="C3152" s="254" t="str">
        <f t="shared" si="148"/>
        <v>RnD Transportation Capital Cost Perc Reduction</v>
      </c>
      <c r="D3152" s="45" t="s">
        <v>2232</v>
      </c>
      <c r="E3152" s="45"/>
      <c r="F3152" s="45" t="s">
        <v>457</v>
      </c>
      <c r="G3152" s="45"/>
      <c r="H3152" s="47">
        <f t="shared" si="147"/>
        <v>3151</v>
      </c>
      <c r="I3152" s="324" t="s">
        <v>40</v>
      </c>
      <c r="J3152" s="255" t="str">
        <f>IF(ISBLANK(INDEX('Policy Characteristics'!D:D,MATCH($C3152,'Policy Characteristics'!$C:$C,0))),"",INDEX('Policy Characteristics'!D:D,MATCH($C3152,'Policy Characteristics'!$C:$C,0)))</f>
        <v>R&amp;D Capital Cost Reductions</v>
      </c>
      <c r="K3152" s="254" t="str">
        <f>IF(ISBLANK(INDEX('Policy Characteristics'!E:E,MATCH($C3152,'Policy Characteristics'!$C:$C,0))),"",INDEX('Policy Characteristics'!E:E,MATCH($C3152,'Policy Characteristics'!$C:$C,0)))</f>
        <v>RnD transportation capital cost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cost</v>
      </c>
      <c r="P3152" s="254" t="str">
        <f>IF(ISBLANK(INDEX('Policy Characteristics'!J:J,MATCH($C3152,'Policy Characteristics'!$C:$C,0))),"",INDEX('Policy Characteristics'!J:J,MATCH($C3152,'Policy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3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Capital Cost Reduction</v>
      </c>
      <c r="C3153" s="254" t="str">
        <f t="shared" si="148"/>
        <v>RnD Transportation Capital Cost Perc Reduction</v>
      </c>
      <c r="D3153" s="45" t="s">
        <v>2233</v>
      </c>
      <c r="E3153" s="45"/>
      <c r="F3153" s="45" t="s">
        <v>458</v>
      </c>
      <c r="G3153" s="45"/>
      <c r="H3153" s="47">
        <f t="shared" si="147"/>
        <v>3152</v>
      </c>
      <c r="I3153" s="324" t="s">
        <v>40</v>
      </c>
      <c r="J3153" s="255" t="str">
        <f>IF(ISBLANK(INDEX('Policy Characteristics'!D:D,MATCH($C3153,'Policy Characteristics'!$C:$C,0))),"",INDEX('Policy Characteristics'!D:D,MATCH($C3153,'Policy Characteristics'!$C:$C,0)))</f>
        <v>R&amp;D Capital Cost Reductions</v>
      </c>
      <c r="K3153" s="254" t="str">
        <f>IF(ISBLANK(INDEX('Policy Characteristics'!E:E,MATCH($C3153,'Policy Characteristics'!$C:$C,0))),"",INDEX('Policy Characteristics'!E:E,MATCH($C3153,'Policy Characteristics'!$C:$C,0)))</f>
        <v>RnD transportation capital cost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cost</v>
      </c>
      <c r="P3153" s="254" t="str">
        <f>IF(ISBLANK(INDEX('Policy Characteristics'!J:J,MATCH($C3153,'Policy Characteristics'!$C:$C,0))),"",INDEX('Policy Characteristics'!J:J,MATCH($C3153,'Policy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3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Capital Cost Reduction</v>
      </c>
      <c r="C3154" s="254" t="str">
        <f t="shared" si="148"/>
        <v>RnD Transportation Capital Cost Perc Reduction</v>
      </c>
      <c r="D3154" s="45" t="s">
        <v>2234</v>
      </c>
      <c r="E3154" s="45"/>
      <c r="F3154" s="45" t="s">
        <v>459</v>
      </c>
      <c r="G3154" s="45"/>
      <c r="H3154" s="47">
        <f t="shared" si="147"/>
        <v>3153</v>
      </c>
      <c r="I3154" s="324" t="s">
        <v>40</v>
      </c>
      <c r="J3154" s="255" t="str">
        <f>IF(ISBLANK(INDEX('Policy Characteristics'!D:D,MATCH($C3154,'Policy Characteristics'!$C:$C,0))),"",INDEX('Policy Characteristics'!D:D,MATCH($C3154,'Policy Characteristics'!$C:$C,0)))</f>
        <v>R&amp;D Capital Cost Reductions</v>
      </c>
      <c r="K3154" s="254" t="str">
        <f>IF(ISBLANK(INDEX('Policy Characteristics'!E:E,MATCH($C3154,'Policy Characteristics'!$C:$C,0))),"",INDEX('Policy Characteristics'!E:E,MATCH($C3154,'Policy Characteristics'!$C:$C,0)))</f>
        <v>RnD transportation capital cost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cost</v>
      </c>
      <c r="P3154" s="254" t="str">
        <f>IF(ISBLANK(INDEX('Policy Characteristics'!J:J,MATCH($C3154,'Policy Characteristics'!$C:$C,0))),"",INDEX('Policy Characteristics'!J:J,MATCH($C3154,'Policy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x14ac:dyDescent="0.35">
      <c r="A3155" s="254" t="str">
        <f>IF(ISBLANK(INDEX('Policy Characteristics'!A:A,MATCH($C3155,'Policy Characteristics'!$C:$C,0))),"",INDEX('Policy Characteristics'!A:A,MATCH($C3155,'Policy Characteristics'!$C:$C,0)))</f>
        <v>Research and Development</v>
      </c>
      <c r="B3155" s="262" t="str">
        <f>IF(ISBLANK(INDEX('Policy Characteristics'!B:B,MATCH($C3155,'Policy Characteristics'!$C:$C,0))),"",INDEX('Policy Characteristics'!B:B,MATCH($C3155,'Policy Characteristics'!$C:$C,0)))</f>
        <v>Capital Cost Reduction</v>
      </c>
      <c r="C3155" s="254" t="str">
        <f t="shared" si="148"/>
        <v>RnD Transportation Capital Cost Perc Reduction</v>
      </c>
      <c r="D3155" s="45" t="s">
        <v>2478</v>
      </c>
      <c r="E3155" s="45"/>
      <c r="F3155" s="45" t="s">
        <v>2759</v>
      </c>
      <c r="G3155" s="45"/>
      <c r="H3155" s="47">
        <f t="shared" si="147"/>
        <v>3154</v>
      </c>
      <c r="I3155" s="324" t="s">
        <v>40</v>
      </c>
      <c r="J3155" s="255" t="str">
        <f>IF(ISBLANK(INDEX('Policy Characteristics'!D:D,MATCH($C3155,'Policy Characteristics'!$C:$C,0))),"",INDEX('Policy Characteristics'!D:D,MATCH($C3155,'Policy Characteristics'!$C:$C,0)))</f>
        <v>R&amp;D Capital Cost Reductions</v>
      </c>
      <c r="K3155" s="254" t="str">
        <f>IF(ISBLANK(INDEX('Policy Characteristics'!E:E,MATCH($C3155,'Policy Characteristics'!$C:$C,0))),"",INDEX('Policy Characteristics'!E:E,MATCH($C3155,'Policy Characteristics'!$C:$C,0)))</f>
        <v>RnD transportation capital cost reduction</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0.4</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reduction in cost</v>
      </c>
      <c r="P3155" s="254" t="str">
        <f>IF(ISBLANK(INDEX('Policy Characteristics'!J:J,MATCH($C3155,'Policy Characteristics'!$C:$C,0))),"",INDEX('Policy Characteristics'!J:J,MATCH($C3155,'Policy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5" s="254" t="str">
        <f>IF(ISBLANK(INDEX('Policy Characteristics'!K:K,MATCH($C3155,'Policy Characteristics'!$C:$C,0))),"",INDEX('Policy Characteristics'!K:K,MATCH($C3155,'Policy Characteristics'!$C:$C,0)))</f>
        <v>architectural-design.html#rnd</v>
      </c>
      <c r="R3155" s="254" t="str">
        <f>IF(ISBLANK(INDEX('Policy Characteristics'!L:L,MATCH($C3155,'Policy Characteristics'!$C:$C,0))),"",INDEX('Policy Characteristics'!L:L,MATCH($C3155,'Policy Characteristics'!$C:$C,0)))</f>
        <v>research-and-development.html</v>
      </c>
    </row>
    <row r="3156" spans="1:18" x14ac:dyDescent="0.35">
      <c r="A3156" s="254" t="str">
        <f>IF(ISBLANK(INDEX('Policy Characteristics'!A:A,MATCH($C3156,'Policy Characteristics'!$C:$C,0))),"",INDEX('Policy Characteristics'!A:A,MATCH($C3156,'Policy Characteristics'!$C:$C,0)))</f>
        <v>Research and Development</v>
      </c>
      <c r="B3156" s="262" t="str">
        <f>IF(ISBLANK(INDEX('Policy Characteristics'!B:B,MATCH($C3156,'Policy Characteristics'!$C:$C,0))),"",INDEX('Policy Characteristics'!B:B,MATCH($C3156,'Policy Characteristics'!$C:$C,0)))</f>
        <v>Capital Cost Reduction</v>
      </c>
      <c r="C3156" s="254" t="str">
        <f t="shared" si="148"/>
        <v>RnD Transportation Capital Cost Perc Reduction</v>
      </c>
      <c r="D3156" s="45" t="s">
        <v>2477</v>
      </c>
      <c r="E3156" s="45"/>
      <c r="F3156" s="45" t="s">
        <v>2760</v>
      </c>
      <c r="G3156" s="45"/>
      <c r="H3156" s="47">
        <f t="shared" si="147"/>
        <v>3155</v>
      </c>
      <c r="I3156" s="324" t="s">
        <v>40</v>
      </c>
      <c r="J3156" s="255" t="str">
        <f>IF(ISBLANK(INDEX('Policy Characteristics'!D:D,MATCH($C3156,'Policy Characteristics'!$C:$C,0))),"",INDEX('Policy Characteristics'!D:D,MATCH($C3156,'Policy Characteristics'!$C:$C,0)))</f>
        <v>R&amp;D Capital Cost Reductions</v>
      </c>
      <c r="K3156" s="254" t="str">
        <f>IF(ISBLANK(INDEX('Policy Characteristics'!E:E,MATCH($C3156,'Policy Characteristics'!$C:$C,0))),"",INDEX('Policy Characteristics'!E:E,MATCH($C3156,'Policy Characteristics'!$C:$C,0)))</f>
        <v>RnD transportation capital cost reduction</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0.4</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reduction in cost</v>
      </c>
      <c r="P3156" s="254" t="str">
        <f>IF(ISBLANK(INDEX('Policy Characteristics'!J:J,MATCH($C3156,'Policy Characteristics'!$C:$C,0))),"",INDEX('Policy Characteristics'!J:J,MATCH($C3156,'Policy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6" s="254" t="str">
        <f>IF(ISBLANK(INDEX('Policy Characteristics'!K:K,MATCH($C3156,'Policy Characteristics'!$C:$C,0))),"",INDEX('Policy Characteristics'!K:K,MATCH($C3156,'Policy Characteristics'!$C:$C,0)))</f>
        <v>architectural-design.html#rnd</v>
      </c>
      <c r="R3156" s="254" t="str">
        <f>IF(ISBLANK(INDEX('Policy Characteristics'!L:L,MATCH($C3156,'Policy Characteristics'!$C:$C,0))),"",INDEX('Policy Characteristics'!L:L,MATCH($C3156,'Policy Characteristics'!$C:$C,0)))</f>
        <v>research-and-development.html</v>
      </c>
    </row>
    <row r="3157" spans="1:18" x14ac:dyDescent="0.3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Capital Cost Reduction</v>
      </c>
      <c r="C3157" s="317" t="s">
        <v>3983</v>
      </c>
      <c r="D3157" s="45" t="s">
        <v>3889</v>
      </c>
      <c r="E3157" s="45"/>
      <c r="F3157" s="45" t="s">
        <v>3896</v>
      </c>
      <c r="G3157" s="45"/>
      <c r="H3157" s="47">
        <f t="shared" si="147"/>
        <v>3156</v>
      </c>
      <c r="I3157" s="324" t="s">
        <v>41</v>
      </c>
      <c r="J3157" s="255" t="str">
        <f>IF(ISBLANK(INDEX('Policy Characteristics'!D:D,MATCH($C3157,'Policy Characteristics'!$C:$C,0))),"",INDEX('Policy Characteristics'!D:D,MATCH($C3157,'Policy Characteristics'!$C:$C,0)))</f>
        <v>R&amp;D Capital Cost Reductions</v>
      </c>
      <c r="K3157" s="254" t="str">
        <f>IF(ISBLANK(INDEX('Policy Characteristics'!E:E,MATCH($C3157,'Policy Characteristics'!$C:$C,0))),"",INDEX('Policy Characteristics'!E:E,MATCH($C3157,'Policy Characteristics'!$C:$C,0)))</f>
        <v>RnD hydgn capital cost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cost</v>
      </c>
      <c r="P3157" s="254" t="str">
        <f>IF(ISBLANK(INDEX('Policy Characteristics'!J:J,MATCH($C3157,'Policy Characteristics'!$C:$C,0))),"",INDEX('Policy Characteristics'!J:J,MATCH($C3157,'Policy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x14ac:dyDescent="0.3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Capital Cost Reduction</v>
      </c>
      <c r="C3158" s="254" t="str">
        <f>C$3157</f>
        <v>RnD Hydrogen Capital Cost Perc Reduction</v>
      </c>
      <c r="D3158" s="45" t="s">
        <v>3890</v>
      </c>
      <c r="E3158" s="45"/>
      <c r="F3158" s="45" t="s">
        <v>3988</v>
      </c>
      <c r="G3158" s="45"/>
      <c r="H3158" s="47">
        <f t="shared" si="147"/>
        <v>3157</v>
      </c>
      <c r="I3158" s="324" t="s">
        <v>41</v>
      </c>
      <c r="J3158" s="255" t="str">
        <f>IF(ISBLANK(INDEX('Policy Characteristics'!D:D,MATCH($C3158,'Policy Characteristics'!$C:$C,0))),"",INDEX('Policy Characteristics'!D:D,MATCH($C3158,'Policy Characteristics'!$C:$C,0)))</f>
        <v>R&amp;D Capital Cost Reductions</v>
      </c>
      <c r="K3158" s="254" t="str">
        <f>IF(ISBLANK(INDEX('Policy Characteristics'!E:E,MATCH($C3158,'Policy Characteristics'!$C:$C,0))),"",INDEX('Policy Characteristics'!E:E,MATCH($C3158,'Policy Characteristics'!$C:$C,0)))</f>
        <v>RnD hydgn capital cost reduction</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0.4</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reduction in cost</v>
      </c>
      <c r="P3158" s="254" t="str">
        <f>IF(ISBLANK(INDEX('Policy Characteristics'!J:J,MATCH($C3158,'Policy Characteristics'!$C:$C,0))),"",INDEX('Policy Characteristics'!J:J,MATCH($C3158,'Policy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8" s="254" t="str">
        <f>IF(ISBLANK(INDEX('Policy Characteristics'!K:K,MATCH($C3158,'Policy Characteristics'!$C:$C,0))),"",INDEX('Policy Characteristics'!K:K,MATCH($C3158,'Policy Characteristics'!$C:$C,0)))</f>
        <v>architectural-design.html#rnd</v>
      </c>
      <c r="R3158" s="254" t="str">
        <f>IF(ISBLANK(INDEX('Policy Characteristics'!L:L,MATCH($C3158,'Policy Characteristics'!$C:$C,0))),"",INDEX('Policy Characteristics'!L:L,MATCH($C3158,'Policy Characteristics'!$C:$C,0)))</f>
        <v>research-and-development.html</v>
      </c>
    </row>
    <row r="3159" spans="1:18" x14ac:dyDescent="0.3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Capital Cost Reduction</v>
      </c>
      <c r="C3159" s="254" t="str">
        <f t="shared" ref="C3159:C3163" si="149">C$3157</f>
        <v>RnD Hydrogen Capital Cost Perc Reduction</v>
      </c>
      <c r="D3159" s="45" t="s">
        <v>3891</v>
      </c>
      <c r="E3159" s="45"/>
      <c r="F3159" s="45" t="s">
        <v>3696</v>
      </c>
      <c r="G3159" s="45"/>
      <c r="H3159" s="47">
        <f t="shared" ref="H3159:H3227" si="150">H3158+1</f>
        <v>3158</v>
      </c>
      <c r="I3159" s="324" t="s">
        <v>41</v>
      </c>
      <c r="J3159" s="255" t="str">
        <f>IF(ISBLANK(INDEX('Policy Characteristics'!D:D,MATCH($C3159,'Policy Characteristics'!$C:$C,0))),"",INDEX('Policy Characteristics'!D:D,MATCH($C3159,'Policy Characteristics'!$C:$C,0)))</f>
        <v>R&amp;D Capital Cost Reductions</v>
      </c>
      <c r="K3159" s="254" t="str">
        <f>IF(ISBLANK(INDEX('Policy Characteristics'!E:E,MATCH($C3159,'Policy Characteristics'!$C:$C,0))),"",INDEX('Policy Characteristics'!E:E,MATCH($C3159,'Policy Characteristics'!$C:$C,0)))</f>
        <v>RnD hydgn capital cost reduction</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0.4</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reduction in cost</v>
      </c>
      <c r="P3159" s="254" t="str">
        <f>IF(ISBLANK(INDEX('Policy Characteristics'!J:J,MATCH($C3159,'Policy Characteristics'!$C:$C,0))),"",INDEX('Policy Characteristics'!J:J,MATCH($C3159,'Policy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9" s="254" t="str">
        <f>IF(ISBLANK(INDEX('Policy Characteristics'!K:K,MATCH($C3159,'Policy Characteristics'!$C:$C,0))),"",INDEX('Policy Characteristics'!K:K,MATCH($C3159,'Policy Characteristics'!$C:$C,0)))</f>
        <v>architectural-design.html#rnd</v>
      </c>
      <c r="R3159" s="254" t="str">
        <f>IF(ISBLANK(INDEX('Policy Characteristics'!L:L,MATCH($C3159,'Policy Characteristics'!$C:$C,0))),"",INDEX('Policy Characteristics'!L:L,MATCH($C3159,'Policy Characteristics'!$C:$C,0)))</f>
        <v>research-and-development.html</v>
      </c>
    </row>
    <row r="3160" spans="1:18" x14ac:dyDescent="0.3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Capital Cost Reduction</v>
      </c>
      <c r="C3160" s="254" t="str">
        <f t="shared" si="149"/>
        <v>RnD Hydrogen Capital Cost Perc Reduction</v>
      </c>
      <c r="D3160" s="45" t="s">
        <v>3892</v>
      </c>
      <c r="E3160" s="45"/>
      <c r="F3160" s="45" t="s">
        <v>3697</v>
      </c>
      <c r="G3160" s="45"/>
      <c r="H3160" s="47">
        <f t="shared" si="150"/>
        <v>3159</v>
      </c>
      <c r="I3160" s="324" t="s">
        <v>41</v>
      </c>
      <c r="J3160" s="255" t="str">
        <f>IF(ISBLANK(INDEX('Policy Characteristics'!D:D,MATCH($C3160,'Policy Characteristics'!$C:$C,0))),"",INDEX('Policy Characteristics'!D:D,MATCH($C3160,'Policy Characteristics'!$C:$C,0)))</f>
        <v>R&amp;D Capital Cost Reductions</v>
      </c>
      <c r="K3160" s="254" t="str">
        <f>IF(ISBLANK(INDEX('Policy Characteristics'!E:E,MATCH($C3160,'Policy Characteristics'!$C:$C,0))),"",INDEX('Policy Characteristics'!E:E,MATCH($C3160,'Policy Characteristics'!$C:$C,0)))</f>
        <v>RnD hydgn capital cost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cost</v>
      </c>
      <c r="P3160" s="254" t="str">
        <f>IF(ISBLANK(INDEX('Policy Characteristics'!J:J,MATCH($C3160,'Policy Characteristics'!$C:$C,0))),"",INDEX('Policy Characteristics'!J:J,MATCH($C3160,'Policy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3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Capital Cost Reduction</v>
      </c>
      <c r="C3161" s="254" t="str">
        <f t="shared" si="149"/>
        <v>RnD Hydrogen Capital Cost Perc Reduction</v>
      </c>
      <c r="D3161" s="45" t="s">
        <v>3893</v>
      </c>
      <c r="E3161" s="45"/>
      <c r="F3161" s="45" t="s">
        <v>3985</v>
      </c>
      <c r="G3161" s="45"/>
      <c r="H3161" s="47">
        <f t="shared" si="150"/>
        <v>3160</v>
      </c>
      <c r="I3161" s="324" t="s">
        <v>41</v>
      </c>
      <c r="J3161" s="255" t="str">
        <f>IF(ISBLANK(INDEX('Policy Characteristics'!D:D,MATCH($C3161,'Policy Characteristics'!$C:$C,0))),"",INDEX('Policy Characteristics'!D:D,MATCH($C3161,'Policy Characteristics'!$C:$C,0)))</f>
        <v>R&amp;D Capital Cost Reductions</v>
      </c>
      <c r="K3161" s="254" t="str">
        <f>IF(ISBLANK(INDEX('Policy Characteristics'!E:E,MATCH($C3161,'Policy Characteristics'!$C:$C,0))),"",INDEX('Policy Characteristics'!E:E,MATCH($C3161,'Policy Characteristics'!$C:$C,0)))</f>
        <v>RnD hydgn capital cost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cost</v>
      </c>
      <c r="P3161" s="254" t="str">
        <f>IF(ISBLANK(INDEX('Policy Characteristics'!J:J,MATCH($C3161,'Policy Characteristics'!$C:$C,0))),"",INDEX('Policy Characteristics'!J:J,MATCH($C3161,'Policy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3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Capital Cost Reduction</v>
      </c>
      <c r="C3162" s="254" t="str">
        <f t="shared" si="149"/>
        <v>RnD Hydrogen Capital Cost Perc Reduction</v>
      </c>
      <c r="D3162" s="45" t="s">
        <v>3894</v>
      </c>
      <c r="E3162" s="45"/>
      <c r="F3162" s="45" t="s">
        <v>3987</v>
      </c>
      <c r="G3162" s="45"/>
      <c r="H3162" s="47">
        <f t="shared" si="150"/>
        <v>3161</v>
      </c>
      <c r="I3162" s="324" t="s">
        <v>40</v>
      </c>
      <c r="J3162" s="255" t="str">
        <f>IF(ISBLANK(INDEX('Policy Characteristics'!D:D,MATCH($C3162,'Policy Characteristics'!$C:$C,0))),"",INDEX('Policy Characteristics'!D:D,MATCH($C3162,'Policy Characteristics'!$C:$C,0)))</f>
        <v>R&amp;D Capital Cost Reductions</v>
      </c>
      <c r="K3162" s="254" t="str">
        <f>IF(ISBLANK(INDEX('Policy Characteristics'!E:E,MATCH($C3162,'Policy Characteristics'!$C:$C,0))),"",INDEX('Policy Characteristics'!E:E,MATCH($C3162,'Policy Characteristics'!$C:$C,0)))</f>
        <v>RnD hydgn capital cost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cost</v>
      </c>
      <c r="P3162" s="254" t="str">
        <f>IF(ISBLANK(INDEX('Policy Characteristics'!J:J,MATCH($C3162,'Policy Characteristics'!$C:$C,0))),"",INDEX('Policy Characteristics'!J:J,MATCH($C3162,'Policy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3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Capital Cost Reduction</v>
      </c>
      <c r="C3163" s="254" t="str">
        <f t="shared" si="149"/>
        <v>RnD Hydrogen Capital Cost Perc Reduction</v>
      </c>
      <c r="D3163" s="45" t="s">
        <v>3895</v>
      </c>
      <c r="E3163" s="45"/>
      <c r="F3163" s="45" t="s">
        <v>3986</v>
      </c>
      <c r="G3163" s="45"/>
      <c r="H3163" s="47">
        <f t="shared" si="150"/>
        <v>3162</v>
      </c>
      <c r="I3163" s="324" t="s">
        <v>40</v>
      </c>
      <c r="J3163" s="255" t="str">
        <f>IF(ISBLANK(INDEX('Policy Characteristics'!D:D,MATCH($C3163,'Policy Characteristics'!$C:$C,0))),"",INDEX('Policy Characteristics'!D:D,MATCH($C3163,'Policy Characteristics'!$C:$C,0)))</f>
        <v>R&amp;D Capital Cost Reductions</v>
      </c>
      <c r="K3163" s="254" t="str">
        <f>IF(ISBLANK(INDEX('Policy Characteristics'!E:E,MATCH($C3163,'Policy Characteristics'!$C:$C,0))),"",INDEX('Policy Characteristics'!E:E,MATCH($C3163,'Policy Characteristics'!$C:$C,0)))</f>
        <v>RnD hydgn capital cost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cost</v>
      </c>
      <c r="P3163" s="254" t="str">
        <f>IF(ISBLANK(INDEX('Policy Characteristics'!J:J,MATCH($C3163,'Policy Characteristics'!$C:$C,0))),"",INDEX('Policy Characteristics'!J:J,MATCH($C3163,'Policy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3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Capital Cost Reduction</v>
      </c>
      <c r="C3164" s="254" t="s">
        <v>4050</v>
      </c>
      <c r="D3164" s="45" t="s">
        <v>4039</v>
      </c>
      <c r="E3164" s="45"/>
      <c r="F3164" s="45" t="s">
        <v>4052</v>
      </c>
      <c r="G3164" s="45"/>
      <c r="H3164" s="47">
        <f t="shared" ref="H3164:H3169" si="151">H3163+1</f>
        <v>3163</v>
      </c>
      <c r="I3164" s="324" t="s">
        <v>40</v>
      </c>
      <c r="J3164" s="255" t="str">
        <f>IF(ISBLANK(INDEX('Policy Characteristics'!D:D,MATCH($C3164,'Policy Characteristics'!$C:$C,0))),"",INDEX('Policy Characteristics'!D:D,MATCH($C3164,'Policy Characteristics'!$C:$C,0)))</f>
        <v>R&amp;D Capital Cost Reductions</v>
      </c>
      <c r="K3164" s="254" t="str">
        <f>IF(ISBLANK(INDEX('Policy Characteristics'!E:E,MATCH($C3164,'Policy Characteristics'!$C:$C,0))),"",INDEX('Policy Characteristics'!E:E,MATCH($C3164,'Policy Characteristics'!$C:$C,0)))</f>
        <v>RnD cement pathway capital cost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cost</v>
      </c>
      <c r="P3164" s="254" t="str">
        <f>IF(ISBLANK(INDEX('Policy Characteristics'!J:J,MATCH($C3164,'Policy Characteristics'!$C:$C,0))),"",INDEX('Policy Characteristics'!J:J,MATCH($C3164,'Policy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3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Capital Cost Reduction</v>
      </c>
      <c r="C3165" s="254" t="str">
        <f>C$3164</f>
        <v>RnD Cement Pathway Capital Cost Perc Reduction</v>
      </c>
      <c r="D3165" s="45" t="s">
        <v>4041</v>
      </c>
      <c r="E3165" s="45"/>
      <c r="F3165" s="45" t="s">
        <v>4053</v>
      </c>
      <c r="G3165" s="45"/>
      <c r="H3165" s="47">
        <f t="shared" si="151"/>
        <v>3164</v>
      </c>
      <c r="I3165" s="324" t="s">
        <v>40</v>
      </c>
      <c r="J3165" s="255" t="str">
        <f>IF(ISBLANK(INDEX('Policy Characteristics'!D:D,MATCH($C3165,'Policy Characteristics'!$C:$C,0))),"",INDEX('Policy Characteristics'!D:D,MATCH($C3165,'Policy Characteristics'!$C:$C,0)))</f>
        <v>R&amp;D Capital Cost Reductions</v>
      </c>
      <c r="K3165" s="254" t="str">
        <f>IF(ISBLANK(INDEX('Policy Characteristics'!E:E,MATCH($C3165,'Policy Characteristics'!$C:$C,0))),"",INDEX('Policy Characteristics'!E:E,MATCH($C3165,'Policy Characteristics'!$C:$C,0)))</f>
        <v>RnD cement pathway capital cost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cost</v>
      </c>
      <c r="P3165" s="254" t="str">
        <f>IF(ISBLANK(INDEX('Policy Characteristics'!J:J,MATCH($C3165,'Policy Characteristics'!$C:$C,0))),"",INDEX('Policy Characteristics'!J:J,MATCH($C3165,'Policy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3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Capital Cost Reduction</v>
      </c>
      <c r="C3166" s="254" t="str">
        <f>C$3164</f>
        <v>RnD Cement Pathway Capital Cost Perc Reduction</v>
      </c>
      <c r="D3166" s="45" t="s">
        <v>4043</v>
      </c>
      <c r="E3166" s="45"/>
      <c r="F3166" s="45" t="s">
        <v>4054</v>
      </c>
      <c r="G3166" s="45"/>
      <c r="H3166" s="47">
        <f t="shared" si="151"/>
        <v>3165</v>
      </c>
      <c r="I3166" s="324" t="s">
        <v>40</v>
      </c>
      <c r="J3166" s="255" t="str">
        <f>IF(ISBLANK(INDEX('Policy Characteristics'!D:D,MATCH($C3166,'Policy Characteristics'!$C:$C,0))),"",INDEX('Policy Characteristics'!D:D,MATCH($C3166,'Policy Characteristics'!$C:$C,0)))</f>
        <v>R&amp;D Capital Cost Reductions</v>
      </c>
      <c r="K3166" s="254" t="str">
        <f>IF(ISBLANK(INDEX('Policy Characteristics'!E:E,MATCH($C3166,'Policy Characteristics'!$C:$C,0))),"",INDEX('Policy Characteristics'!E:E,MATCH($C3166,'Policy Characteristics'!$C:$C,0)))</f>
        <v>RnD cement pathway capital cost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cost</v>
      </c>
      <c r="P3166" s="254" t="str">
        <f>IF(ISBLANK(INDEX('Policy Characteristics'!J:J,MATCH($C3166,'Policy Characteristics'!$C:$C,0))),"",INDEX('Policy Characteristics'!J:J,MATCH($C3166,'Policy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3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Capital Cost Reduction</v>
      </c>
      <c r="C3167" s="254" t="str">
        <f>C$3164</f>
        <v>RnD Cement Pathway Capital Cost Perc Reduction</v>
      </c>
      <c r="D3167" s="45" t="s">
        <v>4152</v>
      </c>
      <c r="E3167" s="45"/>
      <c r="F3167" s="45" t="s">
        <v>4153</v>
      </c>
      <c r="G3167" s="45"/>
      <c r="H3167" s="47">
        <f t="shared" si="151"/>
        <v>3166</v>
      </c>
      <c r="I3167" s="324" t="s">
        <v>40</v>
      </c>
      <c r="J3167" s="255" t="str">
        <f>IF(ISBLANK(INDEX('Policy Characteristics'!D:D,MATCH($C3167,'Policy Characteristics'!$C:$C,0))),"",INDEX('Policy Characteristics'!D:D,MATCH($C3167,'Policy Characteristics'!$C:$C,0)))</f>
        <v>R&amp;D Capital Cost Reductions</v>
      </c>
      <c r="K3167" s="254" t="str">
        <f>IF(ISBLANK(INDEX('Policy Characteristics'!E:E,MATCH($C3167,'Policy Characteristics'!$C:$C,0))),"",INDEX('Policy Characteristics'!E:E,MATCH($C3167,'Policy Characteristics'!$C:$C,0)))</f>
        <v>RnD cement pathway capital cost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cost</v>
      </c>
      <c r="P3167" s="254" t="str">
        <f>IF(ISBLANK(INDEX('Policy Characteristics'!J:J,MATCH($C3167,'Policy Characteristics'!$C:$C,0))),"",INDEX('Policy Characteristics'!J:J,MATCH($C3167,'Policy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3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Capital Cost Reduction</v>
      </c>
      <c r="C3168" s="254" t="str">
        <f>C$3164</f>
        <v>RnD Cement Pathway Capital Cost Perc Reduction</v>
      </c>
      <c r="D3168" s="45" t="s">
        <v>4045</v>
      </c>
      <c r="E3168" s="45"/>
      <c r="F3168" s="45" t="s">
        <v>4055</v>
      </c>
      <c r="G3168" s="45"/>
      <c r="H3168" s="47">
        <f t="shared" si="151"/>
        <v>3167</v>
      </c>
      <c r="I3168" s="324" t="s">
        <v>40</v>
      </c>
      <c r="J3168" s="255" t="str">
        <f>IF(ISBLANK(INDEX('Policy Characteristics'!D:D,MATCH($C3168,'Policy Characteristics'!$C:$C,0))),"",INDEX('Policy Characteristics'!D:D,MATCH($C3168,'Policy Characteristics'!$C:$C,0)))</f>
        <v>R&amp;D Capital Cost Reductions</v>
      </c>
      <c r="K3168" s="254" t="str">
        <f>IF(ISBLANK(INDEX('Policy Characteristics'!E:E,MATCH($C3168,'Policy Characteristics'!$C:$C,0))),"",INDEX('Policy Characteristics'!E:E,MATCH($C3168,'Policy Characteristics'!$C:$C,0)))</f>
        <v>RnD cement pathway capital cost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cost</v>
      </c>
      <c r="P3168" s="254" t="str">
        <f>IF(ISBLANK(INDEX('Policy Characteristics'!J:J,MATCH($C3168,'Policy Characteristics'!$C:$C,0))),"",INDEX('Policy Characteristics'!J:J,MATCH($C3168,'Policy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s="2" customFormat="1" x14ac:dyDescent="0.3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Direct Air Capture</v>
      </c>
      <c r="C3169" s="317" t="s">
        <v>2770</v>
      </c>
      <c r="D3169" s="6"/>
      <c r="E3169" s="6"/>
      <c r="F3169" s="6"/>
      <c r="G3169" s="6"/>
      <c r="H3169" s="47">
        <f t="shared" si="151"/>
        <v>3168</v>
      </c>
      <c r="I3169" s="325" t="s">
        <v>40</v>
      </c>
      <c r="J3169" s="255" t="str">
        <f>IF(ISBLANK(INDEX('Policy Characteristics'!D:D,MATCH($C3169,'Policy Characteristics'!$C:$C,0))),"",INDEX('Policy Characteristics'!D:D,MATCH($C3169,'Policy Characteristics'!$C:$C,0)))</f>
        <v>Carbon Dioxide Removal</v>
      </c>
      <c r="K3169" s="254" t="str">
        <f>IF(ISBLANK(INDEX('Policy Characteristics'!E:E,MATCH($C3169,'Policy Characteristics'!$C:$C,0))),"",INDEX('Policy Characteristics'!E:E,MATCH($C3169,'Policy Characteristics'!$C:$C,0)))</f>
        <v>geoeng direct air capture</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1</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of potential achieved</v>
      </c>
      <c r="P3169" s="254" t="str">
        <f>IF(ISBLANK(INDEX('Policy Characteristics'!J:J,MATCH($C3169,'Policy Characteristics'!$C:$C,0))),"",INDEX('Policy Characteristics'!J:J,MATCH($C3169,'Policy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69" s="254" t="str">
        <f>IF(ISBLANK(INDEX('Policy Characteristics'!K:K,MATCH($C3169,'Policy Characteristics'!$C:$C,0))),"",INDEX('Policy Characteristics'!K:K,MATCH($C3169,'Policy Characteristics'!$C:$C,0)))</f>
        <v>direct-air-capture.html#dac</v>
      </c>
      <c r="R3169" s="254" t="str">
        <f>IF(ISBLANK(INDEX('Policy Characteristics'!L:L,MATCH($C3169,'Policy Characteristics'!$C:$C,0))),"",INDEX('Policy Characteristics'!L:L,MATCH($C3169,'Policy Characteristics'!$C:$C,0)))</f>
        <v>direct-air-capture.html</v>
      </c>
    </row>
    <row r="3170" spans="1:18" s="2" customFormat="1" x14ac:dyDescent="0.3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Enhanced Rock Weathering</v>
      </c>
      <c r="C3170" s="317" t="s">
        <v>3645</v>
      </c>
      <c r="D3170" s="6"/>
      <c r="E3170" s="6"/>
      <c r="F3170" s="6"/>
      <c r="G3170" s="6"/>
      <c r="H3170" s="47">
        <f t="shared" si="150"/>
        <v>3169</v>
      </c>
      <c r="I3170" s="325" t="s">
        <v>40</v>
      </c>
      <c r="J3170" s="255" t="str">
        <f>IF(ISBLANK(INDEX('Policy Characteristics'!D:D,MATCH($C3170,'Policy Characteristics'!$C:$C,0))),"",INDEX('Policy Characteristics'!D:D,MATCH($C3170,'Policy Characteristics'!$C:$C,0)))</f>
        <v>Carbon Dioxide Removal</v>
      </c>
      <c r="K3170" s="254" t="str">
        <f>IF(ISBLANK(INDEX('Policy Characteristics'!E:E,MATCH($C3170,'Policy Characteristics'!$C:$C,0))),"",INDEX('Policy Characteristics'!E:E,MATCH($C3170,'Policy Characteristics'!$C:$C,0)))</f>
        <v>geoeng enhanced rock weathering</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1</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of potential achieved</v>
      </c>
      <c r="P3170" s="254" t="str">
        <f>IF(ISBLANK(INDEX('Policy Characteristics'!J:J,MATCH($C3170,'Policy Characteristics'!$C:$C,0))),"",INDEX('Policy Characteristics'!J:J,MATCH($C3170,'Policy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70" s="254" t="str">
        <f>IF(ISBLANK(INDEX('Policy Characteristics'!K:K,MATCH($C3170,'Policy Characteristics'!$C:$C,0))),"",INDEX('Policy Characteristics'!K:K,MATCH($C3170,'Policy Characteristics'!$C:$C,0)))</f>
        <v/>
      </c>
      <c r="R3170" s="254" t="str">
        <f>IF(ISBLANK(INDEX('Policy Characteristics'!L:L,MATCH($C3170,'Policy Characteristics'!$C:$C,0))),"",INDEX('Policy Characteristics'!L:L,MATCH($C3170,'Policy Characteristics'!$C:$C,0)))</f>
        <v/>
      </c>
    </row>
    <row r="3171" spans="1:18" x14ac:dyDescent="0.3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Fuel Use Reduction</v>
      </c>
      <c r="C3171" t="s">
        <v>278</v>
      </c>
      <c r="D3171" s="45" t="s">
        <v>109</v>
      </c>
      <c r="E3171" s="45"/>
      <c r="F3171" s="45" t="s">
        <v>300</v>
      </c>
      <c r="G3171" s="45"/>
      <c r="H3171" s="47">
        <f t="shared" si="150"/>
        <v>3170</v>
      </c>
      <c r="I3171" s="324" t="s">
        <v>40</v>
      </c>
      <c r="J3171" s="255" t="str">
        <f>IF(ISBLANK(INDEX('Policy Characteristics'!D:D,MATCH($C3171,'Policy Characteristics'!$C:$C,0))),"",INDEX('Policy Characteristics'!D:D,MATCH($C3171,'Policy Characteristics'!$C:$C,0)))</f>
        <v>R&amp;D Fuel Use Reductions</v>
      </c>
      <c r="K3171" s="254" t="str">
        <f>IF(ISBLANK(INDEX('Policy Characteristics'!E:E,MATCH($C3171,'Policy Characteristics'!$C:$C,0))),"",INDEX('Policy Characteristics'!E:E,MATCH($C3171,'Policy Characteristics'!$C:$C,0)))</f>
        <v>RnD building fuel use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fuel use</v>
      </c>
      <c r="P3171" s="254" t="str">
        <f>IF(ISBLANK(INDEX('Policy Characteristics'!J:J,MATCH($C3171,'Policy Characteristics'!$C:$C,0))),"",INDEX('Policy Characteristics'!J:J,MATCH($C3171,'Policy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3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Fuel Use Reduction</v>
      </c>
      <c r="C3172" s="254" t="str">
        <f t="shared" ref="C3172:C3176" si="152">C$3171</f>
        <v>RnD Building Fuel Use Perc Reduction</v>
      </c>
      <c r="D3172" s="45" t="s">
        <v>110</v>
      </c>
      <c r="E3172" s="45"/>
      <c r="F3172" s="45" t="s">
        <v>301</v>
      </c>
      <c r="G3172" s="45"/>
      <c r="H3172" s="47">
        <f t="shared" si="150"/>
        <v>3171</v>
      </c>
      <c r="I3172" s="324" t="s">
        <v>40</v>
      </c>
      <c r="J3172" s="255" t="str">
        <f>IF(ISBLANK(INDEX('Policy Characteristics'!D:D,MATCH($C3172,'Policy Characteristics'!$C:$C,0))),"",INDEX('Policy Characteristics'!D:D,MATCH($C3172,'Policy Characteristics'!$C:$C,0)))</f>
        <v>R&amp;D Fuel Use Reductions</v>
      </c>
      <c r="K3172" s="254" t="str">
        <f>IF(ISBLANK(INDEX('Policy Characteristics'!E:E,MATCH($C3172,'Policy Characteristics'!$C:$C,0))),"",INDEX('Policy Characteristics'!E:E,MATCH($C3172,'Policy Characteristics'!$C:$C,0)))</f>
        <v>RnD building fuel use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fuel use</v>
      </c>
      <c r="P3172" s="254" t="str">
        <f>IF(ISBLANK(INDEX('Policy Characteristics'!J:J,MATCH($C3172,'Policy Characteristics'!$C:$C,0))),"",INDEX('Policy Characteristics'!J:J,MATCH($C3172,'Policy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3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Fuel Use Reduction</v>
      </c>
      <c r="C3173" s="254" t="str">
        <f t="shared" si="152"/>
        <v>RnD Building Fuel Use Perc Reduction</v>
      </c>
      <c r="D3173" s="45" t="s">
        <v>111</v>
      </c>
      <c r="E3173" s="45"/>
      <c r="F3173" s="45" t="s">
        <v>302</v>
      </c>
      <c r="G3173" s="45"/>
      <c r="H3173" s="47">
        <f t="shared" si="150"/>
        <v>3172</v>
      </c>
      <c r="I3173" s="324" t="s">
        <v>41</v>
      </c>
      <c r="J3173" s="255" t="str">
        <f>IF(ISBLANK(INDEX('Policy Characteristics'!D:D,MATCH($C3173,'Policy Characteristics'!$C:$C,0))),"",INDEX('Policy Characteristics'!D:D,MATCH($C3173,'Policy Characteristics'!$C:$C,0)))</f>
        <v>R&amp;D Fuel Use Reductions</v>
      </c>
      <c r="K3173" s="254" t="str">
        <f>IF(ISBLANK(INDEX('Policy Characteristics'!E:E,MATCH($C3173,'Policy Characteristics'!$C:$C,0))),"",INDEX('Policy Characteristics'!E:E,MATCH($C3173,'Policy Characteristics'!$C:$C,0)))</f>
        <v>RnD building fuel use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fuel use</v>
      </c>
      <c r="P3173" s="254" t="str">
        <f>IF(ISBLANK(INDEX('Policy Characteristics'!J:J,MATCH($C3173,'Policy Characteristics'!$C:$C,0))),"",INDEX('Policy Characteristics'!J:J,MATCH($C3173,'Policy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3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Fuel Use Reduction</v>
      </c>
      <c r="C3174" s="254" t="str">
        <f t="shared" si="152"/>
        <v>RnD Building Fuel Use Perc Reduction</v>
      </c>
      <c r="D3174" s="45" t="s">
        <v>112</v>
      </c>
      <c r="E3174" s="45"/>
      <c r="F3174" s="45" t="s">
        <v>303</v>
      </c>
      <c r="G3174" s="45"/>
      <c r="H3174" s="47">
        <f t="shared" si="150"/>
        <v>3173</v>
      </c>
      <c r="I3174" s="324" t="s">
        <v>40</v>
      </c>
      <c r="J3174" s="255" t="str">
        <f>IF(ISBLANK(INDEX('Policy Characteristics'!D:D,MATCH($C3174,'Policy Characteristics'!$C:$C,0))),"",INDEX('Policy Characteristics'!D:D,MATCH($C3174,'Policy Characteristics'!$C:$C,0)))</f>
        <v>R&amp;D Fuel Use Reductions</v>
      </c>
      <c r="K3174" s="254" t="str">
        <f>IF(ISBLANK(INDEX('Policy Characteristics'!E:E,MATCH($C3174,'Policy Characteristics'!$C:$C,0))),"",INDEX('Policy Characteristics'!E:E,MATCH($C3174,'Policy Characteristics'!$C:$C,0)))</f>
        <v>RnD building fuel use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fuel use</v>
      </c>
      <c r="P3174" s="254" t="str">
        <f>IF(ISBLANK(INDEX('Policy Characteristics'!J:J,MATCH($C3174,'Policy Characteristics'!$C:$C,0))),"",INDEX('Policy Characteristics'!J:J,MATCH($C3174,'Policy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x14ac:dyDescent="0.35">
      <c r="A3175" s="254" t="str">
        <f>IF(ISBLANK(INDEX('Policy Characteristics'!A:A,MATCH($C3175,'Policy Characteristics'!$C:$C,0))),"",INDEX('Policy Characteristics'!A:A,MATCH($C3175,'Policy Characteristics'!$C:$C,0)))</f>
        <v>Research and Development</v>
      </c>
      <c r="B3175" s="262" t="str">
        <f>IF(ISBLANK(INDEX('Policy Characteristics'!B:B,MATCH($C3175,'Policy Characteristics'!$C:$C,0))),"",INDEX('Policy Characteristics'!B:B,MATCH($C3175,'Policy Characteristics'!$C:$C,0)))</f>
        <v>Fuel Use Reduction</v>
      </c>
      <c r="C3175" s="254" t="str">
        <f t="shared" si="152"/>
        <v>RnD Building Fuel Use Perc Reduction</v>
      </c>
      <c r="D3175" s="45" t="s">
        <v>113</v>
      </c>
      <c r="E3175" s="45"/>
      <c r="F3175" s="45" t="s">
        <v>304</v>
      </c>
      <c r="G3175" s="45"/>
      <c r="H3175" s="47">
        <f t="shared" si="150"/>
        <v>3174</v>
      </c>
      <c r="I3175" s="324" t="s">
        <v>40</v>
      </c>
      <c r="J3175" s="255" t="str">
        <f>IF(ISBLANK(INDEX('Policy Characteristics'!D:D,MATCH($C3175,'Policy Characteristics'!$C:$C,0))),"",INDEX('Policy Characteristics'!D:D,MATCH($C3175,'Policy Characteristics'!$C:$C,0)))</f>
        <v>R&amp;D Fuel Use Reductions</v>
      </c>
      <c r="K3175" s="254" t="str">
        <f>IF(ISBLANK(INDEX('Policy Characteristics'!E:E,MATCH($C3175,'Policy Characteristics'!$C:$C,0))),"",INDEX('Policy Characteristics'!E:E,MATCH($C3175,'Policy Characteristics'!$C:$C,0)))</f>
        <v>RnD building fuel use reduction</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0.4</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reduction in fuel use</v>
      </c>
      <c r="P3175" s="254" t="str">
        <f>IF(ISBLANK(INDEX('Policy Characteristics'!J:J,MATCH($C3175,'Policy Characteristics'!$C:$C,0))),"",INDEX('Policy Characteristics'!J:J,MATCH($C3175,'Policy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5" s="254" t="str">
        <f>IF(ISBLANK(INDEX('Policy Characteristics'!K:K,MATCH($C3175,'Policy Characteristics'!$C:$C,0))),"",INDEX('Policy Characteristics'!K:K,MATCH($C3175,'Policy Characteristics'!$C:$C,0)))</f>
        <v>architectural-design.html#rnd</v>
      </c>
      <c r="R3175" s="254" t="str">
        <f>IF(ISBLANK(INDEX('Policy Characteristics'!L:L,MATCH($C3175,'Policy Characteristics'!$C:$C,0))),"",INDEX('Policy Characteristics'!L:L,MATCH($C3175,'Policy Characteristics'!$C:$C,0)))</f>
        <v>research-and-development.html</v>
      </c>
    </row>
    <row r="3176" spans="1:18" x14ac:dyDescent="0.35">
      <c r="A3176" s="254" t="str">
        <f>IF(ISBLANK(INDEX('Policy Characteristics'!A:A,MATCH($C3176,'Policy Characteristics'!$C:$C,0))),"",INDEX('Policy Characteristics'!A:A,MATCH($C3176,'Policy Characteristics'!$C:$C,0)))</f>
        <v>Research and Development</v>
      </c>
      <c r="B3176" s="262" t="str">
        <f>IF(ISBLANK(INDEX('Policy Characteristics'!B:B,MATCH($C3176,'Policy Characteristics'!$C:$C,0))),"",INDEX('Policy Characteristics'!B:B,MATCH($C3176,'Policy Characteristics'!$C:$C,0)))</f>
        <v>Fuel Use Reduction</v>
      </c>
      <c r="C3176" s="254" t="str">
        <f t="shared" si="152"/>
        <v>RnD Building Fuel Use Perc Reduction</v>
      </c>
      <c r="D3176" s="45" t="s">
        <v>114</v>
      </c>
      <c r="E3176" s="45"/>
      <c r="F3176" s="45" t="s">
        <v>305</v>
      </c>
      <c r="G3176" s="45"/>
      <c r="H3176" s="47">
        <f t="shared" si="150"/>
        <v>3175</v>
      </c>
      <c r="I3176" s="324" t="s">
        <v>40</v>
      </c>
      <c r="J3176" s="255" t="str">
        <f>IF(ISBLANK(INDEX('Policy Characteristics'!D:D,MATCH($C3176,'Policy Characteristics'!$C:$C,0))),"",INDEX('Policy Characteristics'!D:D,MATCH($C3176,'Policy Characteristics'!$C:$C,0)))</f>
        <v>R&amp;D Fuel Use Reductions</v>
      </c>
      <c r="K3176" s="254" t="str">
        <f>IF(ISBLANK(INDEX('Policy Characteristics'!E:E,MATCH($C3176,'Policy Characteristics'!$C:$C,0))),"",INDEX('Policy Characteristics'!E:E,MATCH($C3176,'Policy Characteristics'!$C:$C,0)))</f>
        <v>RnD building fuel use reduction</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0.4</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reduction in fuel use</v>
      </c>
      <c r="P3176" s="254" t="str">
        <f>IF(ISBLANK(INDEX('Policy Characteristics'!J:J,MATCH($C3176,'Policy Characteristics'!$C:$C,0))),"",INDEX('Policy Characteristics'!J:J,MATCH($C3176,'Policy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6" s="254" t="str">
        <f>IF(ISBLANK(INDEX('Policy Characteristics'!K:K,MATCH($C3176,'Policy Characteristics'!$C:$C,0))),"",INDEX('Policy Characteristics'!K:K,MATCH($C3176,'Policy Characteristics'!$C:$C,0)))</f>
        <v>architectural-design.html#rnd</v>
      </c>
      <c r="R3176" s="254" t="str">
        <f>IF(ISBLANK(INDEX('Policy Characteristics'!L:L,MATCH($C3176,'Policy Characteristics'!$C:$C,0))),"",INDEX('Policy Characteristics'!L:L,MATCH($C3176,'Policy Characteristics'!$C:$C,0)))</f>
        <v>research-and-development.html</v>
      </c>
    </row>
    <row r="3177" spans="1:18" x14ac:dyDescent="0.3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t="s">
        <v>279</v>
      </c>
      <c r="D3177" s="45"/>
      <c r="E3177" s="45"/>
      <c r="F3177" s="45" t="s">
        <v>23</v>
      </c>
      <c r="G3177" s="45"/>
      <c r="H3177" s="47">
        <f t="shared" si="150"/>
        <v>3176</v>
      </c>
      <c r="I3177" s="324" t="s">
        <v>40</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CCS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3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t="s">
        <v>280</v>
      </c>
      <c r="D3178" s="45" t="s">
        <v>432</v>
      </c>
      <c r="E3178" s="45"/>
      <c r="F3178" s="45" t="s">
        <v>435</v>
      </c>
      <c r="G3178" s="45"/>
      <c r="H3178" s="47">
        <f t="shared" si="150"/>
        <v>3177</v>
      </c>
      <c r="I3178" s="324" t="s">
        <v>40</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electricity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3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ref="C3179:C3186" si="153">C$3178</f>
        <v>RnD Electricity Fuel Use Perc Reduction</v>
      </c>
      <c r="D3179" s="6" t="s">
        <v>3435</v>
      </c>
      <c r="E3179" s="45"/>
      <c r="F3179" s="6" t="s">
        <v>3447</v>
      </c>
      <c r="G3179" s="45"/>
      <c r="H3179" s="47">
        <f t="shared" si="150"/>
        <v>3178</v>
      </c>
      <c r="I3179" s="324" t="s">
        <v>40</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electricity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3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153"/>
        <v>RnD Electricity Fuel Use Perc Reduction</v>
      </c>
      <c r="D3180" s="6" t="s">
        <v>3436</v>
      </c>
      <c r="E3180" s="45"/>
      <c r="F3180" s="6" t="s">
        <v>3448</v>
      </c>
      <c r="G3180" s="45"/>
      <c r="H3180" s="47">
        <f t="shared" si="150"/>
        <v>3179</v>
      </c>
      <c r="I3180" s="324" t="s">
        <v>40</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electricity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3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153"/>
        <v>RnD Electricity Fuel Use Perc Reduction</v>
      </c>
      <c r="D3181" s="6" t="s">
        <v>72</v>
      </c>
      <c r="E3181" s="45"/>
      <c r="F3181" s="6" t="s">
        <v>3449</v>
      </c>
      <c r="G3181" s="45"/>
      <c r="H3181" s="47">
        <f t="shared" si="150"/>
        <v>3180</v>
      </c>
      <c r="I3181" s="324" t="s">
        <v>41</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electricity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3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153"/>
        <v>RnD Electricity Fuel Use Perc Reduction</v>
      </c>
      <c r="D3182" s="6" t="s">
        <v>73</v>
      </c>
      <c r="E3182" s="45"/>
      <c r="F3182" s="6" t="s">
        <v>306</v>
      </c>
      <c r="G3182" s="45"/>
      <c r="H3182" s="47">
        <f t="shared" si="150"/>
        <v>3181</v>
      </c>
      <c r="I3182" s="324" t="s">
        <v>41</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electricity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3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s="254" t="str">
        <f t="shared" si="153"/>
        <v>RnD Electricity Fuel Use Perc Reduction</v>
      </c>
      <c r="D3183" s="6" t="s">
        <v>433</v>
      </c>
      <c r="E3183" s="45"/>
      <c r="F3183" s="6" t="s">
        <v>437</v>
      </c>
      <c r="G3183" s="45"/>
      <c r="H3183" s="47">
        <f t="shared" si="150"/>
        <v>3182</v>
      </c>
      <c r="I3183" s="324" t="s">
        <v>41</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electricity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3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s="254" t="str">
        <f t="shared" si="153"/>
        <v>RnD Electricity Fuel Use Perc Reduction</v>
      </c>
      <c r="D3184" s="6" t="s">
        <v>74</v>
      </c>
      <c r="E3184" s="45"/>
      <c r="F3184" s="6" t="s">
        <v>307</v>
      </c>
      <c r="G3184" s="45"/>
      <c r="H3184" s="47">
        <f t="shared" si="150"/>
        <v>3183</v>
      </c>
      <c r="I3184" s="324" t="s">
        <v>41</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electricity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3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si="153"/>
        <v>RnD Electricity Fuel Use Perc Reduction</v>
      </c>
      <c r="D3185" s="6" t="s">
        <v>75</v>
      </c>
      <c r="E3185" s="45"/>
      <c r="F3185" s="6" t="s">
        <v>308</v>
      </c>
      <c r="G3185" s="45"/>
      <c r="H3185" s="47">
        <f t="shared" si="150"/>
        <v>3184</v>
      </c>
      <c r="I3185" s="324" t="s">
        <v>41</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electricity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x14ac:dyDescent="0.3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153"/>
        <v>RnD Electricity Fuel Use Perc Reduction</v>
      </c>
      <c r="D3186" s="6" t="s">
        <v>76</v>
      </c>
      <c r="E3186" s="45"/>
      <c r="F3186" s="6" t="s">
        <v>309</v>
      </c>
      <c r="G3186" s="45"/>
      <c r="H3186" s="47">
        <f t="shared" si="150"/>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electricity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3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ref="C3187:C3201" si="154">C$3178</f>
        <v>RnD Electricity Fuel Use Perc Reduction</v>
      </c>
      <c r="D3187" s="6" t="s">
        <v>2402</v>
      </c>
      <c r="E3187" s="45"/>
      <c r="F3187" s="6" t="s">
        <v>3450</v>
      </c>
      <c r="G3187" s="45"/>
      <c r="H3187" s="47">
        <f t="shared" si="150"/>
        <v>3186</v>
      </c>
      <c r="I3187" s="324" t="s">
        <v>41</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electricity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3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s="254" t="str">
        <f t="shared" si="154"/>
        <v>RnD Electricity Fuel Use Perc Reduction</v>
      </c>
      <c r="D3188" s="6" t="s">
        <v>293</v>
      </c>
      <c r="E3188" s="45"/>
      <c r="F3188" s="6" t="s">
        <v>3451</v>
      </c>
      <c r="G3188" s="45"/>
      <c r="H3188" s="47">
        <f t="shared" si="150"/>
        <v>3187</v>
      </c>
      <c r="I3188" s="324" t="s">
        <v>40</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electricity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3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si="154"/>
        <v>RnD Electricity Fuel Use Perc Reduction</v>
      </c>
      <c r="D3189" s="6" t="s">
        <v>294</v>
      </c>
      <c r="E3189" s="45"/>
      <c r="F3189" s="6" t="s">
        <v>2242</v>
      </c>
      <c r="G3189" s="45"/>
      <c r="H3189" s="47">
        <f t="shared" si="150"/>
        <v>3188</v>
      </c>
      <c r="I3189" s="324" t="s">
        <v>40</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electricity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3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154"/>
        <v>RnD Electricity Fuel Use Perc Reduction</v>
      </c>
      <c r="D3190" s="6" t="s">
        <v>429</v>
      </c>
      <c r="E3190" s="45"/>
      <c r="F3190" s="6" t="s">
        <v>430</v>
      </c>
      <c r="G3190" s="45"/>
      <c r="H3190" s="47">
        <f t="shared" si="150"/>
        <v>3189</v>
      </c>
      <c r="I3190" s="324" t="s">
        <v>40</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electricity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3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s="254" t="str">
        <f t="shared" si="154"/>
        <v>RnD Electricity Fuel Use Perc Reduction</v>
      </c>
      <c r="D3191" s="6" t="s">
        <v>438</v>
      </c>
      <c r="E3191" s="45"/>
      <c r="F3191" s="6" t="s">
        <v>440</v>
      </c>
      <c r="G3191" s="45"/>
      <c r="H3191" s="47">
        <f t="shared" si="150"/>
        <v>3190</v>
      </c>
      <c r="I3191" s="324" t="s">
        <v>41</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electricity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3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si="154"/>
        <v>RnD Electricity Fuel Use Perc Reduction</v>
      </c>
      <c r="D3192" s="6" t="s">
        <v>2716</v>
      </c>
      <c r="E3192" s="45"/>
      <c r="F3192" s="6" t="s">
        <v>3452</v>
      </c>
      <c r="G3192" s="45"/>
      <c r="H3192" s="47">
        <f t="shared" si="150"/>
        <v>3191</v>
      </c>
      <c r="I3192" s="324" t="s">
        <v>41</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electricity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x14ac:dyDescent="0.3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si="154"/>
        <v>RnD Electricity Fuel Use Perc Reduction</v>
      </c>
      <c r="D3193" s="6" t="s">
        <v>2717</v>
      </c>
      <c r="E3193" s="45"/>
      <c r="F3193" s="6" t="s">
        <v>3453</v>
      </c>
      <c r="G3193" s="45"/>
      <c r="H3193" s="47">
        <f t="shared" si="150"/>
        <v>3192</v>
      </c>
      <c r="I3193" s="324" t="s">
        <v>41</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electricity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3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154"/>
        <v>RnD Electricity Fuel Use Perc Reduction</v>
      </c>
      <c r="D3194" s="6" t="s">
        <v>2718</v>
      </c>
      <c r="E3194" s="45"/>
      <c r="F3194" s="6" t="s">
        <v>3454</v>
      </c>
      <c r="G3194" s="45"/>
      <c r="H3194" s="47">
        <f t="shared" si="150"/>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electricity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3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154"/>
        <v>RnD Electricity Fuel Use Perc Reduction</v>
      </c>
      <c r="D3195" s="6" t="s">
        <v>3434</v>
      </c>
      <c r="E3195" s="45"/>
      <c r="F3195" s="6" t="s">
        <v>3455</v>
      </c>
      <c r="G3195" s="45"/>
      <c r="H3195" s="47">
        <f t="shared" si="150"/>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electricity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3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s="254" t="str">
        <f t="shared" si="154"/>
        <v>RnD Electricity Fuel Use Perc Reduction</v>
      </c>
      <c r="D3196" s="6" t="s">
        <v>3437</v>
      </c>
      <c r="E3196" s="45"/>
      <c r="F3196" s="6" t="s">
        <v>3456</v>
      </c>
      <c r="G3196" s="45"/>
      <c r="H3196" s="47">
        <f t="shared" si="150"/>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electricity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3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si="154"/>
        <v>RnD Electricity Fuel Use Perc Reduction</v>
      </c>
      <c r="D3197" s="6" t="s">
        <v>3438</v>
      </c>
      <c r="E3197" s="45"/>
      <c r="F3197" s="6" t="s">
        <v>3457</v>
      </c>
      <c r="G3197" s="45"/>
      <c r="H3197" s="47">
        <f t="shared" si="150"/>
        <v>3196</v>
      </c>
      <c r="I3197" s="324" t="s">
        <v>40</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electricity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3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154"/>
        <v>RnD Electricity Fuel Use Perc Reduction</v>
      </c>
      <c r="D3198" s="6" t="s">
        <v>3439</v>
      </c>
      <c r="E3198" s="45"/>
      <c r="F3198" s="6" t="s">
        <v>3458</v>
      </c>
      <c r="G3198" s="45"/>
      <c r="H3198" s="47">
        <f t="shared" si="150"/>
        <v>3197</v>
      </c>
      <c r="I3198" s="324" t="s">
        <v>40</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electricity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3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154"/>
        <v>RnD Electricity Fuel Use Perc Reduction</v>
      </c>
      <c r="D3199" s="6" t="s">
        <v>3440</v>
      </c>
      <c r="E3199" s="45"/>
      <c r="F3199" s="6" t="s">
        <v>3459</v>
      </c>
      <c r="G3199" s="45"/>
      <c r="H3199" s="47">
        <f t="shared" si="150"/>
        <v>3198</v>
      </c>
      <c r="I3199" s="324" t="s">
        <v>40</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electricity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3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154"/>
        <v>RnD Electricity Fuel Use Perc Reduction</v>
      </c>
      <c r="D3200" s="6" t="s">
        <v>3504</v>
      </c>
      <c r="E3200" s="45"/>
      <c r="F3200" s="6" t="s">
        <v>3506</v>
      </c>
      <c r="G3200" s="45"/>
      <c r="H3200" s="47">
        <f t="shared" si="150"/>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electricity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3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154"/>
        <v>RnD Electricity Fuel Use Perc Reduction</v>
      </c>
      <c r="D3201" s="6" t="s">
        <v>3505</v>
      </c>
      <c r="E3201" s="45"/>
      <c r="F3201" s="6" t="s">
        <v>3507</v>
      </c>
      <c r="G3201" s="45"/>
      <c r="H3201" s="47">
        <f t="shared" si="150"/>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electricity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3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t="s">
        <v>281</v>
      </c>
      <c r="D3202" t="s">
        <v>3017</v>
      </c>
      <c r="E3202" s="45"/>
      <c r="F3202" s="6" t="s">
        <v>3044</v>
      </c>
      <c r="G3202" s="45"/>
      <c r="H3202" s="47">
        <f t="shared" si="150"/>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industry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x14ac:dyDescent="0.35">
      <c r="A3203" s="254" t="str">
        <f>IF(ISBLANK(INDEX('Policy Characteristics'!A:A,MATCH($C3203,'Policy Characteristics'!$C:$C,0))),"",INDEX('Policy Characteristics'!A:A,MATCH($C3203,'Policy Characteristics'!$C:$C,0)))</f>
        <v>Research and Development</v>
      </c>
      <c r="B3203" s="262" t="str">
        <f>IF(ISBLANK(INDEX('Policy Characteristics'!B:B,MATCH($C3203,'Policy Characteristics'!$C:$C,0))),"",INDEX('Policy Characteristics'!B:B,MATCH($C3203,'Policy Characteristics'!$C:$C,0)))</f>
        <v>Fuel Use Reduction</v>
      </c>
      <c r="C3203" s="254" t="str">
        <f t="shared" ref="C3203:C3226" si="155">C$3202</f>
        <v>RnD Industry Fuel Use Perc Reduction</v>
      </c>
      <c r="D3203" t="s">
        <v>3018</v>
      </c>
      <c r="E3203" s="45"/>
      <c r="F3203" s="6" t="s">
        <v>3045</v>
      </c>
      <c r="G3203" s="45"/>
      <c r="H3203" s="47">
        <f t="shared" si="150"/>
        <v>3202</v>
      </c>
      <c r="I3203" s="324" t="s">
        <v>40</v>
      </c>
      <c r="J3203" s="255" t="str">
        <f>IF(ISBLANK(INDEX('Policy Characteristics'!D:D,MATCH($C3203,'Policy Characteristics'!$C:$C,0))),"",INDEX('Policy Characteristics'!D:D,MATCH($C3203,'Policy Characteristics'!$C:$C,0)))</f>
        <v>R&amp;D Fuel Use Reductions</v>
      </c>
      <c r="K3203" s="254" t="str">
        <f>IF(ISBLANK(INDEX('Policy Characteristics'!E:E,MATCH($C3203,'Policy Characteristics'!$C:$C,0))),"",INDEX('Policy Characteristics'!E:E,MATCH($C3203,'Policy Characteristics'!$C:$C,0)))</f>
        <v>RnD industry fuel use reduction</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0.4</v>
      </c>
      <c r="N3203" s="261">
        <f>IF(ISBLANK(INDEX('Policy Characteristics'!H:H,MATCH($C3203,'Policy Characteristics'!$C:$C,0))),"",INDEX('Policy Characteristics'!H:H,MATCH($C3203,'Policy Characteristics'!$C:$C,0)))</f>
        <v>0.01</v>
      </c>
      <c r="O3203" s="254" t="str">
        <f>IF(ISBLANK(INDEX('Policy Characteristics'!I:I,MATCH($C3203,'Policy Characteristics'!$C:$C,0))),"",INDEX('Policy Characteristics'!I:I,MATCH($C3203,'Policy Characteristics'!$C:$C,0)))</f>
        <v>% reduction in fuel use</v>
      </c>
      <c r="P3203" s="254" t="str">
        <f>IF(ISBLANK(INDEX('Policy Characteristics'!J:J,MATCH($C3203,'Policy Characteristics'!$C:$C,0))),"",INDEX('Policy Characteristics'!J:J,MATCH($C3203,'Policy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3" s="254" t="str">
        <f>IF(ISBLANK(INDEX('Policy Characteristics'!K:K,MATCH($C3203,'Policy Characteristics'!$C:$C,0))),"",INDEX('Policy Characteristics'!K:K,MATCH($C3203,'Policy Characteristics'!$C:$C,0)))</f>
        <v>architectural-design.html#rnd</v>
      </c>
      <c r="R3203" s="254" t="str">
        <f>IF(ISBLANK(INDEX('Policy Characteristics'!L:L,MATCH($C3203,'Policy Characteristics'!$C:$C,0))),"",INDEX('Policy Characteristics'!L:L,MATCH($C3203,'Policy Characteristics'!$C:$C,0)))</f>
        <v>research-and-development.html</v>
      </c>
    </row>
    <row r="3204" spans="1:18" x14ac:dyDescent="0.35">
      <c r="A3204" s="254" t="str">
        <f>IF(ISBLANK(INDEX('Policy Characteristics'!A:A,MATCH($C3204,'Policy Characteristics'!$C:$C,0))),"",INDEX('Policy Characteristics'!A:A,MATCH($C3204,'Policy Characteristics'!$C:$C,0)))</f>
        <v>Research and Development</v>
      </c>
      <c r="B3204" s="262" t="str">
        <f>IF(ISBLANK(INDEX('Policy Characteristics'!B:B,MATCH($C3204,'Policy Characteristics'!$C:$C,0))),"",INDEX('Policy Characteristics'!B:B,MATCH($C3204,'Policy Characteristics'!$C:$C,0)))</f>
        <v>Fuel Use Reduction</v>
      </c>
      <c r="C3204" s="254" t="str">
        <f t="shared" si="155"/>
        <v>RnD Industry Fuel Use Perc Reduction</v>
      </c>
      <c r="D3204" t="s">
        <v>3019</v>
      </c>
      <c r="E3204" s="45"/>
      <c r="F3204" s="6" t="s">
        <v>3046</v>
      </c>
      <c r="G3204" s="45"/>
      <c r="H3204" s="47">
        <f t="shared" si="150"/>
        <v>3203</v>
      </c>
      <c r="I3204" s="324" t="s">
        <v>40</v>
      </c>
      <c r="J3204" s="255" t="str">
        <f>IF(ISBLANK(INDEX('Policy Characteristics'!D:D,MATCH($C3204,'Policy Characteristics'!$C:$C,0))),"",INDEX('Policy Characteristics'!D:D,MATCH($C3204,'Policy Characteristics'!$C:$C,0)))</f>
        <v>R&amp;D Fuel Use Reductions</v>
      </c>
      <c r="K3204" s="254" t="str">
        <f>IF(ISBLANK(INDEX('Policy Characteristics'!E:E,MATCH($C3204,'Policy Characteristics'!$C:$C,0))),"",INDEX('Policy Characteristics'!E:E,MATCH($C3204,'Policy Characteristics'!$C:$C,0)))</f>
        <v>RnD industry fuel use reduction</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0.4</v>
      </c>
      <c r="N3204" s="261">
        <f>IF(ISBLANK(INDEX('Policy Characteristics'!H:H,MATCH($C3204,'Policy Characteristics'!$C:$C,0))),"",INDEX('Policy Characteristics'!H:H,MATCH($C3204,'Policy Characteristics'!$C:$C,0)))</f>
        <v>0.01</v>
      </c>
      <c r="O3204" s="254" t="str">
        <f>IF(ISBLANK(INDEX('Policy Characteristics'!I:I,MATCH($C3204,'Policy Characteristics'!$C:$C,0))),"",INDEX('Policy Characteristics'!I:I,MATCH($C3204,'Policy Characteristics'!$C:$C,0)))</f>
        <v>% reduction in fuel use</v>
      </c>
      <c r="P3204" s="254" t="str">
        <f>IF(ISBLANK(INDEX('Policy Characteristics'!J:J,MATCH($C3204,'Policy Characteristics'!$C:$C,0))),"",INDEX('Policy Characteristics'!J:J,MATCH($C3204,'Policy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4" s="254" t="str">
        <f>IF(ISBLANK(INDEX('Policy Characteristics'!K:K,MATCH($C3204,'Policy Characteristics'!$C:$C,0))),"",INDEX('Policy Characteristics'!K:K,MATCH($C3204,'Policy Characteristics'!$C:$C,0)))</f>
        <v>architectural-design.html#rnd</v>
      </c>
      <c r="R3204" s="254" t="str">
        <f>IF(ISBLANK(INDEX('Policy Characteristics'!L:L,MATCH($C3204,'Policy Characteristics'!$C:$C,0))),"",INDEX('Policy Characteristics'!L:L,MATCH($C3204,'Policy Characteristics'!$C:$C,0)))</f>
        <v>research-and-development.html</v>
      </c>
    </row>
    <row r="3205" spans="1:18" x14ac:dyDescent="0.35">
      <c r="A3205" s="254" t="str">
        <f>IF(ISBLANK(INDEX('Policy Characteristics'!A:A,MATCH($C3205,'Policy Characteristics'!$C:$C,0))),"",INDEX('Policy Characteristics'!A:A,MATCH($C3205,'Policy Characteristics'!$C:$C,0)))</f>
        <v>Research and Development</v>
      </c>
      <c r="B3205" s="262" t="str">
        <f>IF(ISBLANK(INDEX('Policy Characteristics'!B:B,MATCH($C3205,'Policy Characteristics'!$C:$C,0))),"",INDEX('Policy Characteristics'!B:B,MATCH($C3205,'Policy Characteristics'!$C:$C,0)))</f>
        <v>Fuel Use Reduction</v>
      </c>
      <c r="C3205" s="254" t="str">
        <f t="shared" si="155"/>
        <v>RnD Industry Fuel Use Perc Reduction</v>
      </c>
      <c r="D3205" t="s">
        <v>3020</v>
      </c>
      <c r="E3205" s="45"/>
      <c r="F3205" s="6" t="s">
        <v>3047</v>
      </c>
      <c r="G3205" s="45"/>
      <c r="H3205" s="47">
        <f t="shared" si="150"/>
        <v>3204</v>
      </c>
      <c r="I3205" s="324" t="s">
        <v>40</v>
      </c>
      <c r="J3205" s="255" t="str">
        <f>IF(ISBLANK(INDEX('Policy Characteristics'!D:D,MATCH($C3205,'Policy Characteristics'!$C:$C,0))),"",INDEX('Policy Characteristics'!D:D,MATCH($C3205,'Policy Characteristics'!$C:$C,0)))</f>
        <v>R&amp;D Fuel Use Reductions</v>
      </c>
      <c r="K3205" s="254" t="str">
        <f>IF(ISBLANK(INDEX('Policy Characteristics'!E:E,MATCH($C3205,'Policy Characteristics'!$C:$C,0))),"",INDEX('Policy Characteristics'!E:E,MATCH($C3205,'Policy Characteristics'!$C:$C,0)))</f>
        <v>RnD industry fuel use reduction</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0.4</v>
      </c>
      <c r="N3205" s="261">
        <f>IF(ISBLANK(INDEX('Policy Characteristics'!H:H,MATCH($C3205,'Policy Characteristics'!$C:$C,0))),"",INDEX('Policy Characteristics'!H:H,MATCH($C3205,'Policy Characteristics'!$C:$C,0)))</f>
        <v>0.01</v>
      </c>
      <c r="O3205" s="254" t="str">
        <f>IF(ISBLANK(INDEX('Policy Characteristics'!I:I,MATCH($C3205,'Policy Characteristics'!$C:$C,0))),"",INDEX('Policy Characteristics'!I:I,MATCH($C3205,'Policy Characteristics'!$C:$C,0)))</f>
        <v>% reduction in fuel use</v>
      </c>
      <c r="P3205" s="254" t="str">
        <f>IF(ISBLANK(INDEX('Policy Characteristics'!J:J,MATCH($C3205,'Policy Characteristics'!$C:$C,0))),"",INDEX('Policy Characteristics'!J:J,MATCH($C3205,'Policy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5" s="254" t="str">
        <f>IF(ISBLANK(INDEX('Policy Characteristics'!K:K,MATCH($C3205,'Policy Characteristics'!$C:$C,0))),"",INDEX('Policy Characteristics'!K:K,MATCH($C3205,'Policy Characteristics'!$C:$C,0)))</f>
        <v>architectural-design.html#rnd</v>
      </c>
      <c r="R3205" s="254" t="str">
        <f>IF(ISBLANK(INDEX('Policy Characteristics'!L:L,MATCH($C3205,'Policy Characteristics'!$C:$C,0))),"",INDEX('Policy Characteristics'!L:L,MATCH($C3205,'Policy Characteristics'!$C:$C,0)))</f>
        <v>research-and-development.html</v>
      </c>
    </row>
    <row r="3206" spans="1:18" x14ac:dyDescent="0.35">
      <c r="A3206" s="254" t="str">
        <f>IF(ISBLANK(INDEX('Policy Characteristics'!A:A,MATCH($C3206,'Policy Characteristics'!$C:$C,0))),"",INDEX('Policy Characteristics'!A:A,MATCH($C3206,'Policy Characteristics'!$C:$C,0)))</f>
        <v>Research and Development</v>
      </c>
      <c r="B3206" s="262" t="str">
        <f>IF(ISBLANK(INDEX('Policy Characteristics'!B:B,MATCH($C3206,'Policy Characteristics'!$C:$C,0))),"",INDEX('Policy Characteristics'!B:B,MATCH($C3206,'Policy Characteristics'!$C:$C,0)))</f>
        <v>Fuel Use Reduction</v>
      </c>
      <c r="C3206" s="254" t="str">
        <f t="shared" si="155"/>
        <v>RnD Industry Fuel Use Perc Reduction</v>
      </c>
      <c r="D3206" t="s">
        <v>3021</v>
      </c>
      <c r="E3206" s="45"/>
      <c r="F3206" s="6" t="s">
        <v>3048</v>
      </c>
      <c r="G3206" s="45"/>
      <c r="H3206" s="47">
        <f t="shared" si="150"/>
        <v>3205</v>
      </c>
      <c r="I3206" s="324" t="s">
        <v>40</v>
      </c>
      <c r="J3206" s="255" t="str">
        <f>IF(ISBLANK(INDEX('Policy Characteristics'!D:D,MATCH($C3206,'Policy Characteristics'!$C:$C,0))),"",INDEX('Policy Characteristics'!D:D,MATCH($C3206,'Policy Characteristics'!$C:$C,0)))</f>
        <v>R&amp;D Fuel Use Reductions</v>
      </c>
      <c r="K3206" s="254" t="str">
        <f>IF(ISBLANK(INDEX('Policy Characteristics'!E:E,MATCH($C3206,'Policy Characteristics'!$C:$C,0))),"",INDEX('Policy Characteristics'!E:E,MATCH($C3206,'Policy Characteristics'!$C:$C,0)))</f>
        <v>RnD industry fuel use reduction</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0.4</v>
      </c>
      <c r="N3206" s="261">
        <f>IF(ISBLANK(INDEX('Policy Characteristics'!H:H,MATCH($C3206,'Policy Characteristics'!$C:$C,0))),"",INDEX('Policy Characteristics'!H:H,MATCH($C3206,'Policy Characteristics'!$C:$C,0)))</f>
        <v>0.01</v>
      </c>
      <c r="O3206" s="254" t="str">
        <f>IF(ISBLANK(INDEX('Policy Characteristics'!I:I,MATCH($C3206,'Policy Characteristics'!$C:$C,0))),"",INDEX('Policy Characteristics'!I:I,MATCH($C3206,'Policy Characteristics'!$C:$C,0)))</f>
        <v>% reduction in fuel use</v>
      </c>
      <c r="P3206" s="254" t="str">
        <f>IF(ISBLANK(INDEX('Policy Characteristics'!J:J,MATCH($C3206,'Policy Characteristics'!$C:$C,0))),"",INDEX('Policy Characteristics'!J:J,MATCH($C3206,'Policy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6" s="254" t="str">
        <f>IF(ISBLANK(INDEX('Policy Characteristics'!K:K,MATCH($C3206,'Policy Characteristics'!$C:$C,0))),"",INDEX('Policy Characteristics'!K:K,MATCH($C3206,'Policy Characteristics'!$C:$C,0)))</f>
        <v>architectural-design.html#rnd</v>
      </c>
      <c r="R3206" s="254" t="str">
        <f>IF(ISBLANK(INDEX('Policy Characteristics'!L:L,MATCH($C3206,'Policy Characteristics'!$C:$C,0))),"",INDEX('Policy Characteristics'!L:L,MATCH($C3206,'Policy Characteristics'!$C:$C,0)))</f>
        <v>research-and-development.html</v>
      </c>
    </row>
    <row r="3207" spans="1:18" x14ac:dyDescent="0.35">
      <c r="A3207" s="254" t="str">
        <f>IF(ISBLANK(INDEX('Policy Characteristics'!A:A,MATCH($C3207,'Policy Characteristics'!$C:$C,0))),"",INDEX('Policy Characteristics'!A:A,MATCH($C3207,'Policy Characteristics'!$C:$C,0)))</f>
        <v>Research and Development</v>
      </c>
      <c r="B3207" s="262" t="str">
        <f>IF(ISBLANK(INDEX('Policy Characteristics'!B:B,MATCH($C3207,'Policy Characteristics'!$C:$C,0))),"",INDEX('Policy Characteristics'!B:B,MATCH($C3207,'Policy Characteristics'!$C:$C,0)))</f>
        <v>Fuel Use Reduction</v>
      </c>
      <c r="C3207" s="254" t="str">
        <f t="shared" si="155"/>
        <v>RnD Industry Fuel Use Perc Reduction</v>
      </c>
      <c r="D3207" t="s">
        <v>3022</v>
      </c>
      <c r="E3207" s="45"/>
      <c r="F3207" s="6" t="s">
        <v>3049</v>
      </c>
      <c r="G3207" s="45"/>
      <c r="H3207" s="47">
        <f t="shared" si="150"/>
        <v>3206</v>
      </c>
      <c r="I3207" s="324" t="s">
        <v>40</v>
      </c>
      <c r="J3207" s="255" t="str">
        <f>IF(ISBLANK(INDEX('Policy Characteristics'!D:D,MATCH($C3207,'Policy Characteristics'!$C:$C,0))),"",INDEX('Policy Characteristics'!D:D,MATCH($C3207,'Policy Characteristics'!$C:$C,0)))</f>
        <v>R&amp;D Fuel Use Reductions</v>
      </c>
      <c r="K3207" s="254" t="str">
        <f>IF(ISBLANK(INDEX('Policy Characteristics'!E:E,MATCH($C3207,'Policy Characteristics'!$C:$C,0))),"",INDEX('Policy Characteristics'!E:E,MATCH($C3207,'Policy Characteristics'!$C:$C,0)))</f>
        <v>RnD industry fuel use reduction</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0.4</v>
      </c>
      <c r="N3207" s="261">
        <f>IF(ISBLANK(INDEX('Policy Characteristics'!H:H,MATCH($C3207,'Policy Characteristics'!$C:$C,0))),"",INDEX('Policy Characteristics'!H:H,MATCH($C3207,'Policy Characteristics'!$C:$C,0)))</f>
        <v>0.01</v>
      </c>
      <c r="O3207" s="254" t="str">
        <f>IF(ISBLANK(INDEX('Policy Characteristics'!I:I,MATCH($C3207,'Policy Characteristics'!$C:$C,0))),"",INDEX('Policy Characteristics'!I:I,MATCH($C3207,'Policy Characteristics'!$C:$C,0)))</f>
        <v>% reduction in fuel use</v>
      </c>
      <c r="P3207" s="254" t="str">
        <f>IF(ISBLANK(INDEX('Policy Characteristics'!J:J,MATCH($C3207,'Policy Characteristics'!$C:$C,0))),"",INDEX('Policy Characteristics'!J:J,MATCH($C3207,'Policy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7" s="254" t="str">
        <f>IF(ISBLANK(INDEX('Policy Characteristics'!K:K,MATCH($C3207,'Policy Characteristics'!$C:$C,0))),"",INDEX('Policy Characteristics'!K:K,MATCH($C3207,'Policy Characteristics'!$C:$C,0)))</f>
        <v>architectural-design.html#rnd</v>
      </c>
      <c r="R3207" s="254" t="str">
        <f>IF(ISBLANK(INDEX('Policy Characteristics'!L:L,MATCH($C3207,'Policy Characteristics'!$C:$C,0))),"",INDEX('Policy Characteristics'!L:L,MATCH($C3207,'Policy Characteristics'!$C:$C,0)))</f>
        <v>research-and-development.html</v>
      </c>
    </row>
    <row r="3208" spans="1:18" x14ac:dyDescent="0.35">
      <c r="A3208" s="254" t="str">
        <f>IF(ISBLANK(INDEX('Policy Characteristics'!A:A,MATCH($C3208,'Policy Characteristics'!$C:$C,0))),"",INDEX('Policy Characteristics'!A:A,MATCH($C3208,'Policy Characteristics'!$C:$C,0)))</f>
        <v>Research and Development</v>
      </c>
      <c r="B3208" s="262" t="str">
        <f>IF(ISBLANK(INDEX('Policy Characteristics'!B:B,MATCH($C3208,'Policy Characteristics'!$C:$C,0))),"",INDEX('Policy Characteristics'!B:B,MATCH($C3208,'Policy Characteristics'!$C:$C,0)))</f>
        <v>Fuel Use Reduction</v>
      </c>
      <c r="C3208" s="254" t="str">
        <f t="shared" si="155"/>
        <v>RnD Industry Fuel Use Perc Reduction</v>
      </c>
      <c r="D3208" t="s">
        <v>3023</v>
      </c>
      <c r="E3208" s="45"/>
      <c r="F3208" s="6" t="s">
        <v>3050</v>
      </c>
      <c r="G3208" s="45"/>
      <c r="H3208" s="47">
        <f t="shared" si="150"/>
        <v>3207</v>
      </c>
      <c r="I3208" s="324" t="s">
        <v>40</v>
      </c>
      <c r="J3208" s="255" t="str">
        <f>IF(ISBLANK(INDEX('Policy Characteristics'!D:D,MATCH($C3208,'Policy Characteristics'!$C:$C,0))),"",INDEX('Policy Characteristics'!D:D,MATCH($C3208,'Policy Characteristics'!$C:$C,0)))</f>
        <v>R&amp;D Fuel Use Reductions</v>
      </c>
      <c r="K3208" s="254" t="str">
        <f>IF(ISBLANK(INDEX('Policy Characteristics'!E:E,MATCH($C3208,'Policy Characteristics'!$C:$C,0))),"",INDEX('Policy Characteristics'!E:E,MATCH($C3208,'Policy Characteristics'!$C:$C,0)))</f>
        <v>RnD industry fuel use reduction</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0.4</v>
      </c>
      <c r="N3208" s="261">
        <f>IF(ISBLANK(INDEX('Policy Characteristics'!H:H,MATCH($C3208,'Policy Characteristics'!$C:$C,0))),"",INDEX('Policy Characteristics'!H:H,MATCH($C3208,'Policy Characteristics'!$C:$C,0)))</f>
        <v>0.01</v>
      </c>
      <c r="O3208" s="254" t="str">
        <f>IF(ISBLANK(INDEX('Policy Characteristics'!I:I,MATCH($C3208,'Policy Characteristics'!$C:$C,0))),"",INDEX('Policy Characteristics'!I:I,MATCH($C3208,'Policy Characteristics'!$C:$C,0)))</f>
        <v>% reduction in fuel use</v>
      </c>
      <c r="P3208" s="254" t="str">
        <f>IF(ISBLANK(INDEX('Policy Characteristics'!J:J,MATCH($C3208,'Policy Characteristics'!$C:$C,0))),"",INDEX('Policy Characteristics'!J:J,MATCH($C3208,'Policy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8" s="254" t="str">
        <f>IF(ISBLANK(INDEX('Policy Characteristics'!K:K,MATCH($C3208,'Policy Characteristics'!$C:$C,0))),"",INDEX('Policy Characteristics'!K:K,MATCH($C3208,'Policy Characteristics'!$C:$C,0)))</f>
        <v>architectural-design.html#rnd</v>
      </c>
      <c r="R3208" s="254" t="str">
        <f>IF(ISBLANK(INDEX('Policy Characteristics'!L:L,MATCH($C3208,'Policy Characteristics'!$C:$C,0))),"",INDEX('Policy Characteristics'!L:L,MATCH($C3208,'Policy Characteristics'!$C:$C,0)))</f>
        <v>research-and-development.html</v>
      </c>
    </row>
    <row r="3209" spans="1:18" x14ac:dyDescent="0.35">
      <c r="A3209" s="254" t="str">
        <f>IF(ISBLANK(INDEX('Policy Characteristics'!A:A,MATCH($C3209,'Policy Characteristics'!$C:$C,0))),"",INDEX('Policy Characteristics'!A:A,MATCH($C3209,'Policy Characteristics'!$C:$C,0)))</f>
        <v>Research and Development</v>
      </c>
      <c r="B3209" s="262" t="str">
        <f>IF(ISBLANK(INDEX('Policy Characteristics'!B:B,MATCH($C3209,'Policy Characteristics'!$C:$C,0))),"",INDEX('Policy Characteristics'!B:B,MATCH($C3209,'Policy Characteristics'!$C:$C,0)))</f>
        <v>Fuel Use Reduction</v>
      </c>
      <c r="C3209" s="254" t="str">
        <f t="shared" si="155"/>
        <v>RnD Industry Fuel Use Perc Reduction</v>
      </c>
      <c r="D3209" t="s">
        <v>3024</v>
      </c>
      <c r="E3209" s="45"/>
      <c r="F3209" s="6" t="s">
        <v>3051</v>
      </c>
      <c r="G3209" s="45"/>
      <c r="H3209" s="47">
        <f t="shared" si="150"/>
        <v>3208</v>
      </c>
      <c r="I3209" s="324" t="s">
        <v>40</v>
      </c>
      <c r="J3209" s="255" t="str">
        <f>IF(ISBLANK(INDEX('Policy Characteristics'!D:D,MATCH($C3209,'Policy Characteristics'!$C:$C,0))),"",INDEX('Policy Characteristics'!D:D,MATCH($C3209,'Policy Characteristics'!$C:$C,0)))</f>
        <v>R&amp;D Fuel Use Reductions</v>
      </c>
      <c r="K3209" s="254" t="str">
        <f>IF(ISBLANK(INDEX('Policy Characteristics'!E:E,MATCH($C3209,'Policy Characteristics'!$C:$C,0))),"",INDEX('Policy Characteristics'!E:E,MATCH($C3209,'Policy Characteristics'!$C:$C,0)))</f>
        <v>RnD industry fuel use reduction</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0.4</v>
      </c>
      <c r="N3209" s="261">
        <f>IF(ISBLANK(INDEX('Policy Characteristics'!H:H,MATCH($C3209,'Policy Characteristics'!$C:$C,0))),"",INDEX('Policy Characteristics'!H:H,MATCH($C3209,'Policy Characteristics'!$C:$C,0)))</f>
        <v>0.01</v>
      </c>
      <c r="O3209" s="254" t="str">
        <f>IF(ISBLANK(INDEX('Policy Characteristics'!I:I,MATCH($C3209,'Policy Characteristics'!$C:$C,0))),"",INDEX('Policy Characteristics'!I:I,MATCH($C3209,'Policy Characteristics'!$C:$C,0)))</f>
        <v>% reduction in fuel use</v>
      </c>
      <c r="P3209" s="254" t="str">
        <f>IF(ISBLANK(INDEX('Policy Characteristics'!J:J,MATCH($C3209,'Policy Characteristics'!$C:$C,0))),"",INDEX('Policy Characteristics'!J:J,MATCH($C3209,'Policy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9" s="254" t="str">
        <f>IF(ISBLANK(INDEX('Policy Characteristics'!K:K,MATCH($C3209,'Policy Characteristics'!$C:$C,0))),"",INDEX('Policy Characteristics'!K:K,MATCH($C3209,'Policy Characteristics'!$C:$C,0)))</f>
        <v>architectural-design.html#rnd</v>
      </c>
      <c r="R3209" s="254" t="str">
        <f>IF(ISBLANK(INDEX('Policy Characteristics'!L:L,MATCH($C3209,'Policy Characteristics'!$C:$C,0))),"",INDEX('Policy Characteristics'!L:L,MATCH($C3209,'Policy Characteristics'!$C:$C,0)))</f>
        <v>research-and-development.html</v>
      </c>
    </row>
    <row r="3210" spans="1:18" x14ac:dyDescent="0.35">
      <c r="A3210" s="254" t="str">
        <f>IF(ISBLANK(INDEX('Policy Characteristics'!A:A,MATCH($C3210,'Policy Characteristics'!$C:$C,0))),"",INDEX('Policy Characteristics'!A:A,MATCH($C3210,'Policy Characteristics'!$C:$C,0)))</f>
        <v>Research and Development</v>
      </c>
      <c r="B3210" s="262" t="str">
        <f>IF(ISBLANK(INDEX('Policy Characteristics'!B:B,MATCH($C3210,'Policy Characteristics'!$C:$C,0))),"",INDEX('Policy Characteristics'!B:B,MATCH($C3210,'Policy Characteristics'!$C:$C,0)))</f>
        <v>Fuel Use Reduction</v>
      </c>
      <c r="C3210" s="254" t="str">
        <f t="shared" si="155"/>
        <v>RnD Industry Fuel Use Perc Reduction</v>
      </c>
      <c r="D3210" t="s">
        <v>3025</v>
      </c>
      <c r="E3210" s="45"/>
      <c r="F3210" s="6" t="s">
        <v>3052</v>
      </c>
      <c r="G3210" s="45"/>
      <c r="H3210" s="47">
        <f t="shared" si="150"/>
        <v>3209</v>
      </c>
      <c r="I3210" s="324" t="s">
        <v>40</v>
      </c>
      <c r="J3210" s="255" t="str">
        <f>IF(ISBLANK(INDEX('Policy Characteristics'!D:D,MATCH($C3210,'Policy Characteristics'!$C:$C,0))),"",INDEX('Policy Characteristics'!D:D,MATCH($C3210,'Policy Characteristics'!$C:$C,0)))</f>
        <v>R&amp;D Fuel Use Reductions</v>
      </c>
      <c r="K3210" s="254" t="str">
        <f>IF(ISBLANK(INDEX('Policy Characteristics'!E:E,MATCH($C3210,'Policy Characteristics'!$C:$C,0))),"",INDEX('Policy Characteristics'!E:E,MATCH($C3210,'Policy Characteristics'!$C:$C,0)))</f>
        <v>RnD industry fuel use reduction</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0.4</v>
      </c>
      <c r="N3210" s="261">
        <f>IF(ISBLANK(INDEX('Policy Characteristics'!H:H,MATCH($C3210,'Policy Characteristics'!$C:$C,0))),"",INDEX('Policy Characteristics'!H:H,MATCH($C3210,'Policy Characteristics'!$C:$C,0)))</f>
        <v>0.01</v>
      </c>
      <c r="O3210" s="254" t="str">
        <f>IF(ISBLANK(INDEX('Policy Characteristics'!I:I,MATCH($C3210,'Policy Characteristics'!$C:$C,0))),"",INDEX('Policy Characteristics'!I:I,MATCH($C3210,'Policy Characteristics'!$C:$C,0)))</f>
        <v>% reduction in fuel use</v>
      </c>
      <c r="P3210" s="254" t="str">
        <f>IF(ISBLANK(INDEX('Policy Characteristics'!J:J,MATCH($C3210,'Policy Characteristics'!$C:$C,0))),"",INDEX('Policy Characteristics'!J:J,MATCH($C3210,'Policy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0" s="254" t="str">
        <f>IF(ISBLANK(INDEX('Policy Characteristics'!K:K,MATCH($C3210,'Policy Characteristics'!$C:$C,0))),"",INDEX('Policy Characteristics'!K:K,MATCH($C3210,'Policy Characteristics'!$C:$C,0)))</f>
        <v>architectural-design.html#rnd</v>
      </c>
      <c r="R3210" s="254" t="str">
        <f>IF(ISBLANK(INDEX('Policy Characteristics'!L:L,MATCH($C3210,'Policy Characteristics'!$C:$C,0))),"",INDEX('Policy Characteristics'!L:L,MATCH($C3210,'Policy Characteristics'!$C:$C,0)))</f>
        <v>research-and-development.html</v>
      </c>
    </row>
    <row r="3211" spans="1:18" x14ac:dyDescent="0.35">
      <c r="A3211" s="254" t="str">
        <f>IF(ISBLANK(INDEX('Policy Characteristics'!A:A,MATCH($C3211,'Policy Characteristics'!$C:$C,0))),"",INDEX('Policy Characteristics'!A:A,MATCH($C3211,'Policy Characteristics'!$C:$C,0)))</f>
        <v>Research and Development</v>
      </c>
      <c r="B3211" s="262" t="str">
        <f>IF(ISBLANK(INDEX('Policy Characteristics'!B:B,MATCH($C3211,'Policy Characteristics'!$C:$C,0))),"",INDEX('Policy Characteristics'!B:B,MATCH($C3211,'Policy Characteristics'!$C:$C,0)))</f>
        <v>Fuel Use Reduction</v>
      </c>
      <c r="C3211" s="254" t="str">
        <f t="shared" si="155"/>
        <v>RnD Industry Fuel Use Perc Reduction</v>
      </c>
      <c r="D3211" t="s">
        <v>3026</v>
      </c>
      <c r="E3211" s="45"/>
      <c r="F3211" s="6" t="s">
        <v>311</v>
      </c>
      <c r="G3211" s="45"/>
      <c r="H3211" s="47">
        <f t="shared" si="150"/>
        <v>3210</v>
      </c>
      <c r="I3211" s="324" t="s">
        <v>40</v>
      </c>
      <c r="J3211" s="255" t="str">
        <f>IF(ISBLANK(INDEX('Policy Characteristics'!D:D,MATCH($C3211,'Policy Characteristics'!$C:$C,0))),"",INDEX('Policy Characteristics'!D:D,MATCH($C3211,'Policy Characteristics'!$C:$C,0)))</f>
        <v>R&amp;D Fuel Use Reductions</v>
      </c>
      <c r="K3211" s="254" t="str">
        <f>IF(ISBLANK(INDEX('Policy Characteristics'!E:E,MATCH($C3211,'Policy Characteristics'!$C:$C,0))),"",INDEX('Policy Characteristics'!E:E,MATCH($C3211,'Policy Characteristics'!$C:$C,0)))</f>
        <v>RnD industry fuel use reduction</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0.4</v>
      </c>
      <c r="N3211" s="261">
        <f>IF(ISBLANK(INDEX('Policy Characteristics'!H:H,MATCH($C3211,'Policy Characteristics'!$C:$C,0))),"",INDEX('Policy Characteristics'!H:H,MATCH($C3211,'Policy Characteristics'!$C:$C,0)))</f>
        <v>0.01</v>
      </c>
      <c r="O3211" s="254" t="str">
        <f>IF(ISBLANK(INDEX('Policy Characteristics'!I:I,MATCH($C3211,'Policy Characteristics'!$C:$C,0))),"",INDEX('Policy Characteristics'!I:I,MATCH($C3211,'Policy Characteristics'!$C:$C,0)))</f>
        <v>% reduction in fuel use</v>
      </c>
      <c r="P3211" s="254" t="str">
        <f>IF(ISBLANK(INDEX('Policy Characteristics'!J:J,MATCH($C3211,'Policy Characteristics'!$C:$C,0))),"",INDEX('Policy Characteristics'!J:J,MATCH($C3211,'Policy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1" s="254" t="str">
        <f>IF(ISBLANK(INDEX('Policy Characteristics'!K:K,MATCH($C3211,'Policy Characteristics'!$C:$C,0))),"",INDEX('Policy Characteristics'!K:K,MATCH($C3211,'Policy Characteristics'!$C:$C,0)))</f>
        <v>architectural-design.html#rnd</v>
      </c>
      <c r="R3211" s="254" t="str">
        <f>IF(ISBLANK(INDEX('Policy Characteristics'!L:L,MATCH($C3211,'Policy Characteristics'!$C:$C,0))),"",INDEX('Policy Characteristics'!L:L,MATCH($C3211,'Policy Characteristics'!$C:$C,0)))</f>
        <v>research-and-development.html</v>
      </c>
    </row>
    <row r="3212" spans="1:18" x14ac:dyDescent="0.35">
      <c r="A3212" s="254" t="str">
        <f>IF(ISBLANK(INDEX('Policy Characteristics'!A:A,MATCH($C3212,'Policy Characteristics'!$C:$C,0))),"",INDEX('Policy Characteristics'!A:A,MATCH($C3212,'Policy Characteristics'!$C:$C,0)))</f>
        <v>Research and Development</v>
      </c>
      <c r="B3212" s="262" t="str">
        <f>IF(ISBLANK(INDEX('Policy Characteristics'!B:B,MATCH($C3212,'Policy Characteristics'!$C:$C,0))),"",INDEX('Policy Characteristics'!B:B,MATCH($C3212,'Policy Characteristics'!$C:$C,0)))</f>
        <v>Fuel Use Reduction</v>
      </c>
      <c r="C3212" s="254" t="str">
        <f t="shared" si="155"/>
        <v>RnD Industry Fuel Use Perc Reduction</v>
      </c>
      <c r="D3212" t="s">
        <v>3027</v>
      </c>
      <c r="E3212" s="45"/>
      <c r="F3212" s="6" t="s">
        <v>3053</v>
      </c>
      <c r="G3212" s="45"/>
      <c r="H3212" s="47">
        <f t="shared" si="150"/>
        <v>3211</v>
      </c>
      <c r="I3212" s="324" t="s">
        <v>40</v>
      </c>
      <c r="J3212" s="255" t="str">
        <f>IF(ISBLANK(INDEX('Policy Characteristics'!D:D,MATCH($C3212,'Policy Characteristics'!$C:$C,0))),"",INDEX('Policy Characteristics'!D:D,MATCH($C3212,'Policy Characteristics'!$C:$C,0)))</f>
        <v>R&amp;D Fuel Use Reductions</v>
      </c>
      <c r="K3212" s="254" t="str">
        <f>IF(ISBLANK(INDEX('Policy Characteristics'!E:E,MATCH($C3212,'Policy Characteristics'!$C:$C,0))),"",INDEX('Policy Characteristics'!E:E,MATCH($C3212,'Policy Characteristics'!$C:$C,0)))</f>
        <v>RnD industry fuel use reduction</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0.4</v>
      </c>
      <c r="N3212" s="261">
        <f>IF(ISBLANK(INDEX('Policy Characteristics'!H:H,MATCH($C3212,'Policy Characteristics'!$C:$C,0))),"",INDEX('Policy Characteristics'!H:H,MATCH($C3212,'Policy Characteristics'!$C:$C,0)))</f>
        <v>0.01</v>
      </c>
      <c r="O3212" s="254" t="str">
        <f>IF(ISBLANK(INDEX('Policy Characteristics'!I:I,MATCH($C3212,'Policy Characteristics'!$C:$C,0))),"",INDEX('Policy Characteristics'!I:I,MATCH($C3212,'Policy Characteristics'!$C:$C,0)))</f>
        <v>% reduction in fuel use</v>
      </c>
      <c r="P3212" s="254" t="str">
        <f>IF(ISBLANK(INDEX('Policy Characteristics'!J:J,MATCH($C3212,'Policy Characteristics'!$C:$C,0))),"",INDEX('Policy Characteristics'!J:J,MATCH($C3212,'Policy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2" s="254" t="str">
        <f>IF(ISBLANK(INDEX('Policy Characteristics'!K:K,MATCH($C3212,'Policy Characteristics'!$C:$C,0))),"",INDEX('Policy Characteristics'!K:K,MATCH($C3212,'Policy Characteristics'!$C:$C,0)))</f>
        <v>architectural-design.html#rnd</v>
      </c>
      <c r="R3212" s="254" t="str">
        <f>IF(ISBLANK(INDEX('Policy Characteristics'!L:L,MATCH($C3212,'Policy Characteristics'!$C:$C,0))),"",INDEX('Policy Characteristics'!L:L,MATCH($C3212,'Policy Characteristics'!$C:$C,0)))</f>
        <v>research-and-development.html</v>
      </c>
    </row>
    <row r="3213" spans="1:18" x14ac:dyDescent="0.35">
      <c r="A3213" s="254" t="str">
        <f>IF(ISBLANK(INDEX('Policy Characteristics'!A:A,MATCH($C3213,'Policy Characteristics'!$C:$C,0))),"",INDEX('Policy Characteristics'!A:A,MATCH($C3213,'Policy Characteristics'!$C:$C,0)))</f>
        <v>Research and Development</v>
      </c>
      <c r="B3213" s="262" t="str">
        <f>IF(ISBLANK(INDEX('Policy Characteristics'!B:B,MATCH($C3213,'Policy Characteristics'!$C:$C,0))),"",INDEX('Policy Characteristics'!B:B,MATCH($C3213,'Policy Characteristics'!$C:$C,0)))</f>
        <v>Fuel Use Reduction</v>
      </c>
      <c r="C3213" s="254" t="str">
        <f t="shared" si="155"/>
        <v>RnD Industry Fuel Use Perc Reduction</v>
      </c>
      <c r="D3213" t="s">
        <v>3028</v>
      </c>
      <c r="E3213" s="45"/>
      <c r="F3213" s="6" t="s">
        <v>3054</v>
      </c>
      <c r="G3213" s="45"/>
      <c r="H3213" s="47">
        <f t="shared" si="150"/>
        <v>3212</v>
      </c>
      <c r="I3213" s="324" t="s">
        <v>40</v>
      </c>
      <c r="J3213" s="255" t="str">
        <f>IF(ISBLANK(INDEX('Policy Characteristics'!D:D,MATCH($C3213,'Policy Characteristics'!$C:$C,0))),"",INDEX('Policy Characteristics'!D:D,MATCH($C3213,'Policy Characteristics'!$C:$C,0)))</f>
        <v>R&amp;D Fuel Use Reductions</v>
      </c>
      <c r="K3213" s="254" t="str">
        <f>IF(ISBLANK(INDEX('Policy Characteristics'!E:E,MATCH($C3213,'Policy Characteristics'!$C:$C,0))),"",INDEX('Policy Characteristics'!E:E,MATCH($C3213,'Policy Characteristics'!$C:$C,0)))</f>
        <v>RnD industry fuel use reduction</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0.4</v>
      </c>
      <c r="N3213" s="261">
        <f>IF(ISBLANK(INDEX('Policy Characteristics'!H:H,MATCH($C3213,'Policy Characteristics'!$C:$C,0))),"",INDEX('Policy Characteristics'!H:H,MATCH($C3213,'Policy Characteristics'!$C:$C,0)))</f>
        <v>0.01</v>
      </c>
      <c r="O3213" s="254" t="str">
        <f>IF(ISBLANK(INDEX('Policy Characteristics'!I:I,MATCH($C3213,'Policy Characteristics'!$C:$C,0))),"",INDEX('Policy Characteristics'!I:I,MATCH($C3213,'Policy Characteristics'!$C:$C,0)))</f>
        <v>% reduction in fuel use</v>
      </c>
      <c r="P3213" s="254" t="str">
        <f>IF(ISBLANK(INDEX('Policy Characteristics'!J:J,MATCH($C3213,'Policy Characteristics'!$C:$C,0))),"",INDEX('Policy Characteristics'!J:J,MATCH($C3213,'Policy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3" s="254" t="str">
        <f>IF(ISBLANK(INDEX('Policy Characteristics'!K:K,MATCH($C3213,'Policy Characteristics'!$C:$C,0))),"",INDEX('Policy Characteristics'!K:K,MATCH($C3213,'Policy Characteristics'!$C:$C,0)))</f>
        <v>architectural-design.html#rnd</v>
      </c>
      <c r="R3213" s="254" t="str">
        <f>IF(ISBLANK(INDEX('Policy Characteristics'!L:L,MATCH($C3213,'Policy Characteristics'!$C:$C,0))),"",INDEX('Policy Characteristics'!L:L,MATCH($C3213,'Policy Characteristics'!$C:$C,0)))</f>
        <v>research-and-development.html</v>
      </c>
    </row>
    <row r="3214" spans="1:18" x14ac:dyDescent="0.35">
      <c r="A3214" s="254" t="str">
        <f>IF(ISBLANK(INDEX('Policy Characteristics'!A:A,MATCH($C3214,'Policy Characteristics'!$C:$C,0))),"",INDEX('Policy Characteristics'!A:A,MATCH($C3214,'Policy Characteristics'!$C:$C,0)))</f>
        <v>Research and Development</v>
      </c>
      <c r="B3214" s="262" t="str">
        <f>IF(ISBLANK(INDEX('Policy Characteristics'!B:B,MATCH($C3214,'Policy Characteristics'!$C:$C,0))),"",INDEX('Policy Characteristics'!B:B,MATCH($C3214,'Policy Characteristics'!$C:$C,0)))</f>
        <v>Fuel Use Reduction</v>
      </c>
      <c r="C3214" s="254" t="str">
        <f t="shared" si="155"/>
        <v>RnD Industry Fuel Use Perc Reduction</v>
      </c>
      <c r="D3214" t="s">
        <v>3029</v>
      </c>
      <c r="E3214" s="45"/>
      <c r="F3214" s="6" t="s">
        <v>3055</v>
      </c>
      <c r="G3214" s="45"/>
      <c r="H3214" s="47">
        <f t="shared" si="150"/>
        <v>3213</v>
      </c>
      <c r="I3214" s="324" t="s">
        <v>40</v>
      </c>
      <c r="J3214" s="255" t="str">
        <f>IF(ISBLANK(INDEX('Policy Characteristics'!D:D,MATCH($C3214,'Policy Characteristics'!$C:$C,0))),"",INDEX('Policy Characteristics'!D:D,MATCH($C3214,'Policy Characteristics'!$C:$C,0)))</f>
        <v>R&amp;D Fuel Use Reductions</v>
      </c>
      <c r="K3214" s="254" t="str">
        <f>IF(ISBLANK(INDEX('Policy Characteristics'!E:E,MATCH($C3214,'Policy Characteristics'!$C:$C,0))),"",INDEX('Policy Characteristics'!E:E,MATCH($C3214,'Policy Characteristics'!$C:$C,0)))</f>
        <v>RnD industry fuel use reduction</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0.4</v>
      </c>
      <c r="N3214" s="261">
        <f>IF(ISBLANK(INDEX('Policy Characteristics'!H:H,MATCH($C3214,'Policy Characteristics'!$C:$C,0))),"",INDEX('Policy Characteristics'!H:H,MATCH($C3214,'Policy Characteristics'!$C:$C,0)))</f>
        <v>0.01</v>
      </c>
      <c r="O3214" s="254" t="str">
        <f>IF(ISBLANK(INDEX('Policy Characteristics'!I:I,MATCH($C3214,'Policy Characteristics'!$C:$C,0))),"",INDEX('Policy Characteristics'!I:I,MATCH($C3214,'Policy Characteristics'!$C:$C,0)))</f>
        <v>% reduction in fuel use</v>
      </c>
      <c r="P3214" s="254" t="str">
        <f>IF(ISBLANK(INDEX('Policy Characteristics'!J:J,MATCH($C3214,'Policy Characteristics'!$C:$C,0))),"",INDEX('Policy Characteristics'!J:J,MATCH($C3214,'Policy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4" s="254" t="str">
        <f>IF(ISBLANK(INDEX('Policy Characteristics'!K:K,MATCH($C3214,'Policy Characteristics'!$C:$C,0))),"",INDEX('Policy Characteristics'!K:K,MATCH($C3214,'Policy Characteristics'!$C:$C,0)))</f>
        <v>architectural-design.html#rnd</v>
      </c>
      <c r="R3214" s="254" t="str">
        <f>IF(ISBLANK(INDEX('Policy Characteristics'!L:L,MATCH($C3214,'Policy Characteristics'!$C:$C,0))),"",INDEX('Policy Characteristics'!L:L,MATCH($C3214,'Policy Characteristics'!$C:$C,0)))</f>
        <v>research-and-development.html</v>
      </c>
    </row>
    <row r="3215" spans="1:18" x14ac:dyDescent="0.35">
      <c r="A3215" s="254" t="str">
        <f>IF(ISBLANK(INDEX('Policy Characteristics'!A:A,MATCH($C3215,'Policy Characteristics'!$C:$C,0))),"",INDEX('Policy Characteristics'!A:A,MATCH($C3215,'Policy Characteristics'!$C:$C,0)))</f>
        <v>Research and Development</v>
      </c>
      <c r="B3215" s="262" t="str">
        <f>IF(ISBLANK(INDEX('Policy Characteristics'!B:B,MATCH($C3215,'Policy Characteristics'!$C:$C,0))),"",INDEX('Policy Characteristics'!B:B,MATCH($C3215,'Policy Characteristics'!$C:$C,0)))</f>
        <v>Fuel Use Reduction</v>
      </c>
      <c r="C3215" s="254" t="str">
        <f t="shared" si="155"/>
        <v>RnD Industry Fuel Use Perc Reduction</v>
      </c>
      <c r="D3215" t="s">
        <v>3030</v>
      </c>
      <c r="E3215" s="45"/>
      <c r="F3215" s="6" t="s">
        <v>310</v>
      </c>
      <c r="G3215" s="45"/>
      <c r="H3215" s="47">
        <f t="shared" si="150"/>
        <v>3214</v>
      </c>
      <c r="I3215" s="324" t="s">
        <v>40</v>
      </c>
      <c r="J3215" s="255" t="str">
        <f>IF(ISBLANK(INDEX('Policy Characteristics'!D:D,MATCH($C3215,'Policy Characteristics'!$C:$C,0))),"",INDEX('Policy Characteristics'!D:D,MATCH($C3215,'Policy Characteristics'!$C:$C,0)))</f>
        <v>R&amp;D Fuel Use Reductions</v>
      </c>
      <c r="K3215" s="254" t="str">
        <f>IF(ISBLANK(INDEX('Policy Characteristics'!E:E,MATCH($C3215,'Policy Characteristics'!$C:$C,0))),"",INDEX('Policy Characteristics'!E:E,MATCH($C3215,'Policy Characteristics'!$C:$C,0)))</f>
        <v>RnD industry fuel use reduction</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0.4</v>
      </c>
      <c r="N3215" s="261">
        <f>IF(ISBLANK(INDEX('Policy Characteristics'!H:H,MATCH($C3215,'Policy Characteristics'!$C:$C,0))),"",INDEX('Policy Characteristics'!H:H,MATCH($C3215,'Policy Characteristics'!$C:$C,0)))</f>
        <v>0.01</v>
      </c>
      <c r="O3215" s="254" t="str">
        <f>IF(ISBLANK(INDEX('Policy Characteristics'!I:I,MATCH($C3215,'Policy Characteristics'!$C:$C,0))),"",INDEX('Policy Characteristics'!I:I,MATCH($C3215,'Policy Characteristics'!$C:$C,0)))</f>
        <v>% reduction in fuel use</v>
      </c>
      <c r="P3215" s="254" t="str">
        <f>IF(ISBLANK(INDEX('Policy Characteristics'!J:J,MATCH($C3215,'Policy Characteristics'!$C:$C,0))),"",INDEX('Policy Characteristics'!J:J,MATCH($C3215,'Policy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5" s="254" t="str">
        <f>IF(ISBLANK(INDEX('Policy Characteristics'!K:K,MATCH($C3215,'Policy Characteristics'!$C:$C,0))),"",INDEX('Policy Characteristics'!K:K,MATCH($C3215,'Policy Characteristics'!$C:$C,0)))</f>
        <v>architectural-design.html#rnd</v>
      </c>
      <c r="R3215" s="254" t="str">
        <f>IF(ISBLANK(INDEX('Policy Characteristics'!L:L,MATCH($C3215,'Policy Characteristics'!$C:$C,0))),"",INDEX('Policy Characteristics'!L:L,MATCH($C3215,'Policy Characteristics'!$C:$C,0)))</f>
        <v>research-and-development.html</v>
      </c>
    </row>
    <row r="3216" spans="1:18" x14ac:dyDescent="0.35">
      <c r="A3216" s="254" t="str">
        <f>IF(ISBLANK(INDEX('Policy Characteristics'!A:A,MATCH($C3216,'Policy Characteristics'!$C:$C,0))),"",INDEX('Policy Characteristics'!A:A,MATCH($C3216,'Policy Characteristics'!$C:$C,0)))</f>
        <v>Research and Development</v>
      </c>
      <c r="B3216" s="262" t="str">
        <f>IF(ISBLANK(INDEX('Policy Characteristics'!B:B,MATCH($C3216,'Policy Characteristics'!$C:$C,0))),"",INDEX('Policy Characteristics'!B:B,MATCH($C3216,'Policy Characteristics'!$C:$C,0)))</f>
        <v>Fuel Use Reduction</v>
      </c>
      <c r="C3216" s="254" t="str">
        <f t="shared" si="155"/>
        <v>RnD Industry Fuel Use Perc Reduction</v>
      </c>
      <c r="D3216" t="s">
        <v>3031</v>
      </c>
      <c r="E3216" s="45"/>
      <c r="F3216" s="6" t="s">
        <v>3056</v>
      </c>
      <c r="G3216" s="45"/>
      <c r="H3216" s="47">
        <f t="shared" si="150"/>
        <v>3215</v>
      </c>
      <c r="I3216" s="324" t="s">
        <v>40</v>
      </c>
      <c r="J3216" s="255" t="str">
        <f>IF(ISBLANK(INDEX('Policy Characteristics'!D:D,MATCH($C3216,'Policy Characteristics'!$C:$C,0))),"",INDEX('Policy Characteristics'!D:D,MATCH($C3216,'Policy Characteristics'!$C:$C,0)))</f>
        <v>R&amp;D Fuel Use Reductions</v>
      </c>
      <c r="K3216" s="254" t="str">
        <f>IF(ISBLANK(INDEX('Policy Characteristics'!E:E,MATCH($C3216,'Policy Characteristics'!$C:$C,0))),"",INDEX('Policy Characteristics'!E:E,MATCH($C3216,'Policy Characteristics'!$C:$C,0)))</f>
        <v>RnD industry fuel use reduction</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0.4</v>
      </c>
      <c r="N3216" s="261">
        <f>IF(ISBLANK(INDEX('Policy Characteristics'!H:H,MATCH($C3216,'Policy Characteristics'!$C:$C,0))),"",INDEX('Policy Characteristics'!H:H,MATCH($C3216,'Policy Characteristics'!$C:$C,0)))</f>
        <v>0.01</v>
      </c>
      <c r="O3216" s="254" t="str">
        <f>IF(ISBLANK(INDEX('Policy Characteristics'!I:I,MATCH($C3216,'Policy Characteristics'!$C:$C,0))),"",INDEX('Policy Characteristics'!I:I,MATCH($C3216,'Policy Characteristics'!$C:$C,0)))</f>
        <v>% reduction in fuel use</v>
      </c>
      <c r="P3216" s="254" t="str">
        <f>IF(ISBLANK(INDEX('Policy Characteristics'!J:J,MATCH($C3216,'Policy Characteristics'!$C:$C,0))),"",INDEX('Policy Characteristics'!J:J,MATCH($C3216,'Policy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6" s="254" t="str">
        <f>IF(ISBLANK(INDEX('Policy Characteristics'!K:K,MATCH($C3216,'Policy Characteristics'!$C:$C,0))),"",INDEX('Policy Characteristics'!K:K,MATCH($C3216,'Policy Characteristics'!$C:$C,0)))</f>
        <v>architectural-design.html#rnd</v>
      </c>
      <c r="R3216" s="254" t="str">
        <f>IF(ISBLANK(INDEX('Policy Characteristics'!L:L,MATCH($C3216,'Policy Characteristics'!$C:$C,0))),"",INDEX('Policy Characteristics'!L:L,MATCH($C3216,'Policy Characteristics'!$C:$C,0)))</f>
        <v>research-and-development.html</v>
      </c>
    </row>
    <row r="3217" spans="1:18" ht="29" x14ac:dyDescent="0.35">
      <c r="A3217" s="254" t="str">
        <f>IF(ISBLANK(INDEX('Policy Characteristics'!A:A,MATCH($C3217,'Policy Characteristics'!$C:$C,0))),"",INDEX('Policy Characteristics'!A:A,MATCH($C3217,'Policy Characteristics'!$C:$C,0)))</f>
        <v>Research and Development</v>
      </c>
      <c r="B3217" s="262" t="str">
        <f>IF(ISBLANK(INDEX('Policy Characteristics'!B:B,MATCH($C3217,'Policy Characteristics'!$C:$C,0))),"",INDEX('Policy Characteristics'!B:B,MATCH($C3217,'Policy Characteristics'!$C:$C,0)))</f>
        <v>Fuel Use Reduction</v>
      </c>
      <c r="C3217" s="254" t="str">
        <f t="shared" si="155"/>
        <v>RnD Industry Fuel Use Perc Reduction</v>
      </c>
      <c r="D3217" t="s">
        <v>3032</v>
      </c>
      <c r="E3217" s="45"/>
      <c r="F3217" s="6" t="s">
        <v>3057</v>
      </c>
      <c r="G3217" s="45"/>
      <c r="H3217" s="47">
        <f t="shared" si="150"/>
        <v>3216</v>
      </c>
      <c r="I3217" s="324" t="s">
        <v>40</v>
      </c>
      <c r="J3217" s="255" t="str">
        <f>IF(ISBLANK(INDEX('Policy Characteristics'!D:D,MATCH($C3217,'Policy Characteristics'!$C:$C,0))),"",INDEX('Policy Characteristics'!D:D,MATCH($C3217,'Policy Characteristics'!$C:$C,0)))</f>
        <v>R&amp;D Fuel Use Reductions</v>
      </c>
      <c r="K3217" s="254" t="str">
        <f>IF(ISBLANK(INDEX('Policy Characteristics'!E:E,MATCH($C3217,'Policy Characteristics'!$C:$C,0))),"",INDEX('Policy Characteristics'!E:E,MATCH($C3217,'Policy Characteristics'!$C:$C,0)))</f>
        <v>RnD industry fuel use reduction</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0.4</v>
      </c>
      <c r="N3217" s="261">
        <f>IF(ISBLANK(INDEX('Policy Characteristics'!H:H,MATCH($C3217,'Policy Characteristics'!$C:$C,0))),"",INDEX('Policy Characteristics'!H:H,MATCH($C3217,'Policy Characteristics'!$C:$C,0)))</f>
        <v>0.01</v>
      </c>
      <c r="O3217" s="254" t="str">
        <f>IF(ISBLANK(INDEX('Policy Characteristics'!I:I,MATCH($C3217,'Policy Characteristics'!$C:$C,0))),"",INDEX('Policy Characteristics'!I:I,MATCH($C3217,'Policy Characteristics'!$C:$C,0)))</f>
        <v>% reduction in fuel use</v>
      </c>
      <c r="P3217" s="254" t="str">
        <f>IF(ISBLANK(INDEX('Policy Characteristics'!J:J,MATCH($C3217,'Policy Characteristics'!$C:$C,0))),"",INDEX('Policy Characteristics'!J:J,MATCH($C3217,'Policy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7" s="254" t="str">
        <f>IF(ISBLANK(INDEX('Policy Characteristics'!K:K,MATCH($C3217,'Policy Characteristics'!$C:$C,0))),"",INDEX('Policy Characteristics'!K:K,MATCH($C3217,'Policy Characteristics'!$C:$C,0)))</f>
        <v>architectural-design.html#rnd</v>
      </c>
      <c r="R3217" s="254" t="str">
        <f>IF(ISBLANK(INDEX('Policy Characteristics'!L:L,MATCH($C3217,'Policy Characteristics'!$C:$C,0))),"",INDEX('Policy Characteristics'!L:L,MATCH($C3217,'Policy Characteristics'!$C:$C,0)))</f>
        <v>research-and-development.html</v>
      </c>
    </row>
    <row r="3218" spans="1:18" x14ac:dyDescent="0.35">
      <c r="A3218" s="254" t="str">
        <f>IF(ISBLANK(INDEX('Policy Characteristics'!A:A,MATCH($C3218,'Policy Characteristics'!$C:$C,0))),"",INDEX('Policy Characteristics'!A:A,MATCH($C3218,'Policy Characteristics'!$C:$C,0)))</f>
        <v>Research and Development</v>
      </c>
      <c r="B3218" s="262" t="str">
        <f>IF(ISBLANK(INDEX('Policy Characteristics'!B:B,MATCH($C3218,'Policy Characteristics'!$C:$C,0))),"",INDEX('Policy Characteristics'!B:B,MATCH($C3218,'Policy Characteristics'!$C:$C,0)))</f>
        <v>Fuel Use Reduction</v>
      </c>
      <c r="C3218" s="254" t="str">
        <f t="shared" si="155"/>
        <v>RnD Industry Fuel Use Perc Reduction</v>
      </c>
      <c r="D3218" t="s">
        <v>3033</v>
      </c>
      <c r="E3218" s="45"/>
      <c r="F3218" s="6" t="s">
        <v>3058</v>
      </c>
      <c r="G3218" s="45"/>
      <c r="H3218" s="47">
        <f t="shared" si="150"/>
        <v>3217</v>
      </c>
      <c r="I3218" s="324" t="s">
        <v>40</v>
      </c>
      <c r="J3218" s="255" t="str">
        <f>IF(ISBLANK(INDEX('Policy Characteristics'!D:D,MATCH($C3218,'Policy Characteristics'!$C:$C,0))),"",INDEX('Policy Characteristics'!D:D,MATCH($C3218,'Policy Characteristics'!$C:$C,0)))</f>
        <v>R&amp;D Fuel Use Reductions</v>
      </c>
      <c r="K3218" s="254" t="str">
        <f>IF(ISBLANK(INDEX('Policy Characteristics'!E:E,MATCH($C3218,'Policy Characteristics'!$C:$C,0))),"",INDEX('Policy Characteristics'!E:E,MATCH($C3218,'Policy Characteristics'!$C:$C,0)))</f>
        <v>RnD industry fuel use reduction</v>
      </c>
      <c r="L3218" s="261">
        <f>IF(ISBLANK(INDEX('Policy Characteristics'!F:F,MATCH($C3218,'Policy Characteristics'!$C:$C,0))),"",INDEX('Policy Characteristics'!F:F,MATCH($C3218,'Policy Characteristics'!$C:$C,0)))</f>
        <v>0</v>
      </c>
      <c r="M3218" s="261">
        <f>IF(ISBLANK(INDEX('Policy Characteristics'!G:G,MATCH($C3218,'Policy Characteristics'!$C:$C,0))),"",INDEX('Policy Characteristics'!G:G,MATCH($C3218,'Policy Characteristics'!$C:$C,0)))</f>
        <v>0.4</v>
      </c>
      <c r="N3218" s="261">
        <f>IF(ISBLANK(INDEX('Policy Characteristics'!H:H,MATCH($C3218,'Policy Characteristics'!$C:$C,0))),"",INDEX('Policy Characteristics'!H:H,MATCH($C3218,'Policy Characteristics'!$C:$C,0)))</f>
        <v>0.01</v>
      </c>
      <c r="O3218" s="254" t="str">
        <f>IF(ISBLANK(INDEX('Policy Characteristics'!I:I,MATCH($C3218,'Policy Characteristics'!$C:$C,0))),"",INDEX('Policy Characteristics'!I:I,MATCH($C3218,'Policy Characteristics'!$C:$C,0)))</f>
        <v>% reduction in fuel use</v>
      </c>
      <c r="P3218" s="254" t="str">
        <f>IF(ISBLANK(INDEX('Policy Characteristics'!J:J,MATCH($C3218,'Policy Characteristics'!$C:$C,0))),"",INDEX('Policy Characteristics'!J:J,MATCH($C3218,'Policy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8" s="254" t="str">
        <f>IF(ISBLANK(INDEX('Policy Characteristics'!K:K,MATCH($C3218,'Policy Characteristics'!$C:$C,0))),"",INDEX('Policy Characteristics'!K:K,MATCH($C3218,'Policy Characteristics'!$C:$C,0)))</f>
        <v>architectural-design.html#rnd</v>
      </c>
      <c r="R3218" s="254" t="str">
        <f>IF(ISBLANK(INDEX('Policy Characteristics'!L:L,MATCH($C3218,'Policy Characteristics'!$C:$C,0))),"",INDEX('Policy Characteristics'!L:L,MATCH($C3218,'Policy Characteristics'!$C:$C,0)))</f>
        <v>research-and-development.html</v>
      </c>
    </row>
    <row r="3219" spans="1:18" x14ac:dyDescent="0.35">
      <c r="A3219" s="254" t="str">
        <f>IF(ISBLANK(INDEX('Policy Characteristics'!A:A,MATCH($C3219,'Policy Characteristics'!$C:$C,0))),"",INDEX('Policy Characteristics'!A:A,MATCH($C3219,'Policy Characteristics'!$C:$C,0)))</f>
        <v>Research and Development</v>
      </c>
      <c r="B3219" s="262" t="str">
        <f>IF(ISBLANK(INDEX('Policy Characteristics'!B:B,MATCH($C3219,'Policy Characteristics'!$C:$C,0))),"",INDEX('Policy Characteristics'!B:B,MATCH($C3219,'Policy Characteristics'!$C:$C,0)))</f>
        <v>Fuel Use Reduction</v>
      </c>
      <c r="C3219" s="254" t="str">
        <f t="shared" si="155"/>
        <v>RnD Industry Fuel Use Perc Reduction</v>
      </c>
      <c r="D3219" t="s">
        <v>3034</v>
      </c>
      <c r="E3219" s="45"/>
      <c r="F3219" s="6" t="s">
        <v>3059</v>
      </c>
      <c r="G3219" s="45"/>
      <c r="H3219" s="47">
        <f t="shared" si="150"/>
        <v>3218</v>
      </c>
      <c r="I3219" s="324" t="s">
        <v>40</v>
      </c>
      <c r="J3219" s="255" t="str">
        <f>IF(ISBLANK(INDEX('Policy Characteristics'!D:D,MATCH($C3219,'Policy Characteristics'!$C:$C,0))),"",INDEX('Policy Characteristics'!D:D,MATCH($C3219,'Policy Characteristics'!$C:$C,0)))</f>
        <v>R&amp;D Fuel Use Reductions</v>
      </c>
      <c r="K3219" s="254" t="str">
        <f>IF(ISBLANK(INDEX('Policy Characteristics'!E:E,MATCH($C3219,'Policy Characteristics'!$C:$C,0))),"",INDEX('Policy Characteristics'!E:E,MATCH($C3219,'Policy Characteristics'!$C:$C,0)))</f>
        <v>RnD industry fuel use reduction</v>
      </c>
      <c r="L3219" s="261">
        <f>IF(ISBLANK(INDEX('Policy Characteristics'!F:F,MATCH($C3219,'Policy Characteristics'!$C:$C,0))),"",INDEX('Policy Characteristics'!F:F,MATCH($C3219,'Policy Characteristics'!$C:$C,0)))</f>
        <v>0</v>
      </c>
      <c r="M3219" s="261">
        <f>IF(ISBLANK(INDEX('Policy Characteristics'!G:G,MATCH($C3219,'Policy Characteristics'!$C:$C,0))),"",INDEX('Policy Characteristics'!G:G,MATCH($C3219,'Policy Characteristics'!$C:$C,0)))</f>
        <v>0.4</v>
      </c>
      <c r="N3219" s="261">
        <f>IF(ISBLANK(INDEX('Policy Characteristics'!H:H,MATCH($C3219,'Policy Characteristics'!$C:$C,0))),"",INDEX('Policy Characteristics'!H:H,MATCH($C3219,'Policy Characteristics'!$C:$C,0)))</f>
        <v>0.01</v>
      </c>
      <c r="O3219" s="254" t="str">
        <f>IF(ISBLANK(INDEX('Policy Characteristics'!I:I,MATCH($C3219,'Policy Characteristics'!$C:$C,0))),"",INDEX('Policy Characteristics'!I:I,MATCH($C3219,'Policy Characteristics'!$C:$C,0)))</f>
        <v>% reduction in fuel use</v>
      </c>
      <c r="P3219" s="254" t="str">
        <f>IF(ISBLANK(INDEX('Policy Characteristics'!J:J,MATCH($C3219,'Policy Characteristics'!$C:$C,0))),"",INDEX('Policy Characteristics'!J:J,MATCH($C3219,'Policy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9" s="254" t="str">
        <f>IF(ISBLANK(INDEX('Policy Characteristics'!K:K,MATCH($C3219,'Policy Characteristics'!$C:$C,0))),"",INDEX('Policy Characteristics'!K:K,MATCH($C3219,'Policy Characteristics'!$C:$C,0)))</f>
        <v>architectural-design.html#rnd</v>
      </c>
      <c r="R3219" s="254" t="str">
        <f>IF(ISBLANK(INDEX('Policy Characteristics'!L:L,MATCH($C3219,'Policy Characteristics'!$C:$C,0))),"",INDEX('Policy Characteristics'!L:L,MATCH($C3219,'Policy Characteristics'!$C:$C,0)))</f>
        <v>research-and-development.html</v>
      </c>
    </row>
    <row r="3220" spans="1:18" x14ac:dyDescent="0.35">
      <c r="A3220" s="254" t="str">
        <f>IF(ISBLANK(INDEX('Policy Characteristics'!A:A,MATCH($C3220,'Policy Characteristics'!$C:$C,0))),"",INDEX('Policy Characteristics'!A:A,MATCH($C3220,'Policy Characteristics'!$C:$C,0)))</f>
        <v>Research and Development</v>
      </c>
      <c r="B3220" s="262" t="str">
        <f>IF(ISBLANK(INDEX('Policy Characteristics'!B:B,MATCH($C3220,'Policy Characteristics'!$C:$C,0))),"",INDEX('Policy Characteristics'!B:B,MATCH($C3220,'Policy Characteristics'!$C:$C,0)))</f>
        <v>Fuel Use Reduction</v>
      </c>
      <c r="C3220" s="254" t="str">
        <f t="shared" si="155"/>
        <v>RnD Industry Fuel Use Perc Reduction</v>
      </c>
      <c r="D3220" t="s">
        <v>3035</v>
      </c>
      <c r="E3220" s="45"/>
      <c r="F3220" s="6" t="s">
        <v>3060</v>
      </c>
      <c r="G3220" s="45"/>
      <c r="H3220" s="47">
        <f t="shared" si="150"/>
        <v>3219</v>
      </c>
      <c r="I3220" s="324" t="s">
        <v>40</v>
      </c>
      <c r="J3220" s="255" t="str">
        <f>IF(ISBLANK(INDEX('Policy Characteristics'!D:D,MATCH($C3220,'Policy Characteristics'!$C:$C,0))),"",INDEX('Policy Characteristics'!D:D,MATCH($C3220,'Policy Characteristics'!$C:$C,0)))</f>
        <v>R&amp;D Fuel Use Reductions</v>
      </c>
      <c r="K3220" s="254" t="str">
        <f>IF(ISBLANK(INDEX('Policy Characteristics'!E:E,MATCH($C3220,'Policy Characteristics'!$C:$C,0))),"",INDEX('Policy Characteristics'!E:E,MATCH($C3220,'Policy Characteristics'!$C:$C,0)))</f>
        <v>RnD industry fuel use reduction</v>
      </c>
      <c r="L3220" s="261">
        <f>IF(ISBLANK(INDEX('Policy Characteristics'!F:F,MATCH($C3220,'Policy Characteristics'!$C:$C,0))),"",INDEX('Policy Characteristics'!F:F,MATCH($C3220,'Policy Characteristics'!$C:$C,0)))</f>
        <v>0</v>
      </c>
      <c r="M3220" s="261">
        <f>IF(ISBLANK(INDEX('Policy Characteristics'!G:G,MATCH($C3220,'Policy Characteristics'!$C:$C,0))),"",INDEX('Policy Characteristics'!G:G,MATCH($C3220,'Policy Characteristics'!$C:$C,0)))</f>
        <v>0.4</v>
      </c>
      <c r="N3220" s="261">
        <f>IF(ISBLANK(INDEX('Policy Characteristics'!H:H,MATCH($C3220,'Policy Characteristics'!$C:$C,0))),"",INDEX('Policy Characteristics'!H:H,MATCH($C3220,'Policy Characteristics'!$C:$C,0)))</f>
        <v>0.01</v>
      </c>
      <c r="O3220" s="254" t="str">
        <f>IF(ISBLANK(INDEX('Policy Characteristics'!I:I,MATCH($C3220,'Policy Characteristics'!$C:$C,0))),"",INDEX('Policy Characteristics'!I:I,MATCH($C3220,'Policy Characteristics'!$C:$C,0)))</f>
        <v>% reduction in fuel use</v>
      </c>
      <c r="P3220" s="254" t="str">
        <f>IF(ISBLANK(INDEX('Policy Characteristics'!J:J,MATCH($C3220,'Policy Characteristics'!$C:$C,0))),"",INDEX('Policy Characteristics'!J:J,MATCH($C3220,'Policy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0" s="254" t="str">
        <f>IF(ISBLANK(INDEX('Policy Characteristics'!K:K,MATCH($C3220,'Policy Characteristics'!$C:$C,0))),"",INDEX('Policy Characteristics'!K:K,MATCH($C3220,'Policy Characteristics'!$C:$C,0)))</f>
        <v>architectural-design.html#rnd</v>
      </c>
      <c r="R3220" s="254" t="str">
        <f>IF(ISBLANK(INDEX('Policy Characteristics'!L:L,MATCH($C3220,'Policy Characteristics'!$C:$C,0))),"",INDEX('Policy Characteristics'!L:L,MATCH($C3220,'Policy Characteristics'!$C:$C,0)))</f>
        <v>research-and-development.html</v>
      </c>
    </row>
    <row r="3221" spans="1:18" x14ac:dyDescent="0.35">
      <c r="A3221" s="254" t="str">
        <f>IF(ISBLANK(INDEX('Policy Characteristics'!A:A,MATCH($C3221,'Policy Characteristics'!$C:$C,0))),"",INDEX('Policy Characteristics'!A:A,MATCH($C3221,'Policy Characteristics'!$C:$C,0)))</f>
        <v>Research and Development</v>
      </c>
      <c r="B3221" s="262" t="str">
        <f>IF(ISBLANK(INDEX('Policy Characteristics'!B:B,MATCH($C3221,'Policy Characteristics'!$C:$C,0))),"",INDEX('Policy Characteristics'!B:B,MATCH($C3221,'Policy Characteristics'!$C:$C,0)))</f>
        <v>Fuel Use Reduction</v>
      </c>
      <c r="C3221" s="254" t="str">
        <f t="shared" si="155"/>
        <v>RnD Industry Fuel Use Perc Reduction</v>
      </c>
      <c r="D3221" t="s">
        <v>3036</v>
      </c>
      <c r="E3221" s="45"/>
      <c r="F3221" s="6" t="s">
        <v>3061</v>
      </c>
      <c r="G3221" s="45"/>
      <c r="H3221" s="47">
        <f t="shared" si="150"/>
        <v>3220</v>
      </c>
      <c r="I3221" s="324" t="s">
        <v>40</v>
      </c>
      <c r="J3221" s="255" t="str">
        <f>IF(ISBLANK(INDEX('Policy Characteristics'!D:D,MATCH($C3221,'Policy Characteristics'!$C:$C,0))),"",INDEX('Policy Characteristics'!D:D,MATCH($C3221,'Policy Characteristics'!$C:$C,0)))</f>
        <v>R&amp;D Fuel Use Reductions</v>
      </c>
      <c r="K3221" s="254" t="str">
        <f>IF(ISBLANK(INDEX('Policy Characteristics'!E:E,MATCH($C3221,'Policy Characteristics'!$C:$C,0))),"",INDEX('Policy Characteristics'!E:E,MATCH($C3221,'Policy Characteristics'!$C:$C,0)))</f>
        <v>RnD industry fuel use reduction</v>
      </c>
      <c r="L3221" s="261">
        <f>IF(ISBLANK(INDEX('Policy Characteristics'!F:F,MATCH($C3221,'Policy Characteristics'!$C:$C,0))),"",INDEX('Policy Characteristics'!F:F,MATCH($C3221,'Policy Characteristics'!$C:$C,0)))</f>
        <v>0</v>
      </c>
      <c r="M3221" s="261">
        <f>IF(ISBLANK(INDEX('Policy Characteristics'!G:G,MATCH($C3221,'Policy Characteristics'!$C:$C,0))),"",INDEX('Policy Characteristics'!G:G,MATCH($C3221,'Policy Characteristics'!$C:$C,0)))</f>
        <v>0.4</v>
      </c>
      <c r="N3221" s="261">
        <f>IF(ISBLANK(INDEX('Policy Characteristics'!H:H,MATCH($C3221,'Policy Characteristics'!$C:$C,0))),"",INDEX('Policy Characteristics'!H:H,MATCH($C3221,'Policy Characteristics'!$C:$C,0)))</f>
        <v>0.01</v>
      </c>
      <c r="O3221" s="254" t="str">
        <f>IF(ISBLANK(INDEX('Policy Characteristics'!I:I,MATCH($C3221,'Policy Characteristics'!$C:$C,0))),"",INDEX('Policy Characteristics'!I:I,MATCH($C3221,'Policy Characteristics'!$C:$C,0)))</f>
        <v>% reduction in fuel use</v>
      </c>
      <c r="P3221" s="254" t="str">
        <f>IF(ISBLANK(INDEX('Policy Characteristics'!J:J,MATCH($C3221,'Policy Characteristics'!$C:$C,0))),"",INDEX('Policy Characteristics'!J:J,MATCH($C3221,'Policy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1" s="254" t="str">
        <f>IF(ISBLANK(INDEX('Policy Characteristics'!K:K,MATCH($C3221,'Policy Characteristics'!$C:$C,0))),"",INDEX('Policy Characteristics'!K:K,MATCH($C3221,'Policy Characteristics'!$C:$C,0)))</f>
        <v>architectural-design.html#rnd</v>
      </c>
      <c r="R3221" s="254" t="str">
        <f>IF(ISBLANK(INDEX('Policy Characteristics'!L:L,MATCH($C3221,'Policy Characteristics'!$C:$C,0))),"",INDEX('Policy Characteristics'!L:L,MATCH($C3221,'Policy Characteristics'!$C:$C,0)))</f>
        <v>research-and-development.html</v>
      </c>
    </row>
    <row r="3222" spans="1:18" x14ac:dyDescent="0.35">
      <c r="A3222" s="254" t="str">
        <f>IF(ISBLANK(INDEX('Policy Characteristics'!A:A,MATCH($C3222,'Policy Characteristics'!$C:$C,0))),"",INDEX('Policy Characteristics'!A:A,MATCH($C3222,'Policy Characteristics'!$C:$C,0)))</f>
        <v>Research and Development</v>
      </c>
      <c r="B3222" s="262" t="str">
        <f>IF(ISBLANK(INDEX('Policy Characteristics'!B:B,MATCH($C3222,'Policy Characteristics'!$C:$C,0))),"",INDEX('Policy Characteristics'!B:B,MATCH($C3222,'Policy Characteristics'!$C:$C,0)))</f>
        <v>Fuel Use Reduction</v>
      </c>
      <c r="C3222" s="254" t="str">
        <f t="shared" si="155"/>
        <v>RnD Industry Fuel Use Perc Reduction</v>
      </c>
      <c r="D3222" t="s">
        <v>3037</v>
      </c>
      <c r="E3222" s="45"/>
      <c r="F3222" s="6" t="s">
        <v>3062</v>
      </c>
      <c r="G3222" s="45"/>
      <c r="H3222" s="47">
        <f t="shared" si="150"/>
        <v>3221</v>
      </c>
      <c r="I3222" s="324" t="s">
        <v>40</v>
      </c>
      <c r="J3222" s="255" t="str">
        <f>IF(ISBLANK(INDEX('Policy Characteristics'!D:D,MATCH($C3222,'Policy Characteristics'!$C:$C,0))),"",INDEX('Policy Characteristics'!D:D,MATCH($C3222,'Policy Characteristics'!$C:$C,0)))</f>
        <v>R&amp;D Fuel Use Reductions</v>
      </c>
      <c r="K3222" s="254" t="str">
        <f>IF(ISBLANK(INDEX('Policy Characteristics'!E:E,MATCH($C3222,'Policy Characteristics'!$C:$C,0))),"",INDEX('Policy Characteristics'!E:E,MATCH($C3222,'Policy Characteristics'!$C:$C,0)))</f>
        <v>RnD industry fuel use reduction</v>
      </c>
      <c r="L3222" s="261">
        <f>IF(ISBLANK(INDEX('Policy Characteristics'!F:F,MATCH($C3222,'Policy Characteristics'!$C:$C,0))),"",INDEX('Policy Characteristics'!F:F,MATCH($C3222,'Policy Characteristics'!$C:$C,0)))</f>
        <v>0</v>
      </c>
      <c r="M3222" s="261">
        <f>IF(ISBLANK(INDEX('Policy Characteristics'!G:G,MATCH($C3222,'Policy Characteristics'!$C:$C,0))),"",INDEX('Policy Characteristics'!G:G,MATCH($C3222,'Policy Characteristics'!$C:$C,0)))</f>
        <v>0.4</v>
      </c>
      <c r="N3222" s="261">
        <f>IF(ISBLANK(INDEX('Policy Characteristics'!H:H,MATCH($C3222,'Policy Characteristics'!$C:$C,0))),"",INDEX('Policy Characteristics'!H:H,MATCH($C3222,'Policy Characteristics'!$C:$C,0)))</f>
        <v>0.01</v>
      </c>
      <c r="O3222" s="254" t="str">
        <f>IF(ISBLANK(INDEX('Policy Characteristics'!I:I,MATCH($C3222,'Policy Characteristics'!$C:$C,0))),"",INDEX('Policy Characteristics'!I:I,MATCH($C3222,'Policy Characteristics'!$C:$C,0)))</f>
        <v>% reduction in fuel use</v>
      </c>
      <c r="P3222" s="254" t="str">
        <f>IF(ISBLANK(INDEX('Policy Characteristics'!J:J,MATCH($C3222,'Policy Characteristics'!$C:$C,0))),"",INDEX('Policy Characteristics'!J:J,MATCH($C3222,'Policy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2" s="254" t="str">
        <f>IF(ISBLANK(INDEX('Policy Characteristics'!K:K,MATCH($C3222,'Policy Characteristics'!$C:$C,0))),"",INDEX('Policy Characteristics'!K:K,MATCH($C3222,'Policy Characteristics'!$C:$C,0)))</f>
        <v>architectural-design.html#rnd</v>
      </c>
      <c r="R3222" s="254" t="str">
        <f>IF(ISBLANK(INDEX('Policy Characteristics'!L:L,MATCH($C3222,'Policy Characteristics'!$C:$C,0))),"",INDEX('Policy Characteristics'!L:L,MATCH($C3222,'Policy Characteristics'!$C:$C,0)))</f>
        <v>research-and-development.html</v>
      </c>
    </row>
    <row r="3223" spans="1:18" x14ac:dyDescent="0.35">
      <c r="A3223" s="254" t="str">
        <f>IF(ISBLANK(INDEX('Policy Characteristics'!A:A,MATCH($C3223,'Policy Characteristics'!$C:$C,0))),"",INDEX('Policy Characteristics'!A:A,MATCH($C3223,'Policy Characteristics'!$C:$C,0)))</f>
        <v>Research and Development</v>
      </c>
      <c r="B3223" s="262" t="str">
        <f>IF(ISBLANK(INDEX('Policy Characteristics'!B:B,MATCH($C3223,'Policy Characteristics'!$C:$C,0))),"",INDEX('Policy Characteristics'!B:B,MATCH($C3223,'Policy Characteristics'!$C:$C,0)))</f>
        <v>Fuel Use Reduction</v>
      </c>
      <c r="C3223" s="254" t="str">
        <f t="shared" si="155"/>
        <v>RnD Industry Fuel Use Perc Reduction</v>
      </c>
      <c r="D3223" t="s">
        <v>3038</v>
      </c>
      <c r="E3223" s="45"/>
      <c r="F3223" s="6" t="s">
        <v>3063</v>
      </c>
      <c r="G3223" s="45"/>
      <c r="H3223" s="47">
        <f t="shared" si="150"/>
        <v>3222</v>
      </c>
      <c r="I3223" s="324" t="s">
        <v>40</v>
      </c>
      <c r="J3223" s="255" t="str">
        <f>IF(ISBLANK(INDEX('Policy Characteristics'!D:D,MATCH($C3223,'Policy Characteristics'!$C:$C,0))),"",INDEX('Policy Characteristics'!D:D,MATCH($C3223,'Policy Characteristics'!$C:$C,0)))</f>
        <v>R&amp;D Fuel Use Reductions</v>
      </c>
      <c r="K3223" s="254" t="str">
        <f>IF(ISBLANK(INDEX('Policy Characteristics'!E:E,MATCH($C3223,'Policy Characteristics'!$C:$C,0))),"",INDEX('Policy Characteristics'!E:E,MATCH($C3223,'Policy Characteristics'!$C:$C,0)))</f>
        <v>RnD industry fuel use reduction</v>
      </c>
      <c r="L3223" s="261">
        <f>IF(ISBLANK(INDEX('Policy Characteristics'!F:F,MATCH($C3223,'Policy Characteristics'!$C:$C,0))),"",INDEX('Policy Characteristics'!F:F,MATCH($C3223,'Policy Characteristics'!$C:$C,0)))</f>
        <v>0</v>
      </c>
      <c r="M3223" s="261">
        <f>IF(ISBLANK(INDEX('Policy Characteristics'!G:G,MATCH($C3223,'Policy Characteristics'!$C:$C,0))),"",INDEX('Policy Characteristics'!G:G,MATCH($C3223,'Policy Characteristics'!$C:$C,0)))</f>
        <v>0.4</v>
      </c>
      <c r="N3223" s="261">
        <f>IF(ISBLANK(INDEX('Policy Characteristics'!H:H,MATCH($C3223,'Policy Characteristics'!$C:$C,0))),"",INDEX('Policy Characteristics'!H:H,MATCH($C3223,'Policy Characteristics'!$C:$C,0)))</f>
        <v>0.01</v>
      </c>
      <c r="O3223" s="254" t="str">
        <f>IF(ISBLANK(INDEX('Policy Characteristics'!I:I,MATCH($C3223,'Policy Characteristics'!$C:$C,0))),"",INDEX('Policy Characteristics'!I:I,MATCH($C3223,'Policy Characteristics'!$C:$C,0)))</f>
        <v>% reduction in fuel use</v>
      </c>
      <c r="P3223" s="254" t="str">
        <f>IF(ISBLANK(INDEX('Policy Characteristics'!J:J,MATCH($C3223,'Policy Characteristics'!$C:$C,0))),"",INDEX('Policy Characteristics'!J:J,MATCH($C3223,'Policy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3" s="254" t="str">
        <f>IF(ISBLANK(INDEX('Policy Characteristics'!K:K,MATCH($C3223,'Policy Characteristics'!$C:$C,0))),"",INDEX('Policy Characteristics'!K:K,MATCH($C3223,'Policy Characteristics'!$C:$C,0)))</f>
        <v>architectural-design.html#rnd</v>
      </c>
      <c r="R3223" s="254" t="str">
        <f>IF(ISBLANK(INDEX('Policy Characteristics'!L:L,MATCH($C3223,'Policy Characteristics'!$C:$C,0))),"",INDEX('Policy Characteristics'!L:L,MATCH($C3223,'Policy Characteristics'!$C:$C,0)))</f>
        <v>research-and-development.html</v>
      </c>
    </row>
    <row r="3224" spans="1:18" x14ac:dyDescent="0.35">
      <c r="A3224" s="254" t="str">
        <f>IF(ISBLANK(INDEX('Policy Characteristics'!A:A,MATCH($C3224,'Policy Characteristics'!$C:$C,0))),"",INDEX('Policy Characteristics'!A:A,MATCH($C3224,'Policy Characteristics'!$C:$C,0)))</f>
        <v>Research and Development</v>
      </c>
      <c r="B3224" s="262" t="str">
        <f>IF(ISBLANK(INDEX('Policy Characteristics'!B:B,MATCH($C3224,'Policy Characteristics'!$C:$C,0))),"",INDEX('Policy Characteristics'!B:B,MATCH($C3224,'Policy Characteristics'!$C:$C,0)))</f>
        <v>Fuel Use Reduction</v>
      </c>
      <c r="C3224" s="254" t="str">
        <f t="shared" si="155"/>
        <v>RnD Industry Fuel Use Perc Reduction</v>
      </c>
      <c r="D3224" t="s">
        <v>3039</v>
      </c>
      <c r="E3224" s="45"/>
      <c r="F3224" s="6" t="s">
        <v>3064</v>
      </c>
      <c r="G3224" s="45"/>
      <c r="H3224" s="47">
        <f t="shared" si="150"/>
        <v>3223</v>
      </c>
      <c r="I3224" s="324" t="s">
        <v>40</v>
      </c>
      <c r="J3224" s="255" t="str">
        <f>IF(ISBLANK(INDEX('Policy Characteristics'!D:D,MATCH($C3224,'Policy Characteristics'!$C:$C,0))),"",INDEX('Policy Characteristics'!D:D,MATCH($C3224,'Policy Characteristics'!$C:$C,0)))</f>
        <v>R&amp;D Fuel Use Reductions</v>
      </c>
      <c r="K3224" s="254" t="str">
        <f>IF(ISBLANK(INDEX('Policy Characteristics'!E:E,MATCH($C3224,'Policy Characteristics'!$C:$C,0))),"",INDEX('Policy Characteristics'!E:E,MATCH($C3224,'Policy Characteristics'!$C:$C,0)))</f>
        <v>RnD industry fuel use reduction</v>
      </c>
      <c r="L3224" s="261">
        <f>IF(ISBLANK(INDEX('Policy Characteristics'!F:F,MATCH($C3224,'Policy Characteristics'!$C:$C,0))),"",INDEX('Policy Characteristics'!F:F,MATCH($C3224,'Policy Characteristics'!$C:$C,0)))</f>
        <v>0</v>
      </c>
      <c r="M3224" s="261">
        <f>IF(ISBLANK(INDEX('Policy Characteristics'!G:G,MATCH($C3224,'Policy Characteristics'!$C:$C,0))),"",INDEX('Policy Characteristics'!G:G,MATCH($C3224,'Policy Characteristics'!$C:$C,0)))</f>
        <v>0.4</v>
      </c>
      <c r="N3224" s="261">
        <f>IF(ISBLANK(INDEX('Policy Characteristics'!H:H,MATCH($C3224,'Policy Characteristics'!$C:$C,0))),"",INDEX('Policy Characteristics'!H:H,MATCH($C3224,'Policy Characteristics'!$C:$C,0)))</f>
        <v>0.01</v>
      </c>
      <c r="O3224" s="254" t="str">
        <f>IF(ISBLANK(INDEX('Policy Characteristics'!I:I,MATCH($C3224,'Policy Characteristics'!$C:$C,0))),"",INDEX('Policy Characteristics'!I:I,MATCH($C3224,'Policy Characteristics'!$C:$C,0)))</f>
        <v>% reduction in fuel use</v>
      </c>
      <c r="P3224" s="254" t="str">
        <f>IF(ISBLANK(INDEX('Policy Characteristics'!J:J,MATCH($C3224,'Policy Characteristics'!$C:$C,0))),"",INDEX('Policy Characteristics'!J:J,MATCH($C3224,'Policy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4" s="254" t="str">
        <f>IF(ISBLANK(INDEX('Policy Characteristics'!K:K,MATCH($C3224,'Policy Characteristics'!$C:$C,0))),"",INDEX('Policy Characteristics'!K:K,MATCH($C3224,'Policy Characteristics'!$C:$C,0)))</f>
        <v>architectural-design.html#rnd</v>
      </c>
      <c r="R3224" s="254" t="str">
        <f>IF(ISBLANK(INDEX('Policy Characteristics'!L:L,MATCH($C3224,'Policy Characteristics'!$C:$C,0))),"",INDEX('Policy Characteristics'!L:L,MATCH($C3224,'Policy Characteristics'!$C:$C,0)))</f>
        <v>research-and-development.html</v>
      </c>
    </row>
    <row r="3225" spans="1:18" x14ac:dyDescent="0.35">
      <c r="A3225" s="254" t="str">
        <f>IF(ISBLANK(INDEX('Policy Characteristics'!A:A,MATCH($C3225,'Policy Characteristics'!$C:$C,0))),"",INDEX('Policy Characteristics'!A:A,MATCH($C3225,'Policy Characteristics'!$C:$C,0)))</f>
        <v>Research and Development</v>
      </c>
      <c r="B3225" s="262" t="str">
        <f>IF(ISBLANK(INDEX('Policy Characteristics'!B:B,MATCH($C3225,'Policy Characteristics'!$C:$C,0))),"",INDEX('Policy Characteristics'!B:B,MATCH($C3225,'Policy Characteristics'!$C:$C,0)))</f>
        <v>Fuel Use Reduction</v>
      </c>
      <c r="C3225" s="254" t="str">
        <f t="shared" si="155"/>
        <v>RnD Industry Fuel Use Perc Reduction</v>
      </c>
      <c r="D3225" t="s">
        <v>3040</v>
      </c>
      <c r="E3225" s="45"/>
      <c r="F3225" s="6" t="s">
        <v>3065</v>
      </c>
      <c r="G3225" s="45"/>
      <c r="H3225" s="47">
        <f t="shared" si="150"/>
        <v>3224</v>
      </c>
      <c r="I3225" s="324" t="s">
        <v>40</v>
      </c>
      <c r="J3225" s="255" t="str">
        <f>IF(ISBLANK(INDEX('Policy Characteristics'!D:D,MATCH($C3225,'Policy Characteristics'!$C:$C,0))),"",INDEX('Policy Characteristics'!D:D,MATCH($C3225,'Policy Characteristics'!$C:$C,0)))</f>
        <v>R&amp;D Fuel Use Reductions</v>
      </c>
      <c r="K3225" s="254" t="str">
        <f>IF(ISBLANK(INDEX('Policy Characteristics'!E:E,MATCH($C3225,'Policy Characteristics'!$C:$C,0))),"",INDEX('Policy Characteristics'!E:E,MATCH($C3225,'Policy Characteristics'!$C:$C,0)))</f>
        <v>RnD industry fuel use reduction</v>
      </c>
      <c r="L3225" s="261">
        <f>IF(ISBLANK(INDEX('Policy Characteristics'!F:F,MATCH($C3225,'Policy Characteristics'!$C:$C,0))),"",INDEX('Policy Characteristics'!F:F,MATCH($C3225,'Policy Characteristics'!$C:$C,0)))</f>
        <v>0</v>
      </c>
      <c r="M3225" s="261">
        <f>IF(ISBLANK(INDEX('Policy Characteristics'!G:G,MATCH($C3225,'Policy Characteristics'!$C:$C,0))),"",INDEX('Policy Characteristics'!G:G,MATCH($C3225,'Policy Characteristics'!$C:$C,0)))</f>
        <v>0.4</v>
      </c>
      <c r="N3225" s="261">
        <f>IF(ISBLANK(INDEX('Policy Characteristics'!H:H,MATCH($C3225,'Policy Characteristics'!$C:$C,0))),"",INDEX('Policy Characteristics'!H:H,MATCH($C3225,'Policy Characteristics'!$C:$C,0)))</f>
        <v>0.01</v>
      </c>
      <c r="O3225" s="254" t="str">
        <f>IF(ISBLANK(INDEX('Policy Characteristics'!I:I,MATCH($C3225,'Policy Characteristics'!$C:$C,0))),"",INDEX('Policy Characteristics'!I:I,MATCH($C3225,'Policy Characteristics'!$C:$C,0)))</f>
        <v>% reduction in fuel use</v>
      </c>
      <c r="P3225" s="254" t="str">
        <f>IF(ISBLANK(INDEX('Policy Characteristics'!J:J,MATCH($C3225,'Policy Characteristics'!$C:$C,0))),"",INDEX('Policy Characteristics'!J:J,MATCH($C3225,'Policy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5" s="254" t="str">
        <f>IF(ISBLANK(INDEX('Policy Characteristics'!K:K,MATCH($C3225,'Policy Characteristics'!$C:$C,0))),"",INDEX('Policy Characteristics'!K:K,MATCH($C3225,'Policy Characteristics'!$C:$C,0)))</f>
        <v>architectural-design.html#rnd</v>
      </c>
      <c r="R3225" s="254" t="str">
        <f>IF(ISBLANK(INDEX('Policy Characteristics'!L:L,MATCH($C3225,'Policy Characteristics'!$C:$C,0))),"",INDEX('Policy Characteristics'!L:L,MATCH($C3225,'Policy Characteristics'!$C:$C,0)))</f>
        <v>research-and-development.html</v>
      </c>
    </row>
    <row r="3226" spans="1:18" x14ac:dyDescent="0.35">
      <c r="A3226" s="254" t="str">
        <f>IF(ISBLANK(INDEX('Policy Characteristics'!A:A,MATCH($C3226,'Policy Characteristics'!$C:$C,0))),"",INDEX('Policy Characteristics'!A:A,MATCH($C3226,'Policy Characteristics'!$C:$C,0)))</f>
        <v>Research and Development</v>
      </c>
      <c r="B3226" s="262" t="str">
        <f>IF(ISBLANK(INDEX('Policy Characteristics'!B:B,MATCH($C3226,'Policy Characteristics'!$C:$C,0))),"",INDEX('Policy Characteristics'!B:B,MATCH($C3226,'Policy Characteristics'!$C:$C,0)))</f>
        <v>Fuel Use Reduction</v>
      </c>
      <c r="C3226" s="254" t="str">
        <f t="shared" si="155"/>
        <v>RnD Industry Fuel Use Perc Reduction</v>
      </c>
      <c r="D3226" t="s">
        <v>3041</v>
      </c>
      <c r="E3226" s="45"/>
      <c r="F3226" s="6" t="s">
        <v>3066</v>
      </c>
      <c r="G3226" s="45"/>
      <c r="H3226" s="47">
        <f t="shared" si="150"/>
        <v>3225</v>
      </c>
      <c r="I3226" s="324" t="s">
        <v>40</v>
      </c>
      <c r="J3226" s="255" t="str">
        <f>IF(ISBLANK(INDEX('Policy Characteristics'!D:D,MATCH($C3226,'Policy Characteristics'!$C:$C,0))),"",INDEX('Policy Characteristics'!D:D,MATCH($C3226,'Policy Characteristics'!$C:$C,0)))</f>
        <v>R&amp;D Fuel Use Reductions</v>
      </c>
      <c r="K3226" s="254" t="str">
        <f>IF(ISBLANK(INDEX('Policy Characteristics'!E:E,MATCH($C3226,'Policy Characteristics'!$C:$C,0))),"",INDEX('Policy Characteristics'!E:E,MATCH($C3226,'Policy Characteristics'!$C:$C,0)))</f>
        <v>RnD industry fuel use reduction</v>
      </c>
      <c r="L3226" s="261">
        <f>IF(ISBLANK(INDEX('Policy Characteristics'!F:F,MATCH($C3226,'Policy Characteristics'!$C:$C,0))),"",INDEX('Policy Characteristics'!F:F,MATCH($C3226,'Policy Characteristics'!$C:$C,0)))</f>
        <v>0</v>
      </c>
      <c r="M3226" s="261">
        <f>IF(ISBLANK(INDEX('Policy Characteristics'!G:G,MATCH($C3226,'Policy Characteristics'!$C:$C,0))),"",INDEX('Policy Characteristics'!G:G,MATCH($C3226,'Policy Characteristics'!$C:$C,0)))</f>
        <v>0.4</v>
      </c>
      <c r="N3226" s="261">
        <f>IF(ISBLANK(INDEX('Policy Characteristics'!H:H,MATCH($C3226,'Policy Characteristics'!$C:$C,0))),"",INDEX('Policy Characteristics'!H:H,MATCH($C3226,'Policy Characteristics'!$C:$C,0)))</f>
        <v>0.01</v>
      </c>
      <c r="O3226" s="254" t="str">
        <f>IF(ISBLANK(INDEX('Policy Characteristics'!I:I,MATCH($C3226,'Policy Characteristics'!$C:$C,0))),"",INDEX('Policy Characteristics'!I:I,MATCH($C3226,'Policy Characteristics'!$C:$C,0)))</f>
        <v>% reduction in fuel use</v>
      </c>
      <c r="P3226" s="254" t="str">
        <f>IF(ISBLANK(INDEX('Policy Characteristics'!J:J,MATCH($C3226,'Policy Characteristics'!$C:$C,0))),"",INDEX('Policy Characteristics'!J:J,MATCH($C3226,'Policy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6" s="254" t="str">
        <f>IF(ISBLANK(INDEX('Policy Characteristics'!K:K,MATCH($C3226,'Policy Characteristics'!$C:$C,0))),"",INDEX('Policy Characteristics'!K:K,MATCH($C3226,'Policy Characteristics'!$C:$C,0)))</f>
        <v>architectural-design.html#rnd</v>
      </c>
      <c r="R3226" s="254" t="str">
        <f>IF(ISBLANK(INDEX('Policy Characteristics'!L:L,MATCH($C3226,'Policy Characteristics'!$C:$C,0))),"",INDEX('Policy Characteristics'!L:L,MATCH($C3226,'Policy Characteristics'!$C:$C,0)))</f>
        <v>research-and-development.html</v>
      </c>
    </row>
    <row r="3227" spans="1:18" x14ac:dyDescent="0.35">
      <c r="A3227" s="254" t="str">
        <f>IF(ISBLANK(INDEX('Policy Characteristics'!A:A,MATCH($C3227,'Policy Characteristics'!$C:$C,0))),"",INDEX('Policy Characteristics'!A:A,MATCH($C3227,'Policy Characteristics'!$C:$C,0)))</f>
        <v>Research and Development</v>
      </c>
      <c r="B3227" s="262" t="str">
        <f>IF(ISBLANK(INDEX('Policy Characteristics'!B:B,MATCH($C3227,'Policy Characteristics'!$C:$C,0))),"",INDEX('Policy Characteristics'!B:B,MATCH($C3227,'Policy Characteristics'!$C:$C,0)))</f>
        <v>Fuel Use Reduction</v>
      </c>
      <c r="C3227" t="s">
        <v>282</v>
      </c>
      <c r="D3227" s="45" t="s">
        <v>2230</v>
      </c>
      <c r="E3227" s="45"/>
      <c r="F3227" s="45" t="s">
        <v>455</v>
      </c>
      <c r="G3227" s="45"/>
      <c r="H3227" s="47">
        <f t="shared" si="150"/>
        <v>3226</v>
      </c>
      <c r="I3227" s="324" t="s">
        <v>40</v>
      </c>
      <c r="J3227" s="255" t="str">
        <f>IF(ISBLANK(INDEX('Policy Characteristics'!D:D,MATCH($C3227,'Policy Characteristics'!$C:$C,0))),"",INDEX('Policy Characteristics'!D:D,MATCH($C3227,'Policy Characteristics'!$C:$C,0)))</f>
        <v>R&amp;D Fuel Use Reductions</v>
      </c>
      <c r="K3227" s="254" t="str">
        <f>IF(ISBLANK(INDEX('Policy Characteristics'!E:E,MATCH($C3227,'Policy Characteristics'!$C:$C,0))),"",INDEX('Policy Characteristics'!E:E,MATCH($C3227,'Policy Characteristics'!$C:$C,0)))</f>
        <v>RnD transportation fuel use reduction</v>
      </c>
      <c r="L3227" s="261">
        <f>IF(ISBLANK(INDEX('Policy Characteristics'!F:F,MATCH($C3227,'Policy Characteristics'!$C:$C,0))),"",INDEX('Policy Characteristics'!F:F,MATCH($C3227,'Policy Characteristics'!$C:$C,0)))</f>
        <v>0</v>
      </c>
      <c r="M3227" s="261">
        <f>IF(ISBLANK(INDEX('Policy Characteristics'!G:G,MATCH($C3227,'Policy Characteristics'!$C:$C,0))),"",INDEX('Policy Characteristics'!G:G,MATCH($C3227,'Policy Characteristics'!$C:$C,0)))</f>
        <v>0.4</v>
      </c>
      <c r="N3227" s="261">
        <f>IF(ISBLANK(INDEX('Policy Characteristics'!H:H,MATCH($C3227,'Policy Characteristics'!$C:$C,0))),"",INDEX('Policy Characteristics'!H:H,MATCH($C3227,'Policy Characteristics'!$C:$C,0)))</f>
        <v>0.01</v>
      </c>
      <c r="O3227" s="254" t="str">
        <f>IF(ISBLANK(INDEX('Policy Characteristics'!I:I,MATCH($C3227,'Policy Characteristics'!$C:$C,0))),"",INDEX('Policy Characteristics'!I:I,MATCH($C3227,'Policy Characteristics'!$C:$C,0)))</f>
        <v>% reduction in fuel use</v>
      </c>
      <c r="P3227" s="254" t="str">
        <f>IF(ISBLANK(INDEX('Policy Characteristics'!J:J,MATCH($C3227,'Policy Characteristics'!$C:$C,0))),"",INDEX('Policy Characteristics'!J:J,MATCH($C3227,'Policy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7" s="254" t="str">
        <f>IF(ISBLANK(INDEX('Policy Characteristics'!K:K,MATCH($C3227,'Policy Characteristics'!$C:$C,0))),"",INDEX('Policy Characteristics'!K:K,MATCH($C3227,'Policy Characteristics'!$C:$C,0)))</f>
        <v>architectural-design.html#rnd</v>
      </c>
      <c r="R3227" s="254" t="str">
        <f>IF(ISBLANK(INDEX('Policy Characteristics'!L:L,MATCH($C3227,'Policy Characteristics'!$C:$C,0))),"",INDEX('Policy Characteristics'!L:L,MATCH($C3227,'Policy Characteristics'!$C:$C,0)))</f>
        <v>research-and-development.html</v>
      </c>
    </row>
    <row r="3228" spans="1:18" x14ac:dyDescent="0.35">
      <c r="A3228" s="254" t="str">
        <f>IF(ISBLANK(INDEX('Policy Characteristics'!A:A,MATCH($C3228,'Policy Characteristics'!$C:$C,0))),"",INDEX('Policy Characteristics'!A:A,MATCH($C3228,'Policy Characteristics'!$C:$C,0)))</f>
        <v>Research and Development</v>
      </c>
      <c r="B3228" s="262" t="str">
        <f>IF(ISBLANK(INDEX('Policy Characteristics'!B:B,MATCH($C3228,'Policy Characteristics'!$C:$C,0))),"",INDEX('Policy Characteristics'!B:B,MATCH($C3228,'Policy Characteristics'!$C:$C,0)))</f>
        <v>Fuel Use Reduction</v>
      </c>
      <c r="C3228" s="254" t="str">
        <f t="shared" ref="C3228:C3233" si="156">C$3227</f>
        <v>RnD Transportation Fuel Use Perc Reduction</v>
      </c>
      <c r="D3228" s="45" t="s">
        <v>2231</v>
      </c>
      <c r="E3228" s="45"/>
      <c r="F3228" s="45" t="s">
        <v>456</v>
      </c>
      <c r="G3228" s="45"/>
      <c r="H3228" s="47">
        <f t="shared" ref="H3228:H3296" si="157">H3227+1</f>
        <v>3227</v>
      </c>
      <c r="I3228" s="324" t="s">
        <v>40</v>
      </c>
      <c r="J3228" s="255" t="str">
        <f>IF(ISBLANK(INDEX('Policy Characteristics'!D:D,MATCH($C3228,'Policy Characteristics'!$C:$C,0))),"",INDEX('Policy Characteristics'!D:D,MATCH($C3228,'Policy Characteristics'!$C:$C,0)))</f>
        <v>R&amp;D Fuel Use Reductions</v>
      </c>
      <c r="K3228" s="254" t="str">
        <f>IF(ISBLANK(INDEX('Policy Characteristics'!E:E,MATCH($C3228,'Policy Characteristics'!$C:$C,0))),"",INDEX('Policy Characteristics'!E:E,MATCH($C3228,'Policy Characteristics'!$C:$C,0)))</f>
        <v>RnD transportation fuel use reduction</v>
      </c>
      <c r="L3228" s="261">
        <f>IF(ISBLANK(INDEX('Policy Characteristics'!F:F,MATCH($C3228,'Policy Characteristics'!$C:$C,0))),"",INDEX('Policy Characteristics'!F:F,MATCH($C3228,'Policy Characteristics'!$C:$C,0)))</f>
        <v>0</v>
      </c>
      <c r="M3228" s="261">
        <f>IF(ISBLANK(INDEX('Policy Characteristics'!G:G,MATCH($C3228,'Policy Characteristics'!$C:$C,0))),"",INDEX('Policy Characteristics'!G:G,MATCH($C3228,'Policy Characteristics'!$C:$C,0)))</f>
        <v>0.4</v>
      </c>
      <c r="N3228" s="261">
        <f>IF(ISBLANK(INDEX('Policy Characteristics'!H:H,MATCH($C3228,'Policy Characteristics'!$C:$C,0))),"",INDEX('Policy Characteristics'!H:H,MATCH($C3228,'Policy Characteristics'!$C:$C,0)))</f>
        <v>0.01</v>
      </c>
      <c r="O3228" s="254" t="str">
        <f>IF(ISBLANK(INDEX('Policy Characteristics'!I:I,MATCH($C3228,'Policy Characteristics'!$C:$C,0))),"",INDEX('Policy Characteristics'!I:I,MATCH($C3228,'Policy Characteristics'!$C:$C,0)))</f>
        <v>% reduction in fuel use</v>
      </c>
      <c r="P3228" s="254" t="str">
        <f>IF(ISBLANK(INDEX('Policy Characteristics'!J:J,MATCH($C3228,'Policy Characteristics'!$C:$C,0))),"",INDEX('Policy Characteristics'!J:J,MATCH($C3228,'Policy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8" s="254" t="str">
        <f>IF(ISBLANK(INDEX('Policy Characteristics'!K:K,MATCH($C3228,'Policy Characteristics'!$C:$C,0))),"",INDEX('Policy Characteristics'!K:K,MATCH($C3228,'Policy Characteristics'!$C:$C,0)))</f>
        <v>architectural-design.html#rnd</v>
      </c>
      <c r="R3228" s="254" t="str">
        <f>IF(ISBLANK(INDEX('Policy Characteristics'!L:L,MATCH($C3228,'Policy Characteristics'!$C:$C,0))),"",INDEX('Policy Characteristics'!L:L,MATCH($C3228,'Policy Characteristics'!$C:$C,0)))</f>
        <v>research-and-development.html</v>
      </c>
    </row>
    <row r="3229" spans="1:18" x14ac:dyDescent="0.35">
      <c r="A3229" s="254" t="str">
        <f>IF(ISBLANK(INDEX('Policy Characteristics'!A:A,MATCH($C3229,'Policy Characteristics'!$C:$C,0))),"",INDEX('Policy Characteristics'!A:A,MATCH($C3229,'Policy Characteristics'!$C:$C,0)))</f>
        <v>Research and Development</v>
      </c>
      <c r="B3229" s="262" t="str">
        <f>IF(ISBLANK(INDEX('Policy Characteristics'!B:B,MATCH($C3229,'Policy Characteristics'!$C:$C,0))),"",INDEX('Policy Characteristics'!B:B,MATCH($C3229,'Policy Characteristics'!$C:$C,0)))</f>
        <v>Fuel Use Reduction</v>
      </c>
      <c r="C3229" s="254" t="str">
        <f t="shared" si="156"/>
        <v>RnD Transportation Fuel Use Perc Reduction</v>
      </c>
      <c r="D3229" s="45" t="s">
        <v>2232</v>
      </c>
      <c r="E3229" s="45"/>
      <c r="F3229" s="45" t="s">
        <v>457</v>
      </c>
      <c r="G3229" s="45"/>
      <c r="H3229" s="47">
        <f t="shared" si="157"/>
        <v>3228</v>
      </c>
      <c r="I3229" s="324" t="s">
        <v>40</v>
      </c>
      <c r="J3229" s="255" t="str">
        <f>IF(ISBLANK(INDEX('Policy Characteristics'!D:D,MATCH($C3229,'Policy Characteristics'!$C:$C,0))),"",INDEX('Policy Characteristics'!D:D,MATCH($C3229,'Policy Characteristics'!$C:$C,0)))</f>
        <v>R&amp;D Fuel Use Reductions</v>
      </c>
      <c r="K3229" s="254" t="str">
        <f>IF(ISBLANK(INDEX('Policy Characteristics'!E:E,MATCH($C3229,'Policy Characteristics'!$C:$C,0))),"",INDEX('Policy Characteristics'!E:E,MATCH($C3229,'Policy Characteristics'!$C:$C,0)))</f>
        <v>RnD transportation fuel use reduction</v>
      </c>
      <c r="L3229" s="261">
        <f>IF(ISBLANK(INDEX('Policy Characteristics'!F:F,MATCH($C3229,'Policy Characteristics'!$C:$C,0))),"",INDEX('Policy Characteristics'!F:F,MATCH($C3229,'Policy Characteristics'!$C:$C,0)))</f>
        <v>0</v>
      </c>
      <c r="M3229" s="261">
        <f>IF(ISBLANK(INDEX('Policy Characteristics'!G:G,MATCH($C3229,'Policy Characteristics'!$C:$C,0))),"",INDEX('Policy Characteristics'!G:G,MATCH($C3229,'Policy Characteristics'!$C:$C,0)))</f>
        <v>0.4</v>
      </c>
      <c r="N3229" s="261">
        <f>IF(ISBLANK(INDEX('Policy Characteristics'!H:H,MATCH($C3229,'Policy Characteristics'!$C:$C,0))),"",INDEX('Policy Characteristics'!H:H,MATCH($C3229,'Policy Characteristics'!$C:$C,0)))</f>
        <v>0.01</v>
      </c>
      <c r="O3229" s="254" t="str">
        <f>IF(ISBLANK(INDEX('Policy Characteristics'!I:I,MATCH($C3229,'Policy Characteristics'!$C:$C,0))),"",INDEX('Policy Characteristics'!I:I,MATCH($C3229,'Policy Characteristics'!$C:$C,0)))</f>
        <v>% reduction in fuel use</v>
      </c>
      <c r="P3229" s="254" t="str">
        <f>IF(ISBLANK(INDEX('Policy Characteristics'!J:J,MATCH($C3229,'Policy Characteristics'!$C:$C,0))),"",INDEX('Policy Characteristics'!J:J,MATCH($C3229,'Policy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9" s="254" t="str">
        <f>IF(ISBLANK(INDEX('Policy Characteristics'!K:K,MATCH($C3229,'Policy Characteristics'!$C:$C,0))),"",INDEX('Policy Characteristics'!K:K,MATCH($C3229,'Policy Characteristics'!$C:$C,0)))</f>
        <v>architectural-design.html#rnd</v>
      </c>
      <c r="R3229" s="254" t="str">
        <f>IF(ISBLANK(INDEX('Policy Characteristics'!L:L,MATCH($C3229,'Policy Characteristics'!$C:$C,0))),"",INDEX('Policy Characteristics'!L:L,MATCH($C3229,'Policy Characteristics'!$C:$C,0)))</f>
        <v>research-and-development.html</v>
      </c>
    </row>
    <row r="3230" spans="1:18" x14ac:dyDescent="0.35">
      <c r="A3230" s="254" t="str">
        <f>IF(ISBLANK(INDEX('Policy Characteristics'!A:A,MATCH($C3230,'Policy Characteristics'!$C:$C,0))),"",INDEX('Policy Characteristics'!A:A,MATCH($C3230,'Policy Characteristics'!$C:$C,0)))</f>
        <v>Research and Development</v>
      </c>
      <c r="B3230" s="262" t="str">
        <f>IF(ISBLANK(INDEX('Policy Characteristics'!B:B,MATCH($C3230,'Policy Characteristics'!$C:$C,0))),"",INDEX('Policy Characteristics'!B:B,MATCH($C3230,'Policy Characteristics'!$C:$C,0)))</f>
        <v>Fuel Use Reduction</v>
      </c>
      <c r="C3230" s="254" t="str">
        <f t="shared" si="156"/>
        <v>RnD Transportation Fuel Use Perc Reduction</v>
      </c>
      <c r="D3230" s="45" t="s">
        <v>2233</v>
      </c>
      <c r="E3230" s="45"/>
      <c r="F3230" s="45" t="s">
        <v>458</v>
      </c>
      <c r="G3230" s="45"/>
      <c r="H3230" s="47">
        <f t="shared" si="157"/>
        <v>3229</v>
      </c>
      <c r="I3230" s="324" t="s">
        <v>40</v>
      </c>
      <c r="J3230" s="255" t="str">
        <f>IF(ISBLANK(INDEX('Policy Characteristics'!D:D,MATCH($C3230,'Policy Characteristics'!$C:$C,0))),"",INDEX('Policy Characteristics'!D:D,MATCH($C3230,'Policy Characteristics'!$C:$C,0)))</f>
        <v>R&amp;D Fuel Use Reductions</v>
      </c>
      <c r="K3230" s="254" t="str">
        <f>IF(ISBLANK(INDEX('Policy Characteristics'!E:E,MATCH($C3230,'Policy Characteristics'!$C:$C,0))),"",INDEX('Policy Characteristics'!E:E,MATCH($C3230,'Policy Characteristics'!$C:$C,0)))</f>
        <v>RnD transportation fuel use reduction</v>
      </c>
      <c r="L3230" s="261">
        <f>IF(ISBLANK(INDEX('Policy Characteristics'!F:F,MATCH($C3230,'Policy Characteristics'!$C:$C,0))),"",INDEX('Policy Characteristics'!F:F,MATCH($C3230,'Policy Characteristics'!$C:$C,0)))</f>
        <v>0</v>
      </c>
      <c r="M3230" s="261">
        <f>IF(ISBLANK(INDEX('Policy Characteristics'!G:G,MATCH($C3230,'Policy Characteristics'!$C:$C,0))),"",INDEX('Policy Characteristics'!G:G,MATCH($C3230,'Policy Characteristics'!$C:$C,0)))</f>
        <v>0.4</v>
      </c>
      <c r="N3230" s="261">
        <f>IF(ISBLANK(INDEX('Policy Characteristics'!H:H,MATCH($C3230,'Policy Characteristics'!$C:$C,0))),"",INDEX('Policy Characteristics'!H:H,MATCH($C3230,'Policy Characteristics'!$C:$C,0)))</f>
        <v>0.01</v>
      </c>
      <c r="O3230" s="254" t="str">
        <f>IF(ISBLANK(INDEX('Policy Characteristics'!I:I,MATCH($C3230,'Policy Characteristics'!$C:$C,0))),"",INDEX('Policy Characteristics'!I:I,MATCH($C3230,'Policy Characteristics'!$C:$C,0)))</f>
        <v>% reduction in fuel use</v>
      </c>
      <c r="P3230" s="254" t="str">
        <f>IF(ISBLANK(INDEX('Policy Characteristics'!J:J,MATCH($C3230,'Policy Characteristics'!$C:$C,0))),"",INDEX('Policy Characteristics'!J:J,MATCH($C3230,'Policy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0" s="254" t="str">
        <f>IF(ISBLANK(INDEX('Policy Characteristics'!K:K,MATCH($C3230,'Policy Characteristics'!$C:$C,0))),"",INDEX('Policy Characteristics'!K:K,MATCH($C3230,'Policy Characteristics'!$C:$C,0)))</f>
        <v>architectural-design.html#rnd</v>
      </c>
      <c r="R3230" s="254" t="str">
        <f>IF(ISBLANK(INDEX('Policy Characteristics'!L:L,MATCH($C3230,'Policy Characteristics'!$C:$C,0))),"",INDEX('Policy Characteristics'!L:L,MATCH($C3230,'Policy Characteristics'!$C:$C,0)))</f>
        <v>research-and-development.html</v>
      </c>
    </row>
    <row r="3231" spans="1:18" x14ac:dyDescent="0.35">
      <c r="A3231" s="254" t="str">
        <f>IF(ISBLANK(INDEX('Policy Characteristics'!A:A,MATCH($C3231,'Policy Characteristics'!$C:$C,0))),"",INDEX('Policy Characteristics'!A:A,MATCH($C3231,'Policy Characteristics'!$C:$C,0)))</f>
        <v>Research and Development</v>
      </c>
      <c r="B3231" s="262" t="str">
        <f>IF(ISBLANK(INDEX('Policy Characteristics'!B:B,MATCH($C3231,'Policy Characteristics'!$C:$C,0))),"",INDEX('Policy Characteristics'!B:B,MATCH($C3231,'Policy Characteristics'!$C:$C,0)))</f>
        <v>Fuel Use Reduction</v>
      </c>
      <c r="C3231" s="254" t="str">
        <f t="shared" si="156"/>
        <v>RnD Transportation Fuel Use Perc Reduction</v>
      </c>
      <c r="D3231" s="45" t="s">
        <v>2234</v>
      </c>
      <c r="E3231" s="45"/>
      <c r="F3231" s="45" t="s">
        <v>459</v>
      </c>
      <c r="G3231" s="45"/>
      <c r="H3231" s="47">
        <f t="shared" si="157"/>
        <v>3230</v>
      </c>
      <c r="I3231" s="324" t="s">
        <v>40</v>
      </c>
      <c r="J3231" s="255" t="str">
        <f>IF(ISBLANK(INDEX('Policy Characteristics'!D:D,MATCH($C3231,'Policy Characteristics'!$C:$C,0))),"",INDEX('Policy Characteristics'!D:D,MATCH($C3231,'Policy Characteristics'!$C:$C,0)))</f>
        <v>R&amp;D Fuel Use Reductions</v>
      </c>
      <c r="K3231" s="254" t="str">
        <f>IF(ISBLANK(INDEX('Policy Characteristics'!E:E,MATCH($C3231,'Policy Characteristics'!$C:$C,0))),"",INDEX('Policy Characteristics'!E:E,MATCH($C3231,'Policy Characteristics'!$C:$C,0)))</f>
        <v>RnD transportation fuel use reduction</v>
      </c>
      <c r="L3231" s="261">
        <f>IF(ISBLANK(INDEX('Policy Characteristics'!F:F,MATCH($C3231,'Policy Characteristics'!$C:$C,0))),"",INDEX('Policy Characteristics'!F:F,MATCH($C3231,'Policy Characteristics'!$C:$C,0)))</f>
        <v>0</v>
      </c>
      <c r="M3231" s="261">
        <f>IF(ISBLANK(INDEX('Policy Characteristics'!G:G,MATCH($C3231,'Policy Characteristics'!$C:$C,0))),"",INDEX('Policy Characteristics'!G:G,MATCH($C3231,'Policy Characteristics'!$C:$C,0)))</f>
        <v>0.4</v>
      </c>
      <c r="N3231" s="261">
        <f>IF(ISBLANK(INDEX('Policy Characteristics'!H:H,MATCH($C3231,'Policy Characteristics'!$C:$C,0))),"",INDEX('Policy Characteristics'!H:H,MATCH($C3231,'Policy Characteristics'!$C:$C,0)))</f>
        <v>0.01</v>
      </c>
      <c r="O3231" s="254" t="str">
        <f>IF(ISBLANK(INDEX('Policy Characteristics'!I:I,MATCH($C3231,'Policy Characteristics'!$C:$C,0))),"",INDEX('Policy Characteristics'!I:I,MATCH($C3231,'Policy Characteristics'!$C:$C,0)))</f>
        <v>% reduction in fuel use</v>
      </c>
      <c r="P3231" s="254" t="str">
        <f>IF(ISBLANK(INDEX('Policy Characteristics'!J:J,MATCH($C3231,'Policy Characteristics'!$C:$C,0))),"",INDEX('Policy Characteristics'!J:J,MATCH($C3231,'Policy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1" s="254" t="str">
        <f>IF(ISBLANK(INDEX('Policy Characteristics'!K:K,MATCH($C3231,'Policy Characteristics'!$C:$C,0))),"",INDEX('Policy Characteristics'!K:K,MATCH($C3231,'Policy Characteristics'!$C:$C,0)))</f>
        <v>architectural-design.html#rnd</v>
      </c>
      <c r="R3231" s="254" t="str">
        <f>IF(ISBLANK(INDEX('Policy Characteristics'!L:L,MATCH($C3231,'Policy Characteristics'!$C:$C,0))),"",INDEX('Policy Characteristics'!L:L,MATCH($C3231,'Policy Characteristics'!$C:$C,0)))</f>
        <v>research-and-development.html</v>
      </c>
    </row>
    <row r="3232" spans="1:18" x14ac:dyDescent="0.35">
      <c r="A3232" s="254" t="str">
        <f>IF(ISBLANK(INDEX('Policy Characteristics'!A:A,MATCH($C3232,'Policy Characteristics'!$C:$C,0))),"",INDEX('Policy Characteristics'!A:A,MATCH($C3232,'Policy Characteristics'!$C:$C,0)))</f>
        <v>Research and Development</v>
      </c>
      <c r="B3232" s="262" t="str">
        <f>IF(ISBLANK(INDEX('Policy Characteristics'!B:B,MATCH($C3232,'Policy Characteristics'!$C:$C,0))),"",INDEX('Policy Characteristics'!B:B,MATCH($C3232,'Policy Characteristics'!$C:$C,0)))</f>
        <v>Fuel Use Reduction</v>
      </c>
      <c r="C3232" s="254" t="str">
        <f t="shared" si="156"/>
        <v>RnD Transportation Fuel Use Perc Reduction</v>
      </c>
      <c r="D3232" s="45" t="s">
        <v>2478</v>
      </c>
      <c r="E3232" s="45"/>
      <c r="F3232" s="45" t="s">
        <v>2759</v>
      </c>
      <c r="G3232" s="45"/>
      <c r="H3232" s="47">
        <f t="shared" si="157"/>
        <v>3231</v>
      </c>
      <c r="I3232" s="324" t="s">
        <v>40</v>
      </c>
      <c r="J3232" s="255" t="str">
        <f>IF(ISBLANK(INDEX('Policy Characteristics'!D:D,MATCH($C3232,'Policy Characteristics'!$C:$C,0))),"",INDEX('Policy Characteristics'!D:D,MATCH($C3232,'Policy Characteristics'!$C:$C,0)))</f>
        <v>R&amp;D Fuel Use Reductions</v>
      </c>
      <c r="K3232" s="254" t="str">
        <f>IF(ISBLANK(INDEX('Policy Characteristics'!E:E,MATCH($C3232,'Policy Characteristics'!$C:$C,0))),"",INDEX('Policy Characteristics'!E:E,MATCH($C3232,'Policy Characteristics'!$C:$C,0)))</f>
        <v>RnD transportation fuel use reduction</v>
      </c>
      <c r="L3232" s="261">
        <f>IF(ISBLANK(INDEX('Policy Characteristics'!F:F,MATCH($C3232,'Policy Characteristics'!$C:$C,0))),"",INDEX('Policy Characteristics'!F:F,MATCH($C3232,'Policy Characteristics'!$C:$C,0)))</f>
        <v>0</v>
      </c>
      <c r="M3232" s="261">
        <f>IF(ISBLANK(INDEX('Policy Characteristics'!G:G,MATCH($C3232,'Policy Characteristics'!$C:$C,0))),"",INDEX('Policy Characteristics'!G:G,MATCH($C3232,'Policy Characteristics'!$C:$C,0)))</f>
        <v>0.4</v>
      </c>
      <c r="N3232" s="261">
        <f>IF(ISBLANK(INDEX('Policy Characteristics'!H:H,MATCH($C3232,'Policy Characteristics'!$C:$C,0))),"",INDEX('Policy Characteristics'!H:H,MATCH($C3232,'Policy Characteristics'!$C:$C,0)))</f>
        <v>0.01</v>
      </c>
      <c r="O3232" s="254" t="str">
        <f>IF(ISBLANK(INDEX('Policy Characteristics'!I:I,MATCH($C3232,'Policy Characteristics'!$C:$C,0))),"",INDEX('Policy Characteristics'!I:I,MATCH($C3232,'Policy Characteristics'!$C:$C,0)))</f>
        <v>% reduction in fuel use</v>
      </c>
      <c r="P3232" s="254" t="str">
        <f>IF(ISBLANK(INDEX('Policy Characteristics'!J:J,MATCH($C3232,'Policy Characteristics'!$C:$C,0))),"",INDEX('Policy Characteristics'!J:J,MATCH($C3232,'Policy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2" s="254" t="str">
        <f>IF(ISBLANK(INDEX('Policy Characteristics'!K:K,MATCH($C3232,'Policy Characteristics'!$C:$C,0))),"",INDEX('Policy Characteristics'!K:K,MATCH($C3232,'Policy Characteristics'!$C:$C,0)))</f>
        <v>architectural-design.html#rnd</v>
      </c>
      <c r="R3232" s="254" t="str">
        <f>IF(ISBLANK(INDEX('Policy Characteristics'!L:L,MATCH($C3232,'Policy Characteristics'!$C:$C,0))),"",INDEX('Policy Characteristics'!L:L,MATCH($C3232,'Policy Characteristics'!$C:$C,0)))</f>
        <v>research-and-development.html</v>
      </c>
    </row>
    <row r="3233" spans="1:18" x14ac:dyDescent="0.35">
      <c r="A3233" s="254" t="str">
        <f>IF(ISBLANK(INDEX('Policy Characteristics'!A:A,MATCH($C3233,'Policy Characteristics'!$C:$C,0))),"",INDEX('Policy Characteristics'!A:A,MATCH($C3233,'Policy Characteristics'!$C:$C,0)))</f>
        <v>Research and Development</v>
      </c>
      <c r="B3233" s="262" t="str">
        <f>IF(ISBLANK(INDEX('Policy Characteristics'!B:B,MATCH($C3233,'Policy Characteristics'!$C:$C,0))),"",INDEX('Policy Characteristics'!B:B,MATCH($C3233,'Policy Characteristics'!$C:$C,0)))</f>
        <v>Fuel Use Reduction</v>
      </c>
      <c r="C3233" s="254" t="str">
        <f t="shared" si="156"/>
        <v>RnD Transportation Fuel Use Perc Reduction</v>
      </c>
      <c r="D3233" s="45" t="s">
        <v>2477</v>
      </c>
      <c r="E3233" s="45"/>
      <c r="F3233" s="45" t="s">
        <v>2760</v>
      </c>
      <c r="G3233" s="45"/>
      <c r="H3233" s="47">
        <f t="shared" si="157"/>
        <v>3232</v>
      </c>
      <c r="I3233" s="324" t="s">
        <v>40</v>
      </c>
      <c r="J3233" s="255" t="str">
        <f>IF(ISBLANK(INDEX('Policy Characteristics'!D:D,MATCH($C3233,'Policy Characteristics'!$C:$C,0))),"",INDEX('Policy Characteristics'!D:D,MATCH($C3233,'Policy Characteristics'!$C:$C,0)))</f>
        <v>R&amp;D Fuel Use Reductions</v>
      </c>
      <c r="K3233" s="254" t="str">
        <f>IF(ISBLANK(INDEX('Policy Characteristics'!E:E,MATCH($C3233,'Policy Characteristics'!$C:$C,0))),"",INDEX('Policy Characteristics'!E:E,MATCH($C3233,'Policy Characteristics'!$C:$C,0)))</f>
        <v>RnD transportation fuel use reduction</v>
      </c>
      <c r="L3233" s="261">
        <f>IF(ISBLANK(INDEX('Policy Characteristics'!F:F,MATCH($C3233,'Policy Characteristics'!$C:$C,0))),"",INDEX('Policy Characteristics'!F:F,MATCH($C3233,'Policy Characteristics'!$C:$C,0)))</f>
        <v>0</v>
      </c>
      <c r="M3233" s="261">
        <f>IF(ISBLANK(INDEX('Policy Characteristics'!G:G,MATCH($C3233,'Policy Characteristics'!$C:$C,0))),"",INDEX('Policy Characteristics'!G:G,MATCH($C3233,'Policy Characteristics'!$C:$C,0)))</f>
        <v>0.4</v>
      </c>
      <c r="N3233" s="261">
        <f>IF(ISBLANK(INDEX('Policy Characteristics'!H:H,MATCH($C3233,'Policy Characteristics'!$C:$C,0))),"",INDEX('Policy Characteristics'!H:H,MATCH($C3233,'Policy Characteristics'!$C:$C,0)))</f>
        <v>0.01</v>
      </c>
      <c r="O3233" s="254" t="str">
        <f>IF(ISBLANK(INDEX('Policy Characteristics'!I:I,MATCH($C3233,'Policy Characteristics'!$C:$C,0))),"",INDEX('Policy Characteristics'!I:I,MATCH($C3233,'Policy Characteristics'!$C:$C,0)))</f>
        <v>% reduction in fuel use</v>
      </c>
      <c r="P3233" s="254" t="str">
        <f>IF(ISBLANK(INDEX('Policy Characteristics'!J:J,MATCH($C3233,'Policy Characteristics'!$C:$C,0))),"",INDEX('Policy Characteristics'!J:J,MATCH($C3233,'Policy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3" s="254" t="str">
        <f>IF(ISBLANK(INDEX('Policy Characteristics'!K:K,MATCH($C3233,'Policy Characteristics'!$C:$C,0))),"",INDEX('Policy Characteristics'!K:K,MATCH($C3233,'Policy Characteristics'!$C:$C,0)))</f>
        <v>architectural-design.html#rnd</v>
      </c>
      <c r="R3233" s="254" t="str">
        <f>IF(ISBLANK(INDEX('Policy Characteristics'!L:L,MATCH($C3233,'Policy Characteristics'!$C:$C,0))),"",INDEX('Policy Characteristics'!L:L,MATCH($C3233,'Policy Characteristics'!$C:$C,0)))</f>
        <v>research-and-development.html</v>
      </c>
    </row>
    <row r="3234" spans="1:18" x14ac:dyDescent="0.35">
      <c r="A3234" s="254" t="str">
        <f>IF(ISBLANK(INDEX('Policy Characteristics'!A:A,MATCH($C3234,'Policy Characteristics'!$C:$C,0))),"",INDEX('Policy Characteristics'!A:A,MATCH($C3234,'Policy Characteristics'!$C:$C,0)))</f>
        <v>Government Revenue Accounting</v>
      </c>
      <c r="B3234" s="262" t="str">
        <f>IF(ISBLANK(INDEX('Policy Characteristics'!B:B,MATCH($C3234,'Policy Characteristics'!$C:$C,0))),"",INDEX('Policy Characteristics'!B:B,MATCH($C3234,'Policy Characteristics'!$C:$C,0)))</f>
        <v>Carbon Tax Revenue</v>
      </c>
      <c r="C3234" t="s">
        <v>2913</v>
      </c>
      <c r="D3234" s="1" t="s">
        <v>2921</v>
      </c>
      <c r="F3234" s="1" t="s">
        <v>2926</v>
      </c>
      <c r="H3234" s="47">
        <f t="shared" si="157"/>
        <v>3233</v>
      </c>
      <c r="I3234" s="322" t="s">
        <v>40</v>
      </c>
      <c r="J3234" s="255" t="str">
        <f>IF(ISBLANK(INDEX('Policy Characteristics'!D:D,MATCH($C3234,'Policy Characteristics'!$C:$C,0))),"",INDEX('Policy Characteristics'!D:D,MATCH($C3234,'Policy Characteristics'!$C:$C,0)))</f>
        <v/>
      </c>
      <c r="K3234" s="254" t="str">
        <f>IF(ISBLANK(INDEX('Policy Characteristics'!E:E,MATCH($C3234,'Policy Characteristics'!$C:$C,0))),"",INDEX('Policy Characteristics'!E:E,MATCH($C3234,'Policy Characteristics'!$C:$C,0)))</f>
        <v>GRA carbon tax revenue</v>
      </c>
      <c r="L3234" s="261">
        <f>IF(ISBLANK(INDEX('Policy Characteristics'!F:F,MATCH($C3234,'Policy Characteristics'!$C:$C,0))),"",INDEX('Policy Characteristics'!F:F,MATCH($C3234,'Policy Characteristics'!$C:$C,0)))</f>
        <v>0</v>
      </c>
      <c r="M3234" s="261">
        <f>IF(ISBLANK(INDEX('Policy Characteristics'!G:G,MATCH($C3234,'Policy Characteristics'!$C:$C,0))),"",INDEX('Policy Characteristics'!G:G,MATCH($C3234,'Policy Characteristics'!$C:$C,0)))</f>
        <v>10</v>
      </c>
      <c r="N3234" s="261">
        <f>IF(ISBLANK(INDEX('Policy Characteristics'!H:H,MATCH($C3234,'Policy Characteristics'!$C:$C,0))),"",INDEX('Policy Characteristics'!H:H,MATCH($C3234,'Policy Characteristics'!$C:$C,0)))</f>
        <v>1</v>
      </c>
      <c r="O3234" s="254" t="str">
        <f>IF(ISBLANK(INDEX('Policy Characteristics'!I:I,MATCH($C3234,'Policy Characteristics'!$C:$C,0))),"",INDEX('Policy Characteristics'!I:I,MATCH($C3234,'Policy Characteristics'!$C:$C,0)))</f>
        <v>weight</v>
      </c>
      <c r="P3234" s="254" t="str">
        <f>IF(ISBLANK(INDEX('Policy Characteristics'!J:J,MATCH($C3234,'Policy Characteristics'!$C:$C,0))),"",INDEX('Policy Characteristics'!J:J,MATCH($C3234,'Policy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4" s="254" t="str">
        <f>IF(ISBLANK(INDEX('Policy Characteristics'!K:K,MATCH($C3234,'Policy Characteristics'!$C:$C,0))),"",INDEX('Policy Characteristics'!K:K,MATCH($C3234,'Policy Characteristics'!$C:$C,0)))</f>
        <v>io-model.html</v>
      </c>
      <c r="R3234" s="254" t="str">
        <f>IF(ISBLANK(INDEX('Policy Characteristics'!L:L,MATCH($C3234,'Policy Characteristics'!$C:$C,0))),"",INDEX('Policy Characteristics'!L:L,MATCH($C3234,'Policy Characteristics'!$C:$C,0)))</f>
        <v/>
      </c>
    </row>
    <row r="3235" spans="1:18" x14ac:dyDescent="0.35">
      <c r="A3235" s="254" t="str">
        <f>IF(ISBLANK(INDEX('Policy Characteristics'!A:A,MATCH($C3235,'Policy Characteristics'!$C:$C,0))),"",INDEX('Policy Characteristics'!A:A,MATCH($C3235,'Policy Characteristics'!$C:$C,0)))</f>
        <v>Government Revenue Accounting</v>
      </c>
      <c r="B3235" s="262" t="str">
        <f>IF(ISBLANK(INDEX('Policy Characteristics'!B:B,MATCH($C3235,'Policy Characteristics'!$C:$C,0))),"",INDEX('Policy Characteristics'!B:B,MATCH($C3235,'Policy Characteristics'!$C:$C,0)))</f>
        <v>Carbon Tax Revenue</v>
      </c>
      <c r="C3235" s="254" t="str">
        <f t="shared" ref="C3235" si="158">C$3234</f>
        <v>GRA for Carbon Tax Revenue</v>
      </c>
      <c r="D3235" s="1" t="s">
        <v>2922</v>
      </c>
      <c r="F3235" s="1" t="s">
        <v>2937</v>
      </c>
      <c r="H3235" s="47">
        <f t="shared" si="157"/>
        <v>3234</v>
      </c>
      <c r="I3235" s="326" t="str">
        <f t="shared" ref="I3235:I3238" si="159">I$3234</f>
        <v>Yes</v>
      </c>
      <c r="J3235" s="255" t="str">
        <f>IF(ISBLANK(INDEX('Policy Characteristics'!D:D,MATCH($C3235,'Policy Characteristics'!$C:$C,0))),"",INDEX('Policy Characteristics'!D:D,MATCH($C3235,'Policy Characteristics'!$C:$C,0)))</f>
        <v/>
      </c>
      <c r="K3235" s="254" t="str">
        <f>IF(ISBLANK(INDEX('Policy Characteristics'!E:E,MATCH($C3235,'Policy Characteristics'!$C:$C,0))),"",INDEX('Policy Characteristics'!E:E,MATCH($C3235,'Policy Characteristics'!$C:$C,0)))</f>
        <v>GRA carbon tax revenue</v>
      </c>
      <c r="L3235" s="261">
        <f>IF(ISBLANK(INDEX('Policy Characteristics'!F:F,MATCH($C3235,'Policy Characteristics'!$C:$C,0))),"",INDEX('Policy Characteristics'!F:F,MATCH($C3235,'Policy Characteristics'!$C:$C,0)))</f>
        <v>0</v>
      </c>
      <c r="M3235" s="261">
        <f>IF(ISBLANK(INDEX('Policy Characteristics'!G:G,MATCH($C3235,'Policy Characteristics'!$C:$C,0))),"",INDEX('Policy Characteristics'!G:G,MATCH($C3235,'Policy Characteristics'!$C:$C,0)))</f>
        <v>10</v>
      </c>
      <c r="N3235" s="261">
        <f>IF(ISBLANK(INDEX('Policy Characteristics'!H:H,MATCH($C3235,'Policy Characteristics'!$C:$C,0))),"",INDEX('Policy Characteristics'!H:H,MATCH($C3235,'Policy Characteristics'!$C:$C,0)))</f>
        <v>1</v>
      </c>
      <c r="O3235" s="254" t="str">
        <f>IF(ISBLANK(INDEX('Policy Characteristics'!I:I,MATCH($C3235,'Policy Characteristics'!$C:$C,0))),"",INDEX('Policy Characteristics'!I:I,MATCH($C3235,'Policy Characteristics'!$C:$C,0)))</f>
        <v>weight</v>
      </c>
      <c r="P3235" s="254" t="str">
        <f>IF(ISBLANK(INDEX('Policy Characteristics'!J:J,MATCH($C3235,'Policy Characteristics'!$C:$C,0))),"",INDEX('Policy Characteristics'!J:J,MATCH($C3235,'Policy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5" s="254" t="str">
        <f>IF(ISBLANK(INDEX('Policy Characteristics'!K:K,MATCH($C3235,'Policy Characteristics'!$C:$C,0))),"",INDEX('Policy Characteristics'!K:K,MATCH($C3235,'Policy Characteristics'!$C:$C,0)))</f>
        <v>io-model.html</v>
      </c>
      <c r="R3235" s="254" t="str">
        <f>IF(ISBLANK(INDEX('Policy Characteristics'!L:L,MATCH($C3235,'Policy Characteristics'!$C:$C,0))),"",INDEX('Policy Characteristics'!L:L,MATCH($C3235,'Policy Characteristics'!$C:$C,0)))</f>
        <v/>
      </c>
    </row>
    <row r="3236" spans="1:18" x14ac:dyDescent="0.35">
      <c r="A3236" s="254" t="str">
        <f>IF(ISBLANK(INDEX('Policy Characteristics'!A:A,MATCH($C3236,'Policy Characteristics'!$C:$C,0))),"",INDEX('Policy Characteristics'!A:A,MATCH($C3236,'Policy Characteristics'!$C:$C,0)))</f>
        <v>Government Revenue Accounting</v>
      </c>
      <c r="B3236" s="262" t="str">
        <f>IF(ISBLANK(INDEX('Policy Characteristics'!B:B,MATCH($C3236,'Policy Characteristics'!$C:$C,0))),"",INDEX('Policy Characteristics'!B:B,MATCH($C3236,'Policy Characteristics'!$C:$C,0)))</f>
        <v>Carbon Tax Revenue</v>
      </c>
      <c r="C3236" s="254" t="str">
        <f t="shared" ref="C3236:C3238" si="160">C$3234</f>
        <v>GRA for Carbon Tax Revenue</v>
      </c>
      <c r="D3236" s="1" t="s">
        <v>2923</v>
      </c>
      <c r="F3236" s="1" t="s">
        <v>2927</v>
      </c>
      <c r="H3236" s="47">
        <f t="shared" si="157"/>
        <v>3235</v>
      </c>
      <c r="I3236" s="326" t="str">
        <f t="shared" si="159"/>
        <v>Yes</v>
      </c>
      <c r="J3236" s="255" t="str">
        <f>IF(ISBLANK(INDEX('Policy Characteristics'!D:D,MATCH($C3236,'Policy Characteristics'!$C:$C,0))),"",INDEX('Policy Characteristics'!D:D,MATCH($C3236,'Policy Characteristics'!$C:$C,0)))</f>
        <v/>
      </c>
      <c r="K3236" s="254" t="str">
        <f>IF(ISBLANK(INDEX('Policy Characteristics'!E:E,MATCH($C3236,'Policy Characteristics'!$C:$C,0))),"",INDEX('Policy Characteristics'!E:E,MATCH($C3236,'Policy Characteristics'!$C:$C,0)))</f>
        <v>GRA carbon tax revenue</v>
      </c>
      <c r="L3236" s="261">
        <f>IF(ISBLANK(INDEX('Policy Characteristics'!F:F,MATCH($C3236,'Policy Characteristics'!$C:$C,0))),"",INDEX('Policy Characteristics'!F:F,MATCH($C3236,'Policy Characteristics'!$C:$C,0)))</f>
        <v>0</v>
      </c>
      <c r="M3236" s="261">
        <f>IF(ISBLANK(INDEX('Policy Characteristics'!G:G,MATCH($C3236,'Policy Characteristics'!$C:$C,0))),"",INDEX('Policy Characteristics'!G:G,MATCH($C3236,'Policy Characteristics'!$C:$C,0)))</f>
        <v>10</v>
      </c>
      <c r="N3236" s="261">
        <f>IF(ISBLANK(INDEX('Policy Characteristics'!H:H,MATCH($C3236,'Policy Characteristics'!$C:$C,0))),"",INDEX('Policy Characteristics'!H:H,MATCH($C3236,'Policy Characteristics'!$C:$C,0)))</f>
        <v>1</v>
      </c>
      <c r="O3236" s="254" t="str">
        <f>IF(ISBLANK(INDEX('Policy Characteristics'!I:I,MATCH($C3236,'Policy Characteristics'!$C:$C,0))),"",INDEX('Policy Characteristics'!I:I,MATCH($C3236,'Policy Characteristics'!$C:$C,0)))</f>
        <v>weight</v>
      </c>
      <c r="P3236" s="254" t="str">
        <f>IF(ISBLANK(INDEX('Policy Characteristics'!J:J,MATCH($C3236,'Policy Characteristics'!$C:$C,0))),"",INDEX('Policy Characteristics'!J:J,MATCH($C3236,'Policy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6" s="254" t="str">
        <f>IF(ISBLANK(INDEX('Policy Characteristics'!K:K,MATCH($C3236,'Policy Characteristics'!$C:$C,0))),"",INDEX('Policy Characteristics'!K:K,MATCH($C3236,'Policy Characteristics'!$C:$C,0)))</f>
        <v>io-model.html</v>
      </c>
      <c r="R3236" s="254" t="str">
        <f>IF(ISBLANK(INDEX('Policy Characteristics'!L:L,MATCH($C3236,'Policy Characteristics'!$C:$C,0))),"",INDEX('Policy Characteristics'!L:L,MATCH($C3236,'Policy Characteristics'!$C:$C,0)))</f>
        <v/>
      </c>
    </row>
    <row r="3237" spans="1:18" x14ac:dyDescent="0.35">
      <c r="A3237" s="254" t="str">
        <f>IF(ISBLANK(INDEX('Policy Characteristics'!A:A,MATCH($C3237,'Policy Characteristics'!$C:$C,0))),"",INDEX('Policy Characteristics'!A:A,MATCH($C3237,'Policy Characteristics'!$C:$C,0)))</f>
        <v>Government Revenue Accounting</v>
      </c>
      <c r="B3237" s="262" t="str">
        <f>IF(ISBLANK(INDEX('Policy Characteristics'!B:B,MATCH($C3237,'Policy Characteristics'!$C:$C,0))),"",INDEX('Policy Characteristics'!B:B,MATCH($C3237,'Policy Characteristics'!$C:$C,0)))</f>
        <v>Carbon Tax Revenue</v>
      </c>
      <c r="C3237" s="254" t="str">
        <f t="shared" si="160"/>
        <v>GRA for Carbon Tax Revenue</v>
      </c>
      <c r="D3237" s="1" t="s">
        <v>2924</v>
      </c>
      <c r="F3237" s="1" t="s">
        <v>2928</v>
      </c>
      <c r="H3237" s="47">
        <f t="shared" si="157"/>
        <v>3236</v>
      </c>
      <c r="I3237" s="326" t="str">
        <f t="shared" si="159"/>
        <v>Yes</v>
      </c>
      <c r="J3237" s="255" t="str">
        <f>IF(ISBLANK(INDEX('Policy Characteristics'!D:D,MATCH($C3237,'Policy Characteristics'!$C:$C,0))),"",INDEX('Policy Characteristics'!D:D,MATCH($C3237,'Policy Characteristics'!$C:$C,0)))</f>
        <v/>
      </c>
      <c r="K3237" s="254" t="str">
        <f>IF(ISBLANK(INDEX('Policy Characteristics'!E:E,MATCH($C3237,'Policy Characteristics'!$C:$C,0))),"",INDEX('Policy Characteristics'!E:E,MATCH($C3237,'Policy Characteristics'!$C:$C,0)))</f>
        <v>GRA carbon tax revenue</v>
      </c>
      <c r="L3237" s="261">
        <f>IF(ISBLANK(INDEX('Policy Characteristics'!F:F,MATCH($C3237,'Policy Characteristics'!$C:$C,0))),"",INDEX('Policy Characteristics'!F:F,MATCH($C3237,'Policy Characteristics'!$C:$C,0)))</f>
        <v>0</v>
      </c>
      <c r="M3237" s="261">
        <f>IF(ISBLANK(INDEX('Policy Characteristics'!G:G,MATCH($C3237,'Policy Characteristics'!$C:$C,0))),"",INDEX('Policy Characteristics'!G:G,MATCH($C3237,'Policy Characteristics'!$C:$C,0)))</f>
        <v>10</v>
      </c>
      <c r="N3237" s="261">
        <f>IF(ISBLANK(INDEX('Policy Characteristics'!H:H,MATCH($C3237,'Policy Characteristics'!$C:$C,0))),"",INDEX('Policy Characteristics'!H:H,MATCH($C3237,'Policy Characteristics'!$C:$C,0)))</f>
        <v>1</v>
      </c>
      <c r="O3237" s="254" t="str">
        <f>IF(ISBLANK(INDEX('Policy Characteristics'!I:I,MATCH($C3237,'Policy Characteristics'!$C:$C,0))),"",INDEX('Policy Characteristics'!I:I,MATCH($C3237,'Policy Characteristics'!$C:$C,0)))</f>
        <v>weight</v>
      </c>
      <c r="P3237" s="254" t="str">
        <f>IF(ISBLANK(INDEX('Policy Characteristics'!J:J,MATCH($C3237,'Policy Characteristics'!$C:$C,0))),"",INDEX('Policy Characteristics'!J:J,MATCH($C3237,'Policy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7" s="254" t="str">
        <f>IF(ISBLANK(INDEX('Policy Characteristics'!K:K,MATCH($C3237,'Policy Characteristics'!$C:$C,0))),"",INDEX('Policy Characteristics'!K:K,MATCH($C3237,'Policy Characteristics'!$C:$C,0)))</f>
        <v>io-model.html</v>
      </c>
      <c r="R3237" s="254" t="str">
        <f>IF(ISBLANK(INDEX('Policy Characteristics'!L:L,MATCH($C3237,'Policy Characteristics'!$C:$C,0))),"",INDEX('Policy Characteristics'!L:L,MATCH($C3237,'Policy Characteristics'!$C:$C,0)))</f>
        <v/>
      </c>
    </row>
    <row r="3238" spans="1:18" x14ac:dyDescent="0.35">
      <c r="A3238" s="254" t="str">
        <f>IF(ISBLANK(INDEX('Policy Characteristics'!A:A,MATCH($C3238,'Policy Characteristics'!$C:$C,0))),"",INDEX('Policy Characteristics'!A:A,MATCH($C3238,'Policy Characteristics'!$C:$C,0)))</f>
        <v>Government Revenue Accounting</v>
      </c>
      <c r="B3238" s="262" t="str">
        <f>IF(ISBLANK(INDEX('Policy Characteristics'!B:B,MATCH($C3238,'Policy Characteristics'!$C:$C,0))),"",INDEX('Policy Characteristics'!B:B,MATCH($C3238,'Policy Characteristics'!$C:$C,0)))</f>
        <v>Carbon Tax Revenue</v>
      </c>
      <c r="C3238" s="254" t="str">
        <f t="shared" si="160"/>
        <v>GRA for Carbon Tax Revenue</v>
      </c>
      <c r="D3238" s="1" t="s">
        <v>2925</v>
      </c>
      <c r="F3238" s="1" t="s">
        <v>2929</v>
      </c>
      <c r="H3238" s="47">
        <f t="shared" si="157"/>
        <v>3237</v>
      </c>
      <c r="I3238" s="326" t="str">
        <f t="shared" si="159"/>
        <v>Yes</v>
      </c>
      <c r="J3238" s="255" t="str">
        <f>IF(ISBLANK(INDEX('Policy Characteristics'!D:D,MATCH($C3238,'Policy Characteristics'!$C:$C,0))),"",INDEX('Policy Characteristics'!D:D,MATCH($C3238,'Policy Characteristics'!$C:$C,0)))</f>
        <v/>
      </c>
      <c r="K3238" s="254" t="str">
        <f>IF(ISBLANK(INDEX('Policy Characteristics'!E:E,MATCH($C3238,'Policy Characteristics'!$C:$C,0))),"",INDEX('Policy Characteristics'!E:E,MATCH($C3238,'Policy Characteristics'!$C:$C,0)))</f>
        <v>GRA carbon tax revenue</v>
      </c>
      <c r="L3238" s="261">
        <f>IF(ISBLANK(INDEX('Policy Characteristics'!F:F,MATCH($C3238,'Policy Characteristics'!$C:$C,0))),"",INDEX('Policy Characteristics'!F:F,MATCH($C3238,'Policy Characteristics'!$C:$C,0)))</f>
        <v>0</v>
      </c>
      <c r="M3238" s="261">
        <f>IF(ISBLANK(INDEX('Policy Characteristics'!G:G,MATCH($C3238,'Policy Characteristics'!$C:$C,0))),"",INDEX('Policy Characteristics'!G:G,MATCH($C3238,'Policy Characteristics'!$C:$C,0)))</f>
        <v>10</v>
      </c>
      <c r="N3238" s="261">
        <f>IF(ISBLANK(INDEX('Policy Characteristics'!H:H,MATCH($C3238,'Policy Characteristics'!$C:$C,0))),"",INDEX('Policy Characteristics'!H:H,MATCH($C3238,'Policy Characteristics'!$C:$C,0)))</f>
        <v>1</v>
      </c>
      <c r="O3238" s="254" t="str">
        <f>IF(ISBLANK(INDEX('Policy Characteristics'!I:I,MATCH($C3238,'Policy Characteristics'!$C:$C,0))),"",INDEX('Policy Characteristics'!I:I,MATCH($C3238,'Policy Characteristics'!$C:$C,0)))</f>
        <v>weight</v>
      </c>
      <c r="P3238" s="254" t="str">
        <f>IF(ISBLANK(INDEX('Policy Characteristics'!J:J,MATCH($C3238,'Policy Characteristics'!$C:$C,0))),"",INDEX('Policy Characteristics'!J:J,MATCH($C3238,'Policy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8" s="254" t="str">
        <f>IF(ISBLANK(INDEX('Policy Characteristics'!K:K,MATCH($C3238,'Policy Characteristics'!$C:$C,0))),"",INDEX('Policy Characteristics'!K:K,MATCH($C3238,'Policy Characteristics'!$C:$C,0)))</f>
        <v>io-model.html</v>
      </c>
      <c r="R3238" s="254" t="str">
        <f>IF(ISBLANK(INDEX('Policy Characteristics'!L:L,MATCH($C3238,'Policy Characteristics'!$C:$C,0))),"",INDEX('Policy Characteristics'!L:L,MATCH($C3238,'Policy Characteristics'!$C:$C,0)))</f>
        <v/>
      </c>
    </row>
    <row r="3239" spans="1:18" x14ac:dyDescent="0.35">
      <c r="A3239" s="254" t="str">
        <f>IF(ISBLANK(INDEX('Policy Characteristics'!A:A,MATCH($C3239,'Policy Characteristics'!$C:$C,0))),"",INDEX('Policy Characteristics'!A:A,MATCH($C3239,'Policy Characteristics'!$C:$C,0)))</f>
        <v>Government Revenue Accounting</v>
      </c>
      <c r="B3239" s="262" t="str">
        <f>IF(ISBLANK(INDEX('Policy Characteristics'!B:B,MATCH($C3239,'Policy Characteristics'!$C:$C,0))),"",INDEX('Policy Characteristics'!B:B,MATCH($C3239,'Policy Characteristics'!$C:$C,0)))</f>
        <v>Fuel Tax Revenue</v>
      </c>
      <c r="C3239" t="s">
        <v>2914</v>
      </c>
      <c r="D3239" s="1" t="s">
        <v>2921</v>
      </c>
      <c r="F3239" s="1" t="s">
        <v>2926</v>
      </c>
      <c r="H3239" s="47">
        <f t="shared" si="157"/>
        <v>3238</v>
      </c>
      <c r="I3239" s="322" t="s">
        <v>40</v>
      </c>
      <c r="J3239" s="255" t="str">
        <f>IF(ISBLANK(INDEX('Policy Characteristics'!D:D,MATCH($C3239,'Policy Characteristics'!$C:$C,0))),"",INDEX('Policy Characteristics'!D:D,MATCH($C3239,'Policy Characteristics'!$C:$C,0)))</f>
        <v/>
      </c>
      <c r="K3239" s="254" t="str">
        <f>IF(ISBLANK(INDEX('Policy Characteristics'!E:E,MATCH($C3239,'Policy Characteristics'!$C:$C,0))),"",INDEX('Policy Characteristics'!E:E,MATCH($C3239,'Policy Characteristics'!$C:$C,0)))</f>
        <v>GRA fuel tax revenue</v>
      </c>
      <c r="L3239" s="261">
        <f>IF(ISBLANK(INDEX('Policy Characteristics'!F:F,MATCH($C3239,'Policy Characteristics'!$C:$C,0))),"",INDEX('Policy Characteristics'!F:F,MATCH($C3239,'Policy Characteristics'!$C:$C,0)))</f>
        <v>0</v>
      </c>
      <c r="M3239" s="261">
        <f>IF(ISBLANK(INDEX('Policy Characteristics'!G:G,MATCH($C3239,'Policy Characteristics'!$C:$C,0))),"",INDEX('Policy Characteristics'!G:G,MATCH($C3239,'Policy Characteristics'!$C:$C,0)))</f>
        <v>10</v>
      </c>
      <c r="N3239" s="261">
        <f>IF(ISBLANK(INDEX('Policy Characteristics'!H:H,MATCH($C3239,'Policy Characteristics'!$C:$C,0))),"",INDEX('Policy Characteristics'!H:H,MATCH($C3239,'Policy Characteristics'!$C:$C,0)))</f>
        <v>1</v>
      </c>
      <c r="O3239" s="254" t="str">
        <f>IF(ISBLANK(INDEX('Policy Characteristics'!I:I,MATCH($C3239,'Policy Characteristics'!$C:$C,0))),"",INDEX('Policy Characteristics'!I:I,MATCH($C3239,'Policy Characteristics'!$C:$C,0)))</f>
        <v>weight</v>
      </c>
      <c r="P3239" s="254" t="str">
        <f>IF(ISBLANK(INDEX('Policy Characteristics'!J:J,MATCH($C3239,'Policy Characteristics'!$C:$C,0))),"",INDEX('Policy Characteristics'!J:J,MATCH($C3239,'Policy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9" s="254" t="str">
        <f>IF(ISBLANK(INDEX('Policy Characteristics'!K:K,MATCH($C3239,'Policy Characteristics'!$C:$C,0))),"",INDEX('Policy Characteristics'!K:K,MATCH($C3239,'Policy Characteristics'!$C:$C,0)))</f>
        <v>io-model.html</v>
      </c>
      <c r="R3239" s="254" t="str">
        <f>IF(ISBLANK(INDEX('Policy Characteristics'!L:L,MATCH($C3239,'Policy Characteristics'!$C:$C,0))),"",INDEX('Policy Characteristics'!L:L,MATCH($C3239,'Policy Characteristics'!$C:$C,0)))</f>
        <v/>
      </c>
    </row>
    <row r="3240" spans="1:18" x14ac:dyDescent="0.3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Fuel Tax Revenue</v>
      </c>
      <c r="C3240" s="254" t="str">
        <f t="shared" ref="C3240:C3243" si="161">C$3239</f>
        <v>GRA for Fuel Tax Revenue</v>
      </c>
      <c r="D3240" s="1" t="s">
        <v>2922</v>
      </c>
      <c r="F3240" s="1" t="s">
        <v>2937</v>
      </c>
      <c r="H3240" s="47">
        <f t="shared" si="157"/>
        <v>3239</v>
      </c>
      <c r="I3240" s="326" t="str">
        <f t="shared" ref="I3240:I3243" si="162">I$3239</f>
        <v>Yes</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fuel tax revenue</v>
      </c>
      <c r="L3240" s="261">
        <f>IF(ISBLANK(INDEX('Policy Characteristics'!F:F,MATCH($C3240,'Policy Characteristics'!$C:$C,0))),"",INDEX('Policy Characteristics'!F:F,MATCH($C3240,'Policy Characteristics'!$C:$C,0)))</f>
        <v>0</v>
      </c>
      <c r="M3240" s="261">
        <f>IF(ISBLANK(INDEX('Policy Characteristics'!G:G,MATCH($C3240,'Policy Characteristics'!$C:$C,0))),"",INDEX('Policy Characteristics'!G:G,MATCH($C3240,'Policy Characteristics'!$C:$C,0)))</f>
        <v>10</v>
      </c>
      <c r="N3240" s="261">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t="str">
        <f>IF(ISBLANK(INDEX('Policy Characteristics'!L:L,MATCH($C3240,'Policy Characteristics'!$C:$C,0))),"",INDEX('Policy Characteristics'!L:L,MATCH($C3240,'Policy Characteristics'!$C:$C,0)))</f>
        <v/>
      </c>
    </row>
    <row r="3241" spans="1:18" x14ac:dyDescent="0.3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Fuel Tax Revenue</v>
      </c>
      <c r="C3241" s="254" t="str">
        <f t="shared" si="161"/>
        <v>GRA for Fuel Tax Revenue</v>
      </c>
      <c r="D3241" s="1" t="s">
        <v>2923</v>
      </c>
      <c r="F3241" s="1" t="s">
        <v>2927</v>
      </c>
      <c r="H3241" s="47">
        <f t="shared" si="157"/>
        <v>3240</v>
      </c>
      <c r="I3241" s="326" t="str">
        <f t="shared" si="162"/>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fuel tax revenue</v>
      </c>
      <c r="L3241" s="261">
        <f>IF(ISBLANK(INDEX('Policy Characteristics'!F:F,MATCH($C3241,'Policy Characteristics'!$C:$C,0))),"",INDEX('Policy Characteristics'!F:F,MATCH($C3241,'Policy Characteristics'!$C:$C,0)))</f>
        <v>0</v>
      </c>
      <c r="M3241" s="261">
        <f>IF(ISBLANK(INDEX('Policy Characteristics'!G:G,MATCH($C3241,'Policy Characteristics'!$C:$C,0))),"",INDEX('Policy Characteristics'!G:G,MATCH($C3241,'Policy Characteristics'!$C:$C,0)))</f>
        <v>10</v>
      </c>
      <c r="N3241" s="261">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t="str">
        <f>IF(ISBLANK(INDEX('Policy Characteristics'!L:L,MATCH($C3241,'Policy Characteristics'!$C:$C,0))),"",INDEX('Policy Characteristics'!L:L,MATCH($C3241,'Policy Characteristics'!$C:$C,0)))</f>
        <v/>
      </c>
    </row>
    <row r="3242" spans="1:18" x14ac:dyDescent="0.3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Fuel Tax Revenue</v>
      </c>
      <c r="C3242" s="254" t="str">
        <f t="shared" si="161"/>
        <v>GRA for Fuel Tax Revenue</v>
      </c>
      <c r="D3242" s="1" t="s">
        <v>2924</v>
      </c>
      <c r="F3242" s="1" t="s">
        <v>2928</v>
      </c>
      <c r="H3242" s="47">
        <f t="shared" si="157"/>
        <v>3241</v>
      </c>
      <c r="I3242" s="326" t="str">
        <f t="shared" si="162"/>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fuel tax revenue</v>
      </c>
      <c r="L3242" s="261">
        <f>IF(ISBLANK(INDEX('Policy Characteristics'!F:F,MATCH($C3242,'Policy Characteristics'!$C:$C,0))),"",INDEX('Policy Characteristics'!F:F,MATCH($C3242,'Policy Characteristics'!$C:$C,0)))</f>
        <v>0</v>
      </c>
      <c r="M3242" s="261">
        <f>IF(ISBLANK(INDEX('Policy Characteristics'!G:G,MATCH($C3242,'Policy Characteristics'!$C:$C,0))),"",INDEX('Policy Characteristics'!G:G,MATCH($C3242,'Policy Characteristics'!$C:$C,0)))</f>
        <v>10</v>
      </c>
      <c r="N3242" s="261">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t="str">
        <f>IF(ISBLANK(INDEX('Policy Characteristics'!L:L,MATCH($C3242,'Policy Characteristics'!$C:$C,0))),"",INDEX('Policy Characteristics'!L:L,MATCH($C3242,'Policy Characteristics'!$C:$C,0)))</f>
        <v/>
      </c>
    </row>
    <row r="3243" spans="1:18" x14ac:dyDescent="0.3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Fuel Tax Revenue</v>
      </c>
      <c r="C3243" s="254" t="str">
        <f t="shared" si="161"/>
        <v>GRA for Fuel Tax Revenue</v>
      </c>
      <c r="D3243" s="1" t="s">
        <v>2925</v>
      </c>
      <c r="F3243" s="1" t="s">
        <v>2929</v>
      </c>
      <c r="H3243" s="47">
        <f t="shared" si="157"/>
        <v>3242</v>
      </c>
      <c r="I3243" s="326" t="str">
        <f t="shared" si="162"/>
        <v>Yes</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fuel tax revenue</v>
      </c>
      <c r="L3243" s="261">
        <f>IF(ISBLANK(INDEX('Policy Characteristics'!F:F,MATCH($C3243,'Policy Characteristics'!$C:$C,0))),"",INDEX('Policy Characteristics'!F:F,MATCH($C3243,'Policy Characteristics'!$C:$C,0)))</f>
        <v>0</v>
      </c>
      <c r="M3243" s="261">
        <f>IF(ISBLANK(INDEX('Policy Characteristics'!G:G,MATCH($C3243,'Policy Characteristics'!$C:$C,0))),"",INDEX('Policy Characteristics'!G:G,MATCH($C3243,'Policy Characteristics'!$C:$C,0)))</f>
        <v>10</v>
      </c>
      <c r="N3243" s="261">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3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Vehicle Subsidy</v>
      </c>
      <c r="C3244" t="s">
        <v>3542</v>
      </c>
      <c r="D3244" s="1" t="s">
        <v>2921</v>
      </c>
      <c r="F3244" s="1" t="s">
        <v>2926</v>
      </c>
      <c r="H3244" s="47">
        <f t="shared" si="157"/>
        <v>3243</v>
      </c>
      <c r="I3244" s="322" t="s">
        <v>40</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EV subsidy</v>
      </c>
      <c r="L3244" s="261">
        <f>IF(ISBLANK(INDEX('Policy Characteristics'!F:F,MATCH($C3244,'Policy Characteristics'!$C:$C,0))),"",INDEX('Policy Characteristics'!F:F,MATCH($C3244,'Policy Characteristics'!$C:$C,0)))</f>
        <v>0</v>
      </c>
      <c r="M3244" s="261">
        <f>IF(ISBLANK(INDEX('Policy Characteristics'!G:G,MATCH($C3244,'Policy Characteristics'!$C:$C,0))),"",INDEX('Policy Characteristics'!G:G,MATCH($C3244,'Policy Characteristics'!$C:$C,0)))</f>
        <v>10</v>
      </c>
      <c r="N3244" s="261">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3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Vehicle Subsidy</v>
      </c>
      <c r="C3245" s="254" t="str">
        <f t="shared" ref="C3245:C3248" si="163">C$3244</f>
        <v>GRA for Vehicle Subsidy</v>
      </c>
      <c r="D3245" s="1" t="s">
        <v>2922</v>
      </c>
      <c r="F3245" s="1" t="s">
        <v>2937</v>
      </c>
      <c r="H3245" s="47">
        <f t="shared" si="157"/>
        <v>3244</v>
      </c>
      <c r="I3245" s="326" t="str">
        <f t="shared" ref="I3245:I3253" si="164">I$3244</f>
        <v>Yes</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EV subsidy</v>
      </c>
      <c r="L3245" s="261">
        <f>IF(ISBLANK(INDEX('Policy Characteristics'!F:F,MATCH($C3245,'Policy Characteristics'!$C:$C,0))),"",INDEX('Policy Characteristics'!F:F,MATCH($C3245,'Policy Characteristics'!$C:$C,0)))</f>
        <v>0</v>
      </c>
      <c r="M3245" s="261">
        <f>IF(ISBLANK(INDEX('Policy Characteristics'!G:G,MATCH($C3245,'Policy Characteristics'!$C:$C,0))),"",INDEX('Policy Characteristics'!G:G,MATCH($C3245,'Policy Characteristics'!$C:$C,0)))</f>
        <v>10</v>
      </c>
      <c r="N3245" s="261">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3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Vehicle Subsidy</v>
      </c>
      <c r="C3246" s="254" t="str">
        <f t="shared" si="163"/>
        <v>GRA for Vehicle Subsidy</v>
      </c>
      <c r="D3246" s="1" t="s">
        <v>2923</v>
      </c>
      <c r="F3246" s="1" t="s">
        <v>2927</v>
      </c>
      <c r="H3246" s="47">
        <f t="shared" si="157"/>
        <v>3245</v>
      </c>
      <c r="I3246" s="326" t="str">
        <f t="shared" si="164"/>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EV subsidy</v>
      </c>
      <c r="L3246" s="261">
        <f>IF(ISBLANK(INDEX('Policy Characteristics'!F:F,MATCH($C3246,'Policy Characteristics'!$C:$C,0))),"",INDEX('Policy Characteristics'!F:F,MATCH($C3246,'Policy Characteristics'!$C:$C,0)))</f>
        <v>0</v>
      </c>
      <c r="M3246" s="261">
        <f>IF(ISBLANK(INDEX('Policy Characteristics'!G:G,MATCH($C3246,'Policy Characteristics'!$C:$C,0))),"",INDEX('Policy Characteristics'!G:G,MATCH($C3246,'Policy Characteristics'!$C:$C,0)))</f>
        <v>10</v>
      </c>
      <c r="N3246" s="261">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3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Vehicle Subsidy</v>
      </c>
      <c r="C3247" s="254" t="str">
        <f t="shared" si="163"/>
        <v>GRA for Vehicle Subsidy</v>
      </c>
      <c r="D3247" s="1" t="s">
        <v>2924</v>
      </c>
      <c r="F3247" s="1" t="s">
        <v>2928</v>
      </c>
      <c r="H3247" s="47">
        <f t="shared" si="157"/>
        <v>3246</v>
      </c>
      <c r="I3247" s="326" t="str">
        <f t="shared" si="164"/>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EV subsidy</v>
      </c>
      <c r="L3247" s="261">
        <f>IF(ISBLANK(INDEX('Policy Characteristics'!F:F,MATCH($C3247,'Policy Characteristics'!$C:$C,0))),"",INDEX('Policy Characteristics'!F:F,MATCH($C3247,'Policy Characteristics'!$C:$C,0)))</f>
        <v>0</v>
      </c>
      <c r="M3247" s="261">
        <f>IF(ISBLANK(INDEX('Policy Characteristics'!G:G,MATCH($C3247,'Policy Characteristics'!$C:$C,0))),"",INDEX('Policy Characteristics'!G:G,MATCH($C3247,'Policy Characteristics'!$C:$C,0)))</f>
        <v>10</v>
      </c>
      <c r="N3247" s="261">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3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Vehicle Subsidy</v>
      </c>
      <c r="C3248" s="254" t="str">
        <f t="shared" si="163"/>
        <v>GRA for Vehicle Subsidy</v>
      </c>
      <c r="D3248" s="1" t="s">
        <v>2925</v>
      </c>
      <c r="F3248" s="1" t="s">
        <v>2929</v>
      </c>
      <c r="H3248" s="47">
        <f t="shared" si="157"/>
        <v>3247</v>
      </c>
      <c r="I3248" s="326" t="str">
        <f t="shared" si="164"/>
        <v>Yes</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EV subsidy</v>
      </c>
      <c r="L3248" s="261">
        <f>IF(ISBLANK(INDEX('Policy Characteristics'!F:F,MATCH($C3248,'Policy Characteristics'!$C:$C,0))),"",INDEX('Policy Characteristics'!F:F,MATCH($C3248,'Policy Characteristics'!$C:$C,0)))</f>
        <v>0</v>
      </c>
      <c r="M3248" s="261">
        <f>IF(ISBLANK(INDEX('Policy Characteristics'!G:G,MATCH($C3248,'Policy Characteristics'!$C:$C,0))),"",INDEX('Policy Characteristics'!G:G,MATCH($C3248,'Policy Characteristics'!$C:$C,0)))</f>
        <v>10</v>
      </c>
      <c r="N3248" s="261">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3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Battery Production Subsidy</v>
      </c>
      <c r="C3249" t="s">
        <v>3804</v>
      </c>
      <c r="D3249" s="1" t="s">
        <v>2921</v>
      </c>
      <c r="F3249" s="1" t="s">
        <v>2926</v>
      </c>
      <c r="H3249" s="47">
        <f t="shared" si="157"/>
        <v>3248</v>
      </c>
      <c r="I3249" s="322" t="s">
        <v>40</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battery production subsidy</v>
      </c>
      <c r="L3249" s="254">
        <f>IF(ISBLANK(INDEX('Policy Characteristics'!F:F,MATCH($C3249,'Policy Characteristics'!$C:$C,0))),"",INDEX('Policy Characteristics'!F:F,MATCH($C3249,'Policy Characteristics'!$C:$C,0)))</f>
        <v>0</v>
      </c>
      <c r="M3249" s="254">
        <f>IF(ISBLANK(INDEX('Policy Characteristics'!G:G,MATCH($C3249,'Policy Characteristics'!$C:$C,0))),"",INDEX('Policy Characteristics'!G:G,MATCH($C3249,'Policy Characteristics'!$C:$C,0)))</f>
        <v>10</v>
      </c>
      <c r="N3249" s="254">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row>
    <row r="3250" spans="1:18" x14ac:dyDescent="0.3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Battery Production Subsidy</v>
      </c>
      <c r="C3250" s="254" t="str">
        <f>C$3249</f>
        <v>GRA for Battery Production Subsidy</v>
      </c>
      <c r="D3250" s="1" t="s">
        <v>2922</v>
      </c>
      <c r="F3250" s="1" t="s">
        <v>2937</v>
      </c>
      <c r="H3250" s="47">
        <f t="shared" si="157"/>
        <v>3249</v>
      </c>
      <c r="I3250" s="326" t="str">
        <f t="shared" si="164"/>
        <v>Yes</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battery production subsidy</v>
      </c>
      <c r="L3250" s="254">
        <f>IF(ISBLANK(INDEX('Policy Characteristics'!F:F,MATCH($C3250,'Policy Characteristics'!$C:$C,0))),"",INDEX('Policy Characteristics'!F:F,MATCH($C3250,'Policy Characteristics'!$C:$C,0)))</f>
        <v>0</v>
      </c>
      <c r="M3250" s="254">
        <f>IF(ISBLANK(INDEX('Policy Characteristics'!G:G,MATCH($C3250,'Policy Characteristics'!$C:$C,0))),"",INDEX('Policy Characteristics'!G:G,MATCH($C3250,'Policy Characteristics'!$C:$C,0)))</f>
        <v>10</v>
      </c>
      <c r="N3250" s="254">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row>
    <row r="3251" spans="1:18" x14ac:dyDescent="0.3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Battery Production Subsidy</v>
      </c>
      <c r="C3251" s="254" t="str">
        <f t="shared" ref="C3251:C3253" si="165">C$3249</f>
        <v>GRA for Battery Production Subsidy</v>
      </c>
      <c r="D3251" s="1" t="s">
        <v>2923</v>
      </c>
      <c r="F3251" s="1" t="s">
        <v>2927</v>
      </c>
      <c r="H3251" s="47">
        <f t="shared" si="157"/>
        <v>3250</v>
      </c>
      <c r="I3251" s="326" t="str">
        <f t="shared" si="164"/>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battery production subsidy</v>
      </c>
      <c r="L3251" s="254">
        <f>IF(ISBLANK(INDEX('Policy Characteristics'!F:F,MATCH($C3251,'Policy Characteristics'!$C:$C,0))),"",INDEX('Policy Characteristics'!F:F,MATCH($C3251,'Policy Characteristics'!$C:$C,0)))</f>
        <v>0</v>
      </c>
      <c r="M3251" s="254">
        <f>IF(ISBLANK(INDEX('Policy Characteristics'!G:G,MATCH($C3251,'Policy Characteristics'!$C:$C,0))),"",INDEX('Policy Characteristics'!G:G,MATCH($C3251,'Policy Characteristics'!$C:$C,0)))</f>
        <v>10</v>
      </c>
      <c r="N3251" s="254">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row>
    <row r="3252" spans="1:18" x14ac:dyDescent="0.3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Battery Production Subsidy</v>
      </c>
      <c r="C3252" s="254" t="str">
        <f t="shared" si="165"/>
        <v>GRA for Battery Production Subsidy</v>
      </c>
      <c r="D3252" s="1" t="s">
        <v>2924</v>
      </c>
      <c r="F3252" s="1" t="s">
        <v>2928</v>
      </c>
      <c r="H3252" s="47">
        <f t="shared" si="157"/>
        <v>3251</v>
      </c>
      <c r="I3252" s="326" t="str">
        <f t="shared" si="164"/>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battery production subsidy</v>
      </c>
      <c r="L3252" s="254">
        <f>IF(ISBLANK(INDEX('Policy Characteristics'!F:F,MATCH($C3252,'Policy Characteristics'!$C:$C,0))),"",INDEX('Policy Characteristics'!F:F,MATCH($C3252,'Policy Characteristics'!$C:$C,0)))</f>
        <v>0</v>
      </c>
      <c r="M3252" s="254">
        <f>IF(ISBLANK(INDEX('Policy Characteristics'!G:G,MATCH($C3252,'Policy Characteristics'!$C:$C,0))),"",INDEX('Policy Characteristics'!G:G,MATCH($C3252,'Policy Characteristics'!$C:$C,0)))</f>
        <v>10</v>
      </c>
      <c r="N3252" s="254">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row>
    <row r="3253" spans="1:18" x14ac:dyDescent="0.3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Battery Production Subsidy</v>
      </c>
      <c r="C3253" s="254" t="str">
        <f t="shared" si="165"/>
        <v>GRA for Battery Production Subsidy</v>
      </c>
      <c r="D3253" s="1" t="s">
        <v>2925</v>
      </c>
      <c r="F3253" s="1" t="s">
        <v>2929</v>
      </c>
      <c r="H3253" s="47">
        <f t="shared" si="157"/>
        <v>3252</v>
      </c>
      <c r="I3253" s="326" t="str">
        <f t="shared" si="164"/>
        <v>Yes</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battery production subsidy</v>
      </c>
      <c r="L3253" s="254">
        <f>IF(ISBLANK(INDEX('Policy Characteristics'!F:F,MATCH($C3253,'Policy Characteristics'!$C:$C,0))),"",INDEX('Policy Characteristics'!F:F,MATCH($C3253,'Policy Characteristics'!$C:$C,0)))</f>
        <v>0</v>
      </c>
      <c r="M3253" s="254">
        <f>IF(ISBLANK(INDEX('Policy Characteristics'!G:G,MATCH($C3253,'Policy Characteristics'!$C:$C,0))),"",INDEX('Policy Characteristics'!G:G,MATCH($C3253,'Policy Characteristics'!$C:$C,0)))</f>
        <v>10</v>
      </c>
      <c r="N3253" s="254">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row>
    <row r="3254" spans="1:18" x14ac:dyDescent="0.3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Electricity Generation Subsidy</v>
      </c>
      <c r="C3254" t="s">
        <v>2915</v>
      </c>
      <c r="D3254" s="1" t="s">
        <v>2921</v>
      </c>
      <c r="F3254" s="1" t="s">
        <v>2926</v>
      </c>
      <c r="H3254" s="47">
        <f t="shared" si="157"/>
        <v>3253</v>
      </c>
      <c r="I3254" s="322" t="s">
        <v>40</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elec gen subsidy</v>
      </c>
      <c r="L3254" s="254">
        <f>IF(ISBLANK(INDEX('Policy Characteristics'!F:F,MATCH($C3254,'Policy Characteristics'!$C:$C,0))),"",INDEX('Policy Characteristics'!F:F,MATCH($C3254,'Policy Characteristics'!$C:$C,0)))</f>
        <v>0</v>
      </c>
      <c r="M3254" s="254">
        <f>IF(ISBLANK(INDEX('Policy Characteristics'!G:G,MATCH($C3254,'Policy Characteristics'!$C:$C,0))),"",INDEX('Policy Characteristics'!G:G,MATCH($C3254,'Policy Characteristics'!$C:$C,0)))</f>
        <v>10</v>
      </c>
      <c r="N3254" s="254">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3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Electricity Generation Subsidy</v>
      </c>
      <c r="C3255" s="254" t="str">
        <f t="shared" ref="C3255:C3258" si="166">C$3254</f>
        <v>GRA for Electricity Generation Subsidies</v>
      </c>
      <c r="D3255" s="1" t="s">
        <v>2922</v>
      </c>
      <c r="F3255" s="1" t="s">
        <v>2937</v>
      </c>
      <c r="H3255" s="47">
        <f t="shared" si="157"/>
        <v>3254</v>
      </c>
      <c r="I3255" s="326" t="str">
        <f t="shared" ref="I3255:I3258" si="167">I$3254</f>
        <v>Yes</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elec gen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t="str">
        <f>IF(ISBLANK(INDEX('Policy Characteristics'!L:L,MATCH($C3255,'Policy Characteristics'!$C:$C,0))),"",INDEX('Policy Characteristics'!L:L,MATCH($C3255,'Policy Characteristics'!$C:$C,0)))</f>
        <v/>
      </c>
    </row>
    <row r="3256" spans="1:18" x14ac:dyDescent="0.3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Electricity Generation Subsidy</v>
      </c>
      <c r="C3256" s="254" t="str">
        <f t="shared" si="166"/>
        <v>GRA for Electricity Generation Subsidies</v>
      </c>
      <c r="D3256" s="1" t="s">
        <v>2923</v>
      </c>
      <c r="F3256" s="1" t="s">
        <v>2927</v>
      </c>
      <c r="H3256" s="47">
        <f t="shared" si="157"/>
        <v>3255</v>
      </c>
      <c r="I3256" s="326" t="str">
        <f t="shared" si="167"/>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elec gen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t="str">
        <f>IF(ISBLANK(INDEX('Policy Characteristics'!L:L,MATCH($C3256,'Policy Characteristics'!$C:$C,0))),"",INDEX('Policy Characteristics'!L:L,MATCH($C3256,'Policy Characteristics'!$C:$C,0)))</f>
        <v/>
      </c>
    </row>
    <row r="3257" spans="1:18" x14ac:dyDescent="0.3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Electricity Generation Subsidy</v>
      </c>
      <c r="C3257" s="254" t="str">
        <f t="shared" si="166"/>
        <v>GRA for Electricity Generation Subsidies</v>
      </c>
      <c r="D3257" s="1" t="s">
        <v>2924</v>
      </c>
      <c r="F3257" s="1" t="s">
        <v>2928</v>
      </c>
      <c r="H3257" s="47">
        <f t="shared" si="157"/>
        <v>3256</v>
      </c>
      <c r="I3257" s="326" t="str">
        <f t="shared" si="167"/>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elec gen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t="str">
        <f>IF(ISBLANK(INDEX('Policy Characteristics'!L:L,MATCH($C3257,'Policy Characteristics'!$C:$C,0))),"",INDEX('Policy Characteristics'!L:L,MATCH($C3257,'Policy Characteristics'!$C:$C,0)))</f>
        <v/>
      </c>
    </row>
    <row r="3258" spans="1:18" x14ac:dyDescent="0.3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Electricity Generation Subsidy</v>
      </c>
      <c r="C3258" s="254" t="str">
        <f t="shared" si="166"/>
        <v>GRA for Electricity Generation Subsidies</v>
      </c>
      <c r="D3258" s="1" t="s">
        <v>2925</v>
      </c>
      <c r="F3258" s="1" t="s">
        <v>2929</v>
      </c>
      <c r="H3258" s="47">
        <f t="shared" si="157"/>
        <v>3257</v>
      </c>
      <c r="I3258" s="326" t="str">
        <f t="shared" si="167"/>
        <v>Yes</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elec gen subsidy</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t="str">
        <f>IF(ISBLANK(INDEX('Policy Characteristics'!L:L,MATCH($C3258,'Policy Characteristics'!$C:$C,0))),"",INDEX('Policy Characteristics'!L:L,MATCH($C3258,'Policy Characteristics'!$C:$C,0)))</f>
        <v/>
      </c>
    </row>
    <row r="3259" spans="1:18" x14ac:dyDescent="0.3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Electricity Capacity Construction Subsidy</v>
      </c>
      <c r="C3259" t="s">
        <v>2916</v>
      </c>
      <c r="D3259" s="1" t="s">
        <v>2921</v>
      </c>
      <c r="F3259" s="1" t="s">
        <v>2926</v>
      </c>
      <c r="H3259" s="47">
        <f t="shared" si="157"/>
        <v>3258</v>
      </c>
      <c r="I3259" s="322" t="s">
        <v>40</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elec cap const subsidy</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t="str">
        <f>IF(ISBLANK(INDEX('Policy Characteristics'!L:L,MATCH($C3259,'Policy Characteristics'!$C:$C,0))),"",INDEX('Policy Characteristics'!L:L,MATCH($C3259,'Policy Characteristics'!$C:$C,0)))</f>
        <v/>
      </c>
    </row>
    <row r="3260" spans="1:18" x14ac:dyDescent="0.3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Electricity Capacity Construction Subsidy</v>
      </c>
      <c r="C3260" s="254" t="str">
        <f t="shared" ref="C3260:C3263" si="168">C$3259</f>
        <v>GRA for Electricity Capacity Construction Subsidies</v>
      </c>
      <c r="D3260" s="1" t="s">
        <v>2922</v>
      </c>
      <c r="F3260" s="1" t="s">
        <v>2937</v>
      </c>
      <c r="H3260" s="47">
        <f t="shared" si="157"/>
        <v>3259</v>
      </c>
      <c r="I3260" s="326" t="str">
        <f t="shared" ref="I3260:I3263" si="169">I$3259</f>
        <v>Yes</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elec cap const subsidy</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3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Electricity Capacity Construction Subsidy</v>
      </c>
      <c r="C3261" s="254" t="str">
        <f t="shared" si="168"/>
        <v>GRA for Electricity Capacity Construction Subsidies</v>
      </c>
      <c r="D3261" s="1" t="s">
        <v>2923</v>
      </c>
      <c r="F3261" s="1" t="s">
        <v>2927</v>
      </c>
      <c r="H3261" s="47">
        <f t="shared" si="157"/>
        <v>3260</v>
      </c>
      <c r="I3261" s="326" t="str">
        <f t="shared" si="169"/>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elec cap const subsidy</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3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Electricity Capacity Construction Subsidy</v>
      </c>
      <c r="C3262" s="254" t="str">
        <f t="shared" si="168"/>
        <v>GRA for Electricity Capacity Construction Subsidies</v>
      </c>
      <c r="D3262" s="1" t="s">
        <v>2924</v>
      </c>
      <c r="F3262" s="1" t="s">
        <v>2928</v>
      </c>
      <c r="H3262" s="47">
        <f t="shared" si="157"/>
        <v>3261</v>
      </c>
      <c r="I3262" s="326" t="str">
        <f t="shared" si="169"/>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elec cap const subsidy</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3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Electricity Capacity Construction Subsidy</v>
      </c>
      <c r="C3263" s="254" t="str">
        <f t="shared" si="168"/>
        <v>GRA for Electricity Capacity Construction Subsidies</v>
      </c>
      <c r="D3263" s="1" t="s">
        <v>2925</v>
      </c>
      <c r="F3263" s="1" t="s">
        <v>2929</v>
      </c>
      <c r="H3263" s="47">
        <f t="shared" si="157"/>
        <v>3262</v>
      </c>
      <c r="I3263" s="326" t="str">
        <f t="shared" si="169"/>
        <v>Yes</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elec cap const subsidy</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3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Distributed Solar Subsidy</v>
      </c>
      <c r="C3264" t="s">
        <v>2917</v>
      </c>
      <c r="D3264" s="1" t="s">
        <v>2921</v>
      </c>
      <c r="F3264" s="1" t="s">
        <v>2926</v>
      </c>
      <c r="H3264" s="47">
        <f t="shared" si="157"/>
        <v>3263</v>
      </c>
      <c r="I3264" s="322" t="s">
        <v>40</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dist solar subsidy</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3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Distributed Solar Subsidy</v>
      </c>
      <c r="C3265" s="254" t="str">
        <f t="shared" ref="C3265:C3268" si="170">C$3264</f>
        <v>GRA for Distributed Solar Subsidy</v>
      </c>
      <c r="D3265" s="1" t="s">
        <v>2922</v>
      </c>
      <c r="F3265" s="1" t="s">
        <v>2937</v>
      </c>
      <c r="H3265" s="47">
        <f t="shared" si="157"/>
        <v>3264</v>
      </c>
      <c r="I3265" s="326" t="str">
        <f t="shared" ref="I3265:I3268" si="171">I$3264</f>
        <v>Yes</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dist solar subsidy</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3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Distributed Solar Subsidy</v>
      </c>
      <c r="C3266" s="254" t="str">
        <f t="shared" si="170"/>
        <v>GRA for Distributed Solar Subsidy</v>
      </c>
      <c r="D3266" s="1" t="s">
        <v>2923</v>
      </c>
      <c r="F3266" s="1" t="s">
        <v>2927</v>
      </c>
      <c r="H3266" s="47">
        <f t="shared" si="157"/>
        <v>3265</v>
      </c>
      <c r="I3266" s="326" t="str">
        <f t="shared" si="171"/>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dist solar subsidy</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3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Distributed Solar Subsidy</v>
      </c>
      <c r="C3267" s="254" t="str">
        <f t="shared" si="170"/>
        <v>GRA for Distributed Solar Subsidy</v>
      </c>
      <c r="D3267" s="1" t="s">
        <v>2924</v>
      </c>
      <c r="F3267" s="1" t="s">
        <v>2928</v>
      </c>
      <c r="H3267" s="47">
        <f t="shared" si="157"/>
        <v>3266</v>
      </c>
      <c r="I3267" s="326" t="str">
        <f t="shared" si="171"/>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dist solar subsidy</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35">
      <c r="A3268" s="254" t="str">
        <f>IF(ISBLANK(INDEX('Policy Characteristics'!A:A,MATCH($C3268,'Policy Characteristics'!$C:$C,0))),"",INDEX('Policy Characteristics'!A:A,MATCH($C3268,'Policy Characteristics'!$C:$C,0)))</f>
        <v>Government Revenue Accounting</v>
      </c>
      <c r="B3268" s="262" t="str">
        <f>IF(ISBLANK(INDEX('Policy Characteristics'!B:B,MATCH($C3268,'Policy Characteristics'!$C:$C,0))),"",INDEX('Policy Characteristics'!B:B,MATCH($C3268,'Policy Characteristics'!$C:$C,0)))</f>
        <v>Distributed Solar Subsidy</v>
      </c>
      <c r="C3268" s="254" t="str">
        <f t="shared" si="170"/>
        <v>GRA for Distributed Solar Subsidy</v>
      </c>
      <c r="D3268" s="1" t="s">
        <v>2925</v>
      </c>
      <c r="F3268" s="1" t="s">
        <v>2929</v>
      </c>
      <c r="H3268" s="47">
        <f t="shared" si="157"/>
        <v>3267</v>
      </c>
      <c r="I3268" s="326" t="str">
        <f t="shared" si="171"/>
        <v>Yes</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GRA dist solar subsidy</v>
      </c>
      <c r="L3268" s="254">
        <f>IF(ISBLANK(INDEX('Policy Characteristics'!F:F,MATCH($C3268,'Policy Characteristics'!$C:$C,0))),"",INDEX('Policy Characteristics'!F:F,MATCH($C3268,'Policy Characteristics'!$C:$C,0)))</f>
        <v>0</v>
      </c>
      <c r="M3268" s="254">
        <f>IF(ISBLANK(INDEX('Policy Characteristics'!G:G,MATCH($C3268,'Policy Characteristics'!$C:$C,0))),"",INDEX('Policy Characteristics'!G:G,MATCH($C3268,'Policy Characteristics'!$C:$C,0)))</f>
        <v>10</v>
      </c>
      <c r="N3268" s="254">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weight</v>
      </c>
      <c r="P3268" s="254" t="str">
        <f>IF(ISBLANK(INDEX('Policy Characteristics'!J:J,MATCH($C3268,'Policy Characteristics'!$C:$C,0))),"",INDEX('Policy Characteristics'!J:J,MATCH($C3268,'Policy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8" s="254" t="str">
        <f>IF(ISBLANK(INDEX('Policy Characteristics'!K:K,MATCH($C3268,'Policy Characteristics'!$C:$C,0))),"",INDEX('Policy Characteristics'!K:K,MATCH($C3268,'Policy Characteristics'!$C:$C,0)))</f>
        <v>io-model.html</v>
      </c>
      <c r="R3268" s="254" t="str">
        <f>IF(ISBLANK(INDEX('Policy Characteristics'!L:L,MATCH($C3268,'Policy Characteristics'!$C:$C,0))),"",INDEX('Policy Characteristics'!L:L,MATCH($C3268,'Policy Characteristics'!$C:$C,0)))</f>
        <v/>
      </c>
    </row>
    <row r="3269" spans="1:18" x14ac:dyDescent="0.35">
      <c r="A3269" s="254" t="str">
        <f>IF(ISBLANK(INDEX('Policy Characteristics'!A:A,MATCH($C3269,'Policy Characteristics'!$C:$C,0))),"",INDEX('Policy Characteristics'!A:A,MATCH($C3269,'Policy Characteristics'!$C:$C,0)))</f>
        <v>Government Revenue Accounting</v>
      </c>
      <c r="B3269" s="262" t="str">
        <f>IF(ISBLANK(INDEX('Policy Characteristics'!B:B,MATCH($C3269,'Policy Characteristics'!$C:$C,0))),"",INDEX('Policy Characteristics'!B:B,MATCH($C3269,'Policy Characteristics'!$C:$C,0)))</f>
        <v>Fuel Subsidy</v>
      </c>
      <c r="C3269" t="s">
        <v>2918</v>
      </c>
      <c r="D3269" s="1" t="s">
        <v>2921</v>
      </c>
      <c r="F3269" s="1" t="s">
        <v>2926</v>
      </c>
      <c r="H3269" s="47">
        <f t="shared" si="157"/>
        <v>3268</v>
      </c>
      <c r="I3269" s="322" t="s">
        <v>40</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GRA fuel subsidy</v>
      </c>
      <c r="L3269" s="254">
        <f>IF(ISBLANK(INDEX('Policy Characteristics'!F:F,MATCH($C3269,'Policy Characteristics'!$C:$C,0))),"",INDEX('Policy Characteristics'!F:F,MATCH($C3269,'Policy Characteristics'!$C:$C,0)))</f>
        <v>0</v>
      </c>
      <c r="M3269" s="254">
        <f>IF(ISBLANK(INDEX('Policy Characteristics'!G:G,MATCH($C3269,'Policy Characteristics'!$C:$C,0))),"",INDEX('Policy Characteristics'!G:G,MATCH($C3269,'Policy Characteristics'!$C:$C,0)))</f>
        <v>10</v>
      </c>
      <c r="N3269" s="254">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weight</v>
      </c>
      <c r="P3269" s="254" t="str">
        <f>IF(ISBLANK(INDEX('Policy Characteristics'!J:J,MATCH($C3269,'Policy Characteristics'!$C:$C,0))),"",INDEX('Policy Characteristics'!J:J,MATCH($C3269,'Policy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9" s="254" t="str">
        <f>IF(ISBLANK(INDEX('Policy Characteristics'!K:K,MATCH($C3269,'Policy Characteristics'!$C:$C,0))),"",INDEX('Policy Characteristics'!K:K,MATCH($C3269,'Policy Characteristics'!$C:$C,0)))</f>
        <v>io-model.html</v>
      </c>
      <c r="R3269" s="254" t="str">
        <f>IF(ISBLANK(INDEX('Policy Characteristics'!L:L,MATCH($C3269,'Policy Characteristics'!$C:$C,0))),"",INDEX('Policy Characteristics'!L:L,MATCH($C3269,'Policy Characteristics'!$C:$C,0)))</f>
        <v/>
      </c>
    </row>
    <row r="3270" spans="1:18" x14ac:dyDescent="0.35">
      <c r="A3270" s="254" t="str">
        <f>IF(ISBLANK(INDEX('Policy Characteristics'!A:A,MATCH($C3270,'Policy Characteristics'!$C:$C,0))),"",INDEX('Policy Characteristics'!A:A,MATCH($C3270,'Policy Characteristics'!$C:$C,0)))</f>
        <v>Government Revenue Accounting</v>
      </c>
      <c r="B3270" s="262" t="str">
        <f>IF(ISBLANK(INDEX('Policy Characteristics'!B:B,MATCH($C3270,'Policy Characteristics'!$C:$C,0))),"",INDEX('Policy Characteristics'!B:B,MATCH($C3270,'Policy Characteristics'!$C:$C,0)))</f>
        <v>Fuel Subsidy</v>
      </c>
      <c r="C3270" s="254" t="str">
        <f t="shared" ref="C3270:C3273" si="172">C$3269</f>
        <v>GRA for Fuel Subsidies</v>
      </c>
      <c r="D3270" s="1" t="s">
        <v>2922</v>
      </c>
      <c r="F3270" s="1" t="s">
        <v>2937</v>
      </c>
      <c r="H3270" s="47">
        <f t="shared" si="157"/>
        <v>3269</v>
      </c>
      <c r="I3270" s="326" t="str">
        <f t="shared" ref="I3270:I3278" si="173">I$3269</f>
        <v>Yes</v>
      </c>
      <c r="J3270" s="255" t="str">
        <f>IF(ISBLANK(INDEX('Policy Characteristics'!D:D,MATCH($C3270,'Policy Characteristics'!$C:$C,0))),"",INDEX('Policy Characteristics'!D:D,MATCH($C3270,'Policy Characteristics'!$C:$C,0)))</f>
        <v/>
      </c>
      <c r="K3270" s="254" t="str">
        <f>IF(ISBLANK(INDEX('Policy Characteristics'!E:E,MATCH($C3270,'Policy Characteristics'!$C:$C,0))),"",INDEX('Policy Characteristics'!E:E,MATCH($C3270,'Policy Characteristics'!$C:$C,0)))</f>
        <v>GRA fuel subsidy</v>
      </c>
      <c r="L3270" s="254">
        <f>IF(ISBLANK(INDEX('Policy Characteristics'!F:F,MATCH($C3270,'Policy Characteristics'!$C:$C,0))),"",INDEX('Policy Characteristics'!F:F,MATCH($C3270,'Policy Characteristics'!$C:$C,0)))</f>
        <v>0</v>
      </c>
      <c r="M3270" s="254">
        <f>IF(ISBLANK(INDEX('Policy Characteristics'!G:G,MATCH($C3270,'Policy Characteristics'!$C:$C,0))),"",INDEX('Policy Characteristics'!G:G,MATCH($C3270,'Policy Characteristics'!$C:$C,0)))</f>
        <v>10</v>
      </c>
      <c r="N3270" s="254">
        <f>IF(ISBLANK(INDEX('Policy Characteristics'!H:H,MATCH($C3270,'Policy Characteristics'!$C:$C,0))),"",INDEX('Policy Characteristics'!H:H,MATCH($C3270,'Policy Characteristics'!$C:$C,0)))</f>
        <v>1</v>
      </c>
      <c r="O3270" s="254" t="str">
        <f>IF(ISBLANK(INDEX('Policy Characteristics'!I:I,MATCH($C3270,'Policy Characteristics'!$C:$C,0))),"",INDEX('Policy Characteristics'!I:I,MATCH($C3270,'Policy Characteristics'!$C:$C,0)))</f>
        <v>weight</v>
      </c>
      <c r="P3270" s="254" t="str">
        <f>IF(ISBLANK(INDEX('Policy Characteristics'!J:J,MATCH($C3270,'Policy Characteristics'!$C:$C,0))),"",INDEX('Policy Characteristics'!J:J,MATCH($C3270,'Policy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0" s="254" t="str">
        <f>IF(ISBLANK(INDEX('Policy Characteristics'!K:K,MATCH($C3270,'Policy Characteristics'!$C:$C,0))),"",INDEX('Policy Characteristics'!K:K,MATCH($C3270,'Policy Characteristics'!$C:$C,0)))</f>
        <v>io-model.html</v>
      </c>
      <c r="R3270" s="254" t="str">
        <f>IF(ISBLANK(INDEX('Policy Characteristics'!L:L,MATCH($C3270,'Policy Characteristics'!$C:$C,0))),"",INDEX('Policy Characteristics'!L:L,MATCH($C3270,'Policy Characteristics'!$C:$C,0)))</f>
        <v/>
      </c>
    </row>
    <row r="3271" spans="1:18" x14ac:dyDescent="0.35">
      <c r="A3271" s="254" t="str">
        <f>IF(ISBLANK(INDEX('Policy Characteristics'!A:A,MATCH($C3271,'Policy Characteristics'!$C:$C,0))),"",INDEX('Policy Characteristics'!A:A,MATCH($C3271,'Policy Characteristics'!$C:$C,0)))</f>
        <v>Government Revenue Accounting</v>
      </c>
      <c r="B3271" s="262" t="str">
        <f>IF(ISBLANK(INDEX('Policy Characteristics'!B:B,MATCH($C3271,'Policy Characteristics'!$C:$C,0))),"",INDEX('Policy Characteristics'!B:B,MATCH($C3271,'Policy Characteristics'!$C:$C,0)))</f>
        <v>Fuel Subsidy</v>
      </c>
      <c r="C3271" s="254" t="str">
        <f t="shared" si="172"/>
        <v>GRA for Fuel Subsidies</v>
      </c>
      <c r="D3271" s="1" t="s">
        <v>2923</v>
      </c>
      <c r="F3271" s="1" t="s">
        <v>2927</v>
      </c>
      <c r="H3271" s="47">
        <f t="shared" si="157"/>
        <v>3270</v>
      </c>
      <c r="I3271" s="326" t="str">
        <f t="shared" si="173"/>
        <v>Yes</v>
      </c>
      <c r="J3271" s="255" t="str">
        <f>IF(ISBLANK(INDEX('Policy Characteristics'!D:D,MATCH($C3271,'Policy Characteristics'!$C:$C,0))),"",INDEX('Policy Characteristics'!D:D,MATCH($C3271,'Policy Characteristics'!$C:$C,0)))</f>
        <v/>
      </c>
      <c r="K3271" s="254" t="str">
        <f>IF(ISBLANK(INDEX('Policy Characteristics'!E:E,MATCH($C3271,'Policy Characteristics'!$C:$C,0))),"",INDEX('Policy Characteristics'!E:E,MATCH($C3271,'Policy Characteristics'!$C:$C,0)))</f>
        <v>GRA fuel subsidy</v>
      </c>
      <c r="L3271" s="254">
        <f>IF(ISBLANK(INDEX('Policy Characteristics'!F:F,MATCH($C3271,'Policy Characteristics'!$C:$C,0))),"",INDEX('Policy Characteristics'!F:F,MATCH($C3271,'Policy Characteristics'!$C:$C,0)))</f>
        <v>0</v>
      </c>
      <c r="M3271" s="254">
        <f>IF(ISBLANK(INDEX('Policy Characteristics'!G:G,MATCH($C3271,'Policy Characteristics'!$C:$C,0))),"",INDEX('Policy Characteristics'!G:G,MATCH($C3271,'Policy Characteristics'!$C:$C,0)))</f>
        <v>10</v>
      </c>
      <c r="N3271" s="254">
        <f>IF(ISBLANK(INDEX('Policy Characteristics'!H:H,MATCH($C3271,'Policy Characteristics'!$C:$C,0))),"",INDEX('Policy Characteristics'!H:H,MATCH($C3271,'Policy Characteristics'!$C:$C,0)))</f>
        <v>1</v>
      </c>
      <c r="O3271" s="254" t="str">
        <f>IF(ISBLANK(INDEX('Policy Characteristics'!I:I,MATCH($C3271,'Policy Characteristics'!$C:$C,0))),"",INDEX('Policy Characteristics'!I:I,MATCH($C3271,'Policy Characteristics'!$C:$C,0)))</f>
        <v>weight</v>
      </c>
      <c r="P3271" s="254" t="str">
        <f>IF(ISBLANK(INDEX('Policy Characteristics'!J:J,MATCH($C3271,'Policy Characteristics'!$C:$C,0))),"",INDEX('Policy Characteristics'!J:J,MATCH($C3271,'Policy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1" s="254" t="str">
        <f>IF(ISBLANK(INDEX('Policy Characteristics'!K:K,MATCH($C3271,'Policy Characteristics'!$C:$C,0))),"",INDEX('Policy Characteristics'!K:K,MATCH($C3271,'Policy Characteristics'!$C:$C,0)))</f>
        <v>io-model.html</v>
      </c>
      <c r="R3271" s="254" t="str">
        <f>IF(ISBLANK(INDEX('Policy Characteristics'!L:L,MATCH($C3271,'Policy Characteristics'!$C:$C,0))),"",INDEX('Policy Characteristics'!L:L,MATCH($C3271,'Policy Characteristics'!$C:$C,0)))</f>
        <v/>
      </c>
    </row>
    <row r="3272" spans="1:18" x14ac:dyDescent="0.35">
      <c r="A3272" s="254" t="str">
        <f>IF(ISBLANK(INDEX('Policy Characteristics'!A:A,MATCH($C3272,'Policy Characteristics'!$C:$C,0))),"",INDEX('Policy Characteristics'!A:A,MATCH($C3272,'Policy Characteristics'!$C:$C,0)))</f>
        <v>Government Revenue Accounting</v>
      </c>
      <c r="B3272" s="262" t="str">
        <f>IF(ISBLANK(INDEX('Policy Characteristics'!B:B,MATCH($C3272,'Policy Characteristics'!$C:$C,0))),"",INDEX('Policy Characteristics'!B:B,MATCH($C3272,'Policy Characteristics'!$C:$C,0)))</f>
        <v>Fuel Subsidy</v>
      </c>
      <c r="C3272" s="254" t="str">
        <f t="shared" si="172"/>
        <v>GRA for Fuel Subsidies</v>
      </c>
      <c r="D3272" s="1" t="s">
        <v>2924</v>
      </c>
      <c r="F3272" s="1" t="s">
        <v>2928</v>
      </c>
      <c r="H3272" s="47">
        <f t="shared" si="157"/>
        <v>3271</v>
      </c>
      <c r="I3272" s="326" t="str">
        <f t="shared" si="173"/>
        <v>Yes</v>
      </c>
      <c r="J3272" s="255" t="str">
        <f>IF(ISBLANK(INDEX('Policy Characteristics'!D:D,MATCH($C3272,'Policy Characteristics'!$C:$C,0))),"",INDEX('Policy Characteristics'!D:D,MATCH($C3272,'Policy Characteristics'!$C:$C,0)))</f>
        <v/>
      </c>
      <c r="K3272" s="254" t="str">
        <f>IF(ISBLANK(INDEX('Policy Characteristics'!E:E,MATCH($C3272,'Policy Characteristics'!$C:$C,0))),"",INDEX('Policy Characteristics'!E:E,MATCH($C3272,'Policy Characteristics'!$C:$C,0)))</f>
        <v>GRA fuel subsidy</v>
      </c>
      <c r="L3272" s="254">
        <f>IF(ISBLANK(INDEX('Policy Characteristics'!F:F,MATCH($C3272,'Policy Characteristics'!$C:$C,0))),"",INDEX('Policy Characteristics'!F:F,MATCH($C3272,'Policy Characteristics'!$C:$C,0)))</f>
        <v>0</v>
      </c>
      <c r="M3272" s="254">
        <f>IF(ISBLANK(INDEX('Policy Characteristics'!G:G,MATCH($C3272,'Policy Characteristics'!$C:$C,0))),"",INDEX('Policy Characteristics'!G:G,MATCH($C3272,'Policy Characteristics'!$C:$C,0)))</f>
        <v>10</v>
      </c>
      <c r="N3272" s="254">
        <f>IF(ISBLANK(INDEX('Policy Characteristics'!H:H,MATCH($C3272,'Policy Characteristics'!$C:$C,0))),"",INDEX('Policy Characteristics'!H:H,MATCH($C3272,'Policy Characteristics'!$C:$C,0)))</f>
        <v>1</v>
      </c>
      <c r="O3272" s="254" t="str">
        <f>IF(ISBLANK(INDEX('Policy Characteristics'!I:I,MATCH($C3272,'Policy Characteristics'!$C:$C,0))),"",INDEX('Policy Characteristics'!I:I,MATCH($C3272,'Policy Characteristics'!$C:$C,0)))</f>
        <v>weight</v>
      </c>
      <c r="P3272" s="254" t="str">
        <f>IF(ISBLANK(INDEX('Policy Characteristics'!J:J,MATCH($C3272,'Policy Characteristics'!$C:$C,0))),"",INDEX('Policy Characteristics'!J:J,MATCH($C3272,'Policy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2" s="254" t="str">
        <f>IF(ISBLANK(INDEX('Policy Characteristics'!K:K,MATCH($C3272,'Policy Characteristics'!$C:$C,0))),"",INDEX('Policy Characteristics'!K:K,MATCH($C3272,'Policy Characteristics'!$C:$C,0)))</f>
        <v>io-model.html</v>
      </c>
      <c r="R3272" s="254" t="str">
        <f>IF(ISBLANK(INDEX('Policy Characteristics'!L:L,MATCH($C3272,'Policy Characteristics'!$C:$C,0))),"",INDEX('Policy Characteristics'!L:L,MATCH($C3272,'Policy Characteristics'!$C:$C,0)))</f>
        <v/>
      </c>
    </row>
    <row r="3273" spans="1:18" x14ac:dyDescent="0.35">
      <c r="A3273" s="254" t="str">
        <f>IF(ISBLANK(INDEX('Policy Characteristics'!A:A,MATCH($C3273,'Policy Characteristics'!$C:$C,0))),"",INDEX('Policy Characteristics'!A:A,MATCH($C3273,'Policy Characteristics'!$C:$C,0)))</f>
        <v>Government Revenue Accounting</v>
      </c>
      <c r="B3273" s="262" t="str">
        <f>IF(ISBLANK(INDEX('Policy Characteristics'!B:B,MATCH($C3273,'Policy Characteristics'!$C:$C,0))),"",INDEX('Policy Characteristics'!B:B,MATCH($C3273,'Policy Characteristics'!$C:$C,0)))</f>
        <v>Fuel Subsidy</v>
      </c>
      <c r="C3273" s="254" t="str">
        <f t="shared" si="172"/>
        <v>GRA for Fuel Subsidies</v>
      </c>
      <c r="D3273" s="1" t="s">
        <v>2925</v>
      </c>
      <c r="F3273" s="1" t="s">
        <v>2929</v>
      </c>
      <c r="H3273" s="47">
        <f t="shared" si="157"/>
        <v>3272</v>
      </c>
      <c r="I3273" s="326" t="str">
        <f t="shared" si="173"/>
        <v>Yes</v>
      </c>
      <c r="J3273" s="255" t="str">
        <f>IF(ISBLANK(INDEX('Policy Characteristics'!D:D,MATCH($C3273,'Policy Characteristics'!$C:$C,0))),"",INDEX('Policy Characteristics'!D:D,MATCH($C3273,'Policy Characteristics'!$C:$C,0)))</f>
        <v/>
      </c>
      <c r="K3273" s="254" t="str">
        <f>IF(ISBLANK(INDEX('Policy Characteristics'!E:E,MATCH($C3273,'Policy Characteristics'!$C:$C,0))),"",INDEX('Policy Characteristics'!E:E,MATCH($C3273,'Policy Characteristics'!$C:$C,0)))</f>
        <v>GRA fuel subsidy</v>
      </c>
      <c r="L3273" s="254">
        <f>IF(ISBLANK(INDEX('Policy Characteristics'!F:F,MATCH($C3273,'Policy Characteristics'!$C:$C,0))),"",INDEX('Policy Characteristics'!F:F,MATCH($C3273,'Policy Characteristics'!$C:$C,0)))</f>
        <v>0</v>
      </c>
      <c r="M3273" s="254">
        <f>IF(ISBLANK(INDEX('Policy Characteristics'!G:G,MATCH($C3273,'Policy Characteristics'!$C:$C,0))),"",INDEX('Policy Characteristics'!G:G,MATCH($C3273,'Policy Characteristics'!$C:$C,0)))</f>
        <v>10</v>
      </c>
      <c r="N3273" s="254">
        <f>IF(ISBLANK(INDEX('Policy Characteristics'!H:H,MATCH($C3273,'Policy Characteristics'!$C:$C,0))),"",INDEX('Policy Characteristics'!H:H,MATCH($C3273,'Policy Characteristics'!$C:$C,0)))</f>
        <v>1</v>
      </c>
      <c r="O3273" s="254" t="str">
        <f>IF(ISBLANK(INDEX('Policy Characteristics'!I:I,MATCH($C3273,'Policy Characteristics'!$C:$C,0))),"",INDEX('Policy Characteristics'!I:I,MATCH($C3273,'Policy Characteristics'!$C:$C,0)))</f>
        <v>weight</v>
      </c>
      <c r="P3273" s="254" t="str">
        <f>IF(ISBLANK(INDEX('Policy Characteristics'!J:J,MATCH($C3273,'Policy Characteristics'!$C:$C,0))),"",INDEX('Policy Characteristics'!J:J,MATCH($C3273,'Policy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3" s="254" t="str">
        <f>IF(ISBLANK(INDEX('Policy Characteristics'!K:K,MATCH($C3273,'Policy Characteristics'!$C:$C,0))),"",INDEX('Policy Characteristics'!K:K,MATCH($C3273,'Policy Characteristics'!$C:$C,0)))</f>
        <v>io-model.html</v>
      </c>
      <c r="R3273" s="254" t="str">
        <f>IF(ISBLANK(INDEX('Policy Characteristics'!L:L,MATCH($C3273,'Policy Characteristics'!$C:$C,0))),"",INDEX('Policy Characteristics'!L:L,MATCH($C3273,'Policy Characteristics'!$C:$C,0)))</f>
        <v/>
      </c>
    </row>
    <row r="3274" spans="1:18" x14ac:dyDescent="0.35">
      <c r="A3274" s="254" t="str">
        <f>IF(ISBLANK(INDEX('Policy Characteristics'!A:A,MATCH($C3274,'Policy Characteristics'!$C:$C,0))),"",INDEX('Policy Characteristics'!A:A,MATCH($C3274,'Policy Characteristics'!$C:$C,0)))</f>
        <v>Government Revenue Accounting</v>
      </c>
      <c r="B3274" s="262" t="str">
        <f>IF(ISBLANK(INDEX('Policy Characteristics'!B:B,MATCH($C3274,'Policy Characteristics'!$C:$C,0))),"",INDEX('Policy Characteristics'!B:B,MATCH($C3274,'Policy Characteristics'!$C:$C,0)))</f>
        <v>CCS Subsidy</v>
      </c>
      <c r="C3274" t="s">
        <v>3544</v>
      </c>
      <c r="D3274" s="1" t="s">
        <v>2921</v>
      </c>
      <c r="F3274" s="1" t="s">
        <v>2926</v>
      </c>
      <c r="H3274" s="47">
        <f t="shared" si="157"/>
        <v>3273</v>
      </c>
      <c r="I3274" s="322" t="s">
        <v>40</v>
      </c>
      <c r="J3274" s="255" t="str">
        <f>IF(ISBLANK(INDEX('Policy Characteristics'!D:D,MATCH($C3274,'Policy Characteristics'!$C:$C,0))),"",INDEX('Policy Characteristics'!D:D,MATCH($C3274,'Policy Characteristics'!$C:$C,0)))</f>
        <v/>
      </c>
      <c r="K3274" s="254" t="str">
        <f>IF(ISBLANK(INDEX('Policy Characteristics'!E:E,MATCH($C3274,'Policy Characteristics'!$C:$C,0))),"",INDEX('Policy Characteristics'!E:E,MATCH($C3274,'Policy Characteristics'!$C:$C,0)))</f>
        <v>GRA CCS subsidy</v>
      </c>
      <c r="L3274" s="254">
        <f>IF(ISBLANK(INDEX('Policy Characteristics'!F:F,MATCH($C3274,'Policy Characteristics'!$C:$C,0))),"",INDEX('Policy Characteristics'!F:F,MATCH($C3274,'Policy Characteristics'!$C:$C,0)))</f>
        <v>0</v>
      </c>
      <c r="M3274" s="254">
        <f>IF(ISBLANK(INDEX('Policy Characteristics'!G:G,MATCH($C3274,'Policy Characteristics'!$C:$C,0))),"",INDEX('Policy Characteristics'!G:G,MATCH($C3274,'Policy Characteristics'!$C:$C,0)))</f>
        <v>10</v>
      </c>
      <c r="N3274" s="254">
        <f>IF(ISBLANK(INDEX('Policy Characteristics'!H:H,MATCH($C3274,'Policy Characteristics'!$C:$C,0))),"",INDEX('Policy Characteristics'!H:H,MATCH($C3274,'Policy Characteristics'!$C:$C,0)))</f>
        <v>1</v>
      </c>
      <c r="O3274" s="254" t="str">
        <f>IF(ISBLANK(INDEX('Policy Characteristics'!I:I,MATCH($C3274,'Policy Characteristics'!$C:$C,0))),"",INDEX('Policy Characteristics'!I:I,MATCH($C3274,'Policy Characteristics'!$C:$C,0)))</f>
        <v>weight</v>
      </c>
      <c r="P3274" s="254" t="str">
        <f>IF(ISBLANK(INDEX('Policy Characteristics'!J:J,MATCH($C3274,'Policy Characteristics'!$C:$C,0))),"",INDEX('Policy Characteristics'!J:J,MATCH($C3274,'Policy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4" s="254" t="str">
        <f>IF(ISBLANK(INDEX('Policy Characteristics'!K:K,MATCH($C3274,'Policy Characteristics'!$C:$C,0))),"",INDEX('Policy Characteristics'!K:K,MATCH($C3274,'Policy Characteristics'!$C:$C,0)))</f>
        <v>io-model.html</v>
      </c>
      <c r="R3274" s="254" t="str">
        <f>IF(ISBLANK(INDEX('Policy Characteristics'!L:L,MATCH($C3274,'Policy Characteristics'!$C:$C,0))),"",INDEX('Policy Characteristics'!L:L,MATCH($C3274,'Policy Characteristics'!$C:$C,0)))</f>
        <v/>
      </c>
    </row>
    <row r="3275" spans="1:18" x14ac:dyDescent="0.35">
      <c r="A3275" s="254" t="str">
        <f>IF(ISBLANK(INDEX('Policy Characteristics'!A:A,MATCH($C3275,'Policy Characteristics'!$C:$C,0))),"",INDEX('Policy Characteristics'!A:A,MATCH($C3275,'Policy Characteristics'!$C:$C,0)))</f>
        <v>Government Revenue Accounting</v>
      </c>
      <c r="B3275" s="262" t="str">
        <f>IF(ISBLANK(INDEX('Policy Characteristics'!B:B,MATCH($C3275,'Policy Characteristics'!$C:$C,0))),"",INDEX('Policy Characteristics'!B:B,MATCH($C3275,'Policy Characteristics'!$C:$C,0)))</f>
        <v>CCS Subsidy</v>
      </c>
      <c r="C3275" s="254" t="str">
        <f>C$3274</f>
        <v>GRA for CCS Subsidies</v>
      </c>
      <c r="D3275" s="1" t="s">
        <v>2922</v>
      </c>
      <c r="F3275" s="1" t="s">
        <v>2937</v>
      </c>
      <c r="H3275" s="47">
        <f t="shared" si="157"/>
        <v>3274</v>
      </c>
      <c r="I3275" s="326" t="str">
        <f t="shared" si="173"/>
        <v>Yes</v>
      </c>
      <c r="J3275" s="255" t="str">
        <f>IF(ISBLANK(INDEX('Policy Characteristics'!D:D,MATCH($C3275,'Policy Characteristics'!$C:$C,0))),"",INDEX('Policy Characteristics'!D:D,MATCH($C3275,'Policy Characteristics'!$C:$C,0)))</f>
        <v/>
      </c>
      <c r="K3275" s="254" t="str">
        <f>IF(ISBLANK(INDEX('Policy Characteristics'!E:E,MATCH($C3275,'Policy Characteristics'!$C:$C,0))),"",INDEX('Policy Characteristics'!E:E,MATCH($C3275,'Policy Characteristics'!$C:$C,0)))</f>
        <v>GRA CCS subsidy</v>
      </c>
      <c r="L3275" s="254">
        <f>IF(ISBLANK(INDEX('Policy Characteristics'!F:F,MATCH($C3275,'Policy Characteristics'!$C:$C,0))),"",INDEX('Policy Characteristics'!F:F,MATCH($C3275,'Policy Characteristics'!$C:$C,0)))</f>
        <v>0</v>
      </c>
      <c r="M3275" s="254">
        <f>IF(ISBLANK(INDEX('Policy Characteristics'!G:G,MATCH($C3275,'Policy Characteristics'!$C:$C,0))),"",INDEX('Policy Characteristics'!G:G,MATCH($C3275,'Policy Characteristics'!$C:$C,0)))</f>
        <v>10</v>
      </c>
      <c r="N3275" s="254">
        <f>IF(ISBLANK(INDEX('Policy Characteristics'!H:H,MATCH($C3275,'Policy Characteristics'!$C:$C,0))),"",INDEX('Policy Characteristics'!H:H,MATCH($C3275,'Policy Characteristics'!$C:$C,0)))</f>
        <v>1</v>
      </c>
      <c r="O3275" s="254" t="str">
        <f>IF(ISBLANK(INDEX('Policy Characteristics'!I:I,MATCH($C3275,'Policy Characteristics'!$C:$C,0))),"",INDEX('Policy Characteristics'!I:I,MATCH($C3275,'Policy Characteristics'!$C:$C,0)))</f>
        <v>weight</v>
      </c>
      <c r="P3275" s="254" t="str">
        <f>IF(ISBLANK(INDEX('Policy Characteristics'!J:J,MATCH($C3275,'Policy Characteristics'!$C:$C,0))),"",INDEX('Policy Characteristics'!J:J,MATCH($C3275,'Policy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5" s="254" t="str">
        <f>IF(ISBLANK(INDEX('Policy Characteristics'!K:K,MATCH($C3275,'Policy Characteristics'!$C:$C,0))),"",INDEX('Policy Characteristics'!K:K,MATCH($C3275,'Policy Characteristics'!$C:$C,0)))</f>
        <v>io-model.html</v>
      </c>
      <c r="R3275" s="254" t="str">
        <f>IF(ISBLANK(INDEX('Policy Characteristics'!L:L,MATCH($C3275,'Policy Characteristics'!$C:$C,0))),"",INDEX('Policy Characteristics'!L:L,MATCH($C3275,'Policy Characteristics'!$C:$C,0)))</f>
        <v/>
      </c>
    </row>
    <row r="3276" spans="1:18" x14ac:dyDescent="0.35">
      <c r="A3276" s="254" t="str">
        <f>IF(ISBLANK(INDEX('Policy Characteristics'!A:A,MATCH($C3276,'Policy Characteristics'!$C:$C,0))),"",INDEX('Policy Characteristics'!A:A,MATCH($C3276,'Policy Characteristics'!$C:$C,0)))</f>
        <v>Government Revenue Accounting</v>
      </c>
      <c r="B3276" s="262" t="str">
        <f>IF(ISBLANK(INDEX('Policy Characteristics'!B:B,MATCH($C3276,'Policy Characteristics'!$C:$C,0))),"",INDEX('Policy Characteristics'!B:B,MATCH($C3276,'Policy Characteristics'!$C:$C,0)))</f>
        <v>CCS Subsidy</v>
      </c>
      <c r="C3276" s="254" t="str">
        <f t="shared" ref="C3276:C3278" si="174">C$3274</f>
        <v>GRA for CCS Subsidies</v>
      </c>
      <c r="D3276" s="1" t="s">
        <v>2923</v>
      </c>
      <c r="F3276" s="1" t="s">
        <v>2927</v>
      </c>
      <c r="H3276" s="47">
        <f t="shared" si="157"/>
        <v>3275</v>
      </c>
      <c r="I3276" s="326" t="str">
        <f t="shared" si="173"/>
        <v>Yes</v>
      </c>
      <c r="J3276" s="255" t="str">
        <f>IF(ISBLANK(INDEX('Policy Characteristics'!D:D,MATCH($C3276,'Policy Characteristics'!$C:$C,0))),"",INDEX('Policy Characteristics'!D:D,MATCH($C3276,'Policy Characteristics'!$C:$C,0)))</f>
        <v/>
      </c>
      <c r="K3276" s="254" t="str">
        <f>IF(ISBLANK(INDEX('Policy Characteristics'!E:E,MATCH($C3276,'Policy Characteristics'!$C:$C,0))),"",INDEX('Policy Characteristics'!E:E,MATCH($C3276,'Policy Characteristics'!$C:$C,0)))</f>
        <v>GRA CCS subsidy</v>
      </c>
      <c r="L3276" s="254">
        <f>IF(ISBLANK(INDEX('Policy Characteristics'!F:F,MATCH($C3276,'Policy Characteristics'!$C:$C,0))),"",INDEX('Policy Characteristics'!F:F,MATCH($C3276,'Policy Characteristics'!$C:$C,0)))</f>
        <v>0</v>
      </c>
      <c r="M3276" s="254">
        <f>IF(ISBLANK(INDEX('Policy Characteristics'!G:G,MATCH($C3276,'Policy Characteristics'!$C:$C,0))),"",INDEX('Policy Characteristics'!G:G,MATCH($C3276,'Policy Characteristics'!$C:$C,0)))</f>
        <v>10</v>
      </c>
      <c r="N3276" s="254">
        <f>IF(ISBLANK(INDEX('Policy Characteristics'!H:H,MATCH($C3276,'Policy Characteristics'!$C:$C,0))),"",INDEX('Policy Characteristics'!H:H,MATCH($C3276,'Policy Characteristics'!$C:$C,0)))</f>
        <v>1</v>
      </c>
      <c r="O3276" s="254" t="str">
        <f>IF(ISBLANK(INDEX('Policy Characteristics'!I:I,MATCH($C3276,'Policy Characteristics'!$C:$C,0))),"",INDEX('Policy Characteristics'!I:I,MATCH($C3276,'Policy Characteristics'!$C:$C,0)))</f>
        <v>weight</v>
      </c>
      <c r="P3276" s="254" t="str">
        <f>IF(ISBLANK(INDEX('Policy Characteristics'!J:J,MATCH($C3276,'Policy Characteristics'!$C:$C,0))),"",INDEX('Policy Characteristics'!J:J,MATCH($C3276,'Policy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6" s="254" t="str">
        <f>IF(ISBLANK(INDEX('Policy Characteristics'!K:K,MATCH($C3276,'Policy Characteristics'!$C:$C,0))),"",INDEX('Policy Characteristics'!K:K,MATCH($C3276,'Policy Characteristics'!$C:$C,0)))</f>
        <v>io-model.html</v>
      </c>
      <c r="R3276" s="254" t="str">
        <f>IF(ISBLANK(INDEX('Policy Characteristics'!L:L,MATCH($C3276,'Policy Characteristics'!$C:$C,0))),"",INDEX('Policy Characteristics'!L:L,MATCH($C3276,'Policy Characteristics'!$C:$C,0)))</f>
        <v/>
      </c>
    </row>
    <row r="3277" spans="1:18" x14ac:dyDescent="0.35">
      <c r="A3277" s="254" t="str">
        <f>IF(ISBLANK(INDEX('Policy Characteristics'!A:A,MATCH($C3277,'Policy Characteristics'!$C:$C,0))),"",INDEX('Policy Characteristics'!A:A,MATCH($C3277,'Policy Characteristics'!$C:$C,0)))</f>
        <v>Government Revenue Accounting</v>
      </c>
      <c r="B3277" s="262" t="str">
        <f>IF(ISBLANK(INDEX('Policy Characteristics'!B:B,MATCH($C3277,'Policy Characteristics'!$C:$C,0))),"",INDEX('Policy Characteristics'!B:B,MATCH($C3277,'Policy Characteristics'!$C:$C,0)))</f>
        <v>CCS Subsidy</v>
      </c>
      <c r="C3277" s="254" t="str">
        <f t="shared" si="174"/>
        <v>GRA for CCS Subsidies</v>
      </c>
      <c r="D3277" s="1" t="s">
        <v>2924</v>
      </c>
      <c r="F3277" s="1" t="s">
        <v>2928</v>
      </c>
      <c r="H3277" s="47">
        <f t="shared" si="157"/>
        <v>3276</v>
      </c>
      <c r="I3277" s="326" t="str">
        <f t="shared" si="173"/>
        <v>Yes</v>
      </c>
      <c r="J3277" s="255" t="str">
        <f>IF(ISBLANK(INDEX('Policy Characteristics'!D:D,MATCH($C3277,'Policy Characteristics'!$C:$C,0))),"",INDEX('Policy Characteristics'!D:D,MATCH($C3277,'Policy Characteristics'!$C:$C,0)))</f>
        <v/>
      </c>
      <c r="K3277" s="254" t="str">
        <f>IF(ISBLANK(INDEX('Policy Characteristics'!E:E,MATCH($C3277,'Policy Characteristics'!$C:$C,0))),"",INDEX('Policy Characteristics'!E:E,MATCH($C3277,'Policy Characteristics'!$C:$C,0)))</f>
        <v>GRA CCS subsidy</v>
      </c>
      <c r="L3277" s="254">
        <f>IF(ISBLANK(INDEX('Policy Characteristics'!F:F,MATCH($C3277,'Policy Characteristics'!$C:$C,0))),"",INDEX('Policy Characteristics'!F:F,MATCH($C3277,'Policy Characteristics'!$C:$C,0)))</f>
        <v>0</v>
      </c>
      <c r="M3277" s="254">
        <f>IF(ISBLANK(INDEX('Policy Characteristics'!G:G,MATCH($C3277,'Policy Characteristics'!$C:$C,0))),"",INDEX('Policy Characteristics'!G:G,MATCH($C3277,'Policy Characteristics'!$C:$C,0)))</f>
        <v>10</v>
      </c>
      <c r="N3277" s="254">
        <f>IF(ISBLANK(INDEX('Policy Characteristics'!H:H,MATCH($C3277,'Policy Characteristics'!$C:$C,0))),"",INDEX('Policy Characteristics'!H:H,MATCH($C3277,'Policy Characteristics'!$C:$C,0)))</f>
        <v>1</v>
      </c>
      <c r="O3277" s="254" t="str">
        <f>IF(ISBLANK(INDEX('Policy Characteristics'!I:I,MATCH($C3277,'Policy Characteristics'!$C:$C,0))),"",INDEX('Policy Characteristics'!I:I,MATCH($C3277,'Policy Characteristics'!$C:$C,0)))</f>
        <v>weight</v>
      </c>
      <c r="P3277" s="254" t="str">
        <f>IF(ISBLANK(INDEX('Policy Characteristics'!J:J,MATCH($C3277,'Policy Characteristics'!$C:$C,0))),"",INDEX('Policy Characteristics'!J:J,MATCH($C3277,'Policy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7" s="254" t="str">
        <f>IF(ISBLANK(INDEX('Policy Characteristics'!K:K,MATCH($C3277,'Policy Characteristics'!$C:$C,0))),"",INDEX('Policy Characteristics'!K:K,MATCH($C3277,'Policy Characteristics'!$C:$C,0)))</f>
        <v>io-model.html</v>
      </c>
      <c r="R3277" s="254" t="str">
        <f>IF(ISBLANK(INDEX('Policy Characteristics'!L:L,MATCH($C3277,'Policy Characteristics'!$C:$C,0))),"",INDEX('Policy Characteristics'!L:L,MATCH($C3277,'Policy Characteristics'!$C:$C,0)))</f>
        <v/>
      </c>
    </row>
    <row r="3278" spans="1:18" x14ac:dyDescent="0.35">
      <c r="A3278" s="254" t="str">
        <f>IF(ISBLANK(INDEX('Policy Characteristics'!A:A,MATCH($C3278,'Policy Characteristics'!$C:$C,0))),"",INDEX('Policy Characteristics'!A:A,MATCH($C3278,'Policy Characteristics'!$C:$C,0)))</f>
        <v>Government Revenue Accounting</v>
      </c>
      <c r="B3278" s="262" t="str">
        <f>IF(ISBLANK(INDEX('Policy Characteristics'!B:B,MATCH($C3278,'Policy Characteristics'!$C:$C,0))),"",INDEX('Policy Characteristics'!B:B,MATCH($C3278,'Policy Characteristics'!$C:$C,0)))</f>
        <v>CCS Subsidy</v>
      </c>
      <c r="C3278" s="254" t="str">
        <f t="shared" si="174"/>
        <v>GRA for CCS Subsidies</v>
      </c>
      <c r="D3278" s="1" t="s">
        <v>2925</v>
      </c>
      <c r="F3278" s="1" t="s">
        <v>2929</v>
      </c>
      <c r="H3278" s="47">
        <f t="shared" si="157"/>
        <v>3277</v>
      </c>
      <c r="I3278" s="326" t="str">
        <f t="shared" si="173"/>
        <v>Yes</v>
      </c>
      <c r="J3278" s="255" t="str">
        <f>IF(ISBLANK(INDEX('Policy Characteristics'!D:D,MATCH($C3278,'Policy Characteristics'!$C:$C,0))),"",INDEX('Policy Characteristics'!D:D,MATCH($C3278,'Policy Characteristics'!$C:$C,0)))</f>
        <v/>
      </c>
      <c r="K3278" s="254" t="str">
        <f>IF(ISBLANK(INDEX('Policy Characteristics'!E:E,MATCH($C3278,'Policy Characteristics'!$C:$C,0))),"",INDEX('Policy Characteristics'!E:E,MATCH($C3278,'Policy Characteristics'!$C:$C,0)))</f>
        <v>GRA CCS subsidy</v>
      </c>
      <c r="L3278" s="254">
        <f>IF(ISBLANK(INDEX('Policy Characteristics'!F:F,MATCH($C3278,'Policy Characteristics'!$C:$C,0))),"",INDEX('Policy Characteristics'!F:F,MATCH($C3278,'Policy Characteristics'!$C:$C,0)))</f>
        <v>0</v>
      </c>
      <c r="M3278" s="254">
        <f>IF(ISBLANK(INDEX('Policy Characteristics'!G:G,MATCH($C3278,'Policy Characteristics'!$C:$C,0))),"",INDEX('Policy Characteristics'!G:G,MATCH($C3278,'Policy Characteristics'!$C:$C,0)))</f>
        <v>10</v>
      </c>
      <c r="N3278" s="254">
        <f>IF(ISBLANK(INDEX('Policy Characteristics'!H:H,MATCH($C3278,'Policy Characteristics'!$C:$C,0))),"",INDEX('Policy Characteristics'!H:H,MATCH($C3278,'Policy Characteristics'!$C:$C,0)))</f>
        <v>1</v>
      </c>
      <c r="O3278" s="254" t="str">
        <f>IF(ISBLANK(INDEX('Policy Characteristics'!I:I,MATCH($C3278,'Policy Characteristics'!$C:$C,0))),"",INDEX('Policy Characteristics'!I:I,MATCH($C3278,'Policy Characteristics'!$C:$C,0)))</f>
        <v>weight</v>
      </c>
      <c r="P3278" s="254" t="str">
        <f>IF(ISBLANK(INDEX('Policy Characteristics'!J:J,MATCH($C3278,'Policy Characteristics'!$C:$C,0))),"",INDEX('Policy Characteristics'!J:J,MATCH($C3278,'Policy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8" s="254" t="str">
        <f>IF(ISBLANK(INDEX('Policy Characteristics'!K:K,MATCH($C3278,'Policy Characteristics'!$C:$C,0))),"",INDEX('Policy Characteristics'!K:K,MATCH($C3278,'Policy Characteristics'!$C:$C,0)))</f>
        <v>io-model.html</v>
      </c>
      <c r="R3278" s="254" t="str">
        <f>IF(ISBLANK(INDEX('Policy Characteristics'!L:L,MATCH($C3278,'Policy Characteristics'!$C:$C,0))),"",INDEX('Policy Characteristics'!L:L,MATCH($C3278,'Policy Characteristics'!$C:$C,0)))</f>
        <v/>
      </c>
    </row>
    <row r="3279" spans="1:18" x14ac:dyDescent="0.35">
      <c r="A3279" s="254" t="str">
        <f>IF(ISBLANK(INDEX('Policy Characteristics'!A:A,MATCH($C3279,'Policy Characteristics'!$C:$C,0))),"",INDEX('Policy Characteristics'!A:A,MATCH($C3279,'Policy Characteristics'!$C:$C,0)))</f>
        <v>Government Revenue Accounting</v>
      </c>
      <c r="B3279" s="262" t="str">
        <f>IF(ISBLANK(INDEX('Policy Characteristics'!B:B,MATCH($C3279,'Policy Characteristics'!$C:$C,0))),"",INDEX('Policy Characteristics'!B:B,MATCH($C3279,'Policy Characteristics'!$C:$C,0)))</f>
        <v>Clean Heat Subsidy</v>
      </c>
      <c r="C3279" t="s">
        <v>3856</v>
      </c>
      <c r="D3279" s="1" t="s">
        <v>2921</v>
      </c>
      <c r="F3279" s="1" t="s">
        <v>2926</v>
      </c>
      <c r="H3279" s="47">
        <f t="shared" si="157"/>
        <v>3278</v>
      </c>
      <c r="I3279" s="322" t="s">
        <v>40</v>
      </c>
      <c r="J3279" s="255" t="str">
        <f>IF(ISBLANK(INDEX('Policy Characteristics'!D:D,MATCH($C3279,'Policy Characteristics'!$C:$C,0))),"",INDEX('Policy Characteristics'!D:D,MATCH($C3279,'Policy Characteristics'!$C:$C,0)))</f>
        <v/>
      </c>
      <c r="K3279" s="254" t="str">
        <f>IF(ISBLANK(INDEX('Policy Characteristics'!E:E,MATCH($C3279,'Policy Characteristics'!$C:$C,0))),"",INDEX('Policy Characteristics'!E:E,MATCH($C3279,'Policy Characteristics'!$C:$C,0)))</f>
        <v>GRA indst clean heat subsidy</v>
      </c>
      <c r="L3279" s="254">
        <f>IF(ISBLANK(INDEX('Policy Characteristics'!F:F,MATCH($C3279,'Policy Characteristics'!$C:$C,0))),"",INDEX('Policy Characteristics'!F:F,MATCH($C3279,'Policy Characteristics'!$C:$C,0)))</f>
        <v>0</v>
      </c>
      <c r="M3279" s="254">
        <f>IF(ISBLANK(INDEX('Policy Characteristics'!G:G,MATCH($C3279,'Policy Characteristics'!$C:$C,0))),"",INDEX('Policy Characteristics'!G:G,MATCH($C3279,'Policy Characteristics'!$C:$C,0)))</f>
        <v>10</v>
      </c>
      <c r="N3279" s="254">
        <f>IF(ISBLANK(INDEX('Policy Characteristics'!H:H,MATCH($C3279,'Policy Characteristics'!$C:$C,0))),"",INDEX('Policy Characteristics'!H:H,MATCH($C3279,'Policy Characteristics'!$C:$C,0)))</f>
        <v>1</v>
      </c>
      <c r="O3279" s="254" t="str">
        <f>IF(ISBLANK(INDEX('Policy Characteristics'!I:I,MATCH($C3279,'Policy Characteristics'!$C:$C,0))),"",INDEX('Policy Characteristics'!I:I,MATCH($C3279,'Policy Characteristics'!$C:$C,0)))</f>
        <v>weight</v>
      </c>
      <c r="P3279" s="254" t="str">
        <f>IF(ISBLANK(INDEX('Policy Characteristics'!J:J,MATCH($C3279,'Policy Characteristics'!$C:$C,0))),"",INDEX('Policy Characteristics'!J:J,MATCH($C3279,'Policy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9" s="254" t="str">
        <f>IF(ISBLANK(INDEX('Policy Characteristics'!K:K,MATCH($C3279,'Policy Characteristics'!$C:$C,0))),"",INDEX('Policy Characteristics'!K:K,MATCH($C3279,'Policy Characteristics'!$C:$C,0)))</f>
        <v>io-model.html</v>
      </c>
      <c r="R3279" s="254" t="str">
        <f>IF(ISBLANK(INDEX('Policy Characteristics'!L:L,MATCH($C3279,'Policy Characteristics'!$C:$C,0))),"",INDEX('Policy Characteristics'!L:L,MATCH($C3279,'Policy Characteristics'!$C:$C,0)))</f>
        <v/>
      </c>
    </row>
    <row r="3280" spans="1:18" x14ac:dyDescent="0.35">
      <c r="A3280" s="254" t="str">
        <f>IF(ISBLANK(INDEX('Policy Characteristics'!A:A,MATCH($C3280,'Policy Characteristics'!$C:$C,0))),"",INDEX('Policy Characteristics'!A:A,MATCH($C3280,'Policy Characteristics'!$C:$C,0)))</f>
        <v>Government Revenue Accounting</v>
      </c>
      <c r="B3280" s="262" t="str">
        <f>IF(ISBLANK(INDEX('Policy Characteristics'!B:B,MATCH($C3280,'Policy Characteristics'!$C:$C,0))),"",INDEX('Policy Characteristics'!B:B,MATCH($C3280,'Policy Characteristics'!$C:$C,0)))</f>
        <v>Clean Heat Subsidy</v>
      </c>
      <c r="C3280" s="254" t="str">
        <f>C$3279</f>
        <v>GRA for Industry Clean Heat Subsidies</v>
      </c>
      <c r="D3280" s="1" t="s">
        <v>2922</v>
      </c>
      <c r="F3280" s="1" t="s">
        <v>2937</v>
      </c>
      <c r="H3280" s="47">
        <f t="shared" si="157"/>
        <v>3279</v>
      </c>
      <c r="I3280" s="326" t="str">
        <f>I$3279</f>
        <v>Yes</v>
      </c>
      <c r="J3280" s="255" t="str">
        <f>IF(ISBLANK(INDEX('Policy Characteristics'!D:D,MATCH($C3280,'Policy Characteristics'!$C:$C,0))),"",INDEX('Policy Characteristics'!D:D,MATCH($C3280,'Policy Characteristics'!$C:$C,0)))</f>
        <v/>
      </c>
      <c r="K3280" s="254" t="str">
        <f>IF(ISBLANK(INDEX('Policy Characteristics'!E:E,MATCH($C3280,'Policy Characteristics'!$C:$C,0))),"",INDEX('Policy Characteristics'!E:E,MATCH($C3280,'Policy Characteristics'!$C:$C,0)))</f>
        <v>GRA indst clean heat subsidy</v>
      </c>
      <c r="L3280" s="254">
        <f>IF(ISBLANK(INDEX('Policy Characteristics'!F:F,MATCH($C3280,'Policy Characteristics'!$C:$C,0))),"",INDEX('Policy Characteristics'!F:F,MATCH($C3280,'Policy Characteristics'!$C:$C,0)))</f>
        <v>0</v>
      </c>
      <c r="M3280" s="254">
        <f>IF(ISBLANK(INDEX('Policy Characteristics'!G:G,MATCH($C3280,'Policy Characteristics'!$C:$C,0))),"",INDEX('Policy Characteristics'!G:G,MATCH($C3280,'Policy Characteristics'!$C:$C,0)))</f>
        <v>10</v>
      </c>
      <c r="N3280" s="254">
        <f>IF(ISBLANK(INDEX('Policy Characteristics'!H:H,MATCH($C3280,'Policy Characteristics'!$C:$C,0))),"",INDEX('Policy Characteristics'!H:H,MATCH($C3280,'Policy Characteristics'!$C:$C,0)))</f>
        <v>1</v>
      </c>
      <c r="O3280" s="254" t="str">
        <f>IF(ISBLANK(INDEX('Policy Characteristics'!I:I,MATCH($C3280,'Policy Characteristics'!$C:$C,0))),"",INDEX('Policy Characteristics'!I:I,MATCH($C3280,'Policy Characteristics'!$C:$C,0)))</f>
        <v>weight</v>
      </c>
      <c r="P3280" s="254" t="str">
        <f>IF(ISBLANK(INDEX('Policy Characteristics'!J:J,MATCH($C3280,'Policy Characteristics'!$C:$C,0))),"",INDEX('Policy Characteristics'!J:J,MATCH($C3280,'Policy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0" s="254" t="str">
        <f>IF(ISBLANK(INDEX('Policy Characteristics'!K:K,MATCH($C3280,'Policy Characteristics'!$C:$C,0))),"",INDEX('Policy Characteristics'!K:K,MATCH($C3280,'Policy Characteristics'!$C:$C,0)))</f>
        <v>io-model.html</v>
      </c>
      <c r="R3280" s="254" t="str">
        <f>IF(ISBLANK(INDEX('Policy Characteristics'!L:L,MATCH($C3280,'Policy Characteristics'!$C:$C,0))),"",INDEX('Policy Characteristics'!L:L,MATCH($C3280,'Policy Characteristics'!$C:$C,0)))</f>
        <v/>
      </c>
    </row>
    <row r="3281" spans="1:18" x14ac:dyDescent="0.35">
      <c r="A3281" s="254" t="str">
        <f>IF(ISBLANK(INDEX('Policy Characteristics'!A:A,MATCH($C3281,'Policy Characteristics'!$C:$C,0))),"",INDEX('Policy Characteristics'!A:A,MATCH($C3281,'Policy Characteristics'!$C:$C,0)))</f>
        <v>Government Revenue Accounting</v>
      </c>
      <c r="B3281" s="262" t="str">
        <f>IF(ISBLANK(INDEX('Policy Characteristics'!B:B,MATCH($C3281,'Policy Characteristics'!$C:$C,0))),"",INDEX('Policy Characteristics'!B:B,MATCH($C3281,'Policy Characteristics'!$C:$C,0)))</f>
        <v>Clean Heat Subsidy</v>
      </c>
      <c r="C3281" s="254" t="str">
        <f t="shared" ref="C3281:C3283" si="175">C$3279</f>
        <v>GRA for Industry Clean Heat Subsidies</v>
      </c>
      <c r="D3281" s="1" t="s">
        <v>2923</v>
      </c>
      <c r="F3281" s="1" t="s">
        <v>2927</v>
      </c>
      <c r="H3281" s="47">
        <f t="shared" si="157"/>
        <v>3280</v>
      </c>
      <c r="I3281" s="326" t="str">
        <f t="shared" ref="I3281:I3283" si="176">I$3279</f>
        <v>Yes</v>
      </c>
      <c r="J3281" s="255" t="str">
        <f>IF(ISBLANK(INDEX('Policy Characteristics'!D:D,MATCH($C3281,'Policy Characteristics'!$C:$C,0))),"",INDEX('Policy Characteristics'!D:D,MATCH($C3281,'Policy Characteristics'!$C:$C,0)))</f>
        <v/>
      </c>
      <c r="K3281" s="254" t="str">
        <f>IF(ISBLANK(INDEX('Policy Characteristics'!E:E,MATCH($C3281,'Policy Characteristics'!$C:$C,0))),"",INDEX('Policy Characteristics'!E:E,MATCH($C3281,'Policy Characteristics'!$C:$C,0)))</f>
        <v>GRA indst clean heat subsidy</v>
      </c>
      <c r="L3281" s="254">
        <f>IF(ISBLANK(INDEX('Policy Characteristics'!F:F,MATCH($C3281,'Policy Characteristics'!$C:$C,0))),"",INDEX('Policy Characteristics'!F:F,MATCH($C3281,'Policy Characteristics'!$C:$C,0)))</f>
        <v>0</v>
      </c>
      <c r="M3281" s="254">
        <f>IF(ISBLANK(INDEX('Policy Characteristics'!G:G,MATCH($C3281,'Policy Characteristics'!$C:$C,0))),"",INDEX('Policy Characteristics'!G:G,MATCH($C3281,'Policy Characteristics'!$C:$C,0)))</f>
        <v>10</v>
      </c>
      <c r="N3281" s="254">
        <f>IF(ISBLANK(INDEX('Policy Characteristics'!H:H,MATCH($C3281,'Policy Characteristics'!$C:$C,0))),"",INDEX('Policy Characteristics'!H:H,MATCH($C3281,'Policy Characteristics'!$C:$C,0)))</f>
        <v>1</v>
      </c>
      <c r="O3281" s="254" t="str">
        <f>IF(ISBLANK(INDEX('Policy Characteristics'!I:I,MATCH($C3281,'Policy Characteristics'!$C:$C,0))),"",INDEX('Policy Characteristics'!I:I,MATCH($C3281,'Policy Characteristics'!$C:$C,0)))</f>
        <v>weight</v>
      </c>
      <c r="P3281" s="254" t="str">
        <f>IF(ISBLANK(INDEX('Policy Characteristics'!J:J,MATCH($C3281,'Policy Characteristics'!$C:$C,0))),"",INDEX('Policy Characteristics'!J:J,MATCH($C3281,'Policy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1" s="254" t="str">
        <f>IF(ISBLANK(INDEX('Policy Characteristics'!K:K,MATCH($C3281,'Policy Characteristics'!$C:$C,0))),"",INDEX('Policy Characteristics'!K:K,MATCH($C3281,'Policy Characteristics'!$C:$C,0)))</f>
        <v>io-model.html</v>
      </c>
      <c r="R3281" s="254" t="str">
        <f>IF(ISBLANK(INDEX('Policy Characteristics'!L:L,MATCH($C3281,'Policy Characteristics'!$C:$C,0))),"",INDEX('Policy Characteristics'!L:L,MATCH($C3281,'Policy Characteristics'!$C:$C,0)))</f>
        <v/>
      </c>
    </row>
    <row r="3282" spans="1:18" x14ac:dyDescent="0.35">
      <c r="A3282" s="254" t="str">
        <f>IF(ISBLANK(INDEX('Policy Characteristics'!A:A,MATCH($C3282,'Policy Characteristics'!$C:$C,0))),"",INDEX('Policy Characteristics'!A:A,MATCH($C3282,'Policy Characteristics'!$C:$C,0)))</f>
        <v>Government Revenue Accounting</v>
      </c>
      <c r="B3282" s="262" t="str">
        <f>IF(ISBLANK(INDEX('Policy Characteristics'!B:B,MATCH($C3282,'Policy Characteristics'!$C:$C,0))),"",INDEX('Policy Characteristics'!B:B,MATCH($C3282,'Policy Characteristics'!$C:$C,0)))</f>
        <v>Clean Heat Subsidy</v>
      </c>
      <c r="C3282" s="254" t="str">
        <f t="shared" si="175"/>
        <v>GRA for Industry Clean Heat Subsidies</v>
      </c>
      <c r="D3282" s="1" t="s">
        <v>2924</v>
      </c>
      <c r="F3282" s="1" t="s">
        <v>2928</v>
      </c>
      <c r="H3282" s="47">
        <f t="shared" si="157"/>
        <v>3281</v>
      </c>
      <c r="I3282" s="326" t="str">
        <f t="shared" si="176"/>
        <v>Yes</v>
      </c>
      <c r="J3282" s="255" t="str">
        <f>IF(ISBLANK(INDEX('Policy Characteristics'!D:D,MATCH($C3282,'Policy Characteristics'!$C:$C,0))),"",INDEX('Policy Characteristics'!D:D,MATCH($C3282,'Policy Characteristics'!$C:$C,0)))</f>
        <v/>
      </c>
      <c r="K3282" s="254" t="str">
        <f>IF(ISBLANK(INDEX('Policy Characteristics'!E:E,MATCH($C3282,'Policy Characteristics'!$C:$C,0))),"",INDEX('Policy Characteristics'!E:E,MATCH($C3282,'Policy Characteristics'!$C:$C,0)))</f>
        <v>GRA indst clean heat subsidy</v>
      </c>
      <c r="L3282" s="254">
        <f>IF(ISBLANK(INDEX('Policy Characteristics'!F:F,MATCH($C3282,'Policy Characteristics'!$C:$C,0))),"",INDEX('Policy Characteristics'!F:F,MATCH($C3282,'Policy Characteristics'!$C:$C,0)))</f>
        <v>0</v>
      </c>
      <c r="M3282" s="254">
        <f>IF(ISBLANK(INDEX('Policy Characteristics'!G:G,MATCH($C3282,'Policy Characteristics'!$C:$C,0))),"",INDEX('Policy Characteristics'!G:G,MATCH($C3282,'Policy Characteristics'!$C:$C,0)))</f>
        <v>10</v>
      </c>
      <c r="N3282" s="254">
        <f>IF(ISBLANK(INDEX('Policy Characteristics'!H:H,MATCH($C3282,'Policy Characteristics'!$C:$C,0))),"",INDEX('Policy Characteristics'!H:H,MATCH($C3282,'Policy Characteristics'!$C:$C,0)))</f>
        <v>1</v>
      </c>
      <c r="O3282" s="254" t="str">
        <f>IF(ISBLANK(INDEX('Policy Characteristics'!I:I,MATCH($C3282,'Policy Characteristics'!$C:$C,0))),"",INDEX('Policy Characteristics'!I:I,MATCH($C3282,'Policy Characteristics'!$C:$C,0)))</f>
        <v>weight</v>
      </c>
      <c r="P3282" s="254" t="str">
        <f>IF(ISBLANK(INDEX('Policy Characteristics'!J:J,MATCH($C3282,'Policy Characteristics'!$C:$C,0))),"",INDEX('Policy Characteristics'!J:J,MATCH($C3282,'Policy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2" s="254" t="str">
        <f>IF(ISBLANK(INDEX('Policy Characteristics'!K:K,MATCH($C3282,'Policy Characteristics'!$C:$C,0))),"",INDEX('Policy Characteristics'!K:K,MATCH($C3282,'Policy Characteristics'!$C:$C,0)))</f>
        <v>io-model.html</v>
      </c>
      <c r="R3282" s="254" t="str">
        <f>IF(ISBLANK(INDEX('Policy Characteristics'!L:L,MATCH($C3282,'Policy Characteristics'!$C:$C,0))),"",INDEX('Policy Characteristics'!L:L,MATCH($C3282,'Policy Characteristics'!$C:$C,0)))</f>
        <v/>
      </c>
    </row>
    <row r="3283" spans="1:18" x14ac:dyDescent="0.35">
      <c r="A3283" s="254" t="str">
        <f>IF(ISBLANK(INDEX('Policy Characteristics'!A:A,MATCH($C3283,'Policy Characteristics'!$C:$C,0))),"",INDEX('Policy Characteristics'!A:A,MATCH($C3283,'Policy Characteristics'!$C:$C,0)))</f>
        <v>Government Revenue Accounting</v>
      </c>
      <c r="B3283" s="262" t="str">
        <f>IF(ISBLANK(INDEX('Policy Characteristics'!B:B,MATCH($C3283,'Policy Characteristics'!$C:$C,0))),"",INDEX('Policy Characteristics'!B:B,MATCH($C3283,'Policy Characteristics'!$C:$C,0)))</f>
        <v>Clean Heat Subsidy</v>
      </c>
      <c r="C3283" s="254" t="str">
        <f t="shared" si="175"/>
        <v>GRA for Industry Clean Heat Subsidies</v>
      </c>
      <c r="D3283" s="1" t="s">
        <v>2925</v>
      </c>
      <c r="F3283" s="1" t="s">
        <v>2929</v>
      </c>
      <c r="H3283" s="47">
        <f t="shared" si="157"/>
        <v>3282</v>
      </c>
      <c r="I3283" s="326" t="str">
        <f t="shared" si="176"/>
        <v>Yes</v>
      </c>
      <c r="J3283" s="255" t="str">
        <f>IF(ISBLANK(INDEX('Policy Characteristics'!D:D,MATCH($C3283,'Policy Characteristics'!$C:$C,0))),"",INDEX('Policy Characteristics'!D:D,MATCH($C3283,'Policy Characteristics'!$C:$C,0)))</f>
        <v/>
      </c>
      <c r="K3283" s="254" t="str">
        <f>IF(ISBLANK(INDEX('Policy Characteristics'!E:E,MATCH($C3283,'Policy Characteristics'!$C:$C,0))),"",INDEX('Policy Characteristics'!E:E,MATCH($C3283,'Policy Characteristics'!$C:$C,0)))</f>
        <v>GRA indst clean heat subsidy</v>
      </c>
      <c r="L3283" s="254">
        <f>IF(ISBLANK(INDEX('Policy Characteristics'!F:F,MATCH($C3283,'Policy Characteristics'!$C:$C,0))),"",INDEX('Policy Characteristics'!F:F,MATCH($C3283,'Policy Characteristics'!$C:$C,0)))</f>
        <v>0</v>
      </c>
      <c r="M3283" s="254">
        <f>IF(ISBLANK(INDEX('Policy Characteristics'!G:G,MATCH($C3283,'Policy Characteristics'!$C:$C,0))),"",INDEX('Policy Characteristics'!G:G,MATCH($C3283,'Policy Characteristics'!$C:$C,0)))</f>
        <v>10</v>
      </c>
      <c r="N3283" s="254">
        <f>IF(ISBLANK(INDEX('Policy Characteristics'!H:H,MATCH($C3283,'Policy Characteristics'!$C:$C,0))),"",INDEX('Policy Characteristics'!H:H,MATCH($C3283,'Policy Characteristics'!$C:$C,0)))</f>
        <v>1</v>
      </c>
      <c r="O3283" s="254" t="str">
        <f>IF(ISBLANK(INDEX('Policy Characteristics'!I:I,MATCH($C3283,'Policy Characteristics'!$C:$C,0))),"",INDEX('Policy Characteristics'!I:I,MATCH($C3283,'Policy Characteristics'!$C:$C,0)))</f>
        <v>weight</v>
      </c>
      <c r="P3283" s="254" t="str">
        <f>IF(ISBLANK(INDEX('Policy Characteristics'!J:J,MATCH($C3283,'Policy Characteristics'!$C:$C,0))),"",INDEX('Policy Characteristics'!J:J,MATCH($C3283,'Policy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3" s="254" t="str">
        <f>IF(ISBLANK(INDEX('Policy Characteristics'!K:K,MATCH($C3283,'Policy Characteristics'!$C:$C,0))),"",INDEX('Policy Characteristics'!K:K,MATCH($C3283,'Policy Characteristics'!$C:$C,0)))</f>
        <v>io-model.html</v>
      </c>
      <c r="R3283" s="254" t="str">
        <f>IF(ISBLANK(INDEX('Policy Characteristics'!L:L,MATCH($C3283,'Policy Characteristics'!$C:$C,0))),"",INDEX('Policy Characteristics'!L:L,MATCH($C3283,'Policy Characteristics'!$C:$C,0)))</f>
        <v/>
      </c>
    </row>
    <row r="3284" spans="1:18" x14ac:dyDescent="0.35">
      <c r="A3284" s="254" t="str">
        <f>IF(ISBLANK(INDEX('Policy Characteristics'!A:A,MATCH($C3284,'Policy Characteristics'!$C:$C,0))),"",INDEX('Policy Characteristics'!A:A,MATCH($C3284,'Policy Characteristics'!$C:$C,0)))</f>
        <v>Government Revenue Accounting</v>
      </c>
      <c r="B3284" s="262" t="str">
        <f>IF(ISBLANK(INDEX('Policy Characteristics'!B:B,MATCH($C3284,'Policy Characteristics'!$C:$C,0))),"",INDEX('Policy Characteristics'!B:B,MATCH($C3284,'Policy Characteristics'!$C:$C,0)))</f>
        <v>Process Emissions Subsidy</v>
      </c>
      <c r="C3284" t="s">
        <v>3857</v>
      </c>
      <c r="D3284" s="1" t="s">
        <v>2921</v>
      </c>
      <c r="F3284" s="1" t="s">
        <v>2926</v>
      </c>
      <c r="H3284" s="47">
        <f t="shared" si="157"/>
        <v>3283</v>
      </c>
      <c r="I3284" s="322" t="s">
        <v>40</v>
      </c>
      <c r="J3284" s="255" t="str">
        <f>IF(ISBLANK(INDEX('Policy Characteristics'!D:D,MATCH($C3284,'Policy Characteristics'!$C:$C,0))),"",INDEX('Policy Characteristics'!D:D,MATCH($C3284,'Policy Characteristics'!$C:$C,0)))</f>
        <v/>
      </c>
      <c r="K3284" s="254" t="str">
        <f>IF(ISBLANK(INDEX('Policy Characteristics'!E:E,MATCH($C3284,'Policy Characteristics'!$C:$C,0))),"",INDEX('Policy Characteristics'!E:E,MATCH($C3284,'Policy Characteristics'!$C:$C,0)))</f>
        <v>GRA indst proc emiss policy subsidy</v>
      </c>
      <c r="L3284" s="254">
        <f>IF(ISBLANK(INDEX('Policy Characteristics'!F:F,MATCH($C3284,'Policy Characteristics'!$C:$C,0))),"",INDEX('Policy Characteristics'!F:F,MATCH($C3284,'Policy Characteristics'!$C:$C,0)))</f>
        <v>0</v>
      </c>
      <c r="M3284" s="254">
        <f>IF(ISBLANK(INDEX('Policy Characteristics'!G:G,MATCH($C3284,'Policy Characteristics'!$C:$C,0))),"",INDEX('Policy Characteristics'!G:G,MATCH($C3284,'Policy Characteristics'!$C:$C,0)))</f>
        <v>10</v>
      </c>
      <c r="N3284" s="254">
        <f>IF(ISBLANK(INDEX('Policy Characteristics'!H:H,MATCH($C3284,'Policy Characteristics'!$C:$C,0))),"",INDEX('Policy Characteristics'!H:H,MATCH($C3284,'Policy Characteristics'!$C:$C,0)))</f>
        <v>1</v>
      </c>
      <c r="O3284" s="254" t="str">
        <f>IF(ISBLANK(INDEX('Policy Characteristics'!I:I,MATCH($C3284,'Policy Characteristics'!$C:$C,0))),"",INDEX('Policy Characteristics'!I:I,MATCH($C3284,'Policy Characteristics'!$C:$C,0)))</f>
        <v>weight</v>
      </c>
      <c r="P3284" s="254" t="str">
        <f>IF(ISBLANK(INDEX('Policy Characteristics'!J:J,MATCH($C3284,'Policy Characteristics'!$C:$C,0))),"",INDEX('Policy Characteristics'!J:J,MATCH($C3284,'Policy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4" s="254" t="str">
        <f>IF(ISBLANK(INDEX('Policy Characteristics'!K:K,MATCH($C3284,'Policy Characteristics'!$C:$C,0))),"",INDEX('Policy Characteristics'!K:K,MATCH($C3284,'Policy Characteristics'!$C:$C,0)))</f>
        <v>io-model.html</v>
      </c>
      <c r="R3284" s="254" t="str">
        <f>IF(ISBLANK(INDEX('Policy Characteristics'!L:L,MATCH($C3284,'Policy Characteristics'!$C:$C,0))),"",INDEX('Policy Characteristics'!L:L,MATCH($C3284,'Policy Characteristics'!$C:$C,0)))</f>
        <v/>
      </c>
    </row>
    <row r="3285" spans="1:18" x14ac:dyDescent="0.35">
      <c r="A3285" s="254" t="str">
        <f>IF(ISBLANK(INDEX('Policy Characteristics'!A:A,MATCH($C3285,'Policy Characteristics'!$C:$C,0))),"",INDEX('Policy Characteristics'!A:A,MATCH($C3285,'Policy Characteristics'!$C:$C,0)))</f>
        <v>Government Revenue Accounting</v>
      </c>
      <c r="B3285" s="262" t="str">
        <f>IF(ISBLANK(INDEX('Policy Characteristics'!B:B,MATCH($C3285,'Policy Characteristics'!$C:$C,0))),"",INDEX('Policy Characteristics'!B:B,MATCH($C3285,'Policy Characteristics'!$C:$C,0)))</f>
        <v>Process Emissions Subsidy</v>
      </c>
      <c r="C3285" s="254" t="str">
        <f>C$3284</f>
        <v>GRA for Industry Process Emissions Policy Subsidies</v>
      </c>
      <c r="D3285" s="1" t="s">
        <v>2922</v>
      </c>
      <c r="F3285" s="1" t="s">
        <v>2937</v>
      </c>
      <c r="H3285" s="47">
        <f t="shared" si="157"/>
        <v>3284</v>
      </c>
      <c r="I3285" s="326" t="str">
        <f>I$3284</f>
        <v>Yes</v>
      </c>
      <c r="J3285" s="255" t="str">
        <f>IF(ISBLANK(INDEX('Policy Characteristics'!D:D,MATCH($C3285,'Policy Characteristics'!$C:$C,0))),"",INDEX('Policy Characteristics'!D:D,MATCH($C3285,'Policy Characteristics'!$C:$C,0)))</f>
        <v/>
      </c>
      <c r="K3285" s="254" t="str">
        <f>IF(ISBLANK(INDEX('Policy Characteristics'!E:E,MATCH($C3285,'Policy Characteristics'!$C:$C,0))),"",INDEX('Policy Characteristics'!E:E,MATCH($C3285,'Policy Characteristics'!$C:$C,0)))</f>
        <v>GRA indst proc emiss policy subsidy</v>
      </c>
      <c r="L3285" s="254">
        <f>IF(ISBLANK(INDEX('Policy Characteristics'!F:F,MATCH($C3285,'Policy Characteristics'!$C:$C,0))),"",INDEX('Policy Characteristics'!F:F,MATCH($C3285,'Policy Characteristics'!$C:$C,0)))</f>
        <v>0</v>
      </c>
      <c r="M3285" s="254">
        <f>IF(ISBLANK(INDEX('Policy Characteristics'!G:G,MATCH($C3285,'Policy Characteristics'!$C:$C,0))),"",INDEX('Policy Characteristics'!G:G,MATCH($C3285,'Policy Characteristics'!$C:$C,0)))</f>
        <v>10</v>
      </c>
      <c r="N3285" s="254">
        <f>IF(ISBLANK(INDEX('Policy Characteristics'!H:H,MATCH($C3285,'Policy Characteristics'!$C:$C,0))),"",INDEX('Policy Characteristics'!H:H,MATCH($C3285,'Policy Characteristics'!$C:$C,0)))</f>
        <v>1</v>
      </c>
      <c r="O3285" s="254" t="str">
        <f>IF(ISBLANK(INDEX('Policy Characteristics'!I:I,MATCH($C3285,'Policy Characteristics'!$C:$C,0))),"",INDEX('Policy Characteristics'!I:I,MATCH($C3285,'Policy Characteristics'!$C:$C,0)))</f>
        <v>weight</v>
      </c>
      <c r="P3285" s="254" t="str">
        <f>IF(ISBLANK(INDEX('Policy Characteristics'!J:J,MATCH($C3285,'Policy Characteristics'!$C:$C,0))),"",INDEX('Policy Characteristics'!J:J,MATCH($C3285,'Policy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5" s="254" t="str">
        <f>IF(ISBLANK(INDEX('Policy Characteristics'!K:K,MATCH($C3285,'Policy Characteristics'!$C:$C,0))),"",INDEX('Policy Characteristics'!K:K,MATCH($C3285,'Policy Characteristics'!$C:$C,0)))</f>
        <v>io-model.html</v>
      </c>
      <c r="R3285" s="254" t="str">
        <f>IF(ISBLANK(INDEX('Policy Characteristics'!L:L,MATCH($C3285,'Policy Characteristics'!$C:$C,0))),"",INDEX('Policy Characteristics'!L:L,MATCH($C3285,'Policy Characteristics'!$C:$C,0)))</f>
        <v/>
      </c>
    </row>
    <row r="3286" spans="1:18" x14ac:dyDescent="0.35">
      <c r="A3286" s="254" t="str">
        <f>IF(ISBLANK(INDEX('Policy Characteristics'!A:A,MATCH($C3286,'Policy Characteristics'!$C:$C,0))),"",INDEX('Policy Characteristics'!A:A,MATCH($C3286,'Policy Characteristics'!$C:$C,0)))</f>
        <v>Government Revenue Accounting</v>
      </c>
      <c r="B3286" s="262" t="str">
        <f>IF(ISBLANK(INDEX('Policy Characteristics'!B:B,MATCH($C3286,'Policy Characteristics'!$C:$C,0))),"",INDEX('Policy Characteristics'!B:B,MATCH($C3286,'Policy Characteristics'!$C:$C,0)))</f>
        <v>Process Emissions Subsidy</v>
      </c>
      <c r="C3286" s="254" t="str">
        <f t="shared" ref="C3286:C3288" si="177">C$3284</f>
        <v>GRA for Industry Process Emissions Policy Subsidies</v>
      </c>
      <c r="D3286" s="1" t="s">
        <v>2923</v>
      </c>
      <c r="F3286" s="1" t="s">
        <v>2927</v>
      </c>
      <c r="H3286" s="47">
        <f t="shared" si="157"/>
        <v>3285</v>
      </c>
      <c r="I3286" s="326" t="str">
        <f t="shared" ref="I3286:I3288" si="178">I$3284</f>
        <v>Yes</v>
      </c>
      <c r="J3286" s="255" t="str">
        <f>IF(ISBLANK(INDEX('Policy Characteristics'!D:D,MATCH($C3286,'Policy Characteristics'!$C:$C,0))),"",INDEX('Policy Characteristics'!D:D,MATCH($C3286,'Policy Characteristics'!$C:$C,0)))</f>
        <v/>
      </c>
      <c r="K3286" s="254" t="str">
        <f>IF(ISBLANK(INDEX('Policy Characteristics'!E:E,MATCH($C3286,'Policy Characteristics'!$C:$C,0))),"",INDEX('Policy Characteristics'!E:E,MATCH($C3286,'Policy Characteristics'!$C:$C,0)))</f>
        <v>GRA indst proc emiss policy subsidy</v>
      </c>
      <c r="L3286" s="254">
        <f>IF(ISBLANK(INDEX('Policy Characteristics'!F:F,MATCH($C3286,'Policy Characteristics'!$C:$C,0))),"",INDEX('Policy Characteristics'!F:F,MATCH($C3286,'Policy Characteristics'!$C:$C,0)))</f>
        <v>0</v>
      </c>
      <c r="M3286" s="254">
        <f>IF(ISBLANK(INDEX('Policy Characteristics'!G:G,MATCH($C3286,'Policy Characteristics'!$C:$C,0))),"",INDEX('Policy Characteristics'!G:G,MATCH($C3286,'Policy Characteristics'!$C:$C,0)))</f>
        <v>10</v>
      </c>
      <c r="N3286" s="254">
        <f>IF(ISBLANK(INDEX('Policy Characteristics'!H:H,MATCH($C3286,'Policy Characteristics'!$C:$C,0))),"",INDEX('Policy Characteristics'!H:H,MATCH($C3286,'Policy Characteristics'!$C:$C,0)))</f>
        <v>1</v>
      </c>
      <c r="O3286" s="254" t="str">
        <f>IF(ISBLANK(INDEX('Policy Characteristics'!I:I,MATCH($C3286,'Policy Characteristics'!$C:$C,0))),"",INDEX('Policy Characteristics'!I:I,MATCH($C3286,'Policy Characteristics'!$C:$C,0)))</f>
        <v>weight</v>
      </c>
      <c r="P3286" s="254" t="str">
        <f>IF(ISBLANK(INDEX('Policy Characteristics'!J:J,MATCH($C3286,'Policy Characteristics'!$C:$C,0))),"",INDEX('Policy Characteristics'!J:J,MATCH($C3286,'Policy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6" s="254" t="str">
        <f>IF(ISBLANK(INDEX('Policy Characteristics'!K:K,MATCH($C3286,'Policy Characteristics'!$C:$C,0))),"",INDEX('Policy Characteristics'!K:K,MATCH($C3286,'Policy Characteristics'!$C:$C,0)))</f>
        <v>io-model.html</v>
      </c>
      <c r="R3286" s="254" t="str">
        <f>IF(ISBLANK(INDEX('Policy Characteristics'!L:L,MATCH($C3286,'Policy Characteristics'!$C:$C,0))),"",INDEX('Policy Characteristics'!L:L,MATCH($C3286,'Policy Characteristics'!$C:$C,0)))</f>
        <v/>
      </c>
    </row>
    <row r="3287" spans="1:18" x14ac:dyDescent="0.35">
      <c r="A3287" s="254" t="str">
        <f>IF(ISBLANK(INDEX('Policy Characteristics'!A:A,MATCH($C3287,'Policy Characteristics'!$C:$C,0))),"",INDEX('Policy Characteristics'!A:A,MATCH($C3287,'Policy Characteristics'!$C:$C,0)))</f>
        <v>Government Revenue Accounting</v>
      </c>
      <c r="B3287" s="262" t="str">
        <f>IF(ISBLANK(INDEX('Policy Characteristics'!B:B,MATCH($C3287,'Policy Characteristics'!$C:$C,0))),"",INDEX('Policy Characteristics'!B:B,MATCH($C3287,'Policy Characteristics'!$C:$C,0)))</f>
        <v>Process Emissions Subsidy</v>
      </c>
      <c r="C3287" s="254" t="str">
        <f t="shared" si="177"/>
        <v>GRA for Industry Process Emissions Policy Subsidies</v>
      </c>
      <c r="D3287" s="1" t="s">
        <v>2924</v>
      </c>
      <c r="F3287" s="1" t="s">
        <v>2928</v>
      </c>
      <c r="H3287" s="47">
        <f t="shared" si="157"/>
        <v>3286</v>
      </c>
      <c r="I3287" s="326" t="str">
        <f t="shared" si="178"/>
        <v>Yes</v>
      </c>
      <c r="J3287" s="255" t="str">
        <f>IF(ISBLANK(INDEX('Policy Characteristics'!D:D,MATCH($C3287,'Policy Characteristics'!$C:$C,0))),"",INDEX('Policy Characteristics'!D:D,MATCH($C3287,'Policy Characteristics'!$C:$C,0)))</f>
        <v/>
      </c>
      <c r="K3287" s="254" t="str">
        <f>IF(ISBLANK(INDEX('Policy Characteristics'!E:E,MATCH($C3287,'Policy Characteristics'!$C:$C,0))),"",INDEX('Policy Characteristics'!E:E,MATCH($C3287,'Policy Characteristics'!$C:$C,0)))</f>
        <v>GRA indst proc emiss policy subsidy</v>
      </c>
      <c r="L3287" s="254">
        <f>IF(ISBLANK(INDEX('Policy Characteristics'!F:F,MATCH($C3287,'Policy Characteristics'!$C:$C,0))),"",INDEX('Policy Characteristics'!F:F,MATCH($C3287,'Policy Characteristics'!$C:$C,0)))</f>
        <v>0</v>
      </c>
      <c r="M3287" s="254">
        <f>IF(ISBLANK(INDEX('Policy Characteristics'!G:G,MATCH($C3287,'Policy Characteristics'!$C:$C,0))),"",INDEX('Policy Characteristics'!G:G,MATCH($C3287,'Policy Characteristics'!$C:$C,0)))</f>
        <v>10</v>
      </c>
      <c r="N3287" s="254">
        <f>IF(ISBLANK(INDEX('Policy Characteristics'!H:H,MATCH($C3287,'Policy Characteristics'!$C:$C,0))),"",INDEX('Policy Characteristics'!H:H,MATCH($C3287,'Policy Characteristics'!$C:$C,0)))</f>
        <v>1</v>
      </c>
      <c r="O3287" s="254" t="str">
        <f>IF(ISBLANK(INDEX('Policy Characteristics'!I:I,MATCH($C3287,'Policy Characteristics'!$C:$C,0))),"",INDEX('Policy Characteristics'!I:I,MATCH($C3287,'Policy Characteristics'!$C:$C,0)))</f>
        <v>weight</v>
      </c>
      <c r="P3287" s="254" t="str">
        <f>IF(ISBLANK(INDEX('Policy Characteristics'!J:J,MATCH($C3287,'Policy Characteristics'!$C:$C,0))),"",INDEX('Policy Characteristics'!J:J,MATCH($C3287,'Policy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7" s="254" t="str">
        <f>IF(ISBLANK(INDEX('Policy Characteristics'!K:K,MATCH($C3287,'Policy Characteristics'!$C:$C,0))),"",INDEX('Policy Characteristics'!K:K,MATCH($C3287,'Policy Characteristics'!$C:$C,0)))</f>
        <v>io-model.html</v>
      </c>
      <c r="R3287" s="254" t="str">
        <f>IF(ISBLANK(INDEX('Policy Characteristics'!L:L,MATCH($C3287,'Policy Characteristics'!$C:$C,0))),"",INDEX('Policy Characteristics'!L:L,MATCH($C3287,'Policy Characteristics'!$C:$C,0)))</f>
        <v/>
      </c>
    </row>
    <row r="3288" spans="1:18" x14ac:dyDescent="0.35">
      <c r="A3288" s="254" t="str">
        <f>IF(ISBLANK(INDEX('Policy Characteristics'!A:A,MATCH($C3288,'Policy Characteristics'!$C:$C,0))),"",INDEX('Policy Characteristics'!A:A,MATCH($C3288,'Policy Characteristics'!$C:$C,0)))</f>
        <v>Government Revenue Accounting</v>
      </c>
      <c r="B3288" s="262" t="str">
        <f>IF(ISBLANK(INDEX('Policy Characteristics'!B:B,MATCH($C3288,'Policy Characteristics'!$C:$C,0))),"",INDEX('Policy Characteristics'!B:B,MATCH($C3288,'Policy Characteristics'!$C:$C,0)))</f>
        <v>Process Emissions Subsidy</v>
      </c>
      <c r="C3288" s="254" t="str">
        <f t="shared" si="177"/>
        <v>GRA for Industry Process Emissions Policy Subsidies</v>
      </c>
      <c r="D3288" s="1" t="s">
        <v>2925</v>
      </c>
      <c r="F3288" s="1" t="s">
        <v>2929</v>
      </c>
      <c r="H3288" s="47">
        <f t="shared" si="157"/>
        <v>3287</v>
      </c>
      <c r="I3288" s="326" t="str">
        <f t="shared" si="178"/>
        <v>Yes</v>
      </c>
      <c r="J3288" s="255" t="str">
        <f>IF(ISBLANK(INDEX('Policy Characteristics'!D:D,MATCH($C3288,'Policy Characteristics'!$C:$C,0))),"",INDEX('Policy Characteristics'!D:D,MATCH($C3288,'Policy Characteristics'!$C:$C,0)))</f>
        <v/>
      </c>
      <c r="K3288" s="254" t="str">
        <f>IF(ISBLANK(INDEX('Policy Characteristics'!E:E,MATCH($C3288,'Policy Characteristics'!$C:$C,0))),"",INDEX('Policy Characteristics'!E:E,MATCH($C3288,'Policy Characteristics'!$C:$C,0)))</f>
        <v>GRA indst proc emiss policy subsidy</v>
      </c>
      <c r="L3288" s="254">
        <f>IF(ISBLANK(INDEX('Policy Characteristics'!F:F,MATCH($C3288,'Policy Characteristics'!$C:$C,0))),"",INDEX('Policy Characteristics'!F:F,MATCH($C3288,'Policy Characteristics'!$C:$C,0)))</f>
        <v>0</v>
      </c>
      <c r="M3288" s="254">
        <f>IF(ISBLANK(INDEX('Policy Characteristics'!G:G,MATCH($C3288,'Policy Characteristics'!$C:$C,0))),"",INDEX('Policy Characteristics'!G:G,MATCH($C3288,'Policy Characteristics'!$C:$C,0)))</f>
        <v>10</v>
      </c>
      <c r="N3288" s="254">
        <f>IF(ISBLANK(INDEX('Policy Characteristics'!H:H,MATCH($C3288,'Policy Characteristics'!$C:$C,0))),"",INDEX('Policy Characteristics'!H:H,MATCH($C3288,'Policy Characteristics'!$C:$C,0)))</f>
        <v>1</v>
      </c>
      <c r="O3288" s="254" t="str">
        <f>IF(ISBLANK(INDEX('Policy Characteristics'!I:I,MATCH($C3288,'Policy Characteristics'!$C:$C,0))),"",INDEX('Policy Characteristics'!I:I,MATCH($C3288,'Policy Characteristics'!$C:$C,0)))</f>
        <v>weight</v>
      </c>
      <c r="P3288" s="254" t="str">
        <f>IF(ISBLANK(INDEX('Policy Characteristics'!J:J,MATCH($C3288,'Policy Characteristics'!$C:$C,0))),"",INDEX('Policy Characteristics'!J:J,MATCH($C3288,'Policy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8" s="254" t="str">
        <f>IF(ISBLANK(INDEX('Policy Characteristics'!K:K,MATCH($C3288,'Policy Characteristics'!$C:$C,0))),"",INDEX('Policy Characteristics'!K:K,MATCH($C3288,'Policy Characteristics'!$C:$C,0)))</f>
        <v>io-model.html</v>
      </c>
      <c r="R3288" s="254" t="str">
        <f>IF(ISBLANK(INDEX('Policy Characteristics'!L:L,MATCH($C3288,'Policy Characteristics'!$C:$C,0))),"",INDEX('Policy Characteristics'!L:L,MATCH($C3288,'Policy Characteristics'!$C:$C,0)))</f>
        <v/>
      </c>
    </row>
    <row r="3289" spans="1:18" x14ac:dyDescent="0.35">
      <c r="A3289" s="254" t="str">
        <f>IF(ISBLANK(INDEX('Policy Characteristics'!A:A,MATCH($C3289,'Policy Characteristics'!$C:$C,0))),"",INDEX('Policy Characteristics'!A:A,MATCH($C3289,'Policy Characteristics'!$C:$C,0)))</f>
        <v>Government Revenue Accounting</v>
      </c>
      <c r="B3289" s="262" t="str">
        <f>IF(ISBLANK(INDEX('Policy Characteristics'!B:B,MATCH($C3289,'Policy Characteristics'!$C:$C,0))),"",INDEX('Policy Characteristics'!B:B,MATCH($C3289,'Policy Characteristics'!$C:$C,0)))</f>
        <v>Clean Materials Support</v>
      </c>
      <c r="C3289" s="254" t="s">
        <v>4144</v>
      </c>
      <c r="D3289" s="1" t="s">
        <v>2921</v>
      </c>
      <c r="F3289" s="1" t="s">
        <v>2926</v>
      </c>
      <c r="H3289" s="47">
        <f t="shared" ref="H3289:H3294" si="179">H3288+1</f>
        <v>3288</v>
      </c>
      <c r="I3289" s="326" t="s">
        <v>40</v>
      </c>
      <c r="J3289" s="255" t="str">
        <f>IF(ISBLANK(INDEX('Policy Characteristics'!D:D,MATCH($C3289,'Policy Characteristics'!$C:$C,0))),"",INDEX('Policy Characteristics'!D:D,MATCH($C3289,'Policy Characteristics'!$C:$C,0)))</f>
        <v/>
      </c>
      <c r="K3289" s="254" t="str">
        <f>IF(ISBLANK(INDEX('Policy Characteristics'!E:E,MATCH($C3289,'Policy Characteristics'!$C:$C,0))),"",INDEX('Policy Characteristics'!E:E,MATCH($C3289,'Policy Characteristics'!$C:$C,0)))</f>
        <v>GRA indst clean materials support</v>
      </c>
      <c r="L3289" s="254">
        <f>IF(ISBLANK(INDEX('Policy Characteristics'!F:F,MATCH($C3289,'Policy Characteristics'!$C:$C,0))),"",INDEX('Policy Characteristics'!F:F,MATCH($C3289,'Policy Characteristics'!$C:$C,0)))</f>
        <v>0</v>
      </c>
      <c r="M3289" s="254">
        <f>IF(ISBLANK(INDEX('Policy Characteristics'!G:G,MATCH($C3289,'Policy Characteristics'!$C:$C,0))),"",INDEX('Policy Characteristics'!G:G,MATCH($C3289,'Policy Characteristics'!$C:$C,0)))</f>
        <v>10</v>
      </c>
      <c r="N3289" s="254">
        <f>IF(ISBLANK(INDEX('Policy Characteristics'!H:H,MATCH($C3289,'Policy Characteristics'!$C:$C,0))),"",INDEX('Policy Characteristics'!H:H,MATCH($C3289,'Policy Characteristics'!$C:$C,0)))</f>
        <v>1</v>
      </c>
      <c r="O3289" s="254" t="str">
        <f>IF(ISBLANK(INDEX('Policy Characteristics'!I:I,MATCH($C3289,'Policy Characteristics'!$C:$C,0))),"",INDEX('Policy Characteristics'!I:I,MATCH($C3289,'Policy Characteristics'!$C:$C,0)))</f>
        <v>weight</v>
      </c>
      <c r="P3289" s="254" t="str">
        <f>IF(ISBLANK(INDEX('Policy Characteristics'!J:J,MATCH($C3289,'Policy Characteristics'!$C:$C,0))),"",INDEX('Policy Characteristics'!J:J,MATCH($C3289,'Policy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9" s="254" t="str">
        <f>IF(ISBLANK(INDEX('Policy Characteristics'!K:K,MATCH($C3289,'Policy Characteristics'!$C:$C,0))),"",INDEX('Policy Characteristics'!K:K,MATCH($C3289,'Policy Characteristics'!$C:$C,0)))</f>
        <v>io-model.html</v>
      </c>
      <c r="R3289" s="254" t="str">
        <f>IF(ISBLANK(INDEX('Policy Characteristics'!L:L,MATCH($C3289,'Policy Characteristics'!$C:$C,0))),"",INDEX('Policy Characteristics'!L:L,MATCH($C3289,'Policy Characteristics'!$C:$C,0)))</f>
        <v/>
      </c>
    </row>
    <row r="3290" spans="1:18" x14ac:dyDescent="0.35">
      <c r="A3290" s="254" t="str">
        <f>IF(ISBLANK(INDEX('Policy Characteristics'!A:A,MATCH($C3290,'Policy Characteristics'!$C:$C,0))),"",INDEX('Policy Characteristics'!A:A,MATCH($C3290,'Policy Characteristics'!$C:$C,0)))</f>
        <v>Government Revenue Accounting</v>
      </c>
      <c r="B3290" s="262" t="str">
        <f>IF(ISBLANK(INDEX('Policy Characteristics'!B:B,MATCH($C3290,'Policy Characteristics'!$C:$C,0))),"",INDEX('Policy Characteristics'!B:B,MATCH($C3290,'Policy Characteristics'!$C:$C,0)))</f>
        <v>Clean Materials Support</v>
      </c>
      <c r="C3290" s="254" t="str">
        <f>C$3289</f>
        <v>GRA for Industry Clean Materials Support</v>
      </c>
      <c r="D3290" s="1" t="s">
        <v>2922</v>
      </c>
      <c r="F3290" s="1" t="s">
        <v>4146</v>
      </c>
      <c r="H3290" s="47">
        <f t="shared" si="179"/>
        <v>3289</v>
      </c>
      <c r="I3290" s="326" t="s">
        <v>40</v>
      </c>
      <c r="J3290" s="255" t="str">
        <f>IF(ISBLANK(INDEX('Policy Characteristics'!D:D,MATCH($C3290,'Policy Characteristics'!$C:$C,0))),"",INDEX('Policy Characteristics'!D:D,MATCH($C3290,'Policy Characteristics'!$C:$C,0)))</f>
        <v/>
      </c>
      <c r="K3290" s="254" t="str">
        <f>IF(ISBLANK(INDEX('Policy Characteristics'!E:E,MATCH($C3290,'Policy Characteristics'!$C:$C,0))),"",INDEX('Policy Characteristics'!E:E,MATCH($C3290,'Policy Characteristics'!$C:$C,0)))</f>
        <v>GRA indst clean materials support</v>
      </c>
      <c r="L3290" s="254">
        <f>IF(ISBLANK(INDEX('Policy Characteristics'!F:F,MATCH($C3290,'Policy Characteristics'!$C:$C,0))),"",INDEX('Policy Characteristics'!F:F,MATCH($C3290,'Policy Characteristics'!$C:$C,0)))</f>
        <v>0</v>
      </c>
      <c r="M3290" s="254">
        <f>IF(ISBLANK(INDEX('Policy Characteristics'!G:G,MATCH($C3290,'Policy Characteristics'!$C:$C,0))),"",INDEX('Policy Characteristics'!G:G,MATCH($C3290,'Policy Characteristics'!$C:$C,0)))</f>
        <v>10</v>
      </c>
      <c r="N3290" s="254">
        <f>IF(ISBLANK(INDEX('Policy Characteristics'!H:H,MATCH($C3290,'Policy Characteristics'!$C:$C,0))),"",INDEX('Policy Characteristics'!H:H,MATCH($C3290,'Policy Characteristics'!$C:$C,0)))</f>
        <v>1</v>
      </c>
      <c r="O3290" s="254" t="str">
        <f>IF(ISBLANK(INDEX('Policy Characteristics'!I:I,MATCH($C3290,'Policy Characteristics'!$C:$C,0))),"",INDEX('Policy Characteristics'!I:I,MATCH($C3290,'Policy Characteristics'!$C:$C,0)))</f>
        <v>weight</v>
      </c>
      <c r="P3290" s="254" t="str">
        <f>IF(ISBLANK(INDEX('Policy Characteristics'!J:J,MATCH($C3290,'Policy Characteristics'!$C:$C,0))),"",INDEX('Policy Characteristics'!J:J,MATCH($C3290,'Policy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0" s="254" t="str">
        <f>IF(ISBLANK(INDEX('Policy Characteristics'!K:K,MATCH($C3290,'Policy Characteristics'!$C:$C,0))),"",INDEX('Policy Characteristics'!K:K,MATCH($C3290,'Policy Characteristics'!$C:$C,0)))</f>
        <v>io-model.html</v>
      </c>
      <c r="R3290" s="254" t="str">
        <f>IF(ISBLANK(INDEX('Policy Characteristics'!L:L,MATCH($C3290,'Policy Characteristics'!$C:$C,0))),"",INDEX('Policy Characteristics'!L:L,MATCH($C3290,'Policy Characteristics'!$C:$C,0)))</f>
        <v/>
      </c>
    </row>
    <row r="3291" spans="1:18" x14ac:dyDescent="0.35">
      <c r="A3291" s="254" t="str">
        <f>IF(ISBLANK(INDEX('Policy Characteristics'!A:A,MATCH($C3291,'Policy Characteristics'!$C:$C,0))),"",INDEX('Policy Characteristics'!A:A,MATCH($C3291,'Policy Characteristics'!$C:$C,0)))</f>
        <v>Government Revenue Accounting</v>
      </c>
      <c r="B3291" s="262" t="str">
        <f>IF(ISBLANK(INDEX('Policy Characteristics'!B:B,MATCH($C3291,'Policy Characteristics'!$C:$C,0))),"",INDEX('Policy Characteristics'!B:B,MATCH($C3291,'Policy Characteristics'!$C:$C,0)))</f>
        <v>Clean Materials Support</v>
      </c>
      <c r="C3291" s="254" t="str">
        <f>C$3289</f>
        <v>GRA for Industry Clean Materials Support</v>
      </c>
      <c r="D3291" s="1" t="s">
        <v>2923</v>
      </c>
      <c r="F3291" s="1" t="s">
        <v>2927</v>
      </c>
      <c r="H3291" s="47">
        <f t="shared" si="179"/>
        <v>3290</v>
      </c>
      <c r="I3291" s="326" t="s">
        <v>40</v>
      </c>
      <c r="J3291" s="255" t="str">
        <f>IF(ISBLANK(INDEX('Policy Characteristics'!D:D,MATCH($C3291,'Policy Characteristics'!$C:$C,0))),"",INDEX('Policy Characteristics'!D:D,MATCH($C3291,'Policy Characteristics'!$C:$C,0)))</f>
        <v/>
      </c>
      <c r="K3291" s="254" t="str">
        <f>IF(ISBLANK(INDEX('Policy Characteristics'!E:E,MATCH($C3291,'Policy Characteristics'!$C:$C,0))),"",INDEX('Policy Characteristics'!E:E,MATCH($C3291,'Policy Characteristics'!$C:$C,0)))</f>
        <v>GRA indst clean materials support</v>
      </c>
      <c r="L3291" s="254">
        <f>IF(ISBLANK(INDEX('Policy Characteristics'!F:F,MATCH($C3291,'Policy Characteristics'!$C:$C,0))),"",INDEX('Policy Characteristics'!F:F,MATCH($C3291,'Policy Characteristics'!$C:$C,0)))</f>
        <v>0</v>
      </c>
      <c r="M3291" s="254">
        <f>IF(ISBLANK(INDEX('Policy Characteristics'!G:G,MATCH($C3291,'Policy Characteristics'!$C:$C,0))),"",INDEX('Policy Characteristics'!G:G,MATCH($C3291,'Policy Characteristics'!$C:$C,0)))</f>
        <v>10</v>
      </c>
      <c r="N3291" s="254">
        <f>IF(ISBLANK(INDEX('Policy Characteristics'!H:H,MATCH($C3291,'Policy Characteristics'!$C:$C,0))),"",INDEX('Policy Characteristics'!H:H,MATCH($C3291,'Policy Characteristics'!$C:$C,0)))</f>
        <v>1</v>
      </c>
      <c r="O3291" s="254" t="str">
        <f>IF(ISBLANK(INDEX('Policy Characteristics'!I:I,MATCH($C3291,'Policy Characteristics'!$C:$C,0))),"",INDEX('Policy Characteristics'!I:I,MATCH($C3291,'Policy Characteristics'!$C:$C,0)))</f>
        <v>weight</v>
      </c>
      <c r="P3291" s="254" t="str">
        <f>IF(ISBLANK(INDEX('Policy Characteristics'!J:J,MATCH($C3291,'Policy Characteristics'!$C:$C,0))),"",INDEX('Policy Characteristics'!J:J,MATCH($C3291,'Policy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1" s="254" t="str">
        <f>IF(ISBLANK(INDEX('Policy Characteristics'!K:K,MATCH($C3291,'Policy Characteristics'!$C:$C,0))),"",INDEX('Policy Characteristics'!K:K,MATCH($C3291,'Policy Characteristics'!$C:$C,0)))</f>
        <v>io-model.html</v>
      </c>
      <c r="R3291" s="254" t="str">
        <f>IF(ISBLANK(INDEX('Policy Characteristics'!L:L,MATCH($C3291,'Policy Characteristics'!$C:$C,0))),"",INDEX('Policy Characteristics'!L:L,MATCH($C3291,'Policy Characteristics'!$C:$C,0)))</f>
        <v/>
      </c>
    </row>
    <row r="3292" spans="1:18" x14ac:dyDescent="0.35">
      <c r="A3292" s="254" t="str">
        <f>IF(ISBLANK(INDEX('Policy Characteristics'!A:A,MATCH($C3292,'Policy Characteristics'!$C:$C,0))),"",INDEX('Policy Characteristics'!A:A,MATCH($C3292,'Policy Characteristics'!$C:$C,0)))</f>
        <v>Government Revenue Accounting</v>
      </c>
      <c r="B3292" s="262" t="str">
        <f>IF(ISBLANK(INDEX('Policy Characteristics'!B:B,MATCH($C3292,'Policy Characteristics'!$C:$C,0))),"",INDEX('Policy Characteristics'!B:B,MATCH($C3292,'Policy Characteristics'!$C:$C,0)))</f>
        <v>Clean Materials Support</v>
      </c>
      <c r="C3292" s="254" t="str">
        <f>C$3289</f>
        <v>GRA for Industry Clean Materials Support</v>
      </c>
      <c r="D3292" s="1" t="s">
        <v>2924</v>
      </c>
      <c r="F3292" s="1" t="s">
        <v>2928</v>
      </c>
      <c r="H3292" s="47">
        <f t="shared" si="179"/>
        <v>3291</v>
      </c>
      <c r="I3292" s="326" t="s">
        <v>40</v>
      </c>
      <c r="J3292" s="255" t="str">
        <f>IF(ISBLANK(INDEX('Policy Characteristics'!D:D,MATCH($C3292,'Policy Characteristics'!$C:$C,0))),"",INDEX('Policy Characteristics'!D:D,MATCH($C3292,'Policy Characteristics'!$C:$C,0)))</f>
        <v/>
      </c>
      <c r="K3292" s="254" t="str">
        <f>IF(ISBLANK(INDEX('Policy Characteristics'!E:E,MATCH($C3292,'Policy Characteristics'!$C:$C,0))),"",INDEX('Policy Characteristics'!E:E,MATCH($C3292,'Policy Characteristics'!$C:$C,0)))</f>
        <v>GRA indst clean materials support</v>
      </c>
      <c r="L3292" s="254">
        <f>IF(ISBLANK(INDEX('Policy Characteristics'!F:F,MATCH($C3292,'Policy Characteristics'!$C:$C,0))),"",INDEX('Policy Characteristics'!F:F,MATCH($C3292,'Policy Characteristics'!$C:$C,0)))</f>
        <v>0</v>
      </c>
      <c r="M3292" s="254">
        <f>IF(ISBLANK(INDEX('Policy Characteristics'!G:G,MATCH($C3292,'Policy Characteristics'!$C:$C,0))),"",INDEX('Policy Characteristics'!G:G,MATCH($C3292,'Policy Characteristics'!$C:$C,0)))</f>
        <v>10</v>
      </c>
      <c r="N3292" s="254">
        <f>IF(ISBLANK(INDEX('Policy Characteristics'!H:H,MATCH($C3292,'Policy Characteristics'!$C:$C,0))),"",INDEX('Policy Characteristics'!H:H,MATCH($C3292,'Policy Characteristics'!$C:$C,0)))</f>
        <v>1</v>
      </c>
      <c r="O3292" s="254" t="str">
        <f>IF(ISBLANK(INDEX('Policy Characteristics'!I:I,MATCH($C3292,'Policy Characteristics'!$C:$C,0))),"",INDEX('Policy Characteristics'!I:I,MATCH($C3292,'Policy Characteristics'!$C:$C,0)))</f>
        <v>weight</v>
      </c>
      <c r="P3292" s="254" t="str">
        <f>IF(ISBLANK(INDEX('Policy Characteristics'!J:J,MATCH($C3292,'Policy Characteristics'!$C:$C,0))),"",INDEX('Policy Characteristics'!J:J,MATCH($C3292,'Policy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2" s="254" t="str">
        <f>IF(ISBLANK(INDEX('Policy Characteristics'!K:K,MATCH($C3292,'Policy Characteristics'!$C:$C,0))),"",INDEX('Policy Characteristics'!K:K,MATCH($C3292,'Policy Characteristics'!$C:$C,0)))</f>
        <v>io-model.html</v>
      </c>
      <c r="R3292" s="254" t="str">
        <f>IF(ISBLANK(INDEX('Policy Characteristics'!L:L,MATCH($C3292,'Policy Characteristics'!$C:$C,0))),"",INDEX('Policy Characteristics'!L:L,MATCH($C3292,'Policy Characteristics'!$C:$C,0)))</f>
        <v/>
      </c>
    </row>
    <row r="3293" spans="1:18" x14ac:dyDescent="0.35">
      <c r="A3293" s="254" t="str">
        <f>IF(ISBLANK(INDEX('Policy Characteristics'!A:A,MATCH($C3293,'Policy Characteristics'!$C:$C,0))),"",INDEX('Policy Characteristics'!A:A,MATCH($C3293,'Policy Characteristics'!$C:$C,0)))</f>
        <v>Government Revenue Accounting</v>
      </c>
      <c r="B3293" s="262" t="str">
        <f>IF(ISBLANK(INDEX('Policy Characteristics'!B:B,MATCH($C3293,'Policy Characteristics'!$C:$C,0))),"",INDEX('Policy Characteristics'!B:B,MATCH($C3293,'Policy Characteristics'!$C:$C,0)))</f>
        <v>Clean Materials Support</v>
      </c>
      <c r="C3293" s="254" t="str">
        <f>C$3289</f>
        <v>GRA for Industry Clean Materials Support</v>
      </c>
      <c r="D3293" s="1" t="s">
        <v>2925</v>
      </c>
      <c r="F3293" s="1" t="s">
        <v>4147</v>
      </c>
      <c r="H3293" s="47">
        <f t="shared" si="179"/>
        <v>3292</v>
      </c>
      <c r="I3293" s="326" t="s">
        <v>40</v>
      </c>
      <c r="J3293" s="255" t="str">
        <f>IF(ISBLANK(INDEX('Policy Characteristics'!D:D,MATCH($C3293,'Policy Characteristics'!$C:$C,0))),"",INDEX('Policy Characteristics'!D:D,MATCH($C3293,'Policy Characteristics'!$C:$C,0)))</f>
        <v/>
      </c>
      <c r="K3293" s="254" t="str">
        <f>IF(ISBLANK(INDEX('Policy Characteristics'!E:E,MATCH($C3293,'Policy Characteristics'!$C:$C,0))),"",INDEX('Policy Characteristics'!E:E,MATCH($C3293,'Policy Characteristics'!$C:$C,0)))</f>
        <v>GRA indst clean materials support</v>
      </c>
      <c r="L3293" s="254">
        <f>IF(ISBLANK(INDEX('Policy Characteristics'!F:F,MATCH($C3293,'Policy Characteristics'!$C:$C,0))),"",INDEX('Policy Characteristics'!F:F,MATCH($C3293,'Policy Characteristics'!$C:$C,0)))</f>
        <v>0</v>
      </c>
      <c r="M3293" s="254">
        <f>IF(ISBLANK(INDEX('Policy Characteristics'!G:G,MATCH($C3293,'Policy Characteristics'!$C:$C,0))),"",INDEX('Policy Characteristics'!G:G,MATCH($C3293,'Policy Characteristics'!$C:$C,0)))</f>
        <v>10</v>
      </c>
      <c r="N3293" s="254">
        <f>IF(ISBLANK(INDEX('Policy Characteristics'!H:H,MATCH($C3293,'Policy Characteristics'!$C:$C,0))),"",INDEX('Policy Characteristics'!H:H,MATCH($C3293,'Policy Characteristics'!$C:$C,0)))</f>
        <v>1</v>
      </c>
      <c r="O3293" s="254" t="str">
        <f>IF(ISBLANK(INDEX('Policy Characteristics'!I:I,MATCH($C3293,'Policy Characteristics'!$C:$C,0))),"",INDEX('Policy Characteristics'!I:I,MATCH($C3293,'Policy Characteristics'!$C:$C,0)))</f>
        <v>weight</v>
      </c>
      <c r="P3293" s="254" t="str">
        <f>IF(ISBLANK(INDEX('Policy Characteristics'!J:J,MATCH($C3293,'Policy Characteristics'!$C:$C,0))),"",INDEX('Policy Characteristics'!J:J,MATCH($C3293,'Policy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3" s="254" t="str">
        <f>IF(ISBLANK(INDEX('Policy Characteristics'!K:K,MATCH($C3293,'Policy Characteristics'!$C:$C,0))),"",INDEX('Policy Characteristics'!K:K,MATCH($C3293,'Policy Characteristics'!$C:$C,0)))</f>
        <v>io-model.html</v>
      </c>
      <c r="R3293" s="254" t="str">
        <f>IF(ISBLANK(INDEX('Policy Characteristics'!L:L,MATCH($C3293,'Policy Characteristics'!$C:$C,0))),"",INDEX('Policy Characteristics'!L:L,MATCH($C3293,'Policy Characteristics'!$C:$C,0)))</f>
        <v/>
      </c>
    </row>
    <row r="3294" spans="1:18" x14ac:dyDescent="0.35">
      <c r="A3294" s="254" t="str">
        <f>IF(ISBLANK(INDEX('Policy Characteristics'!A:A,MATCH($C3294,'Policy Characteristics'!$C:$C,0))),"",INDEX('Policy Characteristics'!A:A,MATCH($C3294,'Policy Characteristics'!$C:$C,0)))</f>
        <v>Government Revenue Accounting</v>
      </c>
      <c r="B3294" s="262" t="str">
        <f>IF(ISBLANK(INDEX('Policy Characteristics'!B:B,MATCH($C3294,'Policy Characteristics'!$C:$C,0))),"",INDEX('Policy Characteristics'!B:B,MATCH($C3294,'Policy Characteristics'!$C:$C,0)))</f>
        <v>National Debt Interest</v>
      </c>
      <c r="C3294" t="s">
        <v>2919</v>
      </c>
      <c r="D3294" s="1" t="s">
        <v>2921</v>
      </c>
      <c r="F3294" s="1" t="s">
        <v>2926</v>
      </c>
      <c r="H3294" s="47">
        <f t="shared" si="179"/>
        <v>3293</v>
      </c>
      <c r="I3294" s="322" t="s">
        <v>40</v>
      </c>
      <c r="J3294" s="255" t="str">
        <f>IF(ISBLANK(INDEX('Policy Characteristics'!D:D,MATCH($C3294,'Policy Characteristics'!$C:$C,0))),"",INDEX('Policy Characteristics'!D:D,MATCH($C3294,'Policy Characteristics'!$C:$C,0)))</f>
        <v/>
      </c>
      <c r="K3294" s="254" t="str">
        <f>IF(ISBLANK(INDEX('Policy Characteristics'!E:E,MATCH($C3294,'Policy Characteristics'!$C:$C,0))),"",INDEX('Policy Characteristics'!E:E,MATCH($C3294,'Policy Characteristics'!$C:$C,0)))</f>
        <v>GRA national debt interest</v>
      </c>
      <c r="L3294" s="254">
        <f>IF(ISBLANK(INDEX('Policy Characteristics'!F:F,MATCH($C3294,'Policy Characteristics'!$C:$C,0))),"",INDEX('Policy Characteristics'!F:F,MATCH($C3294,'Policy Characteristics'!$C:$C,0)))</f>
        <v>0</v>
      </c>
      <c r="M3294" s="254">
        <f>IF(ISBLANK(INDEX('Policy Characteristics'!G:G,MATCH($C3294,'Policy Characteristics'!$C:$C,0))),"",INDEX('Policy Characteristics'!G:G,MATCH($C3294,'Policy Characteristics'!$C:$C,0)))</f>
        <v>10</v>
      </c>
      <c r="N3294" s="254">
        <f>IF(ISBLANK(INDEX('Policy Characteristics'!H:H,MATCH($C3294,'Policy Characteristics'!$C:$C,0))),"",INDEX('Policy Characteristics'!H:H,MATCH($C3294,'Policy Characteristics'!$C:$C,0)))</f>
        <v>1</v>
      </c>
      <c r="O3294" s="254" t="str">
        <f>IF(ISBLANK(INDEX('Policy Characteristics'!I:I,MATCH($C3294,'Policy Characteristics'!$C:$C,0))),"",INDEX('Policy Characteristics'!I:I,MATCH($C3294,'Policy Characteristics'!$C:$C,0)))</f>
        <v>weight</v>
      </c>
      <c r="P3294" s="254" t="str">
        <f>IF(ISBLANK(INDEX('Policy Characteristics'!J:J,MATCH($C3294,'Policy Characteristics'!$C:$C,0))),"",INDEX('Policy Characteristics'!J:J,MATCH($C3294,'Policy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4" s="254" t="str">
        <f>IF(ISBLANK(INDEX('Policy Characteristics'!K:K,MATCH($C3294,'Policy Characteristics'!$C:$C,0))),"",INDEX('Policy Characteristics'!K:K,MATCH($C3294,'Policy Characteristics'!$C:$C,0)))</f>
        <v>io-model.html</v>
      </c>
      <c r="R3294" s="254" t="str">
        <f>IF(ISBLANK(INDEX('Policy Characteristics'!L:L,MATCH($C3294,'Policy Characteristics'!$C:$C,0))),"",INDEX('Policy Characteristics'!L:L,MATCH($C3294,'Policy Characteristics'!$C:$C,0)))</f>
        <v/>
      </c>
    </row>
    <row r="3295" spans="1:18" x14ac:dyDescent="0.35">
      <c r="A3295" s="254" t="str">
        <f>IF(ISBLANK(INDEX('Policy Characteristics'!A:A,MATCH($C3295,'Policy Characteristics'!$C:$C,0))),"",INDEX('Policy Characteristics'!A:A,MATCH($C3295,'Policy Characteristics'!$C:$C,0)))</f>
        <v>Government Revenue Accounting</v>
      </c>
      <c r="B3295" s="262" t="str">
        <f>IF(ISBLANK(INDEX('Policy Characteristics'!B:B,MATCH($C3295,'Policy Characteristics'!$C:$C,0))),"",INDEX('Policy Characteristics'!B:B,MATCH($C3295,'Policy Characteristics'!$C:$C,0)))</f>
        <v>National Debt Interest</v>
      </c>
      <c r="C3295" s="254" t="str">
        <f t="shared" ref="C3295:C3298" si="180">C$3294</f>
        <v>GRA for National Debt Interest</v>
      </c>
      <c r="D3295" s="1" t="s">
        <v>2922</v>
      </c>
      <c r="F3295" s="1" t="s">
        <v>2937</v>
      </c>
      <c r="H3295" s="47">
        <f t="shared" si="157"/>
        <v>3294</v>
      </c>
      <c r="I3295" s="326" t="str">
        <f t="shared" ref="I3295:I3298" si="181">I$3294</f>
        <v>Yes</v>
      </c>
      <c r="J3295" s="255" t="str">
        <f>IF(ISBLANK(INDEX('Policy Characteristics'!D:D,MATCH($C3295,'Policy Characteristics'!$C:$C,0))),"",INDEX('Policy Characteristics'!D:D,MATCH($C3295,'Policy Characteristics'!$C:$C,0)))</f>
        <v/>
      </c>
      <c r="K3295" s="254" t="str">
        <f>IF(ISBLANK(INDEX('Policy Characteristics'!E:E,MATCH($C3295,'Policy Characteristics'!$C:$C,0))),"",INDEX('Policy Characteristics'!E:E,MATCH($C3295,'Policy Characteristics'!$C:$C,0)))</f>
        <v>GRA national debt interest</v>
      </c>
      <c r="L3295" s="254">
        <f>IF(ISBLANK(INDEX('Policy Characteristics'!F:F,MATCH($C3295,'Policy Characteristics'!$C:$C,0))),"",INDEX('Policy Characteristics'!F:F,MATCH($C3295,'Policy Characteristics'!$C:$C,0)))</f>
        <v>0</v>
      </c>
      <c r="M3295" s="254">
        <f>IF(ISBLANK(INDEX('Policy Characteristics'!G:G,MATCH($C3295,'Policy Characteristics'!$C:$C,0))),"",INDEX('Policy Characteristics'!G:G,MATCH($C3295,'Policy Characteristics'!$C:$C,0)))</f>
        <v>10</v>
      </c>
      <c r="N3295" s="254">
        <f>IF(ISBLANK(INDEX('Policy Characteristics'!H:H,MATCH($C3295,'Policy Characteristics'!$C:$C,0))),"",INDEX('Policy Characteristics'!H:H,MATCH($C3295,'Policy Characteristics'!$C:$C,0)))</f>
        <v>1</v>
      </c>
      <c r="O3295" s="254" t="str">
        <f>IF(ISBLANK(INDEX('Policy Characteristics'!I:I,MATCH($C3295,'Policy Characteristics'!$C:$C,0))),"",INDEX('Policy Characteristics'!I:I,MATCH($C3295,'Policy Characteristics'!$C:$C,0)))</f>
        <v>weight</v>
      </c>
      <c r="P3295" s="254" t="str">
        <f>IF(ISBLANK(INDEX('Policy Characteristics'!J:J,MATCH($C3295,'Policy Characteristics'!$C:$C,0))),"",INDEX('Policy Characteristics'!J:J,MATCH($C3295,'Policy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5" s="254" t="str">
        <f>IF(ISBLANK(INDEX('Policy Characteristics'!K:K,MATCH($C3295,'Policy Characteristics'!$C:$C,0))),"",INDEX('Policy Characteristics'!K:K,MATCH($C3295,'Policy Characteristics'!$C:$C,0)))</f>
        <v>io-model.html</v>
      </c>
      <c r="R3295" s="254" t="str">
        <f>IF(ISBLANK(INDEX('Policy Characteristics'!L:L,MATCH($C3295,'Policy Characteristics'!$C:$C,0))),"",INDEX('Policy Characteristics'!L:L,MATCH($C3295,'Policy Characteristics'!$C:$C,0)))</f>
        <v/>
      </c>
    </row>
    <row r="3296" spans="1:18" x14ac:dyDescent="0.35">
      <c r="A3296" s="254" t="str">
        <f>IF(ISBLANK(INDEX('Policy Characteristics'!A:A,MATCH($C3296,'Policy Characteristics'!$C:$C,0))),"",INDEX('Policy Characteristics'!A:A,MATCH($C3296,'Policy Characteristics'!$C:$C,0)))</f>
        <v>Government Revenue Accounting</v>
      </c>
      <c r="B3296" s="262" t="str">
        <f>IF(ISBLANK(INDEX('Policy Characteristics'!B:B,MATCH($C3296,'Policy Characteristics'!$C:$C,0))),"",INDEX('Policy Characteristics'!B:B,MATCH($C3296,'Policy Characteristics'!$C:$C,0)))</f>
        <v>National Debt Interest</v>
      </c>
      <c r="C3296" s="254" t="str">
        <f t="shared" si="180"/>
        <v>GRA for National Debt Interest</v>
      </c>
      <c r="D3296" s="1" t="s">
        <v>2923</v>
      </c>
      <c r="F3296" s="1" t="s">
        <v>2927</v>
      </c>
      <c r="H3296" s="47">
        <f t="shared" si="157"/>
        <v>3295</v>
      </c>
      <c r="I3296" s="326" t="str">
        <f t="shared" si="181"/>
        <v>Yes</v>
      </c>
      <c r="J3296" s="255" t="str">
        <f>IF(ISBLANK(INDEX('Policy Characteristics'!D:D,MATCH($C3296,'Policy Characteristics'!$C:$C,0))),"",INDEX('Policy Characteristics'!D:D,MATCH($C3296,'Policy Characteristics'!$C:$C,0)))</f>
        <v/>
      </c>
      <c r="K3296" s="254" t="str">
        <f>IF(ISBLANK(INDEX('Policy Characteristics'!E:E,MATCH($C3296,'Policy Characteristics'!$C:$C,0))),"",INDEX('Policy Characteristics'!E:E,MATCH($C3296,'Policy Characteristics'!$C:$C,0)))</f>
        <v>GRA national debt interest</v>
      </c>
      <c r="L3296" s="254">
        <f>IF(ISBLANK(INDEX('Policy Characteristics'!F:F,MATCH($C3296,'Policy Characteristics'!$C:$C,0))),"",INDEX('Policy Characteristics'!F:F,MATCH($C3296,'Policy Characteristics'!$C:$C,0)))</f>
        <v>0</v>
      </c>
      <c r="M3296" s="254">
        <f>IF(ISBLANK(INDEX('Policy Characteristics'!G:G,MATCH($C3296,'Policy Characteristics'!$C:$C,0))),"",INDEX('Policy Characteristics'!G:G,MATCH($C3296,'Policy Characteristics'!$C:$C,0)))</f>
        <v>10</v>
      </c>
      <c r="N3296" s="254">
        <f>IF(ISBLANK(INDEX('Policy Characteristics'!H:H,MATCH($C3296,'Policy Characteristics'!$C:$C,0))),"",INDEX('Policy Characteristics'!H:H,MATCH($C3296,'Policy Characteristics'!$C:$C,0)))</f>
        <v>1</v>
      </c>
      <c r="O3296" s="254" t="str">
        <f>IF(ISBLANK(INDEX('Policy Characteristics'!I:I,MATCH($C3296,'Policy Characteristics'!$C:$C,0))),"",INDEX('Policy Characteristics'!I:I,MATCH($C3296,'Policy Characteristics'!$C:$C,0)))</f>
        <v>weight</v>
      </c>
      <c r="P3296" s="254" t="str">
        <f>IF(ISBLANK(INDEX('Policy Characteristics'!J:J,MATCH($C3296,'Policy Characteristics'!$C:$C,0))),"",INDEX('Policy Characteristics'!J:J,MATCH($C3296,'Policy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6" s="254" t="str">
        <f>IF(ISBLANK(INDEX('Policy Characteristics'!K:K,MATCH($C3296,'Policy Characteristics'!$C:$C,0))),"",INDEX('Policy Characteristics'!K:K,MATCH($C3296,'Policy Characteristics'!$C:$C,0)))</f>
        <v>io-model.html</v>
      </c>
      <c r="R3296" s="254" t="str">
        <f>IF(ISBLANK(INDEX('Policy Characteristics'!L:L,MATCH($C3296,'Policy Characteristics'!$C:$C,0))),"",INDEX('Policy Characteristics'!L:L,MATCH($C3296,'Policy Characteristics'!$C:$C,0)))</f>
        <v/>
      </c>
    </row>
    <row r="3297" spans="1:18" x14ac:dyDescent="0.35">
      <c r="A3297" s="254" t="str">
        <f>IF(ISBLANK(INDEX('Policy Characteristics'!A:A,MATCH($C3297,'Policy Characteristics'!$C:$C,0))),"",INDEX('Policy Characteristics'!A:A,MATCH($C3297,'Policy Characteristics'!$C:$C,0)))</f>
        <v>Government Revenue Accounting</v>
      </c>
      <c r="B3297" s="262" t="str">
        <f>IF(ISBLANK(INDEX('Policy Characteristics'!B:B,MATCH($C3297,'Policy Characteristics'!$C:$C,0))),"",INDEX('Policy Characteristics'!B:B,MATCH($C3297,'Policy Characteristics'!$C:$C,0)))</f>
        <v>National Debt Interest</v>
      </c>
      <c r="C3297" s="254" t="str">
        <f t="shared" si="180"/>
        <v>GRA for National Debt Interest</v>
      </c>
      <c r="D3297" s="1" t="s">
        <v>2924</v>
      </c>
      <c r="F3297" s="1" t="s">
        <v>2928</v>
      </c>
      <c r="H3297" s="47">
        <f t="shared" ref="H3297:H3306" si="182">H3296+1</f>
        <v>3296</v>
      </c>
      <c r="I3297" s="326" t="str">
        <f t="shared" si="181"/>
        <v>Yes</v>
      </c>
      <c r="J3297" s="255" t="str">
        <f>IF(ISBLANK(INDEX('Policy Characteristics'!D:D,MATCH($C3297,'Policy Characteristics'!$C:$C,0))),"",INDEX('Policy Characteristics'!D:D,MATCH($C3297,'Policy Characteristics'!$C:$C,0)))</f>
        <v/>
      </c>
      <c r="K3297" s="254" t="str">
        <f>IF(ISBLANK(INDEX('Policy Characteristics'!E:E,MATCH($C3297,'Policy Characteristics'!$C:$C,0))),"",INDEX('Policy Characteristics'!E:E,MATCH($C3297,'Policy Characteristics'!$C:$C,0)))</f>
        <v>GRA national debt interest</v>
      </c>
      <c r="L3297" s="254">
        <f>IF(ISBLANK(INDEX('Policy Characteristics'!F:F,MATCH($C3297,'Policy Characteristics'!$C:$C,0))),"",INDEX('Policy Characteristics'!F:F,MATCH($C3297,'Policy Characteristics'!$C:$C,0)))</f>
        <v>0</v>
      </c>
      <c r="M3297" s="254">
        <f>IF(ISBLANK(INDEX('Policy Characteristics'!G:G,MATCH($C3297,'Policy Characteristics'!$C:$C,0))),"",INDEX('Policy Characteristics'!G:G,MATCH($C3297,'Policy Characteristics'!$C:$C,0)))</f>
        <v>10</v>
      </c>
      <c r="N3297" s="254">
        <f>IF(ISBLANK(INDEX('Policy Characteristics'!H:H,MATCH($C3297,'Policy Characteristics'!$C:$C,0))),"",INDEX('Policy Characteristics'!H:H,MATCH($C3297,'Policy Characteristics'!$C:$C,0)))</f>
        <v>1</v>
      </c>
      <c r="O3297" s="254" t="str">
        <f>IF(ISBLANK(INDEX('Policy Characteristics'!I:I,MATCH($C3297,'Policy Characteristics'!$C:$C,0))),"",INDEX('Policy Characteristics'!I:I,MATCH($C3297,'Policy Characteristics'!$C:$C,0)))</f>
        <v>weight</v>
      </c>
      <c r="P3297" s="254" t="str">
        <f>IF(ISBLANK(INDEX('Policy Characteristics'!J:J,MATCH($C3297,'Policy Characteristics'!$C:$C,0))),"",INDEX('Policy Characteristics'!J:J,MATCH($C3297,'Policy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7" s="254" t="str">
        <f>IF(ISBLANK(INDEX('Policy Characteristics'!K:K,MATCH($C3297,'Policy Characteristics'!$C:$C,0))),"",INDEX('Policy Characteristics'!K:K,MATCH($C3297,'Policy Characteristics'!$C:$C,0)))</f>
        <v>io-model.html</v>
      </c>
      <c r="R3297" s="254" t="str">
        <f>IF(ISBLANK(INDEX('Policy Characteristics'!L:L,MATCH($C3297,'Policy Characteristics'!$C:$C,0))),"",INDEX('Policy Characteristics'!L:L,MATCH($C3297,'Policy Characteristics'!$C:$C,0)))</f>
        <v/>
      </c>
    </row>
    <row r="3298" spans="1:18" x14ac:dyDescent="0.35">
      <c r="A3298" s="254" t="str">
        <f>IF(ISBLANK(INDEX('Policy Characteristics'!A:A,MATCH($C3298,'Policy Characteristics'!$C:$C,0))),"",INDEX('Policy Characteristics'!A:A,MATCH($C3298,'Policy Characteristics'!$C:$C,0)))</f>
        <v>Government Revenue Accounting</v>
      </c>
      <c r="B3298" s="262" t="str">
        <f>IF(ISBLANK(INDEX('Policy Characteristics'!B:B,MATCH($C3298,'Policy Characteristics'!$C:$C,0))),"",INDEX('Policy Characteristics'!B:B,MATCH($C3298,'Policy Characteristics'!$C:$C,0)))</f>
        <v>National Debt Interest</v>
      </c>
      <c r="C3298" s="254" t="str">
        <f t="shared" si="180"/>
        <v>GRA for National Debt Interest</v>
      </c>
      <c r="D3298" s="1" t="s">
        <v>2925</v>
      </c>
      <c r="F3298" s="1" t="s">
        <v>2929</v>
      </c>
      <c r="H3298" s="47">
        <f t="shared" si="182"/>
        <v>3297</v>
      </c>
      <c r="I3298" s="326" t="str">
        <f t="shared" si="181"/>
        <v>Yes</v>
      </c>
      <c r="J3298" s="255" t="str">
        <f>IF(ISBLANK(INDEX('Policy Characteristics'!D:D,MATCH($C3298,'Policy Characteristics'!$C:$C,0))),"",INDEX('Policy Characteristics'!D:D,MATCH($C3298,'Policy Characteristics'!$C:$C,0)))</f>
        <v/>
      </c>
      <c r="K3298" s="254" t="str">
        <f>IF(ISBLANK(INDEX('Policy Characteristics'!E:E,MATCH($C3298,'Policy Characteristics'!$C:$C,0))),"",INDEX('Policy Characteristics'!E:E,MATCH($C3298,'Policy Characteristics'!$C:$C,0)))</f>
        <v>GRA national debt interest</v>
      </c>
      <c r="L3298" s="254">
        <f>IF(ISBLANK(INDEX('Policy Characteristics'!F:F,MATCH($C3298,'Policy Characteristics'!$C:$C,0))),"",INDEX('Policy Characteristics'!F:F,MATCH($C3298,'Policy Characteristics'!$C:$C,0)))</f>
        <v>0</v>
      </c>
      <c r="M3298" s="254">
        <f>IF(ISBLANK(INDEX('Policy Characteristics'!G:G,MATCH($C3298,'Policy Characteristics'!$C:$C,0))),"",INDEX('Policy Characteristics'!G:G,MATCH($C3298,'Policy Characteristics'!$C:$C,0)))</f>
        <v>10</v>
      </c>
      <c r="N3298" s="254">
        <f>IF(ISBLANK(INDEX('Policy Characteristics'!H:H,MATCH($C3298,'Policy Characteristics'!$C:$C,0))),"",INDEX('Policy Characteristics'!H:H,MATCH($C3298,'Policy Characteristics'!$C:$C,0)))</f>
        <v>1</v>
      </c>
      <c r="O3298" s="254" t="str">
        <f>IF(ISBLANK(INDEX('Policy Characteristics'!I:I,MATCH($C3298,'Policy Characteristics'!$C:$C,0))),"",INDEX('Policy Characteristics'!I:I,MATCH($C3298,'Policy Characteristics'!$C:$C,0)))</f>
        <v>weight</v>
      </c>
      <c r="P3298" s="254" t="str">
        <f>IF(ISBLANK(INDEX('Policy Characteristics'!J:J,MATCH($C3298,'Policy Characteristics'!$C:$C,0))),"",INDEX('Policy Characteristics'!J:J,MATCH($C3298,'Policy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8" s="254" t="str">
        <f>IF(ISBLANK(INDEX('Policy Characteristics'!K:K,MATCH($C3298,'Policy Characteristics'!$C:$C,0))),"",INDEX('Policy Characteristics'!K:K,MATCH($C3298,'Policy Characteristics'!$C:$C,0)))</f>
        <v>io-model.html</v>
      </c>
      <c r="R3298" s="254" t="str">
        <f>IF(ISBLANK(INDEX('Policy Characteristics'!L:L,MATCH($C3298,'Policy Characteristics'!$C:$C,0))),"",INDEX('Policy Characteristics'!L:L,MATCH($C3298,'Policy Characteristics'!$C:$C,0)))</f>
        <v/>
      </c>
    </row>
    <row r="3299" spans="1:18" x14ac:dyDescent="0.35">
      <c r="A3299" s="254" t="str">
        <f>IF(ISBLANK(INDEX('Policy Characteristics'!A:A,MATCH($C3299,'Policy Characteristics'!$C:$C,0))),"",INDEX('Policy Characteristics'!A:A,MATCH($C3299,'Policy Characteristics'!$C:$C,0)))</f>
        <v>Government Revenue Accounting</v>
      </c>
      <c r="B3299" s="262" t="str">
        <f>IF(ISBLANK(INDEX('Policy Characteristics'!B:B,MATCH($C3299,'Policy Characteristics'!$C:$C,0))),"",INDEX('Policy Characteristics'!B:B,MATCH($C3299,'Policy Characteristics'!$C:$C,0)))</f>
        <v>Remaining Government Cash Flows</v>
      </c>
      <c r="C3299" t="s">
        <v>2920</v>
      </c>
      <c r="D3299" s="1" t="s">
        <v>2921</v>
      </c>
      <c r="F3299" s="1" t="s">
        <v>2926</v>
      </c>
      <c r="H3299" s="47">
        <f t="shared" si="182"/>
        <v>3298</v>
      </c>
      <c r="I3299" s="322" t="s">
        <v>40</v>
      </c>
      <c r="J3299" s="255" t="str">
        <f>IF(ISBLANK(INDEX('Policy Characteristics'!D:D,MATCH($C3299,'Policy Characteristics'!$C:$C,0))),"",INDEX('Policy Characteristics'!D:D,MATCH($C3299,'Policy Characteristics'!$C:$C,0)))</f>
        <v/>
      </c>
      <c r="K3299" s="254" t="str">
        <f>IF(ISBLANK(INDEX('Policy Characteristics'!E:E,MATCH($C3299,'Policy Characteristics'!$C:$C,0))),"",INDEX('Policy Characteristics'!E:E,MATCH($C3299,'Policy Characteristics'!$C:$C,0)))</f>
        <v>GRA remaining cash flow changes</v>
      </c>
      <c r="L3299" s="254">
        <f>IF(ISBLANK(INDEX('Policy Characteristics'!F:F,MATCH($C3299,'Policy Characteristics'!$C:$C,0))),"",INDEX('Policy Characteristics'!F:F,MATCH($C3299,'Policy Characteristics'!$C:$C,0)))</f>
        <v>0</v>
      </c>
      <c r="M3299" s="254">
        <f>IF(ISBLANK(INDEX('Policy Characteristics'!G:G,MATCH($C3299,'Policy Characteristics'!$C:$C,0))),"",INDEX('Policy Characteristics'!G:G,MATCH($C3299,'Policy Characteristics'!$C:$C,0)))</f>
        <v>10</v>
      </c>
      <c r="N3299" s="254">
        <f>IF(ISBLANK(INDEX('Policy Characteristics'!H:H,MATCH($C3299,'Policy Characteristics'!$C:$C,0))),"",INDEX('Policy Characteristics'!H:H,MATCH($C3299,'Policy Characteristics'!$C:$C,0)))</f>
        <v>1</v>
      </c>
      <c r="O3299" s="254" t="str">
        <f>IF(ISBLANK(INDEX('Policy Characteristics'!I:I,MATCH($C3299,'Policy Characteristics'!$C:$C,0))),"",INDEX('Policy Characteristics'!I:I,MATCH($C3299,'Policy Characteristics'!$C:$C,0)))</f>
        <v>weight</v>
      </c>
      <c r="P3299" s="254" t="str">
        <f>IF(ISBLANK(INDEX('Policy Characteristics'!J:J,MATCH($C3299,'Policy Characteristics'!$C:$C,0))),"",INDEX('Policy Characteristics'!J:J,MATCH($C3299,'Policy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9" s="254" t="str">
        <f>IF(ISBLANK(INDEX('Policy Characteristics'!K:K,MATCH($C3299,'Policy Characteristics'!$C:$C,0))),"",INDEX('Policy Characteristics'!K:K,MATCH($C3299,'Policy Characteristics'!$C:$C,0)))</f>
        <v>io-model.html</v>
      </c>
      <c r="R3299" s="254" t="str">
        <f>IF(ISBLANK(INDEX('Policy Characteristics'!L:L,MATCH($C3299,'Policy Characteristics'!$C:$C,0))),"",INDEX('Policy Characteristics'!L:L,MATCH($C3299,'Policy Characteristics'!$C:$C,0)))</f>
        <v/>
      </c>
    </row>
    <row r="3300" spans="1:18" x14ac:dyDescent="0.35">
      <c r="A3300" s="254" t="str">
        <f>IF(ISBLANK(INDEX('Policy Characteristics'!A:A,MATCH($C3300,'Policy Characteristics'!$C:$C,0))),"",INDEX('Policy Characteristics'!A:A,MATCH($C3300,'Policy Characteristics'!$C:$C,0)))</f>
        <v>Government Revenue Accounting</v>
      </c>
      <c r="B3300" s="262" t="str">
        <f>IF(ISBLANK(INDEX('Policy Characteristics'!B:B,MATCH($C3300,'Policy Characteristics'!$C:$C,0))),"",INDEX('Policy Characteristics'!B:B,MATCH($C3300,'Policy Characteristics'!$C:$C,0)))</f>
        <v>Remaining Government Cash Flows</v>
      </c>
      <c r="C3300" s="254" t="str">
        <f t="shared" ref="C3300" si="183">C$3299</f>
        <v>GRA for Remaining Government Cash Flow Changes</v>
      </c>
      <c r="D3300" s="1" t="s">
        <v>2922</v>
      </c>
      <c r="F3300" s="1" t="s">
        <v>2937</v>
      </c>
      <c r="H3300" s="47">
        <f t="shared" si="182"/>
        <v>3299</v>
      </c>
      <c r="I3300" s="326" t="str">
        <f t="shared" ref="I3300:I3303" si="184">I$3299</f>
        <v>Yes</v>
      </c>
      <c r="J3300" s="255" t="str">
        <f>IF(ISBLANK(INDEX('Policy Characteristics'!D:D,MATCH($C3300,'Policy Characteristics'!$C:$C,0))),"",INDEX('Policy Characteristics'!D:D,MATCH($C3300,'Policy Characteristics'!$C:$C,0)))</f>
        <v/>
      </c>
      <c r="K3300" s="254" t="str">
        <f>IF(ISBLANK(INDEX('Policy Characteristics'!E:E,MATCH($C3300,'Policy Characteristics'!$C:$C,0))),"",INDEX('Policy Characteristics'!E:E,MATCH($C3300,'Policy Characteristics'!$C:$C,0)))</f>
        <v>GRA remaining cash flow changes</v>
      </c>
      <c r="L3300" s="254">
        <f>IF(ISBLANK(INDEX('Policy Characteristics'!F:F,MATCH($C3300,'Policy Characteristics'!$C:$C,0))),"",INDEX('Policy Characteristics'!F:F,MATCH($C3300,'Policy Characteristics'!$C:$C,0)))</f>
        <v>0</v>
      </c>
      <c r="M3300" s="254">
        <f>IF(ISBLANK(INDEX('Policy Characteristics'!G:G,MATCH($C3300,'Policy Characteristics'!$C:$C,0))),"",INDEX('Policy Characteristics'!G:G,MATCH($C3300,'Policy Characteristics'!$C:$C,0)))</f>
        <v>10</v>
      </c>
      <c r="N3300" s="254">
        <f>IF(ISBLANK(INDEX('Policy Characteristics'!H:H,MATCH($C3300,'Policy Characteristics'!$C:$C,0))),"",INDEX('Policy Characteristics'!H:H,MATCH($C3300,'Policy Characteristics'!$C:$C,0)))</f>
        <v>1</v>
      </c>
      <c r="O3300" s="254" t="str">
        <f>IF(ISBLANK(INDEX('Policy Characteristics'!I:I,MATCH($C3300,'Policy Characteristics'!$C:$C,0))),"",INDEX('Policy Characteristics'!I:I,MATCH($C3300,'Policy Characteristics'!$C:$C,0)))</f>
        <v>weight</v>
      </c>
      <c r="P3300" s="254" t="str">
        <f>IF(ISBLANK(INDEX('Policy Characteristics'!J:J,MATCH($C3300,'Policy Characteristics'!$C:$C,0))),"",INDEX('Policy Characteristics'!J:J,MATCH($C3300,'Policy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0" s="254" t="str">
        <f>IF(ISBLANK(INDEX('Policy Characteristics'!K:K,MATCH($C3300,'Policy Characteristics'!$C:$C,0))),"",INDEX('Policy Characteristics'!K:K,MATCH($C3300,'Policy Characteristics'!$C:$C,0)))</f>
        <v>io-model.html</v>
      </c>
      <c r="R3300" s="254" t="str">
        <f>IF(ISBLANK(INDEX('Policy Characteristics'!L:L,MATCH($C3300,'Policy Characteristics'!$C:$C,0))),"",INDEX('Policy Characteristics'!L:L,MATCH($C3300,'Policy Characteristics'!$C:$C,0)))</f>
        <v/>
      </c>
    </row>
    <row r="3301" spans="1:18" x14ac:dyDescent="0.35">
      <c r="A3301" s="254" t="str">
        <f>IF(ISBLANK(INDEX('Policy Characteristics'!A:A,MATCH($C3301,'Policy Characteristics'!$C:$C,0))),"",INDEX('Policy Characteristics'!A:A,MATCH($C3301,'Policy Characteristics'!$C:$C,0)))</f>
        <v>Government Revenue Accounting</v>
      </c>
      <c r="B3301" s="262" t="str">
        <f>IF(ISBLANK(INDEX('Policy Characteristics'!B:B,MATCH($C3301,'Policy Characteristics'!$C:$C,0))),"",INDEX('Policy Characteristics'!B:B,MATCH($C3301,'Policy Characteristics'!$C:$C,0)))</f>
        <v>Remaining Government Cash Flows</v>
      </c>
      <c r="C3301" s="254" t="str">
        <f t="shared" ref="C3301:C3303" si="185">C$3299</f>
        <v>GRA for Remaining Government Cash Flow Changes</v>
      </c>
      <c r="D3301" s="1" t="s">
        <v>2923</v>
      </c>
      <c r="F3301" s="1" t="s">
        <v>2927</v>
      </c>
      <c r="H3301" s="47">
        <f t="shared" si="182"/>
        <v>3300</v>
      </c>
      <c r="I3301" s="326" t="str">
        <f t="shared" si="184"/>
        <v>Yes</v>
      </c>
      <c r="J3301" s="255" t="str">
        <f>IF(ISBLANK(INDEX('Policy Characteristics'!D:D,MATCH($C3301,'Policy Characteristics'!$C:$C,0))),"",INDEX('Policy Characteristics'!D:D,MATCH($C3301,'Policy Characteristics'!$C:$C,0)))</f>
        <v/>
      </c>
      <c r="K3301" s="254" t="str">
        <f>IF(ISBLANK(INDEX('Policy Characteristics'!E:E,MATCH($C3301,'Policy Characteristics'!$C:$C,0))),"",INDEX('Policy Characteristics'!E:E,MATCH($C3301,'Policy Characteristics'!$C:$C,0)))</f>
        <v>GRA remaining cash flow changes</v>
      </c>
      <c r="L3301" s="254">
        <f>IF(ISBLANK(INDEX('Policy Characteristics'!F:F,MATCH($C3301,'Policy Characteristics'!$C:$C,0))),"",INDEX('Policy Characteristics'!F:F,MATCH($C3301,'Policy Characteristics'!$C:$C,0)))</f>
        <v>0</v>
      </c>
      <c r="M3301" s="254">
        <f>IF(ISBLANK(INDEX('Policy Characteristics'!G:G,MATCH($C3301,'Policy Characteristics'!$C:$C,0))),"",INDEX('Policy Characteristics'!G:G,MATCH($C3301,'Policy Characteristics'!$C:$C,0)))</f>
        <v>10</v>
      </c>
      <c r="N3301" s="254">
        <f>IF(ISBLANK(INDEX('Policy Characteristics'!H:H,MATCH($C3301,'Policy Characteristics'!$C:$C,0))),"",INDEX('Policy Characteristics'!H:H,MATCH($C3301,'Policy Characteristics'!$C:$C,0)))</f>
        <v>1</v>
      </c>
      <c r="O3301" s="254" t="str">
        <f>IF(ISBLANK(INDEX('Policy Characteristics'!I:I,MATCH($C3301,'Policy Characteristics'!$C:$C,0))),"",INDEX('Policy Characteristics'!I:I,MATCH($C3301,'Policy Characteristics'!$C:$C,0)))</f>
        <v>weight</v>
      </c>
      <c r="P3301" s="254" t="str">
        <f>IF(ISBLANK(INDEX('Policy Characteristics'!J:J,MATCH($C3301,'Policy Characteristics'!$C:$C,0))),"",INDEX('Policy Characteristics'!J:J,MATCH($C3301,'Policy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1" s="254" t="str">
        <f>IF(ISBLANK(INDEX('Policy Characteristics'!K:K,MATCH($C3301,'Policy Characteristics'!$C:$C,0))),"",INDEX('Policy Characteristics'!K:K,MATCH($C3301,'Policy Characteristics'!$C:$C,0)))</f>
        <v>io-model.html</v>
      </c>
      <c r="R3301" s="254" t="str">
        <f>IF(ISBLANK(INDEX('Policy Characteristics'!L:L,MATCH($C3301,'Policy Characteristics'!$C:$C,0))),"",INDEX('Policy Characteristics'!L:L,MATCH($C3301,'Policy Characteristics'!$C:$C,0)))</f>
        <v/>
      </c>
    </row>
    <row r="3302" spans="1:18" x14ac:dyDescent="0.35">
      <c r="A3302" s="254" t="str">
        <f>IF(ISBLANK(INDEX('Policy Characteristics'!A:A,MATCH($C3302,'Policy Characteristics'!$C:$C,0))),"",INDEX('Policy Characteristics'!A:A,MATCH($C3302,'Policy Characteristics'!$C:$C,0)))</f>
        <v>Government Revenue Accounting</v>
      </c>
      <c r="B3302" s="262" t="str">
        <f>IF(ISBLANK(INDEX('Policy Characteristics'!B:B,MATCH($C3302,'Policy Characteristics'!$C:$C,0))),"",INDEX('Policy Characteristics'!B:B,MATCH($C3302,'Policy Characteristics'!$C:$C,0)))</f>
        <v>Remaining Government Cash Flows</v>
      </c>
      <c r="C3302" s="254" t="str">
        <f t="shared" si="185"/>
        <v>GRA for Remaining Government Cash Flow Changes</v>
      </c>
      <c r="D3302" s="1" t="s">
        <v>2924</v>
      </c>
      <c r="F3302" s="1" t="s">
        <v>2928</v>
      </c>
      <c r="H3302" s="47">
        <f t="shared" si="182"/>
        <v>3301</v>
      </c>
      <c r="I3302" s="326" t="str">
        <f t="shared" si="184"/>
        <v>Yes</v>
      </c>
      <c r="J3302" s="255" t="str">
        <f>IF(ISBLANK(INDEX('Policy Characteristics'!D:D,MATCH($C3302,'Policy Characteristics'!$C:$C,0))),"",INDEX('Policy Characteristics'!D:D,MATCH($C3302,'Policy Characteristics'!$C:$C,0)))</f>
        <v/>
      </c>
      <c r="K3302" s="254" t="str">
        <f>IF(ISBLANK(INDEX('Policy Characteristics'!E:E,MATCH($C3302,'Policy Characteristics'!$C:$C,0))),"",INDEX('Policy Characteristics'!E:E,MATCH($C3302,'Policy Characteristics'!$C:$C,0)))</f>
        <v>GRA remaining cash flow changes</v>
      </c>
      <c r="L3302" s="254">
        <f>IF(ISBLANK(INDEX('Policy Characteristics'!F:F,MATCH($C3302,'Policy Characteristics'!$C:$C,0))),"",INDEX('Policy Characteristics'!F:F,MATCH($C3302,'Policy Characteristics'!$C:$C,0)))</f>
        <v>0</v>
      </c>
      <c r="M3302" s="254">
        <f>IF(ISBLANK(INDEX('Policy Characteristics'!G:G,MATCH($C3302,'Policy Characteristics'!$C:$C,0))),"",INDEX('Policy Characteristics'!G:G,MATCH($C3302,'Policy Characteristics'!$C:$C,0)))</f>
        <v>10</v>
      </c>
      <c r="N3302" s="254">
        <f>IF(ISBLANK(INDEX('Policy Characteristics'!H:H,MATCH($C3302,'Policy Characteristics'!$C:$C,0))),"",INDEX('Policy Characteristics'!H:H,MATCH($C3302,'Policy Characteristics'!$C:$C,0)))</f>
        <v>1</v>
      </c>
      <c r="O3302" s="254" t="str">
        <f>IF(ISBLANK(INDEX('Policy Characteristics'!I:I,MATCH($C3302,'Policy Characteristics'!$C:$C,0))),"",INDEX('Policy Characteristics'!I:I,MATCH($C3302,'Policy Characteristics'!$C:$C,0)))</f>
        <v>weight</v>
      </c>
      <c r="P3302" s="254" t="str">
        <f>IF(ISBLANK(INDEX('Policy Characteristics'!J:J,MATCH($C3302,'Policy Characteristics'!$C:$C,0))),"",INDEX('Policy Characteristics'!J:J,MATCH($C3302,'Policy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2" s="254" t="str">
        <f>IF(ISBLANK(INDEX('Policy Characteristics'!K:K,MATCH($C3302,'Policy Characteristics'!$C:$C,0))),"",INDEX('Policy Characteristics'!K:K,MATCH($C3302,'Policy Characteristics'!$C:$C,0)))</f>
        <v>io-model.html</v>
      </c>
      <c r="R3302" s="254" t="str">
        <f>IF(ISBLANK(INDEX('Policy Characteristics'!L:L,MATCH($C3302,'Policy Characteristics'!$C:$C,0))),"",INDEX('Policy Characteristics'!L:L,MATCH($C3302,'Policy Characteristics'!$C:$C,0)))</f>
        <v/>
      </c>
    </row>
    <row r="3303" spans="1:18" x14ac:dyDescent="0.35">
      <c r="A3303" s="254" t="str">
        <f>IF(ISBLANK(INDEX('Policy Characteristics'!A:A,MATCH($C3303,'Policy Characteristics'!$C:$C,0))),"",INDEX('Policy Characteristics'!A:A,MATCH($C3303,'Policy Characteristics'!$C:$C,0)))</f>
        <v>Government Revenue Accounting</v>
      </c>
      <c r="B3303" s="262" t="str">
        <f>IF(ISBLANK(INDEX('Policy Characteristics'!B:B,MATCH($C3303,'Policy Characteristics'!$C:$C,0))),"",INDEX('Policy Characteristics'!B:B,MATCH($C3303,'Policy Characteristics'!$C:$C,0)))</f>
        <v>Remaining Government Cash Flows</v>
      </c>
      <c r="C3303" s="254" t="str">
        <f t="shared" si="185"/>
        <v>GRA for Remaining Government Cash Flow Changes</v>
      </c>
      <c r="D3303" s="1" t="s">
        <v>2925</v>
      </c>
      <c r="F3303" s="1" t="s">
        <v>2929</v>
      </c>
      <c r="H3303" s="47">
        <f t="shared" si="182"/>
        <v>3302</v>
      </c>
      <c r="I3303" s="326" t="str">
        <f t="shared" si="184"/>
        <v>Yes</v>
      </c>
      <c r="J3303" s="255" t="str">
        <f>IF(ISBLANK(INDEX('Policy Characteristics'!D:D,MATCH($C3303,'Policy Characteristics'!$C:$C,0))),"",INDEX('Policy Characteristics'!D:D,MATCH($C3303,'Policy Characteristics'!$C:$C,0)))</f>
        <v/>
      </c>
      <c r="K3303" s="254" t="str">
        <f>IF(ISBLANK(INDEX('Policy Characteristics'!E:E,MATCH($C3303,'Policy Characteristics'!$C:$C,0))),"",INDEX('Policy Characteristics'!E:E,MATCH($C3303,'Policy Characteristics'!$C:$C,0)))</f>
        <v>GRA remaining cash flow changes</v>
      </c>
      <c r="L3303" s="254">
        <f>IF(ISBLANK(INDEX('Policy Characteristics'!F:F,MATCH($C3303,'Policy Characteristics'!$C:$C,0))),"",INDEX('Policy Characteristics'!F:F,MATCH($C3303,'Policy Characteristics'!$C:$C,0)))</f>
        <v>0</v>
      </c>
      <c r="M3303" s="254">
        <f>IF(ISBLANK(INDEX('Policy Characteristics'!G:G,MATCH($C3303,'Policy Characteristics'!$C:$C,0))),"",INDEX('Policy Characteristics'!G:G,MATCH($C3303,'Policy Characteristics'!$C:$C,0)))</f>
        <v>10</v>
      </c>
      <c r="N3303" s="254">
        <f>IF(ISBLANK(INDEX('Policy Characteristics'!H:H,MATCH($C3303,'Policy Characteristics'!$C:$C,0))),"",INDEX('Policy Characteristics'!H:H,MATCH($C3303,'Policy Characteristics'!$C:$C,0)))</f>
        <v>1</v>
      </c>
      <c r="O3303" s="254" t="str">
        <f>IF(ISBLANK(INDEX('Policy Characteristics'!I:I,MATCH($C3303,'Policy Characteristics'!$C:$C,0))),"",INDEX('Policy Characteristics'!I:I,MATCH($C3303,'Policy Characteristics'!$C:$C,0)))</f>
        <v>weight</v>
      </c>
      <c r="P3303" s="254" t="str">
        <f>IF(ISBLANK(INDEX('Policy Characteristics'!J:J,MATCH($C3303,'Policy Characteristics'!$C:$C,0))),"",INDEX('Policy Characteristics'!J:J,MATCH($C3303,'Policy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3" s="254" t="str">
        <f>IF(ISBLANK(INDEX('Policy Characteristics'!K:K,MATCH($C3303,'Policy Characteristics'!$C:$C,0))),"",INDEX('Policy Characteristics'!K:K,MATCH($C3303,'Policy Characteristics'!$C:$C,0)))</f>
        <v>io-model.html</v>
      </c>
      <c r="R3303" s="254" t="str">
        <f>IF(ISBLANK(INDEX('Policy Characteristics'!L:L,MATCH($C3303,'Policy Characteristics'!$C:$C,0))),"",INDEX('Policy Characteristics'!L:L,MATCH($C3303,'Policy Characteristics'!$C:$C,0)))</f>
        <v/>
      </c>
    </row>
    <row r="3304" spans="1:18" x14ac:dyDescent="0.35">
      <c r="A3304" s="254" t="str">
        <f>IF(ISBLANK(INDEX('Policy Characteristics'!A:A,MATCH($C3304,'Policy Characteristics'!$C:$C,0))),"",INDEX('Policy Characteristics'!A:A,MATCH($C3304,'Policy Characteristics'!$C:$C,0)))</f>
        <v>Control Settings</v>
      </c>
      <c r="B3304" s="262" t="str">
        <f>IF(ISBLANK(INDEX('Policy Characteristics'!B:B,MATCH($C3304,'Policy Characteristics'!$C:$C,0))),"",INDEX('Policy Characteristics'!B:B,MATCH($C3304,'Policy Characteristics'!$C:$C,0)))</f>
        <v>COVID-19 Recession</v>
      </c>
      <c r="C3304" s="1" t="s">
        <v>3371</v>
      </c>
      <c r="H3304" s="47">
        <f t="shared" si="182"/>
        <v>3303</v>
      </c>
      <c r="I3304" s="322" t="s">
        <v>41</v>
      </c>
      <c r="J3304" s="255" t="str">
        <f>IF(ISBLANK(INDEX('Policy Characteristics'!D:D,MATCH($C3304,'Policy Characteristics'!$C:$C,0))),"",INDEX('Policy Characteristics'!D:D,MATCH($C3304,'Policy Characteristics'!$C:$C,0)))</f>
        <v/>
      </c>
      <c r="K3304" s="254" t="str">
        <f>IF(ISBLANK(INDEX('Policy Characteristics'!E:E,MATCH($C3304,'Policy Characteristics'!$C:$C,0))),"",INDEX('Policy Characteristics'!E:E,MATCH($C3304,'Policy Characteristics'!$C:$C,0)))</f>
        <v>settings exogenous GDP adjustment</v>
      </c>
      <c r="L3304" s="359">
        <f>IF(ISBLANK(INDEX('Policy Characteristics'!F:F,MATCH($C3304,'Policy Characteristics'!$C:$C,0))),"",INDEX('Policy Characteristics'!F:F,MATCH($C3304,'Policy Characteristics'!$C:$C,0)))</f>
        <v>0</v>
      </c>
      <c r="M3304" s="359">
        <f>IF(ISBLANK(INDEX('Policy Characteristics'!G:G,MATCH($C3304,'Policy Characteristics'!$C:$C,0))),"",INDEX('Policy Characteristics'!G:G,MATCH($C3304,'Policy Characteristics'!$C:$C,0)))</f>
        <v>1</v>
      </c>
      <c r="N3304" s="359">
        <f>IF(ISBLANK(INDEX('Policy Characteristics'!H:H,MATCH($C3304,'Policy Characteristics'!$C:$C,0))),"",INDEX('Policy Characteristics'!H:H,MATCH($C3304,'Policy Characteristics'!$C:$C,0)))</f>
        <v>1</v>
      </c>
      <c r="O3304" s="254" t="str">
        <f>IF(ISBLANK(INDEX('Policy Characteristics'!I:I,MATCH($C3304,'Policy Characteristics'!$C:$C,0))),"",INDEX('Policy Characteristics'!I:I,MATCH($C3304,'Policy Characteristics'!$C:$C,0)))</f>
        <v>on/off</v>
      </c>
      <c r="P3304" s="254" t="str">
        <f>IF(ISBLANK(INDEX('Policy Characteristics'!J:J,MATCH($C3304,'Policy Characteristics'!$C:$C,0))),"",INDEX('Policy Characteristics'!J:J,MATCH($C3304,'Policy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304" s="254" t="str">
        <f>IF(ISBLANK(INDEX('Policy Characteristics'!K:K,MATCH($C3304,'Policy Characteristics'!$C:$C,0))),"",INDEX('Policy Characteristics'!K:K,MATCH($C3304,'Policy Characteristics'!$C:$C,0)))</f>
        <v/>
      </c>
      <c r="R3304" s="254" t="str">
        <f>IF(ISBLANK(INDEX('Policy Characteristics'!L:L,MATCH($C3304,'Policy Characteristics'!$C:$C,0))),"",INDEX('Policy Characteristics'!L:L,MATCH($C3304,'Policy Characteristics'!$C:$C,0)))</f>
        <v/>
      </c>
    </row>
    <row r="3305" spans="1:18" x14ac:dyDescent="0.35">
      <c r="A3305" s="254" t="str">
        <f>IF(ISBLANK(INDEX('Policy Characteristics'!A:A,MATCH($C3305,'Policy Characteristics'!$C:$C,0))),"",INDEX('Policy Characteristics'!A:A,MATCH($C3305,'Policy Characteristics'!$C:$C,0)))</f>
        <v>Control Settings</v>
      </c>
      <c r="B3305" s="262" t="str">
        <f>IF(ISBLANK(INDEX('Policy Characteristics'!B:B,MATCH($C3305,'Policy Characteristics'!$C:$C,0))),"",INDEX('Policy Characteristics'!B:B,MATCH($C3305,'Policy Characteristics'!$C:$C,0)))</f>
        <v>Use 20-Year GWP Values</v>
      </c>
      <c r="C3305" t="s">
        <v>3236</v>
      </c>
      <c r="H3305" s="47">
        <f t="shared" si="182"/>
        <v>3304</v>
      </c>
      <c r="I3305" s="322" t="s">
        <v>41</v>
      </c>
      <c r="J3305" s="255" t="str">
        <f>IF(ISBLANK(INDEX('Policy Characteristics'!D:D,MATCH($C3305,'Policy Characteristics'!$C:$C,0))),"",INDEX('Policy Characteristics'!D:D,MATCH($C3305,'Policy Characteristics'!$C:$C,0)))</f>
        <v/>
      </c>
      <c r="K3305" s="254" t="str">
        <f>IF(ISBLANK(INDEX('Policy Characteristics'!E:E,MATCH($C3305,'Policy Characteristics'!$C:$C,0))),"",INDEX('Policy Characteristics'!E:E,MATCH($C3305,'Policy Characteristics'!$C:$C,0)))</f>
        <v/>
      </c>
      <c r="L3305" s="359">
        <f>IF(ISBLANK(INDEX('Policy Characteristics'!F:F,MATCH($C3305,'Policy Characteristics'!$C:$C,0))),"",INDEX('Policy Characteristics'!F:F,MATCH($C3305,'Policy Characteristics'!$C:$C,0)))</f>
        <v>0</v>
      </c>
      <c r="M3305" s="359">
        <f>IF(ISBLANK(INDEX('Policy Characteristics'!G:G,MATCH($C3305,'Policy Characteristics'!$C:$C,0))),"",INDEX('Policy Characteristics'!G:G,MATCH($C3305,'Policy Characteristics'!$C:$C,0)))</f>
        <v>1</v>
      </c>
      <c r="N3305" s="359">
        <f>IF(ISBLANK(INDEX('Policy Characteristics'!H:H,MATCH($C3305,'Policy Characteristics'!$C:$C,0))),"",INDEX('Policy Characteristics'!H:H,MATCH($C3305,'Policy Characteristics'!$C:$C,0)))</f>
        <v>1</v>
      </c>
      <c r="O3305" s="254" t="str">
        <f>IF(ISBLANK(INDEX('Policy Characteristics'!I:I,MATCH($C3305,'Policy Characteristics'!$C:$C,0))),"",INDEX('Policy Characteristics'!I:I,MATCH($C3305,'Policy Characteristics'!$C:$C,0)))</f>
        <v>on/off</v>
      </c>
      <c r="P3305" s="254" t="str">
        <f>IF(ISBLANK(INDEX('Policy Characteristics'!J:J,MATCH($C3305,'Policy Characteristics'!$C:$C,0))),"",INDEX('Policy Characteristics'!J:J,MATCH($C3305,'Policy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305" s="254" t="str">
        <f>IF(ISBLANK(INDEX('Policy Characteristics'!K:K,MATCH($C3305,'Policy Characteristics'!$C:$C,0))),"",INDEX('Policy Characteristics'!K:K,MATCH($C3305,'Policy Characteristics'!$C:$C,0)))</f>
        <v/>
      </c>
      <c r="R3305" s="254" t="str">
        <f>IF(ISBLANK(INDEX('Policy Characteristics'!L:L,MATCH($C3305,'Policy Characteristics'!$C:$C,0))),"",INDEX('Policy Characteristics'!L:L,MATCH($C3305,'Policy Characteristics'!$C:$C,0)))</f>
        <v/>
      </c>
    </row>
    <row r="3306" spans="1:18" x14ac:dyDescent="0.35">
      <c r="A3306" s="254" t="str">
        <f>IF(ISBLANK(INDEX('Policy Characteristics'!A:A,MATCH($C3306,'Policy Characteristics'!$C:$C,0))),"",INDEX('Policy Characteristics'!A:A,MATCH($C3306,'Policy Characteristics'!$C:$C,0)))</f>
        <v>Control Settings</v>
      </c>
      <c r="B3306" s="262" t="str">
        <f>IF(ISBLANK(INDEX('Policy Characteristics'!B:B,MATCH($C3306,'Policy Characteristics'!$C:$C,0))),"",INDEX('Policy Characteristics'!B:B,MATCH($C3306,'Policy Characteristics'!$C:$C,0)))</f>
        <v>Include Cement Carbonation Uptake in Totals</v>
      </c>
      <c r="C3306" t="s">
        <v>4175</v>
      </c>
      <c r="H3306" s="47">
        <f t="shared" si="182"/>
        <v>3305</v>
      </c>
      <c r="I3306" s="322" t="s">
        <v>41</v>
      </c>
      <c r="J3306" s="255" t="str">
        <f>IF(ISBLANK(INDEX('Policy Characteristics'!D:D,MATCH($C3306,'Policy Characteristics'!$C:$C,0))),"",INDEX('Policy Characteristics'!D:D,MATCH($C3306,'Policy Characteristics'!$C:$C,0)))</f>
        <v/>
      </c>
      <c r="K3306" s="254" t="str">
        <f>IF(ISBLANK(INDEX('Policy Characteristics'!E:E,MATCH($C3306,'Policy Characteristics'!$C:$C,0))),"",INDEX('Policy Characteristics'!E:E,MATCH($C3306,'Policy Characteristics'!$C:$C,0)))</f>
        <v/>
      </c>
      <c r="L3306" s="359">
        <f>IF(ISBLANK(INDEX('Policy Characteristics'!F:F,MATCH($C3306,'Policy Characteristics'!$C:$C,0))),"",INDEX('Policy Characteristics'!F:F,MATCH($C3306,'Policy Characteristics'!$C:$C,0)))</f>
        <v>0</v>
      </c>
      <c r="M3306" s="359">
        <f>IF(ISBLANK(INDEX('Policy Characteristics'!G:G,MATCH($C3306,'Policy Characteristics'!$C:$C,0))),"",INDEX('Policy Characteristics'!G:G,MATCH($C3306,'Policy Characteristics'!$C:$C,0)))</f>
        <v>1</v>
      </c>
      <c r="N3306" s="359">
        <f>IF(ISBLANK(INDEX('Policy Characteristics'!H:H,MATCH($C3306,'Policy Characteristics'!$C:$C,0))),"",INDEX('Policy Characteristics'!H:H,MATCH($C3306,'Policy Characteristics'!$C:$C,0)))</f>
        <v>1</v>
      </c>
      <c r="O3306" s="254" t="str">
        <f>IF(ISBLANK(INDEX('Policy Characteristics'!I:I,MATCH($C3306,'Policy Characteristics'!$C:$C,0))),"",INDEX('Policy Characteristics'!I:I,MATCH($C3306,'Policy Characteristics'!$C:$C,0)))</f>
        <v>on/off</v>
      </c>
      <c r="P3306" s="254" t="str">
        <f>IF(ISBLANK(INDEX('Policy Characteristics'!J:J,MATCH($C3306,'Policy Characteristics'!$C:$C,0))),"",INDEX('Policy Characteristics'!J:J,MATCH($C3306,'Policy Characteristics'!$C:$C,0)))</f>
        <v>**Description:** Concrete and mortar slowly take CO2 back up from the air over the years after they are placed, as the lime in them turns back into limestone (carbonation). The EPS always estimates this uptake and reports it as its own output. By default it is not counted in emissions totals, because national inventories, including the U.S. Greenhouse Gas Inventory, do not yet estimate it. Enabling this control setting counts the uptake as carbon dioxide removal in the geoengineering sector, lowering total emissions. // The estimate is uncertain: published values for the U.S. range from about an eighth of cement process emissions to nearly all of them, mostly because of how much cement goes into mortar and how fully mortar carbonates.</v>
      </c>
      <c r="Q3306" s="254" t="str">
        <f>IF(ISBLANK(INDEX('Policy Characteristics'!K:K,MATCH($C3306,'Policy Characteristics'!$C:$C,0))),"",INDEX('Policy Characteristics'!K:K,MATCH($C3306,'Policy Characteristics'!$C:$C,0)))</f>
        <v/>
      </c>
      <c r="R3306" s="254" t="str">
        <f>IF(ISBLANK(INDEX('Policy Characteristics'!L:L,MATCH($C3306,'Policy Characteristics'!$C:$C,0))),"",INDEX('Policy Characteristics'!L:L,MATCH($C3306,'Policy Characteristics'!$C:$C,0)))</f>
        <v/>
      </c>
    </row>
  </sheetData>
  <sortState xmlns:xlrd2="http://schemas.microsoft.com/office/spreadsheetml/2017/richdata2" ref="A203:I223">
    <sortCondition ref="B203:B223"/>
  </sortState>
  <phoneticPr fontId="116" type="noConversion"/>
  <conditionalFormatting sqref="H1:H1048576">
    <cfRule type="duplicateValues" dxfId="8" priority="2"/>
  </conditionalFormatting>
  <conditionalFormatting sqref="I1:I3234">
    <cfRule type="containsText" dxfId="7" priority="3" operator="containsText" text="No">
      <formula>NOT(ISERROR(SEARCH("No",I1)))</formula>
    </cfRule>
  </conditionalFormatting>
  <conditionalFormatting sqref="I3239 I3244 I3254 I3259 I3264 I3269 I3294 I3299">
    <cfRule type="containsText" dxfId="6" priority="139" operator="containsText" text="No">
      <formula>NOT(ISERROR(SEARCH("No",I3239)))</formula>
    </cfRule>
  </conditionalFormatting>
  <conditionalFormatting sqref="I3249">
    <cfRule type="containsText" dxfId="5" priority="8" operator="containsText" text="No">
      <formula>NOT(ISERROR(SEARCH("No",I3249)))</formula>
    </cfRule>
  </conditionalFormatting>
  <conditionalFormatting sqref="I3274">
    <cfRule type="containsText" dxfId="4" priority="7" operator="containsText" text="No">
      <formula>NOT(ISERROR(SEARCH("No",I3274)))</formula>
    </cfRule>
  </conditionalFormatting>
  <conditionalFormatting sqref="I3279 I3284">
    <cfRule type="containsText" dxfId="3" priority="1" operator="containsText" text="No">
      <formula>NOT(ISERROR(SEARCH("No",I3279)))</formula>
    </cfRule>
  </conditionalFormatting>
  <conditionalFormatting sqref="I3309:I1048576 I3304:I3306">
    <cfRule type="containsText" dxfId="2" priority="9" operator="containsText" text="No">
      <formula>NOT(ISERROR(SEARCH("No",I3304)))</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8"/>
  <sheetViews>
    <sheetView topLeftCell="A27" zoomScale="81" workbookViewId="0">
      <selection activeCell="A53" sqref="A53:XFD53"/>
    </sheetView>
  </sheetViews>
  <sheetFormatPr defaultColWidth="9.1796875" defaultRowHeight="14.5" x14ac:dyDescent="0.35"/>
  <cols>
    <col min="1" max="2" width="76.81640625" customWidth="1"/>
  </cols>
  <sheetData>
    <row r="1" spans="1:2" x14ac:dyDescent="0.35">
      <c r="A1" s="417" t="s">
        <v>2782</v>
      </c>
      <c r="B1" s="417"/>
    </row>
    <row r="2" spans="1:2" x14ac:dyDescent="0.35">
      <c r="A2" s="195" t="s">
        <v>2783</v>
      </c>
      <c r="B2" s="195" t="s">
        <v>2784</v>
      </c>
    </row>
    <row r="3" spans="1:2" x14ac:dyDescent="0.35">
      <c r="A3" s="196" t="s">
        <v>337</v>
      </c>
      <c r="B3" t="str">
        <f>A3</f>
        <v>million metric tons / year</v>
      </c>
    </row>
    <row r="4" spans="1:2" x14ac:dyDescent="0.35">
      <c r="A4" s="196" t="s">
        <v>3424</v>
      </c>
      <c r="B4" t="str">
        <f>A4</f>
        <v>million metric tons</v>
      </c>
    </row>
    <row r="5" spans="1:2" x14ac:dyDescent="0.35">
      <c r="A5" s="196" t="s">
        <v>3808</v>
      </c>
      <c r="B5" t="str">
        <f>A5</f>
        <v>g CO2e / 2024 dollar</v>
      </c>
    </row>
    <row r="6" spans="1:2" x14ac:dyDescent="0.35">
      <c r="A6" s="197" t="s">
        <v>2298</v>
      </c>
      <c r="B6" t="str">
        <f t="shared" ref="B6:B52" si="0">A6</f>
        <v>thousand metric tons / year</v>
      </c>
    </row>
    <row r="7" spans="1:2" x14ac:dyDescent="0.35">
      <c r="A7" s="197" t="s">
        <v>3809</v>
      </c>
      <c r="B7" t="str">
        <f>A7</f>
        <v>g CO2 / 2024 dollar</v>
      </c>
    </row>
    <row r="8" spans="1:2" ht="29" x14ac:dyDescent="0.35">
      <c r="A8" s="197" t="s">
        <v>3810</v>
      </c>
      <c r="B8" t="str">
        <f t="shared" si="0"/>
        <v>2024 dollars / metric ton CO2e abated, Annual average abatement (million metric tons CO2e)</v>
      </c>
    </row>
    <row r="9" spans="1:2" x14ac:dyDescent="0.35">
      <c r="A9" s="197" t="s">
        <v>3811</v>
      </c>
      <c r="B9" t="str">
        <f t="shared" si="0"/>
        <v>billion 2024 dollars / year</v>
      </c>
    </row>
    <row r="10" spans="1:2" x14ac:dyDescent="0.35">
      <c r="A10" s="197" t="s">
        <v>3812</v>
      </c>
      <c r="B10" t="str">
        <f t="shared" si="0"/>
        <v>billion 2024 dollars</v>
      </c>
    </row>
    <row r="11" spans="1:2" x14ac:dyDescent="0.35">
      <c r="A11" s="197" t="s">
        <v>2824</v>
      </c>
      <c r="B11" t="str">
        <f t="shared" si="0"/>
        <v>jobs</v>
      </c>
    </row>
    <row r="12" spans="1:2" x14ac:dyDescent="0.35">
      <c r="A12" s="197" t="s">
        <v>3922</v>
      </c>
      <c r="B12" t="str">
        <f t="shared" si="0"/>
        <v>deaths / year</v>
      </c>
    </row>
    <row r="13" spans="1:2" x14ac:dyDescent="0.35">
      <c r="A13" s="197" t="s">
        <v>3925</v>
      </c>
      <c r="B13" t="str">
        <f t="shared" si="0"/>
        <v>days / year</v>
      </c>
    </row>
    <row r="14" spans="1:2" x14ac:dyDescent="0.35">
      <c r="A14" s="197" t="s">
        <v>3923</v>
      </c>
      <c r="B14" t="str">
        <f t="shared" si="0"/>
        <v>admissions / year</v>
      </c>
    </row>
    <row r="15" spans="1:2" x14ac:dyDescent="0.35">
      <c r="A15" s="197" t="s">
        <v>3924</v>
      </c>
      <c r="B15" t="str">
        <f t="shared" si="0"/>
        <v>visits / year</v>
      </c>
    </row>
    <row r="16" spans="1:2" x14ac:dyDescent="0.35">
      <c r="A16" s="197" t="s">
        <v>3920</v>
      </c>
      <c r="B16" t="str">
        <f t="shared" si="0"/>
        <v>cases / year</v>
      </c>
    </row>
    <row r="17" spans="1:2" x14ac:dyDescent="0.35">
      <c r="A17" s="197" t="s">
        <v>3921</v>
      </c>
      <c r="B17" t="str">
        <f t="shared" si="0"/>
        <v>events / year</v>
      </c>
    </row>
    <row r="18" spans="1:2" x14ac:dyDescent="0.35">
      <c r="A18" s="197" t="s">
        <v>2843</v>
      </c>
      <c r="B18" t="str">
        <f t="shared" si="0"/>
        <v>% change</v>
      </c>
    </row>
    <row r="19" spans="1:2" x14ac:dyDescent="0.35">
      <c r="A19" s="197" t="s">
        <v>3813</v>
      </c>
      <c r="B19" t="str">
        <f t="shared" si="0"/>
        <v>2024 dollars / employee-year</v>
      </c>
    </row>
    <row r="20" spans="1:2" x14ac:dyDescent="0.35">
      <c r="A20" s="197" t="s">
        <v>338</v>
      </c>
      <c r="B20" t="str">
        <f t="shared" si="0"/>
        <v>lives / year</v>
      </c>
    </row>
    <row r="21" spans="1:2" x14ac:dyDescent="0.35">
      <c r="A21" s="197" t="s">
        <v>339</v>
      </c>
      <c r="B21" t="str">
        <f t="shared" si="0"/>
        <v>terawatt-hours (TWh) / year</v>
      </c>
    </row>
    <row r="22" spans="1:2" x14ac:dyDescent="0.35">
      <c r="A22" s="197" t="s">
        <v>3484</v>
      </c>
      <c r="B22" t="str">
        <f t="shared" si="0"/>
        <v>terawatt-hours (TWh)</v>
      </c>
    </row>
    <row r="23" spans="1:2" x14ac:dyDescent="0.35">
      <c r="A23" s="197" t="s">
        <v>3279</v>
      </c>
      <c r="B23" t="str">
        <f t="shared" si="0"/>
        <v>%</v>
      </c>
    </row>
    <row r="24" spans="1:2" x14ac:dyDescent="0.35">
      <c r="A24" s="197" t="s">
        <v>3280</v>
      </c>
      <c r="B24" t="str">
        <f t="shared" si="0"/>
        <v>metric tons CO2e / megawatt-hour (MWh)</v>
      </c>
    </row>
    <row r="25" spans="1:2" x14ac:dyDescent="0.35">
      <c r="A25" s="197" t="s">
        <v>3814</v>
      </c>
      <c r="B25" t="str">
        <f t="shared" si="0"/>
        <v>kilowatt-hour / 2024 dollar</v>
      </c>
    </row>
    <row r="26" spans="1:2" x14ac:dyDescent="0.35">
      <c r="A26" s="197" t="s">
        <v>340</v>
      </c>
      <c r="B26" t="str">
        <f t="shared" si="0"/>
        <v>gigawatts (GW) / year</v>
      </c>
    </row>
    <row r="27" spans="1:2" x14ac:dyDescent="0.35">
      <c r="A27" s="197" t="s">
        <v>3815</v>
      </c>
      <c r="B27" t="str">
        <f t="shared" si="0"/>
        <v>2024 dollars / megawatt-hour (MWh)</v>
      </c>
    </row>
    <row r="28" spans="1:2" x14ac:dyDescent="0.35">
      <c r="A28" s="197" t="s">
        <v>2434</v>
      </c>
      <c r="B28" t="str">
        <f t="shared" si="0"/>
        <v>cubic km / yr</v>
      </c>
    </row>
    <row r="29" spans="1:2" x14ac:dyDescent="0.35">
      <c r="A29" s="197" t="s">
        <v>2356</v>
      </c>
      <c r="B29" t="str">
        <f t="shared" si="0"/>
        <v>trillion passenger-miles / year</v>
      </c>
    </row>
    <row r="30" spans="1:2" x14ac:dyDescent="0.35">
      <c r="A30" s="197" t="s">
        <v>2357</v>
      </c>
      <c r="B30" t="str">
        <f t="shared" si="0"/>
        <v>trillion freight ton-miles / year</v>
      </c>
    </row>
    <row r="31" spans="1:2" x14ac:dyDescent="0.35">
      <c r="A31" s="197" t="s">
        <v>460</v>
      </c>
      <c r="B31" t="str">
        <f t="shared" si="0"/>
        <v>million vehicles / year</v>
      </c>
    </row>
    <row r="32" spans="1:2" x14ac:dyDescent="0.35">
      <c r="A32" s="197" t="s">
        <v>2334</v>
      </c>
      <c r="B32" t="str">
        <f t="shared" si="0"/>
        <v>thousand vehicles / year</v>
      </c>
    </row>
    <row r="33" spans="1:2" x14ac:dyDescent="0.35">
      <c r="A33" s="197" t="s">
        <v>2333</v>
      </c>
      <c r="B33" t="str">
        <f t="shared" si="0"/>
        <v>million vehicles</v>
      </c>
    </row>
    <row r="34" spans="1:2" x14ac:dyDescent="0.35">
      <c r="A34" s="197" t="s">
        <v>2366</v>
      </c>
      <c r="B34" t="str">
        <f t="shared" si="0"/>
        <v>thousand vehicles</v>
      </c>
    </row>
    <row r="35" spans="1:2" x14ac:dyDescent="0.35">
      <c r="A35" s="197" t="s">
        <v>442</v>
      </c>
      <c r="B35" t="str">
        <f t="shared" si="0"/>
        <v>quads / year</v>
      </c>
    </row>
    <row r="36" spans="1:2" x14ac:dyDescent="0.35">
      <c r="A36" s="197" t="s">
        <v>3816</v>
      </c>
      <c r="B36" t="str">
        <f>A36</f>
        <v>thousand BTU / 2024 dollar</v>
      </c>
    </row>
    <row r="37" spans="1:2" x14ac:dyDescent="0.35">
      <c r="A37" s="197" t="s">
        <v>2339</v>
      </c>
      <c r="B37" t="str">
        <f t="shared" si="0"/>
        <v>millions of short tons / year</v>
      </c>
    </row>
    <row r="38" spans="1:2" x14ac:dyDescent="0.35">
      <c r="A38" s="197" t="s">
        <v>2340</v>
      </c>
      <c r="B38" t="str">
        <f t="shared" si="0"/>
        <v>trillion cubic feet / year</v>
      </c>
    </row>
    <row r="39" spans="1:2" x14ac:dyDescent="0.35">
      <c r="A39" s="197" t="s">
        <v>3250</v>
      </c>
      <c r="B39" t="str">
        <f t="shared" si="0"/>
        <v>million barrels of oil / year</v>
      </c>
    </row>
    <row r="40" spans="1:2" x14ac:dyDescent="0.35">
      <c r="A40" s="197" t="s">
        <v>2603</v>
      </c>
      <c r="B40" t="str">
        <f t="shared" si="0"/>
        <v>million gallons / year</v>
      </c>
    </row>
    <row r="41" spans="1:2" x14ac:dyDescent="0.35">
      <c r="A41" s="197" t="s">
        <v>2401</v>
      </c>
      <c r="B41" t="str">
        <f t="shared" si="0"/>
        <v>trillion BTU / year</v>
      </c>
    </row>
    <row r="42" spans="1:2" x14ac:dyDescent="0.35">
      <c r="A42" s="197" t="s">
        <v>3817</v>
      </c>
      <c r="B42" t="str">
        <f t="shared" si="0"/>
        <v>2024 dollars / short ton</v>
      </c>
    </row>
    <row r="43" spans="1:2" x14ac:dyDescent="0.35">
      <c r="A43" s="197" t="s">
        <v>3818</v>
      </c>
      <c r="B43" t="str">
        <f t="shared" si="0"/>
        <v>2024 dollars / thousand cubic feet</v>
      </c>
    </row>
    <row r="44" spans="1:2" x14ac:dyDescent="0.35">
      <c r="A44" s="197" t="s">
        <v>3819</v>
      </c>
      <c r="B44" t="str">
        <f t="shared" si="0"/>
        <v>2024 dollars / gallon</v>
      </c>
    </row>
    <row r="45" spans="1:2" x14ac:dyDescent="0.35">
      <c r="A45" s="197" t="s">
        <v>3820</v>
      </c>
      <c r="B45" t="str">
        <f t="shared" si="0"/>
        <v>2024 dollars / barrel of oil</v>
      </c>
    </row>
    <row r="46" spans="1:2" x14ac:dyDescent="0.35">
      <c r="A46" s="197" t="s">
        <v>3821</v>
      </c>
      <c r="B46" t="str">
        <f t="shared" si="0"/>
        <v>2024 dollars / kg</v>
      </c>
    </row>
    <row r="47" spans="1:2" x14ac:dyDescent="0.35">
      <c r="A47" s="197" t="s">
        <v>3822</v>
      </c>
      <c r="B47" t="str">
        <f t="shared" si="0"/>
        <v>2024 dollars / kilowatt-hour (kWh)</v>
      </c>
    </row>
    <row r="48" spans="1:2" x14ac:dyDescent="0.35">
      <c r="A48" s="197" t="s">
        <v>3815</v>
      </c>
      <c r="B48" t="str">
        <f t="shared" ref="B48" si="1">A48</f>
        <v>2024 dollars / megawatt-hour (MWh)</v>
      </c>
    </row>
    <row r="49" spans="1:2" x14ac:dyDescent="0.35">
      <c r="A49" s="197" t="s">
        <v>3239</v>
      </c>
      <c r="B49" t="str">
        <f t="shared" si="0"/>
        <v>cost of eqpt. to capture 1 metric ton CO2e/yr (2020 dollars)</v>
      </c>
    </row>
    <row r="50" spans="1:2" x14ac:dyDescent="0.35">
      <c r="A50" s="197" t="s">
        <v>3823</v>
      </c>
      <c r="B50" t="str">
        <f t="shared" si="0"/>
        <v>million 2024 dollars / megawatt (MW)</v>
      </c>
    </row>
    <row r="51" spans="1:2" x14ac:dyDescent="0.35">
      <c r="A51" s="197" t="s">
        <v>3824</v>
      </c>
      <c r="B51" t="str">
        <f t="shared" si="0"/>
        <v>cost of eqpt. to produce 1 kg H2/yr (2024 dollars)</v>
      </c>
    </row>
    <row r="52" spans="1:2" x14ac:dyDescent="0.35">
      <c r="A52" s="197" t="s">
        <v>4019</v>
      </c>
      <c r="B52" t="str">
        <f t="shared" si="0"/>
        <v>2024 dollars / year</v>
      </c>
    </row>
    <row r="54" spans="1:2" x14ac:dyDescent="0.35">
      <c r="A54" s="417" t="s">
        <v>2786</v>
      </c>
      <c r="B54" s="417"/>
    </row>
    <row r="55" spans="1:2" x14ac:dyDescent="0.35">
      <c r="A55" s="195" t="s">
        <v>2783</v>
      </c>
      <c r="B55" s="195" t="s">
        <v>2784</v>
      </c>
    </row>
    <row r="56" spans="1:2" x14ac:dyDescent="0.35">
      <c r="A56" s="159" t="s">
        <v>132</v>
      </c>
      <c r="B56" t="str">
        <f t="shared" ref="B56:B57" si="2">A56</f>
        <v>$/metric ton CO2e</v>
      </c>
    </row>
    <row r="57" spans="1:2" x14ac:dyDescent="0.35">
      <c r="A57" s="159" t="s">
        <v>134</v>
      </c>
      <c r="B57" t="str">
        <f t="shared" si="2"/>
        <v>$/MWh</v>
      </c>
    </row>
    <row r="68" spans="1:1" x14ac:dyDescent="0.35">
      <c r="A68" s="1"/>
    </row>
  </sheetData>
  <mergeCells count="2">
    <mergeCell ref="A1:B1"/>
    <mergeCell ref="A54:B54"/>
  </mergeCells>
  <phoneticPr fontId="1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0"/>
  <sheetViews>
    <sheetView tabSelected="1" topLeftCell="A44" zoomScale="70" zoomScaleNormal="70" workbookViewId="0">
      <selection activeCell="D51" sqref="D51"/>
    </sheetView>
  </sheetViews>
  <sheetFormatPr defaultColWidth="9.1796875" defaultRowHeight="14.5" x14ac:dyDescent="0.35"/>
  <cols>
    <col min="1" max="1" width="37.453125" style="1" customWidth="1"/>
    <col min="2" max="2" width="28.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2289</v>
      </c>
      <c r="B1" s="165" t="s">
        <v>2290</v>
      </c>
      <c r="C1" s="198" t="s">
        <v>2785</v>
      </c>
      <c r="D1" s="165" t="s">
        <v>56</v>
      </c>
      <c r="E1" s="165" t="s">
        <v>58</v>
      </c>
      <c r="F1" s="165" t="s">
        <v>424</v>
      </c>
      <c r="G1" s="165" t="s">
        <v>57</v>
      </c>
      <c r="H1" s="165" t="s">
        <v>2299</v>
      </c>
      <c r="I1" s="166" t="s">
        <v>288</v>
      </c>
      <c r="J1" s="44" t="s">
        <v>3488</v>
      </c>
    </row>
    <row r="2" spans="1:10" x14ac:dyDescent="0.35">
      <c r="A2" s="2" t="s">
        <v>2304</v>
      </c>
      <c r="B2" s="1" t="s">
        <v>2305</v>
      </c>
      <c r="C2" s="43">
        <v>1</v>
      </c>
      <c r="D2" s="1" t="s">
        <v>59</v>
      </c>
      <c r="E2" s="1" t="s">
        <v>60</v>
      </c>
      <c r="F2" s="1" t="str">
        <f>UnitControlCenter!$B$3</f>
        <v>million metric tons / year</v>
      </c>
      <c r="G2" s="1" t="s">
        <v>168</v>
      </c>
      <c r="J2" s="1" t="s">
        <v>3494</v>
      </c>
    </row>
    <row r="3" spans="1:10" x14ac:dyDescent="0.35">
      <c r="A3" s="2" t="s">
        <v>2304</v>
      </c>
      <c r="B3" s="1" t="s">
        <v>2306</v>
      </c>
      <c r="C3" s="47">
        <v>1</v>
      </c>
      <c r="D3" s="2" t="s">
        <v>59</v>
      </c>
      <c r="E3" s="2" t="s">
        <v>60</v>
      </c>
      <c r="F3" s="1" t="str">
        <f>UnitControlCenter!$B$3</f>
        <v>million metric tons / year</v>
      </c>
      <c r="G3" s="1" t="s">
        <v>2288</v>
      </c>
    </row>
    <row r="4" spans="1:10" ht="29" x14ac:dyDescent="0.35">
      <c r="A4" s="2" t="s">
        <v>2304</v>
      </c>
      <c r="B4" s="1" t="s">
        <v>3422</v>
      </c>
      <c r="C4" s="43">
        <v>1</v>
      </c>
      <c r="D4" s="1" t="s">
        <v>59</v>
      </c>
      <c r="E4" s="1" t="s">
        <v>60</v>
      </c>
      <c r="F4" s="1" t="str">
        <f>UnitControlCenter!B4</f>
        <v>million metric tons</v>
      </c>
      <c r="G4" s="1" t="s">
        <v>3425</v>
      </c>
      <c r="J4" s="1" t="s">
        <v>3495</v>
      </c>
    </row>
    <row r="5" spans="1:10" ht="29" x14ac:dyDescent="0.35">
      <c r="A5" s="2" t="s">
        <v>2304</v>
      </c>
      <c r="B5" s="1" t="s">
        <v>3423</v>
      </c>
      <c r="C5" s="47">
        <v>1</v>
      </c>
      <c r="D5" s="2" t="s">
        <v>59</v>
      </c>
      <c r="E5" s="2" t="s">
        <v>60</v>
      </c>
      <c r="F5" s="1" t="str">
        <f>UnitControlCenter!B4</f>
        <v>million metric tons</v>
      </c>
      <c r="G5" s="1" t="s">
        <v>3426</v>
      </c>
    </row>
    <row r="6" spans="1:10" ht="72.5" x14ac:dyDescent="0.35">
      <c r="A6" s="2" t="s">
        <v>2304</v>
      </c>
      <c r="B6" s="2" t="s">
        <v>2307</v>
      </c>
      <c r="C6" s="43">
        <v>1</v>
      </c>
      <c r="D6" s="1" t="s">
        <v>61</v>
      </c>
      <c r="E6" s="1" t="s">
        <v>62</v>
      </c>
      <c r="F6" s="1" t="str">
        <f>UnitControlCenter!$B$3</f>
        <v>million metric tons / year</v>
      </c>
      <c r="G6" s="1" t="s">
        <v>2763</v>
      </c>
      <c r="H6" s="1" t="s">
        <v>2764</v>
      </c>
      <c r="I6" s="1" t="s">
        <v>2765</v>
      </c>
    </row>
    <row r="7" spans="1:10" ht="29" x14ac:dyDescent="0.35">
      <c r="A7" s="2" t="s">
        <v>2304</v>
      </c>
      <c r="B7" s="2" t="s">
        <v>2308</v>
      </c>
      <c r="C7" s="43">
        <v>1</v>
      </c>
      <c r="D7" s="1" t="s">
        <v>61</v>
      </c>
      <c r="E7" s="1" t="s">
        <v>62</v>
      </c>
      <c r="F7" s="1" t="str">
        <f>UnitControlCenter!$B$3</f>
        <v>million metric tons / year</v>
      </c>
      <c r="G7" s="1" t="s">
        <v>2766</v>
      </c>
      <c r="H7" s="1" t="s">
        <v>2767</v>
      </c>
      <c r="I7" s="1" t="s">
        <v>2768</v>
      </c>
    </row>
    <row r="8" spans="1:10" ht="29" x14ac:dyDescent="0.35">
      <c r="A8" s="2" t="s">
        <v>2304</v>
      </c>
      <c r="B8" s="2" t="s">
        <v>2309</v>
      </c>
      <c r="C8" s="43">
        <v>1</v>
      </c>
      <c r="D8" s="1" t="s">
        <v>61</v>
      </c>
      <c r="E8" s="1" t="s">
        <v>62</v>
      </c>
      <c r="F8" s="1" t="str">
        <f>UnitControlCenter!$B$3</f>
        <v>million metric tons / year</v>
      </c>
      <c r="G8" s="1" t="s">
        <v>2571</v>
      </c>
      <c r="H8" s="1" t="s">
        <v>2572</v>
      </c>
      <c r="I8" s="1" t="s">
        <v>2573</v>
      </c>
    </row>
    <row r="9" spans="1:10" x14ac:dyDescent="0.35">
      <c r="A9" s="2" t="s">
        <v>2304</v>
      </c>
      <c r="B9" s="2" t="s">
        <v>2834</v>
      </c>
      <c r="C9" s="43">
        <v>0</v>
      </c>
      <c r="D9" s="1" t="s">
        <v>59</v>
      </c>
      <c r="E9" s="1" t="s">
        <v>60</v>
      </c>
      <c r="F9" s="1" t="str">
        <f>UnitControlCenter!$B$5</f>
        <v>g CO2e / 2024 dollar</v>
      </c>
      <c r="G9" s="1" t="s">
        <v>2788</v>
      </c>
    </row>
    <row r="10" spans="1:10" x14ac:dyDescent="0.35">
      <c r="A10" s="2" t="s">
        <v>2304</v>
      </c>
      <c r="B10" s="2" t="s">
        <v>126</v>
      </c>
      <c r="C10" s="43">
        <v>1</v>
      </c>
      <c r="D10" s="1" t="s">
        <v>59</v>
      </c>
      <c r="E10" s="1" t="s">
        <v>60</v>
      </c>
      <c r="F10" s="1" t="str">
        <f>UnitControlCenter!$B$3</f>
        <v>million metric tons / year</v>
      </c>
      <c r="G10" s="1" t="s">
        <v>2406</v>
      </c>
    </row>
    <row r="11" spans="1:10" x14ac:dyDescent="0.35">
      <c r="A11" s="2" t="s">
        <v>2304</v>
      </c>
      <c r="B11" s="2" t="s">
        <v>2404</v>
      </c>
      <c r="C11" s="43">
        <v>1</v>
      </c>
      <c r="D11" s="1" t="s">
        <v>59</v>
      </c>
      <c r="E11" s="1" t="s">
        <v>60</v>
      </c>
      <c r="F11" s="1" t="str">
        <f>UnitControlCenter!$B$3</f>
        <v>million metric tons / year</v>
      </c>
      <c r="G11" s="1" t="s">
        <v>2407</v>
      </c>
    </row>
    <row r="12" spans="1:10" x14ac:dyDescent="0.35">
      <c r="A12" s="2" t="s">
        <v>2304</v>
      </c>
      <c r="B12" s="2" t="s">
        <v>2457</v>
      </c>
      <c r="C12" s="43">
        <v>1</v>
      </c>
      <c r="D12" s="1" t="s">
        <v>59</v>
      </c>
      <c r="E12" s="1" t="s">
        <v>60</v>
      </c>
      <c r="F12" s="1" t="str">
        <f>UnitControlCenter!$B$3</f>
        <v>million metric tons / year</v>
      </c>
      <c r="G12" s="1" t="s">
        <v>2465</v>
      </c>
    </row>
    <row r="13" spans="1:10" x14ac:dyDescent="0.35">
      <c r="A13" s="2" t="s">
        <v>2304</v>
      </c>
      <c r="B13" s="2" t="s">
        <v>89</v>
      </c>
      <c r="C13" s="43">
        <v>1</v>
      </c>
      <c r="D13" s="1" t="s">
        <v>59</v>
      </c>
      <c r="E13" s="1" t="s">
        <v>60</v>
      </c>
      <c r="F13" s="1" t="str">
        <f>UnitControlCenter!$B$3</f>
        <v>million metric tons / year</v>
      </c>
      <c r="G13" s="1" t="s">
        <v>2408</v>
      </c>
    </row>
    <row r="14" spans="1:10" x14ac:dyDescent="0.35">
      <c r="A14" s="2" t="s">
        <v>2304</v>
      </c>
      <c r="B14" s="2" t="s">
        <v>9</v>
      </c>
      <c r="C14" s="43">
        <v>1</v>
      </c>
      <c r="D14" s="1" t="s">
        <v>59</v>
      </c>
      <c r="E14" s="1" t="s">
        <v>60</v>
      </c>
      <c r="F14" s="1" t="str">
        <f>UnitControlCenter!$B$3</f>
        <v>million metric tons / year</v>
      </c>
      <c r="G14" s="1" t="s">
        <v>2425</v>
      </c>
    </row>
    <row r="15" spans="1:10" x14ac:dyDescent="0.35">
      <c r="A15" s="2" t="s">
        <v>2304</v>
      </c>
      <c r="B15" s="2" t="s">
        <v>2405</v>
      </c>
      <c r="C15" s="43">
        <v>1</v>
      </c>
      <c r="D15" s="1" t="s">
        <v>59</v>
      </c>
      <c r="E15" s="1" t="s">
        <v>60</v>
      </c>
      <c r="F15" s="1" t="str">
        <f>UnitControlCenter!$B$3</f>
        <v>million metric tons / year</v>
      </c>
      <c r="G15" s="1" t="s">
        <v>2409</v>
      </c>
    </row>
    <row r="16" spans="1:10" x14ac:dyDescent="0.35">
      <c r="A16" s="2" t="s">
        <v>2304</v>
      </c>
      <c r="B16" s="2" t="s">
        <v>4</v>
      </c>
      <c r="C16" s="43">
        <v>1</v>
      </c>
      <c r="D16" s="1" t="s">
        <v>59</v>
      </c>
      <c r="E16" s="1" t="s">
        <v>60</v>
      </c>
      <c r="F16" s="1" t="str">
        <f>UnitControlCenter!$B$3</f>
        <v>million metric tons / year</v>
      </c>
      <c r="G16" s="1" t="s">
        <v>2410</v>
      </c>
    </row>
    <row r="17" spans="1:10" x14ac:dyDescent="0.35">
      <c r="A17" s="2" t="s">
        <v>2304</v>
      </c>
      <c r="B17" s="2" t="s">
        <v>2414</v>
      </c>
      <c r="C17" s="43">
        <v>1</v>
      </c>
      <c r="D17" s="1" t="s">
        <v>59</v>
      </c>
      <c r="E17" s="1" t="s">
        <v>60</v>
      </c>
      <c r="F17" s="1" t="str">
        <f>UnitControlCenter!$B$3</f>
        <v>million metric tons / year</v>
      </c>
      <c r="G17" s="1" t="s">
        <v>2411</v>
      </c>
    </row>
    <row r="18" spans="1:10" ht="363" thickBot="1" x14ac:dyDescent="0.4">
      <c r="A18" s="192" t="s">
        <v>2304</v>
      </c>
      <c r="B18" s="192" t="s">
        <v>3595</v>
      </c>
      <c r="C18" s="199">
        <v>1</v>
      </c>
      <c r="D18" s="193" t="s">
        <v>61</v>
      </c>
      <c r="E18" s="193" t="s">
        <v>62</v>
      </c>
      <c r="F18" s="193" t="s">
        <v>337</v>
      </c>
      <c r="G18" s="193" t="s">
        <v>3596</v>
      </c>
      <c r="H18" s="193" t="s">
        <v>3631</v>
      </c>
      <c r="I18" s="193" t="s">
        <v>3597</v>
      </c>
      <c r="J18" s="193"/>
    </row>
    <row r="19" spans="1:10" ht="29.5" thickBot="1" x14ac:dyDescent="0.4">
      <c r="A19" s="192" t="s">
        <v>2304</v>
      </c>
      <c r="B19" s="192" t="s">
        <v>4177</v>
      </c>
      <c r="C19" s="199">
        <v>0</v>
      </c>
      <c r="D19" s="193" t="s">
        <v>59</v>
      </c>
      <c r="E19" s="193" t="s">
        <v>60</v>
      </c>
      <c r="F19" s="193" t="str">
        <f>UnitControlCenter!$B$3</f>
        <v>million metric tons / year</v>
      </c>
      <c r="G19" s="193" t="s">
        <v>4178</v>
      </c>
      <c r="H19" s="193"/>
      <c r="I19" s="193"/>
      <c r="J19" s="193"/>
    </row>
    <row r="20" spans="1:10" ht="101.5" x14ac:dyDescent="0.35">
      <c r="A20" s="2" t="s">
        <v>2310</v>
      </c>
      <c r="B20" s="2" t="s">
        <v>2204</v>
      </c>
      <c r="C20" s="43">
        <v>1</v>
      </c>
      <c r="D20" s="1" t="s">
        <v>61</v>
      </c>
      <c r="E20" s="1" t="s">
        <v>62</v>
      </c>
      <c r="F20" s="1" t="str">
        <f>UnitControlCenter!$B$3</f>
        <v>million metric tons / year</v>
      </c>
      <c r="G20" s="1" t="s">
        <v>3255</v>
      </c>
      <c r="H20" s="1" t="s">
        <v>2764</v>
      </c>
      <c r="I20" s="1" t="s">
        <v>2765</v>
      </c>
    </row>
    <row r="21" spans="1:10" ht="101.5" x14ac:dyDescent="0.35">
      <c r="A21" s="2" t="s">
        <v>2310</v>
      </c>
      <c r="B21" s="2" t="s">
        <v>2220</v>
      </c>
      <c r="C21" s="43">
        <v>1</v>
      </c>
      <c r="D21" s="1" t="s">
        <v>61</v>
      </c>
      <c r="E21" s="1" t="s">
        <v>62</v>
      </c>
      <c r="F21" s="1" t="str">
        <f>UnitControlCenter!$B$3</f>
        <v>million metric tons / year</v>
      </c>
      <c r="G21" s="1" t="s">
        <v>3267</v>
      </c>
      <c r="H21" s="1" t="s">
        <v>2764</v>
      </c>
      <c r="I21" s="1" t="s">
        <v>3256</v>
      </c>
    </row>
    <row r="22" spans="1:10" ht="101.5" x14ac:dyDescent="0.35">
      <c r="A22" s="2" t="s">
        <v>2310</v>
      </c>
      <c r="B22" s="2" t="s">
        <v>2222</v>
      </c>
      <c r="C22" s="43">
        <v>1</v>
      </c>
      <c r="D22" s="1" t="s">
        <v>61</v>
      </c>
      <c r="E22" s="1" t="s">
        <v>62</v>
      </c>
      <c r="F22" s="1" t="str">
        <f>UnitControlCenter!$B$3</f>
        <v>million metric tons / year</v>
      </c>
      <c r="G22" s="1" t="s">
        <v>3268</v>
      </c>
      <c r="H22" s="1" t="s">
        <v>2764</v>
      </c>
      <c r="I22" s="1" t="s">
        <v>3257</v>
      </c>
    </row>
    <row r="23" spans="1:10" ht="101.5" x14ac:dyDescent="0.35">
      <c r="A23" s="2" t="s">
        <v>2310</v>
      </c>
      <c r="B23" s="2" t="s">
        <v>2297</v>
      </c>
      <c r="C23" s="43">
        <v>1</v>
      </c>
      <c r="D23" s="1" t="s">
        <v>61</v>
      </c>
      <c r="E23" s="1" t="s">
        <v>62</v>
      </c>
      <c r="F23" s="1" t="str">
        <f>UnitControlCenter!$B$3</f>
        <v>million metric tons / year</v>
      </c>
      <c r="G23" s="1" t="s">
        <v>3269</v>
      </c>
      <c r="H23" s="1" t="s">
        <v>2764</v>
      </c>
      <c r="I23" s="1" t="s">
        <v>3258</v>
      </c>
    </row>
    <row r="24" spans="1:10" ht="101.5" x14ac:dyDescent="0.35">
      <c r="A24" s="2" t="s">
        <v>2310</v>
      </c>
      <c r="B24" s="2" t="s">
        <v>2296</v>
      </c>
      <c r="C24" s="43">
        <v>1</v>
      </c>
      <c r="D24" s="1" t="s">
        <v>61</v>
      </c>
      <c r="E24" s="1" t="s">
        <v>62</v>
      </c>
      <c r="F24" s="1" t="str">
        <f>UnitControlCenter!$B$6</f>
        <v>thousand metric tons / year</v>
      </c>
      <c r="G24" s="1" t="s">
        <v>3270</v>
      </c>
      <c r="H24" s="1" t="s">
        <v>2764</v>
      </c>
      <c r="I24" s="1" t="s">
        <v>3259</v>
      </c>
    </row>
    <row r="25" spans="1:10" ht="101.5" x14ac:dyDescent="0.35">
      <c r="A25" s="2" t="s">
        <v>2310</v>
      </c>
      <c r="B25" s="2" t="s">
        <v>2211</v>
      </c>
      <c r="C25" s="43">
        <v>1</v>
      </c>
      <c r="D25" s="1" t="s">
        <v>61</v>
      </c>
      <c r="E25" s="1" t="s">
        <v>62</v>
      </c>
      <c r="F25" s="1" t="str">
        <f>UnitControlCenter!$B$6</f>
        <v>thousand metric tons / year</v>
      </c>
      <c r="G25" s="1" t="s">
        <v>3271</v>
      </c>
      <c r="H25" s="1" t="s">
        <v>2764</v>
      </c>
      <c r="I25" s="1" t="s">
        <v>3260</v>
      </c>
    </row>
    <row r="26" spans="1:10" ht="87" x14ac:dyDescent="0.35">
      <c r="A26" s="2" t="s">
        <v>2310</v>
      </c>
      <c r="B26" s="2" t="s">
        <v>2216</v>
      </c>
      <c r="C26" s="43">
        <v>1</v>
      </c>
      <c r="D26" s="1" t="s">
        <v>61</v>
      </c>
      <c r="E26" s="1" t="s">
        <v>62</v>
      </c>
      <c r="F26" s="1" t="str">
        <f>UnitControlCenter!$B$6</f>
        <v>thousand metric tons / year</v>
      </c>
      <c r="G26" s="1" t="s">
        <v>3272</v>
      </c>
      <c r="H26" s="1" t="s">
        <v>2764</v>
      </c>
      <c r="I26" s="1" t="s">
        <v>3261</v>
      </c>
    </row>
    <row r="27" spans="1:10" ht="101.5" x14ac:dyDescent="0.35">
      <c r="A27" s="2" t="s">
        <v>2310</v>
      </c>
      <c r="B27" s="2" t="s">
        <v>2218</v>
      </c>
      <c r="C27" s="43">
        <v>1</v>
      </c>
      <c r="D27" s="1" t="s">
        <v>61</v>
      </c>
      <c r="E27" s="1" t="s">
        <v>62</v>
      </c>
      <c r="F27" s="1" t="str">
        <f>UnitControlCenter!$B$6</f>
        <v>thousand metric tons / year</v>
      </c>
      <c r="G27" s="1" t="s">
        <v>3273</v>
      </c>
      <c r="H27" s="1" t="s">
        <v>2764</v>
      </c>
      <c r="I27" s="1" t="s">
        <v>3262</v>
      </c>
    </row>
    <row r="28" spans="1:10" ht="101.5" x14ac:dyDescent="0.35">
      <c r="A28" s="2" t="s">
        <v>2310</v>
      </c>
      <c r="B28" s="2" t="s">
        <v>2209</v>
      </c>
      <c r="C28" s="43">
        <v>1</v>
      </c>
      <c r="D28" s="1" t="s">
        <v>61</v>
      </c>
      <c r="E28" s="1" t="s">
        <v>62</v>
      </c>
      <c r="F28" s="1" t="str">
        <f>UnitControlCenter!$B$3</f>
        <v>million metric tons / year</v>
      </c>
      <c r="G28" s="1" t="s">
        <v>3274</v>
      </c>
      <c r="H28" s="1" t="s">
        <v>2764</v>
      </c>
      <c r="I28" s="1" t="s">
        <v>3263</v>
      </c>
    </row>
    <row r="29" spans="1:10" ht="101.5" x14ac:dyDescent="0.35">
      <c r="A29" s="2" t="s">
        <v>2310</v>
      </c>
      <c r="B29" s="2" t="s">
        <v>2206</v>
      </c>
      <c r="C29" s="43">
        <v>1</v>
      </c>
      <c r="D29" s="1" t="s">
        <v>61</v>
      </c>
      <c r="E29" s="1" t="s">
        <v>62</v>
      </c>
      <c r="F29" s="1" t="str">
        <f>UnitControlCenter!$B$6</f>
        <v>thousand metric tons / year</v>
      </c>
      <c r="G29" s="1" t="s">
        <v>3275</v>
      </c>
      <c r="H29" s="1" t="s">
        <v>2764</v>
      </c>
      <c r="I29" s="1" t="s">
        <v>3264</v>
      </c>
    </row>
    <row r="30" spans="1:10" ht="101.5" x14ac:dyDescent="0.35">
      <c r="A30" s="2" t="s">
        <v>2310</v>
      </c>
      <c r="B30" s="2" t="s">
        <v>2214</v>
      </c>
      <c r="C30" s="43">
        <v>1</v>
      </c>
      <c r="D30" s="1" t="s">
        <v>61</v>
      </c>
      <c r="E30" s="1" t="s">
        <v>62</v>
      </c>
      <c r="F30" s="1" t="str">
        <f>UnitControlCenter!$B$3</f>
        <v>million metric tons / year</v>
      </c>
      <c r="G30" s="1" t="s">
        <v>3276</v>
      </c>
      <c r="H30" s="1" t="s">
        <v>2764</v>
      </c>
      <c r="I30" s="1" t="s">
        <v>3265</v>
      </c>
    </row>
    <row r="31" spans="1:10" ht="102" thickBot="1" x14ac:dyDescent="0.4">
      <c r="A31" s="192" t="s">
        <v>2310</v>
      </c>
      <c r="B31" s="192" t="s">
        <v>469</v>
      </c>
      <c r="C31" s="199">
        <v>1</v>
      </c>
      <c r="D31" s="1" t="s">
        <v>61</v>
      </c>
      <c r="E31" s="1" t="s">
        <v>62</v>
      </c>
      <c r="F31" s="193" t="str">
        <f>UnitControlCenter!$B$3</f>
        <v>million metric tons / year</v>
      </c>
      <c r="G31" s="1" t="s">
        <v>3277</v>
      </c>
      <c r="H31" s="1" t="s">
        <v>2764</v>
      </c>
      <c r="I31" s="1" t="s">
        <v>3266</v>
      </c>
    </row>
    <row r="32" spans="1:10" ht="72.5" x14ac:dyDescent="0.35">
      <c r="A32" s="2" t="s">
        <v>2311</v>
      </c>
      <c r="B32" s="2" t="s">
        <v>2307</v>
      </c>
      <c r="C32" s="43">
        <v>1</v>
      </c>
      <c r="D32" s="1" t="s">
        <v>61</v>
      </c>
      <c r="E32" s="1" t="s">
        <v>62</v>
      </c>
      <c r="F32" s="1" t="str">
        <f>UnitControlCenter!$B$3</f>
        <v>million metric tons / year</v>
      </c>
      <c r="G32" s="1" t="s">
        <v>2846</v>
      </c>
      <c r="H32" s="1" t="s">
        <v>2847</v>
      </c>
      <c r="I32" s="1" t="s">
        <v>2848</v>
      </c>
    </row>
    <row r="33" spans="1:10" ht="87" x14ac:dyDescent="0.35">
      <c r="A33" s="2" t="s">
        <v>2311</v>
      </c>
      <c r="B33" s="2" t="s">
        <v>2466</v>
      </c>
      <c r="C33" s="43">
        <v>1</v>
      </c>
      <c r="D33" s="1" t="s">
        <v>61</v>
      </c>
      <c r="E33" s="1" t="s">
        <v>62</v>
      </c>
      <c r="F33" s="1" t="str">
        <f>UnitControlCenter!$B$3</f>
        <v>million metric tons / year</v>
      </c>
      <c r="G33" s="1" t="s">
        <v>2849</v>
      </c>
      <c r="H33" s="1" t="s">
        <v>2850</v>
      </c>
      <c r="I33" s="1" t="s">
        <v>2851</v>
      </c>
    </row>
    <row r="34" spans="1:10" ht="58" x14ac:dyDescent="0.35">
      <c r="A34" s="2" t="s">
        <v>2311</v>
      </c>
      <c r="B34" s="2" t="s">
        <v>2312</v>
      </c>
      <c r="C34" s="43">
        <v>1</v>
      </c>
      <c r="D34" s="1" t="s">
        <v>61</v>
      </c>
      <c r="E34" s="1" t="s">
        <v>62</v>
      </c>
      <c r="F34" s="1" t="str">
        <f>UnitControlCenter!$B$3</f>
        <v>million metric tons / year</v>
      </c>
      <c r="G34" s="1" t="s">
        <v>2852</v>
      </c>
      <c r="H34" s="1" t="s">
        <v>2853</v>
      </c>
      <c r="I34" s="1" t="s">
        <v>2854</v>
      </c>
    </row>
    <row r="35" spans="1:10" ht="15" thickBot="1" x14ac:dyDescent="0.4">
      <c r="A35" s="192" t="s">
        <v>2311</v>
      </c>
      <c r="B35" s="192" t="s">
        <v>2834</v>
      </c>
      <c r="C35" s="199">
        <v>0</v>
      </c>
      <c r="D35" s="193" t="s">
        <v>59</v>
      </c>
      <c r="E35" s="193" t="s">
        <v>60</v>
      </c>
      <c r="F35" s="193" t="str">
        <f>UnitControlCenter!$B$7</f>
        <v>g CO2 / 2024 dollar</v>
      </c>
      <c r="G35" s="193" t="s">
        <v>2787</v>
      </c>
      <c r="H35" s="193"/>
      <c r="I35" s="193"/>
      <c r="J35" s="193"/>
    </row>
    <row r="36" spans="1:10" ht="87" x14ac:dyDescent="0.35">
      <c r="A36" s="2" t="s">
        <v>2696</v>
      </c>
      <c r="B36" s="2" t="s">
        <v>2536</v>
      </c>
      <c r="C36" s="43">
        <v>1</v>
      </c>
      <c r="D36" s="1" t="s">
        <v>59</v>
      </c>
      <c r="E36" s="1" t="s">
        <v>2933</v>
      </c>
      <c r="F36" s="1" t="str">
        <f>UnitControlCenter!$B$3</f>
        <v>million metric tons / year</v>
      </c>
      <c r="G36" s="1" t="s">
        <v>2973</v>
      </c>
    </row>
    <row r="37" spans="1:10" x14ac:dyDescent="0.35">
      <c r="A37" s="2" t="s">
        <v>2696</v>
      </c>
      <c r="B37" s="2" t="s">
        <v>126</v>
      </c>
      <c r="C37" s="43">
        <v>1</v>
      </c>
      <c r="D37" s="1" t="s">
        <v>59</v>
      </c>
      <c r="E37" s="1" t="s">
        <v>2933</v>
      </c>
      <c r="F37" s="1" t="str">
        <f>UnitControlCenter!$B$3</f>
        <v>million metric tons / year</v>
      </c>
      <c r="G37" s="1" t="s">
        <v>2406</v>
      </c>
    </row>
    <row r="38" spans="1:10" x14ac:dyDescent="0.35">
      <c r="A38" s="2" t="s">
        <v>2696</v>
      </c>
      <c r="B38" s="2" t="s">
        <v>2404</v>
      </c>
      <c r="C38" s="43">
        <v>1</v>
      </c>
      <c r="D38" s="1" t="s">
        <v>59</v>
      </c>
      <c r="E38" s="1" t="s">
        <v>2933</v>
      </c>
      <c r="F38" s="1" t="str">
        <f>UnitControlCenter!$B$3</f>
        <v>million metric tons / year</v>
      </c>
      <c r="G38" s="1" t="s">
        <v>2407</v>
      </c>
    </row>
    <row r="39" spans="1:10" x14ac:dyDescent="0.35">
      <c r="A39" s="2" t="s">
        <v>2696</v>
      </c>
      <c r="B39" s="2" t="s">
        <v>2457</v>
      </c>
      <c r="C39" s="43">
        <v>1</v>
      </c>
      <c r="D39" s="1" t="s">
        <v>59</v>
      </c>
      <c r="E39" s="1" t="s">
        <v>2933</v>
      </c>
      <c r="F39" s="1" t="str">
        <f>UnitControlCenter!$B$3</f>
        <v>million metric tons / year</v>
      </c>
      <c r="G39" s="1" t="s">
        <v>2465</v>
      </c>
    </row>
    <row r="40" spans="1:10" x14ac:dyDescent="0.35">
      <c r="A40" s="2" t="s">
        <v>2696</v>
      </c>
      <c r="B40" s="2" t="s">
        <v>89</v>
      </c>
      <c r="C40" s="43">
        <v>1</v>
      </c>
      <c r="D40" s="1" t="s">
        <v>59</v>
      </c>
      <c r="E40" s="1" t="s">
        <v>2933</v>
      </c>
      <c r="F40" s="1" t="str">
        <f>UnitControlCenter!$B$3</f>
        <v>million metric tons / year</v>
      </c>
      <c r="G40" s="1" t="s">
        <v>2408</v>
      </c>
    </row>
    <row r="41" spans="1:10" ht="29" x14ac:dyDescent="0.35">
      <c r="A41" s="2" t="s">
        <v>2696</v>
      </c>
      <c r="B41" s="2" t="s">
        <v>9</v>
      </c>
      <c r="C41" s="43">
        <v>1</v>
      </c>
      <c r="D41" s="1" t="s">
        <v>59</v>
      </c>
      <c r="E41" s="1" t="s">
        <v>2933</v>
      </c>
      <c r="F41" s="1" t="str">
        <f>UnitControlCenter!$B$3</f>
        <v>million metric tons / year</v>
      </c>
      <c r="G41" s="1" t="s">
        <v>2974</v>
      </c>
    </row>
    <row r="42" spans="1:10" ht="15" thickBot="1" x14ac:dyDescent="0.4">
      <c r="A42" s="192" t="s">
        <v>2696</v>
      </c>
      <c r="B42" s="192" t="s">
        <v>4</v>
      </c>
      <c r="C42" s="199">
        <v>1</v>
      </c>
      <c r="D42" s="193" t="s">
        <v>59</v>
      </c>
      <c r="E42" s="193" t="s">
        <v>2933</v>
      </c>
      <c r="F42" s="193" t="str">
        <f>UnitControlCenter!$B$3</f>
        <v>million metric tons / year</v>
      </c>
      <c r="G42" s="193" t="s">
        <v>2410</v>
      </c>
      <c r="H42" s="193"/>
      <c r="I42" s="193"/>
      <c r="J42" s="193"/>
    </row>
    <row r="43" spans="1:10" ht="43.5" x14ac:dyDescent="0.35">
      <c r="A43" s="2" t="s">
        <v>341</v>
      </c>
      <c r="B43" s="2" t="s">
        <v>2900</v>
      </c>
      <c r="C43" s="43">
        <v>1</v>
      </c>
      <c r="D43" s="1" t="s">
        <v>61</v>
      </c>
      <c r="E43" s="1" t="s">
        <v>423</v>
      </c>
      <c r="F43" s="1" t="str">
        <f>UnitControlCenter!$B$8</f>
        <v>2024 dollars / metric ton CO2e abated, Annual average abatement (million metric tons CO2e)</v>
      </c>
      <c r="G43" s="1" t="s">
        <v>2975</v>
      </c>
    </row>
    <row r="44" spans="1:10" ht="44" thickBot="1" x14ac:dyDescent="0.4">
      <c r="A44" s="192" t="s">
        <v>341</v>
      </c>
      <c r="B44" s="192" t="s">
        <v>2901</v>
      </c>
      <c r="C44" s="199">
        <v>1</v>
      </c>
      <c r="D44" s="193" t="s">
        <v>61</v>
      </c>
      <c r="E44" s="193" t="s">
        <v>423</v>
      </c>
      <c r="F44" s="193" t="str">
        <f>UnitControlCenter!$B$8</f>
        <v>2024 dollars / metric ton CO2e abated, Annual average abatement (million metric tons CO2e)</v>
      </c>
      <c r="G44" s="193" t="s">
        <v>2975</v>
      </c>
      <c r="H44" s="193"/>
      <c r="I44" s="193"/>
      <c r="J44" s="193"/>
    </row>
    <row r="45" spans="1:10" ht="43.5" x14ac:dyDescent="0.35">
      <c r="A45" s="2" t="s">
        <v>2313</v>
      </c>
      <c r="B45" s="2" t="s">
        <v>2904</v>
      </c>
      <c r="C45" s="43">
        <v>1</v>
      </c>
      <c r="D45" s="1" t="s">
        <v>61</v>
      </c>
      <c r="E45" s="1" t="s">
        <v>60</v>
      </c>
      <c r="F45" s="1" t="str">
        <f>UnitControlCenter!$B$9</f>
        <v>billion 2024 dollars / year</v>
      </c>
      <c r="G45" s="1" t="s">
        <v>2902</v>
      </c>
      <c r="H45" s="1" t="s">
        <v>2390</v>
      </c>
      <c r="I45" s="1" t="s">
        <v>2374</v>
      </c>
    </row>
    <row r="46" spans="1:10" x14ac:dyDescent="0.35">
      <c r="A46" s="2" t="s">
        <v>2313</v>
      </c>
      <c r="B46" s="191" t="s">
        <v>2715</v>
      </c>
      <c r="C46" s="43">
        <v>1</v>
      </c>
      <c r="D46" s="1" t="s">
        <v>59</v>
      </c>
      <c r="E46" s="1" t="s">
        <v>60</v>
      </c>
      <c r="F46" s="1" t="str">
        <f>UnitControlCenter!$B$9</f>
        <v>billion 2024 dollars / year</v>
      </c>
      <c r="G46" s="1" t="s">
        <v>2709</v>
      </c>
    </row>
    <row r="47" spans="1:10" ht="58" x14ac:dyDescent="0.35">
      <c r="A47" s="2" t="s">
        <v>2313</v>
      </c>
      <c r="B47" s="2" t="s">
        <v>2891</v>
      </c>
      <c r="C47" s="43">
        <v>1</v>
      </c>
      <c r="D47" s="1" t="s">
        <v>61</v>
      </c>
      <c r="E47" s="1" t="s">
        <v>62</v>
      </c>
      <c r="F47" s="1" t="str">
        <f>UnitControlCenter!$B$9</f>
        <v>billion 2024 dollars / year</v>
      </c>
      <c r="G47" s="1" t="s">
        <v>2892</v>
      </c>
      <c r="H47" s="1" t="s">
        <v>2893</v>
      </c>
      <c r="I47" s="1" t="s">
        <v>2894</v>
      </c>
    </row>
    <row r="48" spans="1:10" ht="29" x14ac:dyDescent="0.35">
      <c r="A48" s="2" t="s">
        <v>2313</v>
      </c>
      <c r="B48" s="191" t="s">
        <v>2895</v>
      </c>
      <c r="C48" s="43">
        <v>1</v>
      </c>
      <c r="D48" s="1" t="s">
        <v>59</v>
      </c>
      <c r="E48" s="1" t="s">
        <v>60</v>
      </c>
      <c r="F48" s="1" t="str">
        <f>UnitControlCenter!$B$10</f>
        <v>billion 2024 dollars</v>
      </c>
      <c r="G48" s="1" t="s">
        <v>2896</v>
      </c>
    </row>
    <row r="49" spans="1:10" ht="29" x14ac:dyDescent="0.35">
      <c r="A49" s="2" t="s">
        <v>2313</v>
      </c>
      <c r="B49" s="191" t="s">
        <v>2897</v>
      </c>
      <c r="C49" s="43">
        <v>1</v>
      </c>
      <c r="D49" s="1" t="s">
        <v>59</v>
      </c>
      <c r="E49" s="1" t="s">
        <v>60</v>
      </c>
      <c r="F49" s="1" t="str">
        <f>UnitControlCenter!$B$9</f>
        <v>billion 2024 dollars / year</v>
      </c>
      <c r="G49" s="1" t="s">
        <v>2898</v>
      </c>
    </row>
    <row r="50" spans="1:10" ht="174" x14ac:dyDescent="0.35">
      <c r="A50" s="2" t="s">
        <v>2313</v>
      </c>
      <c r="B50" s="191" t="s">
        <v>2971</v>
      </c>
      <c r="C50" s="43">
        <v>1</v>
      </c>
      <c r="D50" s="1" t="s">
        <v>61</v>
      </c>
      <c r="E50" s="1" t="s">
        <v>60</v>
      </c>
      <c r="F50" s="1" t="str">
        <f>UnitControlCenter!$B$9</f>
        <v>billion 2024 dollars / year</v>
      </c>
      <c r="G50" s="1" t="s">
        <v>3901</v>
      </c>
      <c r="H50" s="1" t="s">
        <v>3902</v>
      </c>
      <c r="I50" s="1" t="s">
        <v>3903</v>
      </c>
    </row>
    <row r="51" spans="1:10" ht="29" x14ac:dyDescent="0.35">
      <c r="A51" s="2" t="s">
        <v>2313</v>
      </c>
      <c r="B51" s="191" t="s">
        <v>3989</v>
      </c>
      <c r="C51" s="43">
        <v>1</v>
      </c>
      <c r="D51" s="1" t="s">
        <v>59</v>
      </c>
      <c r="E51" s="1" t="s">
        <v>60</v>
      </c>
      <c r="F51" s="1" t="str">
        <f>UnitControlCenter!B52</f>
        <v>2024 dollars / year</v>
      </c>
      <c r="G51" s="1" t="s">
        <v>3991</v>
      </c>
    </row>
    <row r="52" spans="1:10" ht="29" x14ac:dyDescent="0.35">
      <c r="A52" s="2" t="s">
        <v>2313</v>
      </c>
      <c r="B52" s="191" t="s">
        <v>3990</v>
      </c>
      <c r="C52" s="43">
        <v>1</v>
      </c>
      <c r="D52" s="1" t="s">
        <v>59</v>
      </c>
      <c r="E52" s="1" t="s">
        <v>60</v>
      </c>
      <c r="F52" s="1" t="str">
        <f>UnitControlCenter!B52</f>
        <v>2024 dollars / year</v>
      </c>
      <c r="G52" s="1" t="s">
        <v>3992</v>
      </c>
    </row>
    <row r="53" spans="1:10" ht="73" thickBot="1" x14ac:dyDescent="0.4">
      <c r="A53" s="192" t="s">
        <v>2313</v>
      </c>
      <c r="B53" s="194" t="s">
        <v>4018</v>
      </c>
      <c r="C53" s="199">
        <v>1</v>
      </c>
      <c r="D53" s="193" t="s">
        <v>61</v>
      </c>
      <c r="E53" s="193" t="s">
        <v>62</v>
      </c>
      <c r="F53" s="193" t="str">
        <f>UnitControlCenter!B52</f>
        <v>2024 dollars / year</v>
      </c>
      <c r="G53" s="193" t="s">
        <v>4020</v>
      </c>
      <c r="H53" s="193" t="s">
        <v>4021</v>
      </c>
      <c r="I53" s="193" t="s">
        <v>4022</v>
      </c>
      <c r="J53" s="193"/>
    </row>
    <row r="54" spans="1:10" ht="29" x14ac:dyDescent="0.35">
      <c r="A54" s="2" t="s">
        <v>2821</v>
      </c>
      <c r="B54" s="191" t="s">
        <v>2838</v>
      </c>
      <c r="C54" s="43">
        <v>1</v>
      </c>
      <c r="D54" s="1" t="s">
        <v>61</v>
      </c>
      <c r="E54" s="1" t="s">
        <v>60</v>
      </c>
      <c r="F54" s="1" t="str">
        <f>UnitControlCenter!$B$11</f>
        <v>jobs</v>
      </c>
      <c r="G54" s="1" t="s">
        <v>2829</v>
      </c>
      <c r="H54" s="1" t="s">
        <v>2828</v>
      </c>
      <c r="I54" s="1" t="s">
        <v>2375</v>
      </c>
    </row>
    <row r="55" spans="1:10" ht="29" x14ac:dyDescent="0.35">
      <c r="A55" s="2" t="s">
        <v>2821</v>
      </c>
      <c r="B55" s="191" t="s">
        <v>3219</v>
      </c>
      <c r="C55" s="43">
        <v>0</v>
      </c>
      <c r="D55" s="1" t="s">
        <v>61</v>
      </c>
      <c r="E55" s="1" t="s">
        <v>62</v>
      </c>
      <c r="F55" s="1" t="str">
        <f>UnitControlCenter!$B$11</f>
        <v>jobs</v>
      </c>
      <c r="G55" s="1" t="s">
        <v>3108</v>
      </c>
      <c r="H55" s="1" t="s">
        <v>3109</v>
      </c>
      <c r="I55" s="1" t="s">
        <v>3110</v>
      </c>
    </row>
    <row r="56" spans="1:10" ht="29" x14ac:dyDescent="0.35">
      <c r="A56" s="2" t="s">
        <v>2821</v>
      </c>
      <c r="B56" s="191" t="s">
        <v>3220</v>
      </c>
      <c r="C56" s="43">
        <v>0</v>
      </c>
      <c r="D56" s="1" t="s">
        <v>61</v>
      </c>
      <c r="E56" s="1" t="s">
        <v>60</v>
      </c>
      <c r="F56" s="1" t="str">
        <f>UnitControlCenter!$B$18</f>
        <v>% change</v>
      </c>
      <c r="G56" s="1" t="s">
        <v>3127</v>
      </c>
      <c r="H56" s="1" t="s">
        <v>3109</v>
      </c>
      <c r="I56" s="1" t="s">
        <v>3110</v>
      </c>
    </row>
    <row r="57" spans="1:10" ht="43.5" x14ac:dyDescent="0.35">
      <c r="A57" s="2" t="s">
        <v>2821</v>
      </c>
      <c r="B57" s="191" t="s">
        <v>3092</v>
      </c>
      <c r="C57" s="43">
        <v>0</v>
      </c>
      <c r="D57" s="1" t="s">
        <v>61</v>
      </c>
      <c r="E57" s="1" t="s">
        <v>62</v>
      </c>
      <c r="F57" s="1" t="str">
        <f>UnitControlCenter!$B$11</f>
        <v>jobs</v>
      </c>
      <c r="G57" s="1" t="s">
        <v>3131</v>
      </c>
      <c r="H57" s="1" t="s">
        <v>3111</v>
      </c>
      <c r="I57" s="20" t="s">
        <v>3112</v>
      </c>
      <c r="J57" s="20"/>
    </row>
    <row r="58" spans="1:10" ht="43.5" x14ac:dyDescent="0.35">
      <c r="A58" s="2" t="s">
        <v>2821</v>
      </c>
      <c r="B58" s="191" t="s">
        <v>3124</v>
      </c>
      <c r="C58" s="43">
        <v>0</v>
      </c>
      <c r="D58" s="1" t="s">
        <v>61</v>
      </c>
      <c r="E58" s="1" t="s">
        <v>60</v>
      </c>
      <c r="F58" s="1" t="str">
        <f>UnitControlCenter!$B$18</f>
        <v>% change</v>
      </c>
      <c r="G58" s="1" t="s">
        <v>3130</v>
      </c>
      <c r="H58" s="1" t="s">
        <v>3111</v>
      </c>
      <c r="I58" s="20" t="s">
        <v>3112</v>
      </c>
      <c r="J58" s="20"/>
    </row>
    <row r="59" spans="1:10" ht="29" x14ac:dyDescent="0.35">
      <c r="A59" s="2" t="s">
        <v>2821</v>
      </c>
      <c r="B59" s="191" t="s">
        <v>3097</v>
      </c>
      <c r="C59" s="43">
        <v>0</v>
      </c>
      <c r="D59" s="1" t="s">
        <v>61</v>
      </c>
      <c r="E59" s="1" t="s">
        <v>62</v>
      </c>
      <c r="F59" s="1" t="str">
        <f>UnitControlCenter!$B$11</f>
        <v>jobs</v>
      </c>
      <c r="G59" s="1" t="s">
        <v>3113</v>
      </c>
      <c r="H59" s="1" t="s">
        <v>3114</v>
      </c>
      <c r="I59" s="1" t="s">
        <v>3115</v>
      </c>
    </row>
    <row r="60" spans="1:10" ht="29" x14ac:dyDescent="0.35">
      <c r="A60" s="2" t="s">
        <v>2821</v>
      </c>
      <c r="B60" s="191" t="s">
        <v>3125</v>
      </c>
      <c r="C60" s="43">
        <v>0</v>
      </c>
      <c r="D60" s="1" t="s">
        <v>61</v>
      </c>
      <c r="E60" s="1" t="s">
        <v>60</v>
      </c>
      <c r="F60" s="1" t="str">
        <f>UnitControlCenter!$B$18</f>
        <v>% change</v>
      </c>
      <c r="G60" s="1" t="s">
        <v>3128</v>
      </c>
      <c r="H60" s="1" t="s">
        <v>3114</v>
      </c>
      <c r="I60" s="1" t="s">
        <v>3115</v>
      </c>
    </row>
    <row r="61" spans="1:10" ht="72.5" x14ac:dyDescent="0.35">
      <c r="A61" s="2" t="s">
        <v>2821</v>
      </c>
      <c r="B61" s="191" t="s">
        <v>3100</v>
      </c>
      <c r="C61" s="43">
        <v>0</v>
      </c>
      <c r="D61" s="1" t="s">
        <v>61</v>
      </c>
      <c r="E61" s="1" t="s">
        <v>62</v>
      </c>
      <c r="F61" s="1" t="str">
        <f>UnitControlCenter!$B$11</f>
        <v>jobs</v>
      </c>
      <c r="G61" s="1" t="s">
        <v>3116</v>
      </c>
      <c r="H61" s="1" t="s">
        <v>3117</v>
      </c>
      <c r="I61" s="1" t="s">
        <v>3118</v>
      </c>
    </row>
    <row r="62" spans="1:10" ht="72.5" x14ac:dyDescent="0.35">
      <c r="A62" s="2" t="s">
        <v>2821</v>
      </c>
      <c r="B62" s="191" t="s">
        <v>3126</v>
      </c>
      <c r="C62" s="43">
        <v>0</v>
      </c>
      <c r="D62" s="1" t="s">
        <v>61</v>
      </c>
      <c r="E62" s="1" t="s">
        <v>60</v>
      </c>
      <c r="F62" s="1" t="str">
        <f>UnitControlCenter!$B$18</f>
        <v>% change</v>
      </c>
      <c r="G62" s="1" t="s">
        <v>3129</v>
      </c>
      <c r="H62" s="1" t="s">
        <v>3117</v>
      </c>
      <c r="I62" s="1" t="s">
        <v>3118</v>
      </c>
    </row>
    <row r="63" spans="1:10" ht="29" x14ac:dyDescent="0.35">
      <c r="A63" s="2" t="s">
        <v>2821</v>
      </c>
      <c r="B63" s="191" t="s">
        <v>3178</v>
      </c>
      <c r="C63" s="43">
        <v>1</v>
      </c>
      <c r="D63" s="1" t="s">
        <v>61</v>
      </c>
      <c r="E63" s="1" t="s">
        <v>62</v>
      </c>
      <c r="F63" s="1" t="str">
        <f>UnitControlCenter!$B$11</f>
        <v>jobs</v>
      </c>
      <c r="G63" s="1" t="s">
        <v>3179</v>
      </c>
      <c r="H63" s="1" t="s">
        <v>3180</v>
      </c>
      <c r="I63" s="1" t="s">
        <v>3181</v>
      </c>
    </row>
    <row r="64" spans="1:10" ht="29" x14ac:dyDescent="0.35">
      <c r="A64" s="2" t="s">
        <v>2821</v>
      </c>
      <c r="B64" s="191" t="s">
        <v>3182</v>
      </c>
      <c r="C64" s="43">
        <v>1</v>
      </c>
      <c r="D64" s="1" t="s">
        <v>61</v>
      </c>
      <c r="E64" s="1" t="s">
        <v>60</v>
      </c>
      <c r="F64" s="1" t="str">
        <f>UnitControlCenter!$B$18</f>
        <v>% change</v>
      </c>
      <c r="G64" s="1" t="s">
        <v>3183</v>
      </c>
      <c r="H64" s="1" t="s">
        <v>3180</v>
      </c>
      <c r="I64" s="1" t="s">
        <v>3181</v>
      </c>
    </row>
    <row r="65" spans="1:10" ht="29" x14ac:dyDescent="0.35">
      <c r="A65" s="2" t="s">
        <v>2821</v>
      </c>
      <c r="B65" s="191" t="s">
        <v>2876</v>
      </c>
      <c r="C65" s="43">
        <v>1</v>
      </c>
      <c r="D65" s="1" t="s">
        <v>61</v>
      </c>
      <c r="E65" s="1" t="s">
        <v>60</v>
      </c>
      <c r="F65" s="1" t="str">
        <f>UnitControlCenter!$B$11</f>
        <v>jobs</v>
      </c>
      <c r="G65" s="1" t="s">
        <v>2880</v>
      </c>
      <c r="H65" s="1" t="s">
        <v>2879</v>
      </c>
      <c r="I65" s="1" t="s">
        <v>2890</v>
      </c>
    </row>
    <row r="66" spans="1:10" ht="43.5" x14ac:dyDescent="0.35">
      <c r="A66" s="2" t="s">
        <v>2821</v>
      </c>
      <c r="B66" s="191" t="s">
        <v>2931</v>
      </c>
      <c r="C66" s="43">
        <v>1</v>
      </c>
      <c r="D66" s="1" t="s">
        <v>61</v>
      </c>
      <c r="E66" s="1" t="s">
        <v>60</v>
      </c>
      <c r="F66" s="1" t="str">
        <f>UnitControlCenter!$B$11</f>
        <v>jobs</v>
      </c>
      <c r="G66" s="1" t="s">
        <v>2930</v>
      </c>
      <c r="H66" s="1" t="s">
        <v>2828</v>
      </c>
      <c r="I66" s="1" t="s">
        <v>2375</v>
      </c>
    </row>
    <row r="67" spans="1:10" ht="43.5" x14ac:dyDescent="0.35">
      <c r="A67" s="2" t="s">
        <v>2821</v>
      </c>
      <c r="B67" s="191" t="s">
        <v>2823</v>
      </c>
      <c r="C67" s="43">
        <v>1</v>
      </c>
      <c r="D67" s="1" t="s">
        <v>61</v>
      </c>
      <c r="E67" s="1" t="s">
        <v>60</v>
      </c>
      <c r="F67" s="1" t="str">
        <f>UnitControlCenter!$B$9</f>
        <v>billion 2024 dollars / year</v>
      </c>
      <c r="G67" s="1" t="s">
        <v>2830</v>
      </c>
      <c r="H67" s="1" t="s">
        <v>2832</v>
      </c>
      <c r="I67" s="1" t="s">
        <v>2375</v>
      </c>
    </row>
    <row r="68" spans="1:10" ht="43.5" x14ac:dyDescent="0.35">
      <c r="A68" s="2" t="s">
        <v>2821</v>
      </c>
      <c r="B68" s="191" t="s">
        <v>2842</v>
      </c>
      <c r="C68" s="43">
        <v>1</v>
      </c>
      <c r="D68" s="1" t="s">
        <v>61</v>
      </c>
      <c r="E68" s="1" t="s">
        <v>60</v>
      </c>
      <c r="F68" s="1" t="str">
        <f>UnitControlCenter!$B$18</f>
        <v>% change</v>
      </c>
      <c r="G68" s="1" t="s">
        <v>2844</v>
      </c>
      <c r="H68" s="1" t="s">
        <v>2832</v>
      </c>
      <c r="I68" s="1" t="s">
        <v>2375</v>
      </c>
    </row>
    <row r="69" spans="1:10" ht="29" x14ac:dyDescent="0.35">
      <c r="A69" s="2" t="s">
        <v>2821</v>
      </c>
      <c r="B69" s="191" t="s">
        <v>2877</v>
      </c>
      <c r="C69" s="43">
        <v>1</v>
      </c>
      <c r="D69" s="1" t="s">
        <v>61</v>
      </c>
      <c r="E69" s="1" t="s">
        <v>60</v>
      </c>
      <c r="F69" s="1" t="str">
        <f>UnitControlCenter!$B$9</f>
        <v>billion 2024 dollars / year</v>
      </c>
      <c r="G69" s="1" t="s">
        <v>2881</v>
      </c>
      <c r="H69" s="1" t="s">
        <v>2879</v>
      </c>
      <c r="I69" s="1" t="s">
        <v>2890</v>
      </c>
    </row>
    <row r="70" spans="1:10" ht="43.5" x14ac:dyDescent="0.35">
      <c r="A70" s="2" t="s">
        <v>2821</v>
      </c>
      <c r="B70" s="191" t="s">
        <v>2837</v>
      </c>
      <c r="C70" s="43">
        <v>1</v>
      </c>
      <c r="D70" s="1" t="s">
        <v>61</v>
      </c>
      <c r="E70" s="1" t="s">
        <v>60</v>
      </c>
      <c r="F70" s="1" t="str">
        <f>UnitControlCenter!$B$9</f>
        <v>billion 2024 dollars / year</v>
      </c>
      <c r="G70" s="1" t="s">
        <v>2833</v>
      </c>
      <c r="H70" s="1" t="s">
        <v>2831</v>
      </c>
      <c r="I70" s="1" t="s">
        <v>2375</v>
      </c>
    </row>
    <row r="71" spans="1:10" ht="29" x14ac:dyDescent="0.35">
      <c r="A71" s="2" t="s">
        <v>2821</v>
      </c>
      <c r="B71" s="191" t="s">
        <v>2835</v>
      </c>
      <c r="C71" s="43">
        <v>1</v>
      </c>
      <c r="D71" s="1" t="s">
        <v>59</v>
      </c>
      <c r="E71" s="1" t="s">
        <v>60</v>
      </c>
      <c r="F71" s="1" t="str">
        <f>UnitControlCenter!$B$19</f>
        <v>2024 dollars / employee-year</v>
      </c>
      <c r="G71" s="1" t="s">
        <v>2836</v>
      </c>
    </row>
    <row r="72" spans="1:10" ht="29.5" thickBot="1" x14ac:dyDescent="0.4">
      <c r="A72" s="192" t="s">
        <v>2821</v>
      </c>
      <c r="B72" s="194" t="s">
        <v>2878</v>
      </c>
      <c r="C72" s="199">
        <v>1</v>
      </c>
      <c r="D72" s="193" t="s">
        <v>61</v>
      </c>
      <c r="E72" s="193" t="s">
        <v>60</v>
      </c>
      <c r="F72" s="193" t="str">
        <f>UnitControlCenter!$B$9</f>
        <v>billion 2024 dollars / year</v>
      </c>
      <c r="G72" s="193" t="s">
        <v>2882</v>
      </c>
      <c r="H72" s="193" t="s">
        <v>2879</v>
      </c>
      <c r="I72" s="193" t="s">
        <v>2890</v>
      </c>
      <c r="J72" s="193"/>
    </row>
    <row r="73" spans="1:10" ht="87" x14ac:dyDescent="0.35">
      <c r="A73" s="2" t="s">
        <v>2822</v>
      </c>
      <c r="B73" s="2" t="s">
        <v>2629</v>
      </c>
      <c r="C73" s="43">
        <v>0</v>
      </c>
      <c r="D73" s="1" t="s">
        <v>61</v>
      </c>
      <c r="E73" s="1" t="s">
        <v>60</v>
      </c>
      <c r="F73" s="1" t="str">
        <f>UnitControlCenter!$B$9</f>
        <v>billion 2024 dollars / year</v>
      </c>
      <c r="G73" s="1" t="s">
        <v>2630</v>
      </c>
      <c r="H73" s="1" t="s">
        <v>2631</v>
      </c>
      <c r="I73" s="1" t="s">
        <v>2610</v>
      </c>
    </row>
    <row r="74" spans="1:10" ht="43.5" x14ac:dyDescent="0.35">
      <c r="A74" s="2" t="s">
        <v>2822</v>
      </c>
      <c r="B74" s="2" t="s">
        <v>2633</v>
      </c>
      <c r="C74" s="43">
        <v>0</v>
      </c>
      <c r="D74" s="1" t="s">
        <v>61</v>
      </c>
      <c r="E74" s="1" t="s">
        <v>60</v>
      </c>
      <c r="F74" s="1" t="str">
        <f>UnitControlCenter!$B$9</f>
        <v>billion 2024 dollars / year</v>
      </c>
      <c r="G74" s="1" t="s">
        <v>2643</v>
      </c>
      <c r="H74" s="1" t="s">
        <v>2644</v>
      </c>
      <c r="I74" s="1" t="s">
        <v>2645</v>
      </c>
    </row>
    <row r="75" spans="1:10" ht="58" x14ac:dyDescent="0.35">
      <c r="A75" s="2" t="s">
        <v>2822</v>
      </c>
      <c r="B75" s="2" t="s">
        <v>2634</v>
      </c>
      <c r="C75" s="43">
        <v>0</v>
      </c>
      <c r="D75" s="1" t="s">
        <v>61</v>
      </c>
      <c r="E75" s="1" t="s">
        <v>60</v>
      </c>
      <c r="F75" s="1" t="str">
        <f>UnitControlCenter!$B$9</f>
        <v>billion 2024 dollars / year</v>
      </c>
      <c r="G75" s="1" t="s">
        <v>2654</v>
      </c>
      <c r="H75" s="1" t="s">
        <v>2652</v>
      </c>
      <c r="I75" s="1" t="s">
        <v>2653</v>
      </c>
    </row>
    <row r="76" spans="1:10" ht="43.5" x14ac:dyDescent="0.35">
      <c r="A76" s="2" t="s">
        <v>2822</v>
      </c>
      <c r="B76" s="2" t="s">
        <v>2635</v>
      </c>
      <c r="C76" s="43">
        <v>0</v>
      </c>
      <c r="D76" s="1" t="s">
        <v>61</v>
      </c>
      <c r="E76" s="1" t="s">
        <v>60</v>
      </c>
      <c r="F76" s="1" t="str">
        <f>UnitControlCenter!$B$9</f>
        <v>billion 2024 dollars / year</v>
      </c>
      <c r="G76" s="1" t="s">
        <v>2648</v>
      </c>
      <c r="H76" s="1" t="s">
        <v>2644</v>
      </c>
      <c r="I76" s="1" t="s">
        <v>2646</v>
      </c>
    </row>
    <row r="77" spans="1:10" ht="43.5" x14ac:dyDescent="0.35">
      <c r="A77" s="2" t="s">
        <v>2822</v>
      </c>
      <c r="B77" s="2" t="s">
        <v>2636</v>
      </c>
      <c r="C77" s="43">
        <v>0</v>
      </c>
      <c r="D77" s="1" t="s">
        <v>61</v>
      </c>
      <c r="E77" s="1" t="s">
        <v>60</v>
      </c>
      <c r="F77" s="1" t="str">
        <f>UnitControlCenter!$B$9</f>
        <v>billion 2024 dollars / year</v>
      </c>
      <c r="G77" s="1" t="s">
        <v>2649</v>
      </c>
      <c r="H77" s="1" t="s">
        <v>2644</v>
      </c>
      <c r="I77" s="1" t="s">
        <v>2647</v>
      </c>
    </row>
    <row r="78" spans="1:10" ht="58" x14ac:dyDescent="0.35">
      <c r="A78" s="2" t="s">
        <v>2822</v>
      </c>
      <c r="B78" s="2" t="s">
        <v>2637</v>
      </c>
      <c r="C78" s="43">
        <v>0</v>
      </c>
      <c r="D78" s="1" t="s">
        <v>61</v>
      </c>
      <c r="E78" s="1" t="s">
        <v>60</v>
      </c>
      <c r="F78" s="1" t="str">
        <f>UnitControlCenter!$B$9</f>
        <v>billion 2024 dollars / year</v>
      </c>
      <c r="G78" s="1" t="s">
        <v>2655</v>
      </c>
      <c r="H78" s="1" t="s">
        <v>2652</v>
      </c>
      <c r="I78" s="1" t="s">
        <v>2653</v>
      </c>
    </row>
    <row r="79" spans="1:10" ht="58" x14ac:dyDescent="0.35">
      <c r="A79" s="2" t="s">
        <v>2822</v>
      </c>
      <c r="B79" s="2" t="s">
        <v>2638</v>
      </c>
      <c r="C79" s="43">
        <v>0</v>
      </c>
      <c r="D79" s="1" t="s">
        <v>61</v>
      </c>
      <c r="E79" s="1" t="s">
        <v>60</v>
      </c>
      <c r="F79" s="1" t="str">
        <f>UnitControlCenter!$B$9</f>
        <v>billion 2024 dollars / year</v>
      </c>
      <c r="G79" s="1" t="s">
        <v>2656</v>
      </c>
      <c r="H79" s="1" t="s">
        <v>2652</v>
      </c>
      <c r="I79" s="1" t="s">
        <v>2653</v>
      </c>
    </row>
    <row r="80" spans="1:10" ht="72.5" x14ac:dyDescent="0.35">
      <c r="A80" s="2" t="s">
        <v>2822</v>
      </c>
      <c r="B80" s="2" t="s">
        <v>2639</v>
      </c>
      <c r="C80" s="43">
        <v>0</v>
      </c>
      <c r="D80" s="1" t="s">
        <v>61</v>
      </c>
      <c r="E80" s="1" t="s">
        <v>60</v>
      </c>
      <c r="F80" s="1" t="str">
        <f>UnitControlCenter!$B$9</f>
        <v>billion 2024 dollars / year</v>
      </c>
      <c r="G80" s="1" t="s">
        <v>2657</v>
      </c>
      <c r="H80" s="1" t="s">
        <v>2652</v>
      </c>
      <c r="I80" s="1" t="s">
        <v>2653</v>
      </c>
    </row>
    <row r="81" spans="1:10" ht="58" x14ac:dyDescent="0.35">
      <c r="A81" s="2" t="s">
        <v>2822</v>
      </c>
      <c r="B81" s="2" t="s">
        <v>2662</v>
      </c>
      <c r="C81" s="43">
        <v>0</v>
      </c>
      <c r="D81" s="1" t="s">
        <v>61</v>
      </c>
      <c r="E81" s="1" t="s">
        <v>60</v>
      </c>
      <c r="F81" s="1" t="str">
        <f>UnitControlCenter!$B$9</f>
        <v>billion 2024 dollars / year</v>
      </c>
      <c r="G81" s="1" t="s">
        <v>2660</v>
      </c>
      <c r="H81" s="1" t="s">
        <v>2652</v>
      </c>
      <c r="I81" s="1" t="s">
        <v>2658</v>
      </c>
    </row>
    <row r="82" spans="1:10" ht="58.5" thickBot="1" x14ac:dyDescent="0.4">
      <c r="A82" s="192" t="s">
        <v>2822</v>
      </c>
      <c r="B82" s="192" t="s">
        <v>2663</v>
      </c>
      <c r="C82" s="199">
        <v>0</v>
      </c>
      <c r="D82" s="193" t="s">
        <v>61</v>
      </c>
      <c r="E82" s="193" t="s">
        <v>60</v>
      </c>
      <c r="F82" s="193" t="str">
        <f>UnitControlCenter!$B$9</f>
        <v>billion 2024 dollars / year</v>
      </c>
      <c r="G82" s="193" t="s">
        <v>2661</v>
      </c>
      <c r="H82" s="193" t="s">
        <v>2652</v>
      </c>
      <c r="I82" s="193" t="s">
        <v>2659</v>
      </c>
      <c r="J82" s="193"/>
    </row>
    <row r="83" spans="1:10" x14ac:dyDescent="0.35">
      <c r="A83" s="2" t="s">
        <v>2314</v>
      </c>
      <c r="B83" s="2" t="s">
        <v>2932</v>
      </c>
      <c r="C83" s="43">
        <v>1</v>
      </c>
      <c r="D83" s="1" t="s">
        <v>59</v>
      </c>
      <c r="E83" s="1" t="s">
        <v>2934</v>
      </c>
      <c r="F83" s="1" t="str">
        <f>UnitControlCenter!$B$12</f>
        <v>deaths / year</v>
      </c>
      <c r="G83" s="1" t="s">
        <v>3934</v>
      </c>
    </row>
    <row r="84" spans="1:10" x14ac:dyDescent="0.35">
      <c r="A84" s="2" t="s">
        <v>2314</v>
      </c>
      <c r="B84" s="2" t="s">
        <v>3137</v>
      </c>
      <c r="C84" s="43">
        <v>1</v>
      </c>
      <c r="D84" s="1" t="s">
        <v>59</v>
      </c>
      <c r="E84" s="1" t="s">
        <v>60</v>
      </c>
      <c r="F84" s="1" t="str">
        <f>UnitControlCenter!$B$18</f>
        <v>% change</v>
      </c>
      <c r="G84" s="1" t="s">
        <v>3138</v>
      </c>
    </row>
    <row r="85" spans="1:10" ht="29" x14ac:dyDescent="0.35">
      <c r="A85" s="2" t="s">
        <v>2314</v>
      </c>
      <c r="B85" s="2" t="s">
        <v>3217</v>
      </c>
      <c r="C85" s="43">
        <v>1</v>
      </c>
      <c r="D85" s="1" t="s">
        <v>61</v>
      </c>
      <c r="E85" s="1" t="s">
        <v>62</v>
      </c>
      <c r="F85" s="1" t="str">
        <f>UnitControlCenter!$B$12</f>
        <v>deaths / year</v>
      </c>
      <c r="G85" s="1" t="s">
        <v>3121</v>
      </c>
      <c r="H85" s="1" t="s">
        <v>3109</v>
      </c>
      <c r="I85" s="1" t="s">
        <v>3110</v>
      </c>
    </row>
    <row r="86" spans="1:10" ht="29" x14ac:dyDescent="0.35">
      <c r="A86" s="2" t="s">
        <v>2314</v>
      </c>
      <c r="B86" s="2" t="s">
        <v>3218</v>
      </c>
      <c r="C86" s="43">
        <v>1</v>
      </c>
      <c r="D86" s="1" t="s">
        <v>61</v>
      </c>
      <c r="E86" s="1" t="s">
        <v>60</v>
      </c>
      <c r="F86" s="1" t="str">
        <f>UnitControlCenter!$B$18</f>
        <v>% change</v>
      </c>
      <c r="G86" s="1" t="s">
        <v>3132</v>
      </c>
      <c r="H86" s="1" t="s">
        <v>3109</v>
      </c>
      <c r="I86" s="1" t="s">
        <v>3110</v>
      </c>
    </row>
    <row r="87" spans="1:10" ht="43.5" x14ac:dyDescent="0.35">
      <c r="A87" s="2" t="s">
        <v>2314</v>
      </c>
      <c r="B87" s="2" t="s">
        <v>3119</v>
      </c>
      <c r="C87" s="43">
        <v>1</v>
      </c>
      <c r="D87" s="1" t="s">
        <v>61</v>
      </c>
      <c r="E87" s="1" t="s">
        <v>62</v>
      </c>
      <c r="F87" s="1" t="str">
        <f>UnitControlCenter!$B$12</f>
        <v>deaths / year</v>
      </c>
      <c r="G87" s="1" t="s">
        <v>3122</v>
      </c>
      <c r="H87" s="1" t="s">
        <v>3111</v>
      </c>
      <c r="I87" s="20" t="s">
        <v>3112</v>
      </c>
      <c r="J87" s="20"/>
    </row>
    <row r="88" spans="1:10" ht="43.5" x14ac:dyDescent="0.35">
      <c r="A88" s="2" t="s">
        <v>2314</v>
      </c>
      <c r="B88" s="2" t="s">
        <v>3135</v>
      </c>
      <c r="C88" s="43">
        <v>1</v>
      </c>
      <c r="D88" s="1" t="s">
        <v>61</v>
      </c>
      <c r="E88" s="1" t="s">
        <v>60</v>
      </c>
      <c r="F88" s="1" t="str">
        <f>UnitControlCenter!$B$18</f>
        <v>% change</v>
      </c>
      <c r="G88" s="1" t="s">
        <v>3133</v>
      </c>
      <c r="H88" s="1" t="s">
        <v>3111</v>
      </c>
      <c r="I88" s="20" t="s">
        <v>3112</v>
      </c>
      <c r="J88" s="20"/>
    </row>
    <row r="89" spans="1:10" ht="29" x14ac:dyDescent="0.35">
      <c r="A89" s="2" t="s">
        <v>2314</v>
      </c>
      <c r="B89" s="2" t="s">
        <v>3120</v>
      </c>
      <c r="C89" s="43">
        <v>1</v>
      </c>
      <c r="D89" s="1" t="s">
        <v>61</v>
      </c>
      <c r="E89" s="1" t="s">
        <v>62</v>
      </c>
      <c r="F89" s="1" t="str">
        <f>UnitControlCenter!$B$12</f>
        <v>deaths / year</v>
      </c>
      <c r="G89" s="1" t="s">
        <v>3123</v>
      </c>
      <c r="H89" s="1" t="s">
        <v>3114</v>
      </c>
      <c r="I89" s="1" t="s">
        <v>3115</v>
      </c>
    </row>
    <row r="90" spans="1:10" ht="29" x14ac:dyDescent="0.35">
      <c r="A90" s="2" t="s">
        <v>2314</v>
      </c>
      <c r="B90" s="2" t="s">
        <v>3136</v>
      </c>
      <c r="C90" s="43">
        <v>1</v>
      </c>
      <c r="D90" s="1" t="s">
        <v>61</v>
      </c>
      <c r="E90" s="1" t="s">
        <v>60</v>
      </c>
      <c r="F90" s="1" t="str">
        <f>UnitControlCenter!$B$18</f>
        <v>% change</v>
      </c>
      <c r="G90" s="1" t="s">
        <v>3134</v>
      </c>
      <c r="H90" s="1" t="s">
        <v>3114</v>
      </c>
      <c r="I90" s="1" t="s">
        <v>3115</v>
      </c>
    </row>
    <row r="91" spans="1:10" x14ac:dyDescent="0.35">
      <c r="A91" s="2" t="s">
        <v>2314</v>
      </c>
      <c r="B91" s="2" t="s">
        <v>3918</v>
      </c>
      <c r="C91" s="43">
        <v>0</v>
      </c>
      <c r="D91" s="1" t="s">
        <v>59</v>
      </c>
      <c r="E91" s="1" t="s">
        <v>60</v>
      </c>
      <c r="F91" s="1" t="str">
        <f>UnitControlCenter!$B$12</f>
        <v>deaths / year</v>
      </c>
      <c r="G91" s="1" t="s">
        <v>2863</v>
      </c>
    </row>
    <row r="92" spans="1:10" ht="29" x14ac:dyDescent="0.35">
      <c r="A92" s="2" t="s">
        <v>2314</v>
      </c>
      <c r="B92" s="2" t="s">
        <v>3917</v>
      </c>
      <c r="C92" s="43">
        <v>1</v>
      </c>
      <c r="D92" s="1" t="s">
        <v>59</v>
      </c>
      <c r="E92" s="1" t="s">
        <v>60</v>
      </c>
      <c r="F92" s="1" t="str">
        <f>UnitControlCenter!$B$12</f>
        <v>deaths / year</v>
      </c>
      <c r="G92" s="1" t="s">
        <v>3919</v>
      </c>
    </row>
    <row r="93" spans="1:10" ht="29" x14ac:dyDescent="0.35">
      <c r="A93" s="2" t="s">
        <v>2314</v>
      </c>
      <c r="B93" s="2" t="s">
        <v>2315</v>
      </c>
      <c r="C93" s="43">
        <v>1</v>
      </c>
      <c r="D93" s="1" t="s">
        <v>59</v>
      </c>
      <c r="E93" s="1" t="s">
        <v>60</v>
      </c>
      <c r="F93" s="1" t="str">
        <f>UnitControlCenter!$B$9</f>
        <v>billion 2024 dollars / year</v>
      </c>
      <c r="G93" s="1" t="s">
        <v>63</v>
      </c>
    </row>
    <row r="94" spans="1:10" x14ac:dyDescent="0.35">
      <c r="A94" s="2" t="s">
        <v>2314</v>
      </c>
      <c r="B94" s="2" t="s">
        <v>2859</v>
      </c>
      <c r="C94" s="43">
        <v>1</v>
      </c>
      <c r="D94" s="1" t="s">
        <v>59</v>
      </c>
      <c r="E94" s="1" t="s">
        <v>60</v>
      </c>
      <c r="F94" s="1" t="str">
        <f>UnitControlCenter!$B$13</f>
        <v>days / year</v>
      </c>
      <c r="G94" s="1" t="s">
        <v>2864</v>
      </c>
    </row>
    <row r="95" spans="1:10" x14ac:dyDescent="0.35">
      <c r="A95" s="2" t="s">
        <v>2314</v>
      </c>
      <c r="B95" s="2" t="s">
        <v>2868</v>
      </c>
      <c r="C95" s="43">
        <v>1</v>
      </c>
      <c r="D95" s="1" t="s">
        <v>59</v>
      </c>
      <c r="E95" s="1" t="s">
        <v>60</v>
      </c>
      <c r="F95" s="1" t="str">
        <f>UnitControlCenter!$B$17</f>
        <v>events / year</v>
      </c>
      <c r="G95" s="1" t="s">
        <v>2869</v>
      </c>
    </row>
    <row r="96" spans="1:10" x14ac:dyDescent="0.35">
      <c r="A96" s="2" t="s">
        <v>2314</v>
      </c>
      <c r="B96" s="2" t="s">
        <v>3935</v>
      </c>
      <c r="C96" s="43">
        <v>1</v>
      </c>
      <c r="D96" s="1" t="s">
        <v>59</v>
      </c>
      <c r="E96" s="1" t="s">
        <v>60</v>
      </c>
      <c r="F96" s="1" t="str">
        <f>UnitControlCenter!$B$16</f>
        <v>cases / year</v>
      </c>
      <c r="G96" s="1" t="s">
        <v>3936</v>
      </c>
    </row>
    <row r="97" spans="1:10" x14ac:dyDescent="0.35">
      <c r="A97" s="2" t="s">
        <v>2314</v>
      </c>
      <c r="B97" s="2" t="s">
        <v>2860</v>
      </c>
      <c r="C97" s="43">
        <v>1</v>
      </c>
      <c r="D97" s="1" t="s">
        <v>59</v>
      </c>
      <c r="E97" s="1" t="s">
        <v>60</v>
      </c>
      <c r="F97" s="1" t="str">
        <f>UnitControlCenter!$B$17</f>
        <v>events / year</v>
      </c>
      <c r="G97" s="1" t="s">
        <v>2865</v>
      </c>
    </row>
    <row r="98" spans="1:10" x14ac:dyDescent="0.35">
      <c r="A98" s="2" t="s">
        <v>2314</v>
      </c>
      <c r="B98" s="2" t="s">
        <v>2861</v>
      </c>
      <c r="C98" s="43">
        <v>1</v>
      </c>
      <c r="D98" s="1" t="s">
        <v>59</v>
      </c>
      <c r="E98" s="1" t="s">
        <v>60</v>
      </c>
      <c r="F98" s="1" t="str">
        <f>UnitControlCenter!B14</f>
        <v>admissions / year</v>
      </c>
      <c r="G98" s="1" t="s">
        <v>2866</v>
      </c>
    </row>
    <row r="99" spans="1:10" ht="29" x14ac:dyDescent="0.35">
      <c r="A99" s="2" t="s">
        <v>2314</v>
      </c>
      <c r="B99" s="2" t="s">
        <v>3981</v>
      </c>
      <c r="C99" s="43">
        <v>1</v>
      </c>
      <c r="D99" s="1" t="s">
        <v>59</v>
      </c>
      <c r="E99" s="1" t="s">
        <v>60</v>
      </c>
      <c r="F99" s="1" t="str">
        <f>UnitControlCenter!B15</f>
        <v>visits / year</v>
      </c>
      <c r="G99" s="1" t="s">
        <v>3982</v>
      </c>
    </row>
    <row r="100" spans="1:10" ht="29" x14ac:dyDescent="0.35">
      <c r="A100" s="2" t="s">
        <v>2314</v>
      </c>
      <c r="B100" s="2" t="s">
        <v>2862</v>
      </c>
      <c r="C100" s="43">
        <v>1</v>
      </c>
      <c r="D100" s="1" t="s">
        <v>59</v>
      </c>
      <c r="E100" s="1" t="s">
        <v>60</v>
      </c>
      <c r="F100" s="1" t="str">
        <f>UnitControlCenter!B13</f>
        <v>days / year</v>
      </c>
      <c r="G100" s="1" t="s">
        <v>2867</v>
      </c>
    </row>
    <row r="101" spans="1:10" ht="29" x14ac:dyDescent="0.35">
      <c r="A101" s="2" t="s">
        <v>2314</v>
      </c>
      <c r="B101" s="2" t="s">
        <v>3926</v>
      </c>
      <c r="C101" s="43">
        <v>1</v>
      </c>
      <c r="D101" s="1" t="s">
        <v>59</v>
      </c>
      <c r="E101" s="1" t="s">
        <v>60</v>
      </c>
      <c r="F101" s="1" t="str">
        <f>UnitControlCenter!$B$16</f>
        <v>cases / year</v>
      </c>
      <c r="G101" s="1" t="s">
        <v>3927</v>
      </c>
    </row>
    <row r="102" spans="1:10" x14ac:dyDescent="0.35">
      <c r="A102" s="2" t="s">
        <v>2314</v>
      </c>
      <c r="B102" s="2" t="s">
        <v>3928</v>
      </c>
      <c r="C102" s="43">
        <v>1</v>
      </c>
      <c r="D102" s="1" t="s">
        <v>59</v>
      </c>
      <c r="E102" s="1" t="s">
        <v>60</v>
      </c>
      <c r="F102" s="1" t="str">
        <f>UnitControlCenter!$B$16</f>
        <v>cases / year</v>
      </c>
      <c r="G102" s="1" t="s">
        <v>3929</v>
      </c>
    </row>
    <row r="103" spans="1:10" x14ac:dyDescent="0.35">
      <c r="A103" s="2" t="s">
        <v>2314</v>
      </c>
      <c r="B103" s="2" t="s">
        <v>3930</v>
      </c>
      <c r="C103" s="43">
        <v>1</v>
      </c>
      <c r="D103" s="1" t="s">
        <v>59</v>
      </c>
      <c r="E103" s="1" t="s">
        <v>60</v>
      </c>
      <c r="F103" s="1" t="str">
        <f>UnitControlCenter!$B$16</f>
        <v>cases / year</v>
      </c>
      <c r="G103" s="1" t="s">
        <v>3931</v>
      </c>
    </row>
    <row r="104" spans="1:10" ht="29" x14ac:dyDescent="0.35">
      <c r="A104" s="2" t="s">
        <v>2314</v>
      </c>
      <c r="B104" s="2" t="s">
        <v>3932</v>
      </c>
      <c r="C104" s="43">
        <v>1</v>
      </c>
      <c r="D104" s="1" t="s">
        <v>59</v>
      </c>
      <c r="E104" s="1" t="s">
        <v>60</v>
      </c>
      <c r="F104" s="1" t="str">
        <f>UnitControlCenter!$B$16</f>
        <v>cases / year</v>
      </c>
      <c r="G104" s="1" t="s">
        <v>3933</v>
      </c>
    </row>
    <row r="105" spans="1:10" ht="29" x14ac:dyDescent="0.35">
      <c r="A105" s="1" t="s">
        <v>2314</v>
      </c>
      <c r="B105" s="1" t="s">
        <v>2862</v>
      </c>
      <c r="C105" s="43">
        <v>1</v>
      </c>
      <c r="D105" s="1" t="s">
        <v>59</v>
      </c>
      <c r="E105" s="1" t="s">
        <v>60</v>
      </c>
      <c r="F105" s="1" t="str">
        <f>UnitControlCenter!B13</f>
        <v>days / year</v>
      </c>
      <c r="G105" s="1" t="s">
        <v>2867</v>
      </c>
    </row>
    <row r="106" spans="1:10" ht="15" thickBot="1" x14ac:dyDescent="0.4">
      <c r="A106" s="192" t="s">
        <v>2314</v>
      </c>
      <c r="B106" s="192" t="s">
        <v>3937</v>
      </c>
      <c r="C106" s="199">
        <v>1</v>
      </c>
      <c r="D106" s="193" t="s">
        <v>59</v>
      </c>
      <c r="E106" s="193" t="s">
        <v>60</v>
      </c>
      <c r="F106" s="193" t="str">
        <f>UnitControlCenter!B13</f>
        <v>days / year</v>
      </c>
      <c r="G106" s="193" t="s">
        <v>3938</v>
      </c>
      <c r="H106" s="193"/>
      <c r="I106" s="193"/>
      <c r="J106" s="193"/>
    </row>
    <row r="107" spans="1:10" ht="217.5" x14ac:dyDescent="0.35">
      <c r="A107" s="2" t="s">
        <v>2438</v>
      </c>
      <c r="B107" s="2" t="s">
        <v>2316</v>
      </c>
      <c r="C107" s="43">
        <v>1</v>
      </c>
      <c r="D107" s="1" t="s">
        <v>61</v>
      </c>
      <c r="E107" s="1" t="s">
        <v>62</v>
      </c>
      <c r="F107" s="1" t="str">
        <f>UnitControlCenter!$B$21</f>
        <v>terawatt-hours (TWh) / year</v>
      </c>
      <c r="G107" s="1" t="s">
        <v>3685</v>
      </c>
      <c r="H107" s="1" t="s">
        <v>3686</v>
      </c>
      <c r="I107" s="1" t="s">
        <v>3687</v>
      </c>
    </row>
    <row r="108" spans="1:10" ht="261" x14ac:dyDescent="0.35">
      <c r="A108" s="2" t="s">
        <v>2438</v>
      </c>
      <c r="B108" s="2" t="s">
        <v>2317</v>
      </c>
      <c r="C108" s="43">
        <v>1</v>
      </c>
      <c r="D108" s="1" t="s">
        <v>61</v>
      </c>
      <c r="E108" s="1" t="s">
        <v>60</v>
      </c>
      <c r="F108" s="1" t="str">
        <f>UnitControlCenter!$B$21</f>
        <v>terawatt-hours (TWh) / year</v>
      </c>
      <c r="G108" s="1" t="s">
        <v>3707</v>
      </c>
      <c r="H108" s="1" t="s">
        <v>3686</v>
      </c>
      <c r="I108" s="1" t="s">
        <v>3687</v>
      </c>
    </row>
    <row r="109" spans="1:10" ht="232" x14ac:dyDescent="0.35">
      <c r="A109" s="2" t="s">
        <v>2438</v>
      </c>
      <c r="B109" s="2" t="s">
        <v>2318</v>
      </c>
      <c r="C109" s="43">
        <v>1</v>
      </c>
      <c r="D109" s="1" t="s">
        <v>61</v>
      </c>
      <c r="E109" s="1" t="s">
        <v>62</v>
      </c>
      <c r="F109" s="1" t="str">
        <f>UnitControlCenter!$B$26</f>
        <v>gigawatts (GW) / year</v>
      </c>
      <c r="G109" s="1" t="s">
        <v>3996</v>
      </c>
      <c r="H109" s="1" t="s">
        <v>3997</v>
      </c>
      <c r="I109" s="1" t="s">
        <v>3998</v>
      </c>
    </row>
    <row r="110" spans="1:10" ht="261" x14ac:dyDescent="0.35">
      <c r="A110" s="2" t="s">
        <v>2438</v>
      </c>
      <c r="B110" s="2" t="s">
        <v>2319</v>
      </c>
      <c r="C110" s="43">
        <v>1</v>
      </c>
      <c r="D110" s="1" t="s">
        <v>61</v>
      </c>
      <c r="E110" s="1" t="s">
        <v>60</v>
      </c>
      <c r="F110" s="1" t="str">
        <f>UnitControlCenter!$B$26</f>
        <v>gigawatts (GW) / year</v>
      </c>
      <c r="G110" s="1" t="s">
        <v>3999</v>
      </c>
      <c r="H110" s="1" t="s">
        <v>4000</v>
      </c>
      <c r="I110" s="1" t="s">
        <v>3998</v>
      </c>
    </row>
    <row r="111" spans="1:10" ht="72.5" x14ac:dyDescent="0.35">
      <c r="A111" s="2" t="s">
        <v>2438</v>
      </c>
      <c r="B111" s="2" t="s">
        <v>2439</v>
      </c>
      <c r="C111" s="43">
        <v>1</v>
      </c>
      <c r="D111" s="1" t="s">
        <v>61</v>
      </c>
      <c r="E111" s="1" t="s">
        <v>62</v>
      </c>
      <c r="F111" s="1" t="str">
        <f>UnitControlCenter!$B$21</f>
        <v>terawatt-hours (TWh) / year</v>
      </c>
      <c r="G111" s="1" t="s">
        <v>3682</v>
      </c>
      <c r="H111" s="1" t="s">
        <v>3683</v>
      </c>
      <c r="I111" s="1" t="s">
        <v>3684</v>
      </c>
    </row>
    <row r="112" spans="1:10" ht="29" x14ac:dyDescent="0.35">
      <c r="A112" s="2" t="s">
        <v>2438</v>
      </c>
      <c r="B112" s="2" t="s">
        <v>4001</v>
      </c>
      <c r="C112" s="43">
        <v>1</v>
      </c>
      <c r="D112" s="1" t="s">
        <v>61</v>
      </c>
      <c r="E112" s="1" t="s">
        <v>60</v>
      </c>
      <c r="F112" s="1" t="str">
        <f>UnitControlCenter!B23</f>
        <v>%</v>
      </c>
      <c r="G112" s="1" t="s">
        <v>4002</v>
      </c>
      <c r="H112" s="1" t="s">
        <v>4003</v>
      </c>
      <c r="I112" s="1" t="s">
        <v>4004</v>
      </c>
    </row>
    <row r="113" spans="1:10" ht="29" x14ac:dyDescent="0.35">
      <c r="A113" s="2" t="s">
        <v>2438</v>
      </c>
      <c r="B113" s="2" t="s">
        <v>3282</v>
      </c>
      <c r="C113" s="43">
        <v>1</v>
      </c>
      <c r="D113" s="1" t="s">
        <v>59</v>
      </c>
      <c r="E113" s="1" t="s">
        <v>60</v>
      </c>
      <c r="F113" s="1" t="str">
        <f>UnitControlCenter!B24</f>
        <v>metric tons CO2e / megawatt-hour (MWh)</v>
      </c>
      <c r="G113" s="1" t="s">
        <v>3281</v>
      </c>
    </row>
    <row r="114" spans="1:10" ht="29.5" thickBot="1" x14ac:dyDescent="0.4">
      <c r="A114" s="192" t="s">
        <v>2438</v>
      </c>
      <c r="B114" s="192" t="s">
        <v>3289</v>
      </c>
      <c r="C114" s="199">
        <v>1</v>
      </c>
      <c r="D114" s="193" t="s">
        <v>59</v>
      </c>
      <c r="E114" s="193" t="s">
        <v>60</v>
      </c>
      <c r="F114" s="193" t="str">
        <f>UnitControlCenter!B25</f>
        <v>kilowatt-hour / 2024 dollar</v>
      </c>
      <c r="G114" s="193" t="s">
        <v>3290</v>
      </c>
      <c r="H114" s="193"/>
      <c r="I114" s="193"/>
      <c r="J114" s="193"/>
    </row>
    <row r="115" spans="1:10" ht="188.5" x14ac:dyDescent="0.35">
      <c r="A115" s="2" t="s">
        <v>4005</v>
      </c>
      <c r="B115" s="2" t="s">
        <v>4006</v>
      </c>
      <c r="C115" s="43">
        <v>1</v>
      </c>
      <c r="D115" s="1" t="s">
        <v>61</v>
      </c>
      <c r="E115" s="1" t="s">
        <v>2331</v>
      </c>
      <c r="F115" s="1" t="str">
        <f>UnitControlCenter!B50</f>
        <v>million 2024 dollars / megawatt (MW)</v>
      </c>
      <c r="G115" s="1" t="s">
        <v>4007</v>
      </c>
      <c r="H115" s="1" t="s">
        <v>3571</v>
      </c>
      <c r="I115" s="43" t="s">
        <v>3573</v>
      </c>
    </row>
    <row r="116" spans="1:10" ht="29" x14ac:dyDescent="0.35">
      <c r="A116" s="2" t="s">
        <v>3068</v>
      </c>
      <c r="B116" s="2" t="s">
        <v>3688</v>
      </c>
      <c r="C116" s="43">
        <v>1</v>
      </c>
      <c r="D116" s="1" t="s">
        <v>59</v>
      </c>
      <c r="E116" s="1" t="s">
        <v>60</v>
      </c>
      <c r="F116" s="1" t="str">
        <f>UnitControlCenter!B27</f>
        <v>2024 dollars / megawatt-hour (MWh)</v>
      </c>
      <c r="G116" s="1" t="s">
        <v>3689</v>
      </c>
    </row>
    <row r="117" spans="1:10" ht="29" x14ac:dyDescent="0.35">
      <c r="A117" s="2" t="s">
        <v>3068</v>
      </c>
      <c r="B117" s="2" t="s">
        <v>2320</v>
      </c>
      <c r="C117" s="43">
        <v>1</v>
      </c>
      <c r="D117" s="1" t="s">
        <v>61</v>
      </c>
      <c r="E117" s="1" t="s">
        <v>62</v>
      </c>
      <c r="F117" s="1" t="str">
        <f>UnitControlCenter!$B$21</f>
        <v>terawatt-hours (TWh) / year</v>
      </c>
      <c r="G117" s="1" t="s">
        <v>2733</v>
      </c>
      <c r="H117" s="1" t="s">
        <v>2734</v>
      </c>
      <c r="I117" s="1" t="s">
        <v>2735</v>
      </c>
    </row>
    <row r="118" spans="1:10" ht="101.5" x14ac:dyDescent="0.35">
      <c r="A118" s="2" t="s">
        <v>4005</v>
      </c>
      <c r="B118" s="2" t="s">
        <v>3069</v>
      </c>
      <c r="C118" s="43">
        <v>1</v>
      </c>
      <c r="D118" s="1" t="s">
        <v>61</v>
      </c>
      <c r="E118" s="1" t="s">
        <v>62</v>
      </c>
      <c r="F118" s="1" t="str">
        <f>UnitControlCenter!$B$3</f>
        <v>million metric tons / year</v>
      </c>
      <c r="G118" s="1" t="s">
        <v>3509</v>
      </c>
      <c r="H118" s="1" t="s">
        <v>3572</v>
      </c>
      <c r="I118" s="43" t="s">
        <v>3574</v>
      </c>
    </row>
    <row r="119" spans="1:10" ht="188.5" x14ac:dyDescent="0.35">
      <c r="A119" s="2" t="s">
        <v>4005</v>
      </c>
      <c r="B119" s="2" t="s">
        <v>2432</v>
      </c>
      <c r="C119" s="43">
        <v>1</v>
      </c>
      <c r="D119" s="1" t="s">
        <v>61</v>
      </c>
      <c r="E119" s="1" t="s">
        <v>62</v>
      </c>
      <c r="F119" s="1" t="str">
        <f>UnitControlCenter!$B$28</f>
        <v>cubic km / yr</v>
      </c>
      <c r="G119" s="1" t="s">
        <v>3508</v>
      </c>
      <c r="H119" s="1" t="s">
        <v>3571</v>
      </c>
      <c r="I119" s="43" t="s">
        <v>3573</v>
      </c>
    </row>
    <row r="120" spans="1:10" s="193" customFormat="1" ht="189" thickBot="1" x14ac:dyDescent="0.4">
      <c r="A120" s="192" t="s">
        <v>4005</v>
      </c>
      <c r="B120" s="192" t="s">
        <v>2433</v>
      </c>
      <c r="C120" s="199">
        <v>1</v>
      </c>
      <c r="D120" s="193" t="s">
        <v>61</v>
      </c>
      <c r="E120" s="193" t="s">
        <v>62</v>
      </c>
      <c r="F120" s="193" t="str">
        <f>UnitControlCenter!$B$28</f>
        <v>cubic km / yr</v>
      </c>
      <c r="G120" s="193" t="s">
        <v>3510</v>
      </c>
      <c r="H120" s="193" t="s">
        <v>3571</v>
      </c>
      <c r="I120" s="199" t="s">
        <v>3573</v>
      </c>
    </row>
    <row r="121" spans="1:10" ht="409.5" customHeight="1" x14ac:dyDescent="0.35">
      <c r="A121" s="2" t="s">
        <v>3943</v>
      </c>
      <c r="B121" s="2" t="s">
        <v>3944</v>
      </c>
      <c r="C121" s="43">
        <v>1</v>
      </c>
      <c r="D121" s="1" t="s">
        <v>61</v>
      </c>
      <c r="E121" s="1" t="s">
        <v>3482</v>
      </c>
      <c r="F121" s="1" t="str">
        <f>UnitControlCenter!$B$22</f>
        <v>terawatt-hours (TWh)</v>
      </c>
      <c r="G121" s="1" t="s">
        <v>3971</v>
      </c>
      <c r="H121" s="1" t="s">
        <v>3968</v>
      </c>
      <c r="I121" s="1" t="s">
        <v>3969</v>
      </c>
    </row>
    <row r="122" spans="1:10" ht="409.5" x14ac:dyDescent="0.35">
      <c r="A122" s="2" t="s">
        <v>3943</v>
      </c>
      <c r="B122" s="2" t="s">
        <v>3945</v>
      </c>
      <c r="C122" s="43">
        <v>1</v>
      </c>
      <c r="D122" s="1" t="s">
        <v>61</v>
      </c>
      <c r="E122" s="1" t="s">
        <v>3482</v>
      </c>
      <c r="F122" s="1" t="str">
        <f>UnitControlCenter!$B$22</f>
        <v>terawatt-hours (TWh)</v>
      </c>
      <c r="G122" s="1" t="s">
        <v>3980</v>
      </c>
      <c r="H122" s="373" t="str">
        <f>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2" s="373" t="str">
        <f>I$121</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3" spans="1:10" ht="409.5" x14ac:dyDescent="0.35">
      <c r="A123" s="2" t="s">
        <v>3943</v>
      </c>
      <c r="B123" s="2" t="s">
        <v>3946</v>
      </c>
      <c r="C123" s="43">
        <v>1</v>
      </c>
      <c r="D123" s="1" t="s">
        <v>61</v>
      </c>
      <c r="E123" s="1" t="s">
        <v>3482</v>
      </c>
      <c r="F123" s="1" t="str">
        <f>UnitControlCenter!$B$22</f>
        <v>terawatt-hours (TWh)</v>
      </c>
      <c r="G123" s="1" t="s">
        <v>3972</v>
      </c>
      <c r="H123" s="373" t="str">
        <f t="shared" ref="H123:I126" si="0">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4" spans="1:10" ht="409.5" x14ac:dyDescent="0.35">
      <c r="A124" s="2" t="s">
        <v>3943</v>
      </c>
      <c r="B124" s="2" t="s">
        <v>3947</v>
      </c>
      <c r="C124" s="43">
        <v>1</v>
      </c>
      <c r="D124" s="1" t="s">
        <v>61</v>
      </c>
      <c r="E124" s="1" t="s">
        <v>3482</v>
      </c>
      <c r="F124" s="1" t="str">
        <f>UnitControlCenter!$B$22</f>
        <v>terawatt-hours (TWh)</v>
      </c>
      <c r="G124" s="1" t="s">
        <v>3973</v>
      </c>
      <c r="H12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5" spans="1:10" ht="409.5" x14ac:dyDescent="0.35">
      <c r="A125" s="2" t="s">
        <v>3943</v>
      </c>
      <c r="B125" s="2" t="s">
        <v>3949</v>
      </c>
      <c r="C125" s="43">
        <v>1</v>
      </c>
      <c r="D125" s="1" t="s">
        <v>61</v>
      </c>
      <c r="E125" s="1" t="s">
        <v>3482</v>
      </c>
      <c r="F125" s="1" t="str">
        <f>UnitControlCenter!$B$22</f>
        <v>terawatt-hours (TWh)</v>
      </c>
      <c r="G125" s="1" t="s">
        <v>3979</v>
      </c>
      <c r="H125"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5"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6" spans="1:10" ht="409.5" x14ac:dyDescent="0.35">
      <c r="A126" s="2" t="s">
        <v>3943</v>
      </c>
      <c r="B126" s="2" t="s">
        <v>3948</v>
      </c>
      <c r="C126" s="43">
        <v>1</v>
      </c>
      <c r="D126" s="1" t="s">
        <v>61</v>
      </c>
      <c r="E126" s="1" t="s">
        <v>3482</v>
      </c>
      <c r="F126" s="1" t="str">
        <f>UnitControlCenter!$B$22</f>
        <v>terawatt-hours (TWh)</v>
      </c>
      <c r="G126" s="1" t="s">
        <v>3978</v>
      </c>
      <c r="H126"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6"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7" spans="1:10" ht="409.5" x14ac:dyDescent="0.35">
      <c r="A127" s="2" t="s">
        <v>3943</v>
      </c>
      <c r="B127" s="2" t="s">
        <v>3950</v>
      </c>
      <c r="C127" s="43">
        <v>1</v>
      </c>
      <c r="D127" s="1" t="s">
        <v>61</v>
      </c>
      <c r="E127" s="1" t="s">
        <v>3483</v>
      </c>
      <c r="F127" s="1" t="str">
        <f>UnitControlCenter!$B$22</f>
        <v>terawatt-hours (TWh)</v>
      </c>
      <c r="G127" s="363" t="str">
        <f>G121</f>
        <v>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v>
      </c>
      <c r="H127" s="363" t="str">
        <f t="shared" ref="H127:I127" si="1">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7"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7" s="363"/>
    </row>
    <row r="128" spans="1:10" ht="409.5" x14ac:dyDescent="0.35">
      <c r="A128" s="2" t="s">
        <v>3943</v>
      </c>
      <c r="B128" s="2" t="s">
        <v>3951</v>
      </c>
      <c r="C128" s="43">
        <v>1</v>
      </c>
      <c r="D128" s="1" t="s">
        <v>61</v>
      </c>
      <c r="E128" s="1" t="s">
        <v>3483</v>
      </c>
      <c r="F128" s="1" t="str">
        <f>UnitControlCenter!$B$22</f>
        <v>terawatt-hours (TWh)</v>
      </c>
      <c r="G128" s="363" t="str">
        <f t="shared" ref="G128:G132" si="2">G122</f>
        <v>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v>
      </c>
      <c r="H128" s="363" t="str">
        <f t="shared" ref="H128:I128" si="3">H122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8"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8" s="363"/>
    </row>
    <row r="129" spans="1:10" ht="409.5" x14ac:dyDescent="0.35">
      <c r="A129" s="2" t="s">
        <v>3943</v>
      </c>
      <c r="B129" s="2" t="s">
        <v>3952</v>
      </c>
      <c r="C129" s="43">
        <v>1</v>
      </c>
      <c r="D129" s="1" t="s">
        <v>61</v>
      </c>
      <c r="E129" s="1" t="s">
        <v>3483</v>
      </c>
      <c r="F129" s="1" t="str">
        <f>UnitControlCenter!$B$22</f>
        <v>terawatt-hours (TWh)</v>
      </c>
      <c r="G129" s="363" t="str">
        <f t="shared" si="2"/>
        <v>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v>
      </c>
      <c r="H129" s="363" t="str">
        <f t="shared" ref="H129:I129" si="4">H123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9"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9" s="363"/>
    </row>
    <row r="130" spans="1:10" ht="409.5" x14ac:dyDescent="0.35">
      <c r="A130" s="2" t="s">
        <v>3943</v>
      </c>
      <c r="B130" s="2" t="s">
        <v>3953</v>
      </c>
      <c r="C130" s="43">
        <v>1</v>
      </c>
      <c r="D130" s="1" t="s">
        <v>61</v>
      </c>
      <c r="E130" s="1" t="s">
        <v>3483</v>
      </c>
      <c r="F130" s="1" t="str">
        <f>UnitControlCenter!$B$22</f>
        <v>terawatt-hours (TWh)</v>
      </c>
      <c r="G130" s="363" t="str">
        <f t="shared" si="2"/>
        <v>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v>
      </c>
      <c r="H130" s="363" t="str">
        <f t="shared" ref="H130:I130" si="5">H124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0" s="363"/>
    </row>
    <row r="131" spans="1:10" ht="409.5" x14ac:dyDescent="0.35">
      <c r="A131" s="2" t="s">
        <v>3943</v>
      </c>
      <c r="B131" s="2" t="s">
        <v>3955</v>
      </c>
      <c r="C131" s="43">
        <v>1</v>
      </c>
      <c r="D131" s="1" t="s">
        <v>61</v>
      </c>
      <c r="E131" s="1" t="s">
        <v>3483</v>
      </c>
      <c r="F131" s="1" t="str">
        <f>UnitControlCenter!$B$22</f>
        <v>terawatt-hours (TWh)</v>
      </c>
      <c r="G131" s="363" t="str">
        <f t="shared" si="2"/>
        <v>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v>
      </c>
      <c r="H131" s="363" t="str">
        <f t="shared" ref="H131:I131" si="6">H125</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1"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1" s="363"/>
    </row>
    <row r="132" spans="1:10" ht="409.5" x14ac:dyDescent="0.35">
      <c r="A132" s="2" t="s">
        <v>3943</v>
      </c>
      <c r="B132" s="2" t="s">
        <v>3954</v>
      </c>
      <c r="C132" s="43">
        <v>1</v>
      </c>
      <c r="D132" s="1" t="s">
        <v>61</v>
      </c>
      <c r="E132" s="1" t="s">
        <v>3483</v>
      </c>
      <c r="F132" s="1" t="str">
        <f>UnitControlCenter!$B$22</f>
        <v>terawatt-hours (TWh)</v>
      </c>
      <c r="G132" s="363" t="str">
        <f t="shared" si="2"/>
        <v>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v>
      </c>
      <c r="H132" s="363" t="str">
        <f t="shared" ref="H132:I132" si="7">H126</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2"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2" s="363"/>
    </row>
    <row r="133" spans="1:10" ht="409.5" x14ac:dyDescent="0.35">
      <c r="A133" s="2" t="s">
        <v>3943</v>
      </c>
      <c r="B133" s="2" t="s">
        <v>3956</v>
      </c>
      <c r="C133" s="43">
        <v>1</v>
      </c>
      <c r="D133" s="1" t="s">
        <v>61</v>
      </c>
      <c r="E133" s="1" t="s">
        <v>3482</v>
      </c>
      <c r="F133" s="1" t="str">
        <f>UnitControlCenter!$B$22</f>
        <v>terawatt-hours (TWh)</v>
      </c>
      <c r="G133" s="1" t="s">
        <v>3536</v>
      </c>
      <c r="H133" s="1" t="s">
        <v>3632</v>
      </c>
      <c r="I133" s="1" t="s">
        <v>3533</v>
      </c>
    </row>
    <row r="134" spans="1:10" ht="406" x14ac:dyDescent="0.35">
      <c r="A134" s="2" t="s">
        <v>3943</v>
      </c>
      <c r="B134" s="2" t="s">
        <v>3957</v>
      </c>
      <c r="C134" s="43">
        <v>1</v>
      </c>
      <c r="D134" s="1" t="s">
        <v>61</v>
      </c>
      <c r="E134" s="1" t="s">
        <v>3482</v>
      </c>
      <c r="F134" s="1" t="str">
        <f>UnitControlCenter!$B$22</f>
        <v>terawatt-hours (TWh)</v>
      </c>
      <c r="G134" s="1" t="s">
        <v>3537</v>
      </c>
      <c r="H134" s="373" t="str">
        <f>H$133</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4" s="373" t="str">
        <f>I$133</f>
        <v>abd8a4, af64ff, b49f00, ff9999, e5ffcc, 620e7a, 65fffb, 00b050, ff6400, ffff00, f1bb18, c2dffd, 087bf1, 004185, ccff33, 04ffaf, bfb088, ff00ff, 000000, ad6600, 740000, f593e0, 9b1cb0, c01b00, ff0000, 6e8000, 004d10, 009999, 969696, b49f00, af64ff</v>
      </c>
    </row>
    <row r="135" spans="1:10" ht="409.5" x14ac:dyDescent="0.35">
      <c r="A135" s="2" t="s">
        <v>3943</v>
      </c>
      <c r="B135" s="2" t="s">
        <v>3958</v>
      </c>
      <c r="C135" s="43">
        <v>1</v>
      </c>
      <c r="D135" s="1" t="s">
        <v>61</v>
      </c>
      <c r="E135" s="1" t="s">
        <v>3482</v>
      </c>
      <c r="F135" s="1" t="str">
        <f>UnitControlCenter!$B$22</f>
        <v>terawatt-hours (TWh)</v>
      </c>
      <c r="G135" s="1" t="s">
        <v>3538</v>
      </c>
      <c r="H135" s="373" t="str">
        <f t="shared" ref="H135:I144" si="8">H$133</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5" s="373" t="str">
        <f t="shared" si="8"/>
        <v>abd8a4, af64ff, b49f00, ff9999, e5ffcc, 620e7a, 65fffb, 00b050, ff6400, ffff00, f1bb18, c2dffd, 087bf1, 004185, ccff33, 04ffaf, bfb088, ff00ff, 000000, ad6600, 740000, f593e0, 9b1cb0, c01b00, ff0000, 6e8000, 004d10, 009999, 969696, b49f00, af64ff</v>
      </c>
    </row>
    <row r="136" spans="1:10" ht="409.5" x14ac:dyDescent="0.35">
      <c r="A136" s="2" t="s">
        <v>3943</v>
      </c>
      <c r="B136" s="2" t="s">
        <v>3959</v>
      </c>
      <c r="C136" s="43">
        <v>1</v>
      </c>
      <c r="D136" s="1" t="s">
        <v>61</v>
      </c>
      <c r="E136" s="1" t="s">
        <v>3482</v>
      </c>
      <c r="F136" s="1" t="str">
        <f>UnitControlCenter!$B$22</f>
        <v>terawatt-hours (TWh)</v>
      </c>
      <c r="G136" s="1" t="s">
        <v>3539</v>
      </c>
      <c r="H136"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6" s="373" t="str">
        <f t="shared" si="8"/>
        <v>abd8a4, af64ff, b49f00, ff9999, e5ffcc, 620e7a, 65fffb, 00b050, ff6400, ffff00, f1bb18, c2dffd, 087bf1, 004185, ccff33, 04ffaf, bfb088, ff00ff, 000000, ad6600, 740000, f593e0, 9b1cb0, c01b00, ff0000, 6e8000, 004d10, 009999, 969696, b49f00, af64ff</v>
      </c>
    </row>
    <row r="137" spans="1:10" ht="409.5" x14ac:dyDescent="0.35">
      <c r="A137" s="2" t="s">
        <v>3943</v>
      </c>
      <c r="B137" s="2" t="s">
        <v>3960</v>
      </c>
      <c r="C137" s="43">
        <v>1</v>
      </c>
      <c r="D137" s="1" t="s">
        <v>61</v>
      </c>
      <c r="E137" s="1" t="s">
        <v>3482</v>
      </c>
      <c r="F137" s="1" t="str">
        <f>UnitControlCenter!$B$22</f>
        <v>terawatt-hours (TWh)</v>
      </c>
      <c r="G137" s="1" t="s">
        <v>3534</v>
      </c>
      <c r="H137"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7" s="373" t="str">
        <f t="shared" si="8"/>
        <v>abd8a4, af64ff, b49f00, ff9999, e5ffcc, 620e7a, 65fffb, 00b050, ff6400, ffff00, f1bb18, c2dffd, 087bf1, 004185, ccff33, 04ffaf, bfb088, ff00ff, 000000, ad6600, 740000, f593e0, 9b1cb0, c01b00, ff0000, 6e8000, 004d10, 009999, 969696, b49f00, af64ff</v>
      </c>
    </row>
    <row r="138" spans="1:10" ht="409.5" x14ac:dyDescent="0.35">
      <c r="A138" s="2" t="s">
        <v>3943</v>
      </c>
      <c r="B138" s="2" t="s">
        <v>3961</v>
      </c>
      <c r="C138" s="43">
        <v>1</v>
      </c>
      <c r="D138" s="1" t="s">
        <v>61</v>
      </c>
      <c r="E138" s="1" t="s">
        <v>3482</v>
      </c>
      <c r="F138" s="1" t="str">
        <f>UnitControlCenter!$B$22</f>
        <v>terawatt-hours (TWh)</v>
      </c>
      <c r="G138" s="1" t="s">
        <v>3535</v>
      </c>
      <c r="H138"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8" s="373" t="str">
        <f t="shared" si="8"/>
        <v>abd8a4, af64ff, b49f00, ff9999, e5ffcc, 620e7a, 65fffb, 00b050, ff6400, ffff00, f1bb18, c2dffd, 087bf1, 004185, ccff33, 04ffaf, bfb088, ff00ff, 000000, ad6600, 740000, f593e0, 9b1cb0, c01b00, ff0000, 6e8000, 004d10, 009999, 969696, b49f00, af64ff</v>
      </c>
    </row>
    <row r="139" spans="1:10" ht="409.5" x14ac:dyDescent="0.35">
      <c r="A139" s="2" t="s">
        <v>3943</v>
      </c>
      <c r="B139" s="2" t="s">
        <v>3962</v>
      </c>
      <c r="C139" s="43">
        <v>1</v>
      </c>
      <c r="D139" s="1" t="s">
        <v>61</v>
      </c>
      <c r="E139" s="1" t="s">
        <v>3483</v>
      </c>
      <c r="F139" s="1" t="str">
        <f>UnitControlCenter!$B$22</f>
        <v>terawatt-hours (TWh)</v>
      </c>
      <c r="G139" s="363" t="str">
        <f>G133</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39"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9" s="363" t="str">
        <f t="shared" si="8"/>
        <v>abd8a4, af64ff, b49f00, ff9999, e5ffcc, 620e7a, 65fffb, 00b050, ff6400, ffff00, f1bb18, c2dffd, 087bf1, 004185, ccff33, 04ffaf, bfb088, ff00ff, 000000, ad6600, 740000, f593e0, 9b1cb0, c01b00, ff0000, 6e8000, 004d10, 009999, 969696, b49f00, af64ff</v>
      </c>
      <c r="J139" s="363"/>
    </row>
    <row r="140" spans="1:10" ht="406" x14ac:dyDescent="0.35">
      <c r="A140" s="2" t="s">
        <v>3943</v>
      </c>
      <c r="B140" s="2" t="s">
        <v>3963</v>
      </c>
      <c r="C140" s="43">
        <v>1</v>
      </c>
      <c r="D140" s="1" t="s">
        <v>61</v>
      </c>
      <c r="E140" s="1" t="s">
        <v>3483</v>
      </c>
      <c r="F140" s="1" t="str">
        <f>UnitControlCenter!$B$22</f>
        <v>terawatt-hours (TWh)</v>
      </c>
      <c r="G140" s="363" t="str">
        <f t="shared" ref="G140" si="9">G134</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40"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0" s="363" t="str">
        <f t="shared" si="8"/>
        <v>abd8a4, af64ff, b49f00, ff9999, e5ffcc, 620e7a, 65fffb, 00b050, ff6400, ffff00, f1bb18, c2dffd, 087bf1, 004185, ccff33, 04ffaf, bfb088, ff00ff, 000000, ad6600, 740000, f593e0, 9b1cb0, c01b00, ff0000, 6e8000, 004d10, 009999, 969696, b49f00, af64ff</v>
      </c>
      <c r="J140" s="363"/>
    </row>
    <row r="141" spans="1:10" ht="409.5" x14ac:dyDescent="0.35">
      <c r="A141" s="2" t="s">
        <v>3943</v>
      </c>
      <c r="B141" s="2" t="s">
        <v>3964</v>
      </c>
      <c r="C141" s="43">
        <v>1</v>
      </c>
      <c r="D141" s="1" t="s">
        <v>61</v>
      </c>
      <c r="E141" s="1" t="s">
        <v>3483</v>
      </c>
      <c r="F141" s="1" t="str">
        <f>UnitControlCenter!$B$22</f>
        <v>terawatt-hours (TWh)</v>
      </c>
      <c r="G141" s="363" t="str">
        <f t="shared" ref="G141" si="10">G135</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41"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1" s="363" t="str">
        <f t="shared" si="8"/>
        <v>abd8a4, af64ff, b49f00, ff9999, e5ffcc, 620e7a, 65fffb, 00b050, ff6400, ffff00, f1bb18, c2dffd, 087bf1, 004185, ccff33, 04ffaf, bfb088, ff00ff, 000000, ad6600, 740000, f593e0, 9b1cb0, c01b00, ff0000, 6e8000, 004d10, 009999, 969696, b49f00, af64ff</v>
      </c>
      <c r="J141" s="363"/>
    </row>
    <row r="142" spans="1:10" ht="409.5" x14ac:dyDescent="0.35">
      <c r="A142" s="2" t="s">
        <v>3943</v>
      </c>
      <c r="B142" s="2" t="s">
        <v>3965</v>
      </c>
      <c r="C142" s="43">
        <v>1</v>
      </c>
      <c r="D142" s="1" t="s">
        <v>61</v>
      </c>
      <c r="E142" s="1" t="s">
        <v>3483</v>
      </c>
      <c r="F142" s="1" t="str">
        <f>UnitControlCenter!$B$22</f>
        <v>terawatt-hours (TWh)</v>
      </c>
      <c r="G142" s="363" t="str">
        <f t="shared" ref="G142" si="11">G136</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42"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2" s="363" t="str">
        <f t="shared" si="8"/>
        <v>abd8a4, af64ff, b49f00, ff9999, e5ffcc, 620e7a, 65fffb, 00b050, ff6400, ffff00, f1bb18, c2dffd, 087bf1, 004185, ccff33, 04ffaf, bfb088, ff00ff, 000000, ad6600, 740000, f593e0, 9b1cb0, c01b00, ff0000, 6e8000, 004d10, 009999, 969696, b49f00, af64ff</v>
      </c>
      <c r="J142" s="363"/>
    </row>
    <row r="143" spans="1:10" ht="409.5" x14ac:dyDescent="0.35">
      <c r="A143" s="2" t="s">
        <v>3943</v>
      </c>
      <c r="B143" s="2" t="s">
        <v>3966</v>
      </c>
      <c r="C143" s="43">
        <v>1</v>
      </c>
      <c r="D143" s="1" t="s">
        <v>61</v>
      </c>
      <c r="E143" s="1" t="s">
        <v>3483</v>
      </c>
      <c r="F143" s="1" t="str">
        <f>UnitControlCenter!$B$22</f>
        <v>terawatt-hours (TWh)</v>
      </c>
      <c r="G143" s="363" t="str">
        <f t="shared" ref="G143" si="12">G137</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43"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3" s="363" t="str">
        <f t="shared" si="8"/>
        <v>abd8a4, af64ff, b49f00, ff9999, e5ffcc, 620e7a, 65fffb, 00b050, ff6400, ffff00, f1bb18, c2dffd, 087bf1, 004185, ccff33, 04ffaf, bfb088, ff00ff, 000000, ad6600, 740000, f593e0, 9b1cb0, c01b00, ff0000, 6e8000, 004d10, 009999, 969696, b49f00, af64ff</v>
      </c>
      <c r="J143" s="363"/>
    </row>
    <row r="144" spans="1:10" s="193" customFormat="1" ht="409.6" thickBot="1" x14ac:dyDescent="0.4">
      <c r="A144" s="192" t="s">
        <v>3943</v>
      </c>
      <c r="B144" s="192" t="s">
        <v>3967</v>
      </c>
      <c r="C144" s="199">
        <v>1</v>
      </c>
      <c r="D144" s="193" t="s">
        <v>61</v>
      </c>
      <c r="E144" s="193" t="s">
        <v>3483</v>
      </c>
      <c r="F144" s="193" t="str">
        <f>UnitControlCenter!$B$22</f>
        <v>terawatt-hours (TWh)</v>
      </c>
      <c r="G144" s="364" t="str">
        <f t="shared" ref="G144" si="13">G138</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44" s="364"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4" s="364" t="str">
        <f t="shared" si="8"/>
        <v>abd8a4, af64ff, b49f00, ff9999, e5ffcc, 620e7a, 65fffb, 00b050, ff6400, ffff00, f1bb18, c2dffd, 087bf1, 004185, ccff33, 04ffaf, bfb088, ff00ff, 000000, ad6600, 740000, f593e0, 9b1cb0, c01b00, ff0000, 6e8000, 004d10, 009999, 969696, b49f00, af64ff</v>
      </c>
      <c r="J144" s="364"/>
    </row>
    <row r="145" spans="1:9" ht="72.5" x14ac:dyDescent="0.35">
      <c r="A145" s="2" t="s">
        <v>2710</v>
      </c>
      <c r="B145" s="2" t="s">
        <v>2711</v>
      </c>
      <c r="C145" s="43">
        <v>1</v>
      </c>
      <c r="D145" s="1" t="s">
        <v>61</v>
      </c>
      <c r="E145" s="1" t="s">
        <v>62</v>
      </c>
      <c r="F145" s="1" t="str">
        <f>UnitControlCenter!$B$31</f>
        <v>million vehicles / year</v>
      </c>
      <c r="G145" s="1" t="s">
        <v>2576</v>
      </c>
      <c r="H145" s="1" t="s">
        <v>2577</v>
      </c>
      <c r="I145" s="1" t="s">
        <v>2578</v>
      </c>
    </row>
    <row r="146" spans="1:9" ht="72.5" x14ac:dyDescent="0.35">
      <c r="A146" s="2" t="s">
        <v>2710</v>
      </c>
      <c r="B146" s="2" t="s">
        <v>2712</v>
      </c>
      <c r="C146" s="43">
        <v>1</v>
      </c>
      <c r="D146" s="1" t="s">
        <v>61</v>
      </c>
      <c r="E146" s="1" t="s">
        <v>62</v>
      </c>
      <c r="F146" s="1" t="str">
        <f>UnitControlCenter!$B$32</f>
        <v>thousand vehicles / year</v>
      </c>
      <c r="G146" s="1" t="s">
        <v>2579</v>
      </c>
      <c r="H146" s="1" t="s">
        <v>2580</v>
      </c>
      <c r="I146" s="1" t="s">
        <v>2581</v>
      </c>
    </row>
    <row r="147" spans="1:9" ht="72.5" x14ac:dyDescent="0.35">
      <c r="A147" s="2" t="s">
        <v>2710</v>
      </c>
      <c r="B147" s="2" t="s">
        <v>3070</v>
      </c>
      <c r="C147" s="43">
        <v>1</v>
      </c>
      <c r="D147" s="1" t="s">
        <v>61</v>
      </c>
      <c r="E147" s="1" t="s">
        <v>62</v>
      </c>
      <c r="F147" s="1" t="str">
        <f>UnitControlCenter!$B$32</f>
        <v>thousand vehicles / year</v>
      </c>
      <c r="G147" s="1" t="s">
        <v>2582</v>
      </c>
      <c r="H147" s="1" t="s">
        <v>2577</v>
      </c>
      <c r="I147" s="1" t="s">
        <v>2578</v>
      </c>
    </row>
    <row r="148" spans="1:9" ht="72.5" x14ac:dyDescent="0.35">
      <c r="A148" s="2" t="s">
        <v>2710</v>
      </c>
      <c r="B148" s="2" t="s">
        <v>3073</v>
      </c>
      <c r="C148" s="43">
        <v>1</v>
      </c>
      <c r="D148" s="1" t="s">
        <v>61</v>
      </c>
      <c r="E148" s="1" t="s">
        <v>62</v>
      </c>
      <c r="F148" s="1" t="str">
        <f>UnitControlCenter!$B$32</f>
        <v>thousand vehicles / year</v>
      </c>
      <c r="G148" s="1" t="s">
        <v>2583</v>
      </c>
      <c r="H148" s="1" t="s">
        <v>2580</v>
      </c>
      <c r="I148" s="1" t="s">
        <v>2581</v>
      </c>
    </row>
    <row r="149" spans="1:9" ht="29" x14ac:dyDescent="0.35">
      <c r="A149" s="2" t="s">
        <v>2710</v>
      </c>
      <c r="B149" s="2" t="s">
        <v>3312</v>
      </c>
      <c r="C149" s="43">
        <v>1</v>
      </c>
      <c r="D149" s="1" t="s">
        <v>61</v>
      </c>
      <c r="E149" s="1" t="s">
        <v>62</v>
      </c>
      <c r="F149" s="1" t="str">
        <f>UnitControlCenter!$B$32</f>
        <v>thousand vehicles / year</v>
      </c>
      <c r="G149" s="1" t="s">
        <v>2467</v>
      </c>
      <c r="H149" s="1" t="s">
        <v>2468</v>
      </c>
      <c r="I149" s="1" t="s">
        <v>2567</v>
      </c>
    </row>
    <row r="150" spans="1:9" ht="29" x14ac:dyDescent="0.35">
      <c r="A150" s="2" t="s">
        <v>2710</v>
      </c>
      <c r="B150" s="2" t="s">
        <v>3313</v>
      </c>
      <c r="C150" s="43">
        <v>0</v>
      </c>
      <c r="D150" s="1" t="s">
        <v>61</v>
      </c>
      <c r="E150" s="1" t="s">
        <v>62</v>
      </c>
      <c r="F150" s="1" t="str">
        <f>UnitControlCenter!$B$32</f>
        <v>thousand vehicles / year</v>
      </c>
      <c r="G150" s="1" t="s">
        <v>3314</v>
      </c>
      <c r="H150" s="1" t="s">
        <v>2468</v>
      </c>
      <c r="I150" s="1" t="s">
        <v>2567</v>
      </c>
    </row>
    <row r="151" spans="1:9" ht="72.5" x14ac:dyDescent="0.35">
      <c r="A151" s="2" t="s">
        <v>2710</v>
      </c>
      <c r="B151" s="2" t="s">
        <v>2713</v>
      </c>
      <c r="C151" s="43">
        <v>1</v>
      </c>
      <c r="D151" s="1" t="s">
        <v>61</v>
      </c>
      <c r="E151" s="1" t="s">
        <v>62</v>
      </c>
      <c r="F151" s="1" t="str">
        <f>UnitControlCenter!$B$33</f>
        <v>million vehicles</v>
      </c>
      <c r="G151" s="1" t="s">
        <v>2584</v>
      </c>
      <c r="H151" s="1" t="s">
        <v>2577</v>
      </c>
      <c r="I151" s="1" t="s">
        <v>2578</v>
      </c>
    </row>
    <row r="152" spans="1:9" ht="72.5" x14ac:dyDescent="0.35">
      <c r="A152" s="2" t="s">
        <v>2710</v>
      </c>
      <c r="B152" s="2" t="s">
        <v>2714</v>
      </c>
      <c r="C152" s="43">
        <v>1</v>
      </c>
      <c r="D152" s="1" t="s">
        <v>61</v>
      </c>
      <c r="E152" s="1" t="s">
        <v>62</v>
      </c>
      <c r="F152" s="1" t="str">
        <f>UnitControlCenter!$B$34</f>
        <v>thousand vehicles</v>
      </c>
      <c r="G152" s="1" t="s">
        <v>2793</v>
      </c>
      <c r="H152" s="1" t="s">
        <v>2580</v>
      </c>
      <c r="I152" s="1" t="s">
        <v>2581</v>
      </c>
    </row>
    <row r="153" spans="1:9" ht="58" x14ac:dyDescent="0.35">
      <c r="A153" s="2" t="s">
        <v>2710</v>
      </c>
      <c r="B153" s="2" t="s">
        <v>3071</v>
      </c>
      <c r="C153" s="43">
        <v>1</v>
      </c>
      <c r="D153" s="1" t="s">
        <v>61</v>
      </c>
      <c r="E153" s="1" t="s">
        <v>62</v>
      </c>
      <c r="F153" s="1" t="str">
        <f>UnitControlCenter!$B$33</f>
        <v>million vehicles</v>
      </c>
      <c r="G153" s="1" t="s">
        <v>2585</v>
      </c>
      <c r="H153" s="1" t="s">
        <v>2577</v>
      </c>
      <c r="I153" s="1" t="s">
        <v>2578</v>
      </c>
    </row>
    <row r="154" spans="1:9" ht="58" x14ac:dyDescent="0.35">
      <c r="A154" s="2" t="s">
        <v>2710</v>
      </c>
      <c r="B154" s="2" t="s">
        <v>3074</v>
      </c>
      <c r="C154" s="43">
        <v>1</v>
      </c>
      <c r="D154" s="1" t="s">
        <v>61</v>
      </c>
      <c r="E154" s="1" t="s">
        <v>62</v>
      </c>
      <c r="F154" s="1" t="str">
        <f>UnitControlCenter!$B$33</f>
        <v>million vehicles</v>
      </c>
      <c r="G154" s="1" t="s">
        <v>2586</v>
      </c>
      <c r="H154" s="1" t="s">
        <v>2580</v>
      </c>
      <c r="I154" s="1" t="s">
        <v>2581</v>
      </c>
    </row>
    <row r="155" spans="1:9" ht="29" x14ac:dyDescent="0.35">
      <c r="A155" s="2" t="s">
        <v>2710</v>
      </c>
      <c r="B155" s="2" t="s">
        <v>3315</v>
      </c>
      <c r="C155" s="43">
        <v>1</v>
      </c>
      <c r="D155" s="1" t="s">
        <v>61</v>
      </c>
      <c r="E155" s="1" t="s">
        <v>62</v>
      </c>
      <c r="F155" s="1" t="str">
        <f>UnitControlCenter!$B$33</f>
        <v>million vehicles</v>
      </c>
      <c r="G155" s="1" t="s">
        <v>2568</v>
      </c>
      <c r="H155" s="1" t="s">
        <v>2468</v>
      </c>
      <c r="I155" s="1" t="s">
        <v>2567</v>
      </c>
    </row>
    <row r="156" spans="1:9" s="193" customFormat="1" ht="29.5" thickBot="1" x14ac:dyDescent="0.4">
      <c r="A156" s="192" t="s">
        <v>2710</v>
      </c>
      <c r="B156" s="192" t="s">
        <v>3316</v>
      </c>
      <c r="C156" s="199">
        <v>0</v>
      </c>
      <c r="D156" s="193" t="s">
        <v>61</v>
      </c>
      <c r="E156" s="193" t="s">
        <v>62</v>
      </c>
      <c r="F156" s="193" t="str">
        <f>UnitControlCenter!$B$33</f>
        <v>million vehicles</v>
      </c>
      <c r="G156" s="193" t="s">
        <v>3317</v>
      </c>
      <c r="H156" s="193" t="s">
        <v>2468</v>
      </c>
      <c r="I156" s="193" t="s">
        <v>2567</v>
      </c>
    </row>
    <row r="157" spans="1:9" ht="130.5" x14ac:dyDescent="0.35">
      <c r="A157" s="2" t="s">
        <v>2818</v>
      </c>
      <c r="B157" s="2" t="s">
        <v>2322</v>
      </c>
      <c r="C157" s="43">
        <v>1</v>
      </c>
      <c r="D157" s="1" t="s">
        <v>61</v>
      </c>
      <c r="E157" s="1" t="s">
        <v>62</v>
      </c>
      <c r="F157" s="1" t="str">
        <f>UnitControlCenter!$B$3</f>
        <v>million metric tons / year</v>
      </c>
      <c r="G157" s="1" t="s">
        <v>3222</v>
      </c>
      <c r="H157" s="1" t="s">
        <v>3221</v>
      </c>
      <c r="I157" s="1" t="s">
        <v>2569</v>
      </c>
    </row>
    <row r="158" spans="1:9" ht="87" x14ac:dyDescent="0.35">
      <c r="A158" s="2" t="s">
        <v>2818</v>
      </c>
      <c r="B158" s="2" t="s">
        <v>2323</v>
      </c>
      <c r="C158" s="43">
        <v>1</v>
      </c>
      <c r="D158" s="1" t="s">
        <v>61</v>
      </c>
      <c r="E158" s="1" t="s">
        <v>62</v>
      </c>
      <c r="F158" s="1" t="str">
        <f>UnitControlCenter!$B$35</f>
        <v>quads / year</v>
      </c>
      <c r="G158" s="1" t="s">
        <v>2732</v>
      </c>
      <c r="H158" s="1" t="s">
        <v>2587</v>
      </c>
      <c r="I158" s="1" t="s">
        <v>2588</v>
      </c>
    </row>
    <row r="159" spans="1:9" ht="116" x14ac:dyDescent="0.35">
      <c r="A159" s="2" t="s">
        <v>2818</v>
      </c>
      <c r="B159" s="2" t="s">
        <v>2373</v>
      </c>
      <c r="C159" s="43">
        <v>1</v>
      </c>
      <c r="D159" s="1" t="s">
        <v>61</v>
      </c>
      <c r="E159" s="1" t="s">
        <v>62</v>
      </c>
      <c r="F159" s="1" t="str">
        <f>UnitControlCenter!$B$35</f>
        <v>quads / year</v>
      </c>
      <c r="G159" s="1" t="s">
        <v>3223</v>
      </c>
      <c r="H159" s="1" t="s">
        <v>3221</v>
      </c>
      <c r="I159" s="1" t="s">
        <v>2569</v>
      </c>
    </row>
    <row r="160" spans="1:9" ht="29" x14ac:dyDescent="0.35">
      <c r="A160" s="2" t="s">
        <v>2818</v>
      </c>
      <c r="B160" s="2" t="s">
        <v>3229</v>
      </c>
      <c r="C160" s="43">
        <v>1</v>
      </c>
      <c r="D160" s="1" t="s">
        <v>59</v>
      </c>
      <c r="E160" s="1" t="s">
        <v>60</v>
      </c>
      <c r="F160" s="1" t="str">
        <f>UnitControlCenter!$B$35</f>
        <v>quads / year</v>
      </c>
      <c r="G160" s="1" t="s">
        <v>3230</v>
      </c>
    </row>
    <row r="161" spans="1:10" ht="43.5" x14ac:dyDescent="0.35">
      <c r="A161" s="2" t="s">
        <v>2818</v>
      </c>
      <c r="B161" s="2" t="s">
        <v>2819</v>
      </c>
      <c r="C161" s="43">
        <v>1</v>
      </c>
      <c r="D161" s="1" t="s">
        <v>61</v>
      </c>
      <c r="E161" s="1" t="s">
        <v>62</v>
      </c>
      <c r="F161" s="1" t="str">
        <f>UnitControlCenter!$B$29</f>
        <v>trillion passenger-miles / year</v>
      </c>
      <c r="G161" s="1" t="s">
        <v>2332</v>
      </c>
      <c r="H161" s="1" t="s">
        <v>2528</v>
      </c>
      <c r="I161" s="1" t="s">
        <v>2529</v>
      </c>
    </row>
    <row r="162" spans="1:10" ht="44" thickBot="1" x14ac:dyDescent="0.4">
      <c r="A162" s="192" t="s">
        <v>2818</v>
      </c>
      <c r="B162" s="192" t="s">
        <v>2820</v>
      </c>
      <c r="C162" s="199">
        <v>1</v>
      </c>
      <c r="D162" s="193" t="s">
        <v>61</v>
      </c>
      <c r="E162" s="193" t="s">
        <v>62</v>
      </c>
      <c r="F162" s="193" t="str">
        <f>UnitControlCenter!$B$30</f>
        <v>trillion freight ton-miles / year</v>
      </c>
      <c r="G162" s="193" t="s">
        <v>2565</v>
      </c>
      <c r="H162" s="193" t="s">
        <v>3078</v>
      </c>
      <c r="I162" s="193" t="s">
        <v>2566</v>
      </c>
      <c r="J162" s="193"/>
    </row>
    <row r="163" spans="1:10" ht="275.5" x14ac:dyDescent="0.35">
      <c r="A163" s="2" t="s">
        <v>2324</v>
      </c>
      <c r="B163" s="2" t="s">
        <v>2702</v>
      </c>
      <c r="C163" s="43">
        <v>1</v>
      </c>
      <c r="D163" s="1" t="s">
        <v>61</v>
      </c>
      <c r="E163" s="1" t="s">
        <v>62</v>
      </c>
      <c r="F163" s="1" t="str">
        <f>UnitControlCenter!$B$35</f>
        <v>quads / year</v>
      </c>
      <c r="G163" s="1" t="s">
        <v>3014</v>
      </c>
      <c r="H163" s="1" t="s">
        <v>3012</v>
      </c>
      <c r="I163" s="208" t="s">
        <v>3013</v>
      </c>
      <c r="J163" s="208"/>
    </row>
    <row r="164" spans="1:10" ht="101.5" x14ac:dyDescent="0.35">
      <c r="A164" s="2" t="s">
        <v>2324</v>
      </c>
      <c r="B164" s="2" t="s">
        <v>2703</v>
      </c>
      <c r="C164" s="43">
        <v>1</v>
      </c>
      <c r="D164" s="1" t="s">
        <v>61</v>
      </c>
      <c r="E164" s="1" t="s">
        <v>62</v>
      </c>
      <c r="F164" s="1" t="str">
        <f>UnitControlCenter!$B$35</f>
        <v>quads / year</v>
      </c>
      <c r="G164" s="1" t="s">
        <v>2704</v>
      </c>
      <c r="H164" s="1" t="s">
        <v>2698</v>
      </c>
      <c r="I164" s="1" t="s">
        <v>2699</v>
      </c>
    </row>
    <row r="165" spans="1:10" x14ac:dyDescent="0.35">
      <c r="A165" s="2" t="s">
        <v>2324</v>
      </c>
      <c r="B165" s="2" t="s">
        <v>3231</v>
      </c>
      <c r="C165" s="43">
        <v>1</v>
      </c>
      <c r="D165" s="1" t="s">
        <v>59</v>
      </c>
      <c r="E165" s="1" t="s">
        <v>60</v>
      </c>
      <c r="F165" s="1" t="str">
        <f>UnitControlCenter!$B$35</f>
        <v>quads / year</v>
      </c>
      <c r="G165" s="1" t="s">
        <v>3232</v>
      </c>
    </row>
    <row r="166" spans="1:10" ht="217.5" x14ac:dyDescent="0.35">
      <c r="A166" s="2" t="s">
        <v>2324</v>
      </c>
      <c r="B166" s="2" t="s">
        <v>2700</v>
      </c>
      <c r="C166" s="43">
        <v>1</v>
      </c>
      <c r="D166" s="1" t="s">
        <v>61</v>
      </c>
      <c r="E166" s="1" t="s">
        <v>62</v>
      </c>
      <c r="F166" s="1" t="str">
        <f>UnitControlCenter!$B$35</f>
        <v>quads / year</v>
      </c>
      <c r="G166" s="1" t="s">
        <v>3011</v>
      </c>
      <c r="H166" s="1" t="s">
        <v>3012</v>
      </c>
      <c r="I166" s="208" t="s">
        <v>3013</v>
      </c>
      <c r="J166" s="208"/>
    </row>
    <row r="167" spans="1:10" ht="72.5" x14ac:dyDescent="0.35">
      <c r="A167" s="2" t="s">
        <v>2324</v>
      </c>
      <c r="B167" s="2" t="s">
        <v>2701</v>
      </c>
      <c r="C167" s="43">
        <v>1</v>
      </c>
      <c r="D167" s="1" t="s">
        <v>61</v>
      </c>
      <c r="E167" s="1" t="s">
        <v>62</v>
      </c>
      <c r="F167" s="1" t="str">
        <f>UnitControlCenter!$B$35</f>
        <v>quads / year</v>
      </c>
      <c r="G167" s="1" t="s">
        <v>2697</v>
      </c>
      <c r="H167" s="1" t="s">
        <v>2698</v>
      </c>
      <c r="I167" s="1" t="s">
        <v>2699</v>
      </c>
    </row>
    <row r="168" spans="1:10" x14ac:dyDescent="0.35">
      <c r="A168" s="2" t="s">
        <v>2324</v>
      </c>
      <c r="B168" s="2" t="s">
        <v>3233</v>
      </c>
      <c r="C168" s="43">
        <v>1</v>
      </c>
      <c r="D168" s="1" t="s">
        <v>59</v>
      </c>
      <c r="E168" s="1" t="s">
        <v>60</v>
      </c>
      <c r="F168" s="1" t="str">
        <f>UnitControlCenter!$B$35</f>
        <v>quads / year</v>
      </c>
      <c r="G168" s="1" t="s">
        <v>3234</v>
      </c>
    </row>
    <row r="169" spans="1:10" ht="188.5" x14ac:dyDescent="0.35">
      <c r="A169" s="2" t="s">
        <v>2324</v>
      </c>
      <c r="B169" s="2" t="s">
        <v>3474</v>
      </c>
      <c r="C169" s="43">
        <v>1</v>
      </c>
      <c r="D169" s="1" t="s">
        <v>61</v>
      </c>
      <c r="E169" s="1" t="s">
        <v>62</v>
      </c>
      <c r="F169" s="1" t="str">
        <f>UnitControlCenter!$B$35</f>
        <v>quads / year</v>
      </c>
      <c r="G169" s="1" t="s">
        <v>3975</v>
      </c>
      <c r="H169" s="1" t="s">
        <v>3976</v>
      </c>
      <c r="I169" s="1" t="s">
        <v>3977</v>
      </c>
    </row>
    <row r="170" spans="1:10" s="193" customFormat="1" ht="102" thickBot="1" x14ac:dyDescent="0.4">
      <c r="A170" s="192" t="s">
        <v>2324</v>
      </c>
      <c r="B170" s="192" t="s">
        <v>3475</v>
      </c>
      <c r="C170" s="199">
        <v>1</v>
      </c>
      <c r="D170" s="193" t="s">
        <v>61</v>
      </c>
      <c r="E170" s="193" t="s">
        <v>62</v>
      </c>
      <c r="F170" s="193" t="str">
        <f>UnitControlCenter!$B$21</f>
        <v>terawatt-hours (TWh) / year</v>
      </c>
      <c r="G170" s="193" t="s">
        <v>3974</v>
      </c>
      <c r="H170" s="193" t="s">
        <v>3976</v>
      </c>
      <c r="I170" s="193" t="s">
        <v>3977</v>
      </c>
    </row>
    <row r="171" spans="1:10" ht="261" x14ac:dyDescent="0.35">
      <c r="A171" s="2" t="s">
        <v>2778</v>
      </c>
      <c r="B171" s="2" t="s">
        <v>2369</v>
      </c>
      <c r="C171" s="43">
        <v>1</v>
      </c>
      <c r="D171" s="1" t="s">
        <v>61</v>
      </c>
      <c r="E171" s="1" t="s">
        <v>62</v>
      </c>
      <c r="F171" s="1" t="str">
        <f>UnitControlCenter!$B$3</f>
        <v>million metric tons / year</v>
      </c>
      <c r="G171" s="1" t="s">
        <v>3015</v>
      </c>
      <c r="H171" s="1" t="s">
        <v>3012</v>
      </c>
      <c r="I171" s="208" t="s">
        <v>3013</v>
      </c>
      <c r="J171" s="208"/>
    </row>
    <row r="172" spans="1:10" ht="43.5" x14ac:dyDescent="0.35">
      <c r="A172" s="2" t="s">
        <v>2778</v>
      </c>
      <c r="B172" s="2" t="s">
        <v>2370</v>
      </c>
      <c r="C172" s="43">
        <v>1</v>
      </c>
      <c r="D172" s="1" t="s">
        <v>61</v>
      </c>
      <c r="E172" s="1" t="s">
        <v>62</v>
      </c>
      <c r="F172" s="1" t="str">
        <f>UnitControlCenter!$B$3</f>
        <v>million metric tons / year</v>
      </c>
      <c r="G172" s="1" t="s">
        <v>2574</v>
      </c>
      <c r="H172" s="1" t="s">
        <v>2572</v>
      </c>
      <c r="I172" s="1" t="s">
        <v>2573</v>
      </c>
    </row>
    <row r="173" spans="1:10" ht="246.5" x14ac:dyDescent="0.35">
      <c r="A173" s="2" t="s">
        <v>2778</v>
      </c>
      <c r="B173" s="2" t="s">
        <v>2371</v>
      </c>
      <c r="C173" s="43">
        <v>1</v>
      </c>
      <c r="D173" s="1" t="s">
        <v>61</v>
      </c>
      <c r="E173" s="1" t="s">
        <v>62</v>
      </c>
      <c r="F173" s="1" t="str">
        <f>UnitControlCenter!$B$3</f>
        <v>million metric tons / year</v>
      </c>
      <c r="G173" s="1" t="s">
        <v>3067</v>
      </c>
      <c r="H173" s="1" t="s">
        <v>3012</v>
      </c>
      <c r="I173" s="208" t="s">
        <v>3013</v>
      </c>
      <c r="J173" s="208"/>
    </row>
    <row r="174" spans="1:10" ht="29" x14ac:dyDescent="0.35">
      <c r="A174" s="2" t="s">
        <v>2778</v>
      </c>
      <c r="B174" s="2" t="s">
        <v>2372</v>
      </c>
      <c r="C174" s="43">
        <v>1</v>
      </c>
      <c r="D174" s="1" t="s">
        <v>61</v>
      </c>
      <c r="E174" s="1" t="s">
        <v>62</v>
      </c>
      <c r="F174" s="1" t="str">
        <f>UnitControlCenter!$B$3</f>
        <v>million metric tons / year</v>
      </c>
      <c r="G174" s="1" t="s">
        <v>2575</v>
      </c>
      <c r="H174" s="1" t="s">
        <v>2572</v>
      </c>
      <c r="I174" s="1" t="s">
        <v>2573</v>
      </c>
    </row>
    <row r="175" spans="1:10" ht="304.5" x14ac:dyDescent="0.35">
      <c r="A175" s="2" t="s">
        <v>2778</v>
      </c>
      <c r="B175" s="2" t="s">
        <v>2776</v>
      </c>
      <c r="C175" s="43">
        <v>1</v>
      </c>
      <c r="D175" s="1" t="s">
        <v>61</v>
      </c>
      <c r="E175" s="1" t="s">
        <v>62</v>
      </c>
      <c r="F175" s="1" t="str">
        <f>UnitControlCenter!$B$3</f>
        <v>million metric tons / year</v>
      </c>
      <c r="G175" s="1" t="s">
        <v>3016</v>
      </c>
      <c r="H175" s="1" t="s">
        <v>3012</v>
      </c>
      <c r="I175" s="208" t="s">
        <v>3013</v>
      </c>
      <c r="J175" s="208"/>
    </row>
    <row r="176" spans="1:10" ht="43.5" x14ac:dyDescent="0.35">
      <c r="A176" s="2" t="s">
        <v>2778</v>
      </c>
      <c r="B176" s="2" t="s">
        <v>2777</v>
      </c>
      <c r="C176" s="43">
        <v>1</v>
      </c>
      <c r="D176" s="1" t="s">
        <v>61</v>
      </c>
      <c r="E176" s="1" t="s">
        <v>62</v>
      </c>
      <c r="F176" s="1" t="str">
        <f>UnitControlCenter!$B$3</f>
        <v>million metric tons / year</v>
      </c>
      <c r="G176" s="1" t="s">
        <v>2815</v>
      </c>
      <c r="H176" s="1" t="s">
        <v>2779</v>
      </c>
      <c r="I176" s="1" t="s">
        <v>2780</v>
      </c>
    </row>
    <row r="177" spans="1:10" ht="29" x14ac:dyDescent="0.35">
      <c r="A177" s="2" t="s">
        <v>2778</v>
      </c>
      <c r="B177" s="2" t="s">
        <v>3291</v>
      </c>
      <c r="C177" s="43">
        <v>1</v>
      </c>
      <c r="D177" s="1" t="s">
        <v>61</v>
      </c>
      <c r="E177" s="1" t="s">
        <v>62</v>
      </c>
      <c r="F177" s="1" t="str">
        <f>UnitControlCenter!$B$3</f>
        <v>million metric tons / year</v>
      </c>
      <c r="G177" s="1" t="s">
        <v>3385</v>
      </c>
      <c r="H177" s="1" t="s">
        <v>3285</v>
      </c>
      <c r="I177" s="1" t="s">
        <v>3288</v>
      </c>
    </row>
    <row r="178" spans="1:10" ht="232" x14ac:dyDescent="0.35">
      <c r="A178" s="2" t="s">
        <v>2778</v>
      </c>
      <c r="B178" s="2" t="s">
        <v>3283</v>
      </c>
      <c r="C178" s="43">
        <v>1</v>
      </c>
      <c r="D178" s="1" t="s">
        <v>61</v>
      </c>
      <c r="E178" s="1" t="s">
        <v>62</v>
      </c>
      <c r="F178" s="1" t="str">
        <f>UnitControlCenter!$B$3</f>
        <v>million metric tons / year</v>
      </c>
      <c r="G178" s="1" t="s">
        <v>3286</v>
      </c>
      <c r="H178" s="1" t="s">
        <v>3012</v>
      </c>
      <c r="I178" s="208" t="s">
        <v>3013</v>
      </c>
      <c r="J178" s="208"/>
    </row>
    <row r="179" spans="1:10" ht="305" thickBot="1" x14ac:dyDescent="0.4">
      <c r="A179" s="192" t="s">
        <v>2778</v>
      </c>
      <c r="B179" s="192" t="s">
        <v>3284</v>
      </c>
      <c r="C179" s="199">
        <v>1</v>
      </c>
      <c r="D179" s="192" t="s">
        <v>61</v>
      </c>
      <c r="E179" s="192" t="s">
        <v>62</v>
      </c>
      <c r="F179" s="192" t="str">
        <f>UnitControlCenter!$B$3</f>
        <v>million metric tons / year</v>
      </c>
      <c r="G179" s="192" t="s">
        <v>3287</v>
      </c>
      <c r="H179" s="192" t="s">
        <v>3012</v>
      </c>
      <c r="I179" s="192" t="s">
        <v>3013</v>
      </c>
      <c r="J179" s="192"/>
    </row>
    <row r="180" spans="1:10" ht="43.5" x14ac:dyDescent="0.35">
      <c r="A180" s="2" t="s">
        <v>3413</v>
      </c>
      <c r="B180" s="2" t="s">
        <v>3414</v>
      </c>
      <c r="C180" s="43">
        <v>1</v>
      </c>
      <c r="D180" s="1" t="s">
        <v>61</v>
      </c>
      <c r="E180" s="1" t="s">
        <v>62</v>
      </c>
      <c r="F180" s="1" t="str">
        <f>UnitControlCenter!$B$35</f>
        <v>quads / year</v>
      </c>
      <c r="G180" s="1" t="s">
        <v>2335</v>
      </c>
      <c r="H180" s="1" t="s">
        <v>2336</v>
      </c>
      <c r="I180" s="1" t="s">
        <v>2558</v>
      </c>
    </row>
    <row r="181" spans="1:10" s="2" customFormat="1" ht="29" x14ac:dyDescent="0.35">
      <c r="A181" s="2" t="s">
        <v>3413</v>
      </c>
      <c r="B181" s="2" t="s">
        <v>3415</v>
      </c>
      <c r="C181" s="43">
        <v>1</v>
      </c>
      <c r="D181" s="2" t="s">
        <v>61</v>
      </c>
      <c r="E181" s="2" t="s">
        <v>62</v>
      </c>
      <c r="F181" s="2" t="str">
        <f>UnitControlCenter!$B$35</f>
        <v>quads / year</v>
      </c>
      <c r="G181" s="2" t="s">
        <v>2353</v>
      </c>
      <c r="H181" s="2" t="s">
        <v>2337</v>
      </c>
      <c r="I181" s="2" t="s">
        <v>2338</v>
      </c>
    </row>
    <row r="182" spans="1:10" ht="72.5" x14ac:dyDescent="0.35">
      <c r="A182" s="2" t="s">
        <v>3413</v>
      </c>
      <c r="B182" s="2" t="s">
        <v>3416</v>
      </c>
      <c r="C182" s="43">
        <v>1</v>
      </c>
      <c r="D182" s="1" t="s">
        <v>61</v>
      </c>
      <c r="E182" s="1" t="s">
        <v>62</v>
      </c>
      <c r="F182" s="1" t="str">
        <f>UnitControlCenter!$B$35</f>
        <v>quads / year</v>
      </c>
      <c r="G182" s="1" t="s">
        <v>2597</v>
      </c>
      <c r="H182" s="1" t="s">
        <v>2599</v>
      </c>
      <c r="I182" s="1" t="s">
        <v>2598</v>
      </c>
    </row>
    <row r="183" spans="1:10" s="2" customFormat="1" x14ac:dyDescent="0.35">
      <c r="A183" s="2" t="s">
        <v>3413</v>
      </c>
      <c r="B183" s="2" t="s">
        <v>3417</v>
      </c>
      <c r="C183" s="43">
        <v>1</v>
      </c>
      <c r="D183" s="2" t="s">
        <v>59</v>
      </c>
      <c r="E183" s="2" t="s">
        <v>60</v>
      </c>
      <c r="F183" s="2" t="str">
        <f>UnitControlCenter!$B$35</f>
        <v>quads / year</v>
      </c>
      <c r="G183" s="2" t="s">
        <v>3235</v>
      </c>
    </row>
    <row r="184" spans="1:10" ht="174" x14ac:dyDescent="0.35">
      <c r="A184" s="2" t="s">
        <v>3413</v>
      </c>
      <c r="B184" s="2" t="s">
        <v>3418</v>
      </c>
      <c r="C184" s="43">
        <v>1</v>
      </c>
      <c r="D184" s="1" t="s">
        <v>61</v>
      </c>
      <c r="E184" s="1" t="s">
        <v>62</v>
      </c>
      <c r="F184" s="2" t="str">
        <f>UnitControlCenter!B3</f>
        <v>million metric tons / year</v>
      </c>
      <c r="G184" s="1" t="s">
        <v>3540</v>
      </c>
      <c r="H184" s="1" t="s">
        <v>3420</v>
      </c>
      <c r="I184" s="2" t="s">
        <v>3421</v>
      </c>
      <c r="J184" s="2"/>
    </row>
    <row r="185" spans="1:10" s="193" customFormat="1" ht="232.5" thickBot="1" x14ac:dyDescent="0.4">
      <c r="A185" s="192" t="s">
        <v>3413</v>
      </c>
      <c r="B185" s="192" t="s">
        <v>3419</v>
      </c>
      <c r="C185" s="199">
        <v>1</v>
      </c>
      <c r="D185" s="193" t="s">
        <v>61</v>
      </c>
      <c r="E185" s="193" t="s">
        <v>62</v>
      </c>
      <c r="F185" s="192" t="str">
        <f>UnitControlCenter!B3</f>
        <v>million metric tons / year</v>
      </c>
      <c r="G185" s="193" t="s">
        <v>3541</v>
      </c>
      <c r="H185" s="193" t="s">
        <v>3420</v>
      </c>
      <c r="I185" s="192" t="s">
        <v>3421</v>
      </c>
      <c r="J185" s="192"/>
    </row>
    <row r="186" spans="1:10" ht="87" x14ac:dyDescent="0.35">
      <c r="A186" s="2" t="s">
        <v>2452</v>
      </c>
      <c r="B186" s="2" t="s">
        <v>3598</v>
      </c>
      <c r="C186" s="43">
        <v>1</v>
      </c>
      <c r="D186" s="1" t="s">
        <v>61</v>
      </c>
      <c r="E186" s="1" t="s">
        <v>62</v>
      </c>
      <c r="F186" s="2" t="s">
        <v>337</v>
      </c>
      <c r="G186" s="1" t="s">
        <v>3690</v>
      </c>
      <c r="H186" s="1" t="s">
        <v>3691</v>
      </c>
      <c r="I186" s="2" t="s">
        <v>3704</v>
      </c>
      <c r="J186" s="2"/>
    </row>
    <row r="187" spans="1:10" ht="101.5" customHeight="1" x14ac:dyDescent="0.35">
      <c r="A187" s="2" t="s">
        <v>2452</v>
      </c>
      <c r="B187" s="2" t="s">
        <v>3849</v>
      </c>
      <c r="C187" s="43">
        <v>1</v>
      </c>
      <c r="D187" s="1" t="s">
        <v>61</v>
      </c>
      <c r="E187" s="1" t="s">
        <v>62</v>
      </c>
      <c r="F187" s="1" t="s">
        <v>337</v>
      </c>
      <c r="G187" s="1" t="s">
        <v>3852</v>
      </c>
      <c r="H187" s="1" t="s">
        <v>3850</v>
      </c>
      <c r="I187" s="1" t="s">
        <v>3851</v>
      </c>
    </row>
    <row r="188" spans="1:10" ht="87" x14ac:dyDescent="0.35">
      <c r="A188" s="2" t="s">
        <v>2452</v>
      </c>
      <c r="B188" s="2" t="s">
        <v>3907</v>
      </c>
      <c r="C188" s="43">
        <v>1</v>
      </c>
      <c r="D188" s="1" t="s">
        <v>61</v>
      </c>
      <c r="E188" s="1" t="s">
        <v>62</v>
      </c>
      <c r="F188" s="1" t="str">
        <f>UnitControlCenter!$B$28</f>
        <v>cubic km / yr</v>
      </c>
      <c r="G188" s="1" t="s">
        <v>3908</v>
      </c>
      <c r="H188" s="1" t="s">
        <v>3691</v>
      </c>
      <c r="I188" s="2" t="s">
        <v>3704</v>
      </c>
      <c r="J188" s="2"/>
    </row>
    <row r="189" spans="1:10" ht="102" thickBot="1" x14ac:dyDescent="0.4">
      <c r="A189" s="192" t="s">
        <v>2452</v>
      </c>
      <c r="B189" s="192" t="s">
        <v>3853</v>
      </c>
      <c r="C189" s="199">
        <v>1</v>
      </c>
      <c r="D189" s="193" t="s">
        <v>61</v>
      </c>
      <c r="E189" s="193" t="s">
        <v>62</v>
      </c>
      <c r="F189" s="192" t="s">
        <v>442</v>
      </c>
      <c r="G189" s="193" t="s">
        <v>4155</v>
      </c>
      <c r="H189" s="193" t="s">
        <v>4156</v>
      </c>
      <c r="I189" s="192" t="s">
        <v>4157</v>
      </c>
      <c r="J189" s="192"/>
    </row>
    <row r="190" spans="1:10" ht="87" x14ac:dyDescent="0.35">
      <c r="A190" s="2" t="s">
        <v>2391</v>
      </c>
      <c r="B190" s="2" t="s">
        <v>2392</v>
      </c>
      <c r="C190" s="43">
        <v>1</v>
      </c>
      <c r="D190" s="1" t="s">
        <v>61</v>
      </c>
      <c r="E190" s="1" t="s">
        <v>62</v>
      </c>
      <c r="F190" s="1" t="str">
        <f>UnitControlCenter!$B$35</f>
        <v>quads / year</v>
      </c>
      <c r="G190" s="1" t="s">
        <v>3565</v>
      </c>
      <c r="H190" s="1" t="s">
        <v>3564</v>
      </c>
      <c r="I190" s="1" t="s">
        <v>3563</v>
      </c>
    </row>
    <row r="191" spans="1:10" ht="72.5" x14ac:dyDescent="0.35">
      <c r="A191" s="2" t="s">
        <v>2391</v>
      </c>
      <c r="B191" s="2" t="s">
        <v>2393</v>
      </c>
      <c r="C191" s="43">
        <v>1</v>
      </c>
      <c r="D191" s="1" t="s">
        <v>61</v>
      </c>
      <c r="E191" s="1" t="s">
        <v>62</v>
      </c>
      <c r="F191" s="1" t="str">
        <f>UnitControlCenter!$B$35</f>
        <v>quads / year</v>
      </c>
      <c r="G191" s="1" t="s">
        <v>3566</v>
      </c>
      <c r="H191" s="1" t="s">
        <v>3227</v>
      </c>
      <c r="I191" s="1" t="s">
        <v>3228</v>
      </c>
    </row>
    <row r="192" spans="1:10" ht="72.5" x14ac:dyDescent="0.35">
      <c r="A192" s="2" t="s">
        <v>2391</v>
      </c>
      <c r="B192" s="2" t="s">
        <v>3561</v>
      </c>
      <c r="C192" s="43">
        <v>1</v>
      </c>
      <c r="D192" s="1" t="s">
        <v>61</v>
      </c>
      <c r="E192" s="1" t="s">
        <v>62</v>
      </c>
      <c r="F192" s="1" t="str">
        <f>UnitControlCenter!$B$35</f>
        <v>quads / year</v>
      </c>
      <c r="G192" s="1" t="s">
        <v>3575</v>
      </c>
      <c r="H192" s="1" t="s">
        <v>3567</v>
      </c>
      <c r="I192" s="43" t="s">
        <v>3568</v>
      </c>
    </row>
    <row r="193" spans="1:10" ht="58" x14ac:dyDescent="0.35">
      <c r="A193" s="2" t="s">
        <v>2391</v>
      </c>
      <c r="B193" s="2" t="s">
        <v>3562</v>
      </c>
      <c r="C193" s="43">
        <v>1</v>
      </c>
      <c r="D193" s="1" t="s">
        <v>61</v>
      </c>
      <c r="E193" s="1" t="s">
        <v>62</v>
      </c>
      <c r="F193" s="1" t="str">
        <f>UnitControlCenter!$B$35</f>
        <v>quads / year</v>
      </c>
      <c r="G193" s="1" t="s">
        <v>3796</v>
      </c>
      <c r="H193" s="1" t="s">
        <v>3797</v>
      </c>
      <c r="I193" s="1" t="s">
        <v>3798</v>
      </c>
    </row>
    <row r="194" spans="1:10" x14ac:dyDescent="0.35">
      <c r="A194" s="2" t="s">
        <v>2391</v>
      </c>
      <c r="B194" s="2" t="s">
        <v>2834</v>
      </c>
      <c r="C194" s="43">
        <v>0</v>
      </c>
      <c r="D194" s="1" t="s">
        <v>59</v>
      </c>
      <c r="E194" s="1" t="s">
        <v>60</v>
      </c>
      <c r="F194" s="1" t="str">
        <f>UnitControlCenter!$B$36</f>
        <v>thousand BTU / 2024 dollar</v>
      </c>
      <c r="G194" s="1" t="s">
        <v>2789</v>
      </c>
    </row>
    <row r="195" spans="1:10" x14ac:dyDescent="0.35">
      <c r="A195" s="2" t="s">
        <v>2391</v>
      </c>
      <c r="B195" s="2" t="s">
        <v>2394</v>
      </c>
      <c r="C195" s="43">
        <v>1</v>
      </c>
      <c r="D195" s="1" t="s">
        <v>59</v>
      </c>
      <c r="E195" s="1" t="s">
        <v>60</v>
      </c>
      <c r="F195" s="1" t="str">
        <f>UnitControlCenter!$B$21</f>
        <v>terawatt-hours (TWh) / year</v>
      </c>
      <c r="G195" s="1" t="s">
        <v>2295</v>
      </c>
    </row>
    <row r="196" spans="1:10" x14ac:dyDescent="0.35">
      <c r="A196" s="2" t="s">
        <v>2391</v>
      </c>
      <c r="B196" s="2" t="s">
        <v>2395</v>
      </c>
      <c r="C196" s="43">
        <v>1</v>
      </c>
      <c r="D196" s="1" t="s">
        <v>59</v>
      </c>
      <c r="E196" s="1" t="s">
        <v>60</v>
      </c>
      <c r="F196" s="1" t="str">
        <f>UnitControlCenter!$B$37</f>
        <v>millions of short tons / year</v>
      </c>
      <c r="G196" s="1" t="s">
        <v>2294</v>
      </c>
    </row>
    <row r="197" spans="1:10" x14ac:dyDescent="0.35">
      <c r="A197" s="2" t="s">
        <v>2391</v>
      </c>
      <c r="B197" s="2" t="s">
        <v>2396</v>
      </c>
      <c r="C197" s="43">
        <v>1</v>
      </c>
      <c r="D197" s="1" t="s">
        <v>59</v>
      </c>
      <c r="E197" s="1" t="s">
        <v>60</v>
      </c>
      <c r="F197" s="1" t="str">
        <f>UnitControlCenter!$B$37</f>
        <v>millions of short tons / year</v>
      </c>
      <c r="G197" s="1" t="s">
        <v>2293</v>
      </c>
    </row>
    <row r="198" spans="1:10" x14ac:dyDescent="0.35">
      <c r="A198" s="2" t="s">
        <v>2391</v>
      </c>
      <c r="B198" s="2" t="s">
        <v>2397</v>
      </c>
      <c r="C198" s="43">
        <v>1</v>
      </c>
      <c r="D198" s="1" t="s">
        <v>59</v>
      </c>
      <c r="E198" s="1" t="s">
        <v>60</v>
      </c>
      <c r="F198" s="1" t="str">
        <f>UnitControlCenter!$B$38</f>
        <v>trillion cubic feet / year</v>
      </c>
      <c r="G198" s="1" t="s">
        <v>2292</v>
      </c>
    </row>
    <row r="199" spans="1:10" x14ac:dyDescent="0.35">
      <c r="A199" s="2" t="s">
        <v>2391</v>
      </c>
      <c r="B199" s="2" t="s">
        <v>2398</v>
      </c>
      <c r="C199" s="43">
        <v>1</v>
      </c>
      <c r="D199" s="1" t="s">
        <v>59</v>
      </c>
      <c r="E199" s="1" t="s">
        <v>60</v>
      </c>
      <c r="F199" s="1" t="str">
        <f>UnitControlCenter!$B$39</f>
        <v>million barrels of oil / year</v>
      </c>
      <c r="G199" s="1" t="s">
        <v>2291</v>
      </c>
    </row>
    <row r="200" spans="1:10" x14ac:dyDescent="0.35">
      <c r="A200" s="2" t="s">
        <v>2391</v>
      </c>
      <c r="B200" s="2" t="s">
        <v>2399</v>
      </c>
      <c r="C200" s="43">
        <v>1</v>
      </c>
      <c r="D200" s="1" t="s">
        <v>59</v>
      </c>
      <c r="E200" s="1" t="s">
        <v>60</v>
      </c>
      <c r="F200" s="1" t="str">
        <f>UnitControlCenter!$B$39</f>
        <v>million barrels of oil / year</v>
      </c>
      <c r="G200" s="1" t="s">
        <v>2341</v>
      </c>
    </row>
    <row r="201" spans="1:10" x14ac:dyDescent="0.35">
      <c r="A201" s="2" t="s">
        <v>2391</v>
      </c>
      <c r="B201" s="2" t="s">
        <v>2400</v>
      </c>
      <c r="C201" s="43">
        <v>1</v>
      </c>
      <c r="D201" s="1" t="s">
        <v>59</v>
      </c>
      <c r="E201" s="1" t="s">
        <v>60</v>
      </c>
      <c r="F201" s="1" t="str">
        <f>UnitControlCenter!$B$37</f>
        <v>millions of short tons / year</v>
      </c>
      <c r="G201" s="1" t="s">
        <v>2342</v>
      </c>
    </row>
    <row r="202" spans="1:10" ht="29" x14ac:dyDescent="0.35">
      <c r="A202" s="2" t="s">
        <v>2391</v>
      </c>
      <c r="B202" s="2" t="s">
        <v>2600</v>
      </c>
      <c r="C202" s="43">
        <v>1</v>
      </c>
      <c r="D202" s="1" t="s">
        <v>59</v>
      </c>
      <c r="E202" s="1" t="s">
        <v>60</v>
      </c>
      <c r="F202" s="1" t="str">
        <f>UnitControlCenter!$B$40</f>
        <v>million gallons / year</v>
      </c>
      <c r="G202" s="1" t="s">
        <v>2604</v>
      </c>
    </row>
    <row r="203" spans="1:10" ht="29" x14ac:dyDescent="0.35">
      <c r="A203" s="2" t="s">
        <v>2391</v>
      </c>
      <c r="B203" s="2" t="s">
        <v>2601</v>
      </c>
      <c r="C203" s="43">
        <v>1</v>
      </c>
      <c r="D203" s="1" t="s">
        <v>59</v>
      </c>
      <c r="E203" s="1" t="s">
        <v>60</v>
      </c>
      <c r="F203" s="1" t="str">
        <f>UnitControlCenter!$B$37</f>
        <v>millions of short tons / year</v>
      </c>
      <c r="G203" s="1" t="s">
        <v>2605</v>
      </c>
    </row>
    <row r="204" spans="1:10" ht="15" thickBot="1" x14ac:dyDescent="0.4">
      <c r="A204" s="192" t="s">
        <v>2391</v>
      </c>
      <c r="B204" s="192" t="s">
        <v>2602</v>
      </c>
      <c r="C204" s="199">
        <v>1</v>
      </c>
      <c r="D204" s="193" t="s">
        <v>59</v>
      </c>
      <c r="E204" s="193" t="s">
        <v>60</v>
      </c>
      <c r="F204" s="193" t="str">
        <f>UnitControlCenter!$B$6</f>
        <v>thousand metric tons / year</v>
      </c>
      <c r="G204" s="193" t="s">
        <v>2606</v>
      </c>
      <c r="H204" s="193"/>
      <c r="I204" s="193"/>
      <c r="J204" s="193"/>
    </row>
    <row r="205" spans="1:10" ht="58" x14ac:dyDescent="0.35">
      <c r="A205" s="2" t="s">
        <v>3294</v>
      </c>
      <c r="B205" s="2" t="s">
        <v>3321</v>
      </c>
      <c r="C205" s="43">
        <v>1</v>
      </c>
      <c r="D205" s="1" t="s">
        <v>61</v>
      </c>
      <c r="E205" s="1" t="s">
        <v>62</v>
      </c>
      <c r="F205" s="1" t="str">
        <f>UnitControlCenter!$B$41</f>
        <v>trillion BTU / year</v>
      </c>
      <c r="G205" s="1" t="s">
        <v>2611</v>
      </c>
      <c r="H205" s="1" t="s">
        <v>2612</v>
      </c>
      <c r="I205" s="1" t="s">
        <v>2613</v>
      </c>
    </row>
    <row r="206" spans="1:10" ht="58" x14ac:dyDescent="0.35">
      <c r="A206" s="2" t="s">
        <v>3294</v>
      </c>
      <c r="B206" s="2" t="s">
        <v>3322</v>
      </c>
      <c r="C206" s="43">
        <v>1</v>
      </c>
      <c r="D206" s="1" t="s">
        <v>61</v>
      </c>
      <c r="E206" s="1" t="s">
        <v>62</v>
      </c>
      <c r="F206" s="1" t="str">
        <f>UnitControlCenter!$B$41</f>
        <v>trillion BTU / year</v>
      </c>
      <c r="G206" s="1" t="s">
        <v>2614</v>
      </c>
      <c r="H206" s="1" t="s">
        <v>2612</v>
      </c>
      <c r="I206" s="1" t="s">
        <v>2613</v>
      </c>
    </row>
    <row r="207" spans="1:10" ht="58" x14ac:dyDescent="0.35">
      <c r="A207" s="2" t="s">
        <v>3294</v>
      </c>
      <c r="B207" s="2" t="s">
        <v>3323</v>
      </c>
      <c r="C207" s="43">
        <v>1</v>
      </c>
      <c r="D207" s="1" t="s">
        <v>61</v>
      </c>
      <c r="E207" s="1" t="s">
        <v>62</v>
      </c>
      <c r="F207" s="1" t="str">
        <f>UnitControlCenter!$B$9</f>
        <v>billion 2024 dollars / year</v>
      </c>
      <c r="G207" s="1" t="s">
        <v>2615</v>
      </c>
      <c r="H207" s="1" t="s">
        <v>2612</v>
      </c>
      <c r="I207" s="1" t="s">
        <v>2613</v>
      </c>
    </row>
    <row r="208" spans="1:10" ht="72.5" x14ac:dyDescent="0.35">
      <c r="A208" s="2" t="s">
        <v>3294</v>
      </c>
      <c r="B208" s="2" t="s">
        <v>3324</v>
      </c>
      <c r="C208" s="43">
        <v>1</v>
      </c>
      <c r="D208" s="1" t="s">
        <v>61</v>
      </c>
      <c r="E208" s="1" t="s">
        <v>62</v>
      </c>
      <c r="F208" s="1" t="str">
        <f>UnitControlCenter!$B$9</f>
        <v>billion 2024 dollars / year</v>
      </c>
      <c r="G208" s="1" t="s">
        <v>2616</v>
      </c>
      <c r="H208" s="1" t="s">
        <v>2612</v>
      </c>
      <c r="I208" s="1" t="s">
        <v>2613</v>
      </c>
    </row>
    <row r="209" spans="1:10" ht="43.5" x14ac:dyDescent="0.35">
      <c r="A209" s="2" t="s">
        <v>3294</v>
      </c>
      <c r="B209" s="2" t="s">
        <v>3325</v>
      </c>
      <c r="C209" s="43">
        <v>1</v>
      </c>
      <c r="D209" s="1" t="s">
        <v>61</v>
      </c>
      <c r="E209" s="1" t="s">
        <v>62</v>
      </c>
      <c r="F209" s="1" t="str">
        <f>UnitControlCenter!B3</f>
        <v>million metric tons / year</v>
      </c>
      <c r="G209" s="1" t="s">
        <v>2857</v>
      </c>
      <c r="H209" s="1" t="s">
        <v>2855</v>
      </c>
      <c r="I209" s="1" t="s">
        <v>2856</v>
      </c>
    </row>
    <row r="210" spans="1:10" ht="58" x14ac:dyDescent="0.35">
      <c r="A210" s="2" t="s">
        <v>3294</v>
      </c>
      <c r="B210" s="2" t="s">
        <v>3326</v>
      </c>
      <c r="C210" s="43">
        <v>1</v>
      </c>
      <c r="D210" s="1" t="s">
        <v>61</v>
      </c>
      <c r="E210" s="1" t="s">
        <v>62</v>
      </c>
      <c r="F210" s="1" t="str">
        <f>UnitControlCenter!B3</f>
        <v>million metric tons / year</v>
      </c>
      <c r="G210" s="1" t="s">
        <v>2858</v>
      </c>
      <c r="H210" s="1" t="s">
        <v>2855</v>
      </c>
      <c r="I210" s="1" t="s">
        <v>2856</v>
      </c>
    </row>
    <row r="211" spans="1:10" ht="58" x14ac:dyDescent="0.35">
      <c r="A211" s="2" t="s">
        <v>3294</v>
      </c>
      <c r="B211" s="2" t="s">
        <v>3327</v>
      </c>
      <c r="C211" s="43">
        <v>1</v>
      </c>
      <c r="D211" s="1" t="s">
        <v>61</v>
      </c>
      <c r="E211" s="1" t="s">
        <v>62</v>
      </c>
      <c r="F211" s="1" t="str">
        <f>UnitControlCenter!$B$41</f>
        <v>trillion BTU / year</v>
      </c>
      <c r="G211" s="1" t="s">
        <v>2692</v>
      </c>
      <c r="H211" s="1" t="s">
        <v>2687</v>
      </c>
      <c r="I211" s="1" t="s">
        <v>2688</v>
      </c>
    </row>
    <row r="212" spans="1:10" ht="72.5" x14ac:dyDescent="0.35">
      <c r="A212" s="2" t="s">
        <v>3294</v>
      </c>
      <c r="B212" s="2" t="s">
        <v>3328</v>
      </c>
      <c r="C212" s="43">
        <v>1</v>
      </c>
      <c r="D212" s="1" t="s">
        <v>61</v>
      </c>
      <c r="E212" s="1" t="s">
        <v>62</v>
      </c>
      <c r="F212" s="1" t="str">
        <f>UnitControlCenter!$B$41</f>
        <v>trillion BTU / year</v>
      </c>
      <c r="G212" s="1" t="s">
        <v>2693</v>
      </c>
      <c r="H212" s="1" t="s">
        <v>2687</v>
      </c>
      <c r="I212" s="1" t="s">
        <v>2689</v>
      </c>
    </row>
    <row r="213" spans="1:10" ht="72.5" x14ac:dyDescent="0.35">
      <c r="A213" s="2" t="s">
        <v>3294</v>
      </c>
      <c r="B213" s="2" t="s">
        <v>3329</v>
      </c>
      <c r="C213" s="43">
        <v>1</v>
      </c>
      <c r="D213" s="1" t="s">
        <v>61</v>
      </c>
      <c r="E213" s="1" t="s">
        <v>62</v>
      </c>
      <c r="F213" s="1" t="str">
        <f>UnitControlCenter!$B$9</f>
        <v>billion 2024 dollars / year</v>
      </c>
      <c r="G213" s="1" t="s">
        <v>2694</v>
      </c>
      <c r="H213" s="1" t="s">
        <v>2687</v>
      </c>
      <c r="I213" s="1" t="s">
        <v>2690</v>
      </c>
    </row>
    <row r="214" spans="1:10" ht="87" x14ac:dyDescent="0.35">
      <c r="A214" s="2" t="s">
        <v>3294</v>
      </c>
      <c r="B214" s="2" t="s">
        <v>3330</v>
      </c>
      <c r="C214" s="43">
        <v>1</v>
      </c>
      <c r="D214" s="1" t="s">
        <v>61</v>
      </c>
      <c r="E214" s="1" t="s">
        <v>62</v>
      </c>
      <c r="F214" s="1" t="str">
        <f>UnitControlCenter!$B$9</f>
        <v>billion 2024 dollars / year</v>
      </c>
      <c r="G214" s="1" t="s">
        <v>2695</v>
      </c>
      <c r="H214" s="1" t="s">
        <v>2687</v>
      </c>
      <c r="I214" s="1" t="s">
        <v>2691</v>
      </c>
    </row>
    <row r="215" spans="1:10" ht="101.5" x14ac:dyDescent="0.35">
      <c r="A215" s="2" t="s">
        <v>3294</v>
      </c>
      <c r="B215" s="2" t="s">
        <v>3331</v>
      </c>
      <c r="C215" s="43">
        <v>1</v>
      </c>
      <c r="D215" s="1" t="s">
        <v>61</v>
      </c>
      <c r="E215" s="1" t="s">
        <v>62</v>
      </c>
      <c r="F215" s="1" t="str">
        <f>UnitControlCenter!$B$35</f>
        <v>quads / year</v>
      </c>
      <c r="G215" s="1" t="s">
        <v>2720</v>
      </c>
      <c r="H215" s="1" t="s">
        <v>2722</v>
      </c>
      <c r="I215" s="1" t="s">
        <v>2723</v>
      </c>
    </row>
    <row r="216" spans="1:10" ht="116" x14ac:dyDescent="0.35">
      <c r="A216" s="2" t="s">
        <v>3294</v>
      </c>
      <c r="B216" s="2" t="s">
        <v>3332</v>
      </c>
      <c r="C216" s="43">
        <v>1</v>
      </c>
      <c r="D216" s="1" t="s">
        <v>61</v>
      </c>
      <c r="E216" s="1" t="s">
        <v>62</v>
      </c>
      <c r="F216" s="1" t="str">
        <f>UnitControlCenter!$B$35</f>
        <v>quads / year</v>
      </c>
      <c r="G216" s="1" t="s">
        <v>2721</v>
      </c>
      <c r="H216" s="1" t="s">
        <v>2722</v>
      </c>
      <c r="I216" s="1" t="s">
        <v>2723</v>
      </c>
    </row>
    <row r="217" spans="1:10" ht="203" x14ac:dyDescent="0.35">
      <c r="A217" s="2" t="s">
        <v>3294</v>
      </c>
      <c r="B217" s="2" t="s">
        <v>3340</v>
      </c>
      <c r="C217" s="43">
        <v>1</v>
      </c>
      <c r="D217" s="1" t="s">
        <v>61</v>
      </c>
      <c r="E217" s="1" t="s">
        <v>62</v>
      </c>
      <c r="F217" s="1" t="str">
        <f>UnitControlCenter!$B$10</f>
        <v>billion 2024 dollars</v>
      </c>
      <c r="G217" s="1" t="s">
        <v>3297</v>
      </c>
      <c r="H217" s="1" t="s">
        <v>3296</v>
      </c>
      <c r="I217" s="208" t="s">
        <v>3295</v>
      </c>
      <c r="J217" s="208"/>
    </row>
    <row r="218" spans="1:10" ht="232" x14ac:dyDescent="0.35">
      <c r="A218" s="2" t="s">
        <v>3294</v>
      </c>
      <c r="B218" s="2" t="s">
        <v>3333</v>
      </c>
      <c r="C218" s="43">
        <v>1</v>
      </c>
      <c r="D218" s="1" t="s">
        <v>61</v>
      </c>
      <c r="E218" s="1" t="s">
        <v>62</v>
      </c>
      <c r="F218" s="1" t="str">
        <f>UnitControlCenter!$B$10</f>
        <v>billion 2024 dollars</v>
      </c>
      <c r="G218" s="1" t="s">
        <v>3305</v>
      </c>
      <c r="H218" s="1" t="s">
        <v>3296</v>
      </c>
      <c r="I218" s="208" t="s">
        <v>3298</v>
      </c>
      <c r="J218" s="208"/>
    </row>
    <row r="219" spans="1:10" ht="203" x14ac:dyDescent="0.35">
      <c r="A219" s="2" t="s">
        <v>3294</v>
      </c>
      <c r="B219" s="2" t="s">
        <v>3334</v>
      </c>
      <c r="C219" s="43">
        <v>1</v>
      </c>
      <c r="D219" s="1" t="s">
        <v>61</v>
      </c>
      <c r="E219" s="1" t="s">
        <v>62</v>
      </c>
      <c r="F219" s="1" t="str">
        <f>UnitControlCenter!$B$10</f>
        <v>billion 2024 dollars</v>
      </c>
      <c r="G219" s="1" t="s">
        <v>3306</v>
      </c>
      <c r="H219" s="1" t="s">
        <v>3296</v>
      </c>
      <c r="I219" s="208" t="s">
        <v>3299</v>
      </c>
      <c r="J219" s="208"/>
    </row>
    <row r="220" spans="1:10" ht="232" x14ac:dyDescent="0.35">
      <c r="A220" s="2" t="s">
        <v>3294</v>
      </c>
      <c r="B220" s="2" t="s">
        <v>3335</v>
      </c>
      <c r="C220" s="43">
        <v>1</v>
      </c>
      <c r="D220" s="1" t="s">
        <v>61</v>
      </c>
      <c r="E220" s="1" t="s">
        <v>62</v>
      </c>
      <c r="F220" s="1" t="str">
        <f>UnitControlCenter!$B$10</f>
        <v>billion 2024 dollars</v>
      </c>
      <c r="G220" s="1" t="s">
        <v>3307</v>
      </c>
      <c r="H220" s="1" t="s">
        <v>3296</v>
      </c>
      <c r="I220" s="208" t="s">
        <v>3300</v>
      </c>
      <c r="J220" s="208"/>
    </row>
    <row r="221" spans="1:10" ht="188.5" x14ac:dyDescent="0.35">
      <c r="A221" s="2" t="s">
        <v>3294</v>
      </c>
      <c r="B221" s="2" t="s">
        <v>3336</v>
      </c>
      <c r="C221" s="43">
        <v>1</v>
      </c>
      <c r="D221" s="1" t="s">
        <v>61</v>
      </c>
      <c r="E221" s="1" t="s">
        <v>62</v>
      </c>
      <c r="F221" s="1" t="str">
        <f>UnitControlCenter!$B$10</f>
        <v>billion 2024 dollars</v>
      </c>
      <c r="G221" s="1" t="s">
        <v>3310</v>
      </c>
      <c r="H221" s="1" t="s">
        <v>3296</v>
      </c>
      <c r="I221" s="208" t="s">
        <v>3301</v>
      </c>
      <c r="J221" s="208"/>
    </row>
    <row r="222" spans="1:10" ht="217.5" x14ac:dyDescent="0.35">
      <c r="A222" s="2" t="s">
        <v>3294</v>
      </c>
      <c r="B222" s="2" t="s">
        <v>3337</v>
      </c>
      <c r="C222" s="43">
        <v>1</v>
      </c>
      <c r="D222" s="1" t="s">
        <v>61</v>
      </c>
      <c r="E222" s="1" t="s">
        <v>62</v>
      </c>
      <c r="F222" s="1" t="str">
        <f>UnitControlCenter!$B$10</f>
        <v>billion 2024 dollars</v>
      </c>
      <c r="G222" s="1" t="s">
        <v>3311</v>
      </c>
      <c r="H222" s="1" t="s">
        <v>3296</v>
      </c>
      <c r="I222" s="208" t="s">
        <v>3302</v>
      </c>
      <c r="J222" s="208"/>
    </row>
    <row r="223" spans="1:10" ht="246.5" x14ac:dyDescent="0.35">
      <c r="A223" s="2" t="s">
        <v>3294</v>
      </c>
      <c r="B223" s="2" t="s">
        <v>3338</v>
      </c>
      <c r="C223" s="43">
        <v>1</v>
      </c>
      <c r="D223" s="1" t="s">
        <v>61</v>
      </c>
      <c r="E223" s="1" t="s">
        <v>62</v>
      </c>
      <c r="F223" s="1" t="str">
        <f>UnitControlCenter!$B$10</f>
        <v>billion 2024 dollars</v>
      </c>
      <c r="G223" s="1" t="s">
        <v>3308</v>
      </c>
      <c r="H223" s="1" t="s">
        <v>3296</v>
      </c>
      <c r="I223" s="208" t="s">
        <v>3303</v>
      </c>
      <c r="J223" s="208"/>
    </row>
    <row r="224" spans="1:10" ht="276" thickBot="1" x14ac:dyDescent="0.4">
      <c r="A224" s="192" t="s">
        <v>3294</v>
      </c>
      <c r="B224" s="192" t="s">
        <v>3339</v>
      </c>
      <c r="C224" s="199">
        <v>1</v>
      </c>
      <c r="D224" s="193" t="s">
        <v>61</v>
      </c>
      <c r="E224" s="193" t="s">
        <v>62</v>
      </c>
      <c r="F224" s="193" t="str">
        <f>UnitControlCenter!$B$10</f>
        <v>billion 2024 dollars</v>
      </c>
      <c r="G224" s="193" t="s">
        <v>3309</v>
      </c>
      <c r="H224" s="193" t="s">
        <v>3296</v>
      </c>
      <c r="I224" s="315" t="s">
        <v>3304</v>
      </c>
      <c r="J224" s="315"/>
    </row>
    <row r="225" spans="1:10" ht="72.5" x14ac:dyDescent="0.35">
      <c r="A225" s="2" t="s">
        <v>2325</v>
      </c>
      <c r="B225" s="2" t="s">
        <v>89</v>
      </c>
      <c r="C225" s="43">
        <v>1</v>
      </c>
      <c r="D225" s="1" t="s">
        <v>61</v>
      </c>
      <c r="E225" s="1" t="s">
        <v>2331</v>
      </c>
      <c r="F225" s="1" t="str">
        <f>UnitControlCenter!$B$27</f>
        <v>2024 dollars / megawatt-hour (MWh)</v>
      </c>
      <c r="G225" s="1" t="s">
        <v>3252</v>
      </c>
      <c r="H225" s="1" t="s">
        <v>3251</v>
      </c>
      <c r="I225" s="1" t="s">
        <v>3569</v>
      </c>
    </row>
    <row r="226" spans="1:10" ht="43.5" x14ac:dyDescent="0.35">
      <c r="A226" s="2" t="s">
        <v>2325</v>
      </c>
      <c r="B226" s="2" t="s">
        <v>431</v>
      </c>
      <c r="C226" s="43">
        <v>1</v>
      </c>
      <c r="D226" s="1" t="s">
        <v>61</v>
      </c>
      <c r="E226" s="1" t="s">
        <v>2331</v>
      </c>
      <c r="F226" s="1" t="str">
        <f>UnitControlCenter!$B$42</f>
        <v>2024 dollars / short ton</v>
      </c>
      <c r="G226" s="1" t="s">
        <v>2624</v>
      </c>
      <c r="H226" s="1" t="s">
        <v>2625</v>
      </c>
      <c r="I226" s="1" t="s">
        <v>2626</v>
      </c>
    </row>
    <row r="227" spans="1:10" x14ac:dyDescent="0.35">
      <c r="A227" s="2" t="s">
        <v>2325</v>
      </c>
      <c r="B227" s="2" t="s">
        <v>428</v>
      </c>
      <c r="C227" s="43">
        <v>1</v>
      </c>
      <c r="D227" s="1" t="s">
        <v>61</v>
      </c>
      <c r="E227" s="1" t="s">
        <v>2331</v>
      </c>
      <c r="F227" s="1" t="str">
        <f>UnitControlCenter!$B$42</f>
        <v>2024 dollars / short ton</v>
      </c>
      <c r="G227" s="1" t="s">
        <v>2344</v>
      </c>
      <c r="H227" s="1" t="s">
        <v>326</v>
      </c>
      <c r="I227" s="1" t="s">
        <v>2511</v>
      </c>
    </row>
    <row r="228" spans="1:10" ht="87" x14ac:dyDescent="0.35">
      <c r="A228" s="2" t="s">
        <v>2325</v>
      </c>
      <c r="B228" s="2" t="s">
        <v>83</v>
      </c>
      <c r="C228" s="43">
        <v>1</v>
      </c>
      <c r="D228" s="1" t="s">
        <v>61</v>
      </c>
      <c r="E228" s="1" t="s">
        <v>2331</v>
      </c>
      <c r="F228" s="1" t="str">
        <f>UnitControlCenter!$B$43</f>
        <v>2024 dollars / thousand cubic feet</v>
      </c>
      <c r="G228" s="1" t="s">
        <v>3254</v>
      </c>
      <c r="H228" s="1" t="s">
        <v>3253</v>
      </c>
      <c r="I228" s="1" t="s">
        <v>3570</v>
      </c>
    </row>
    <row r="229" spans="1:10" x14ac:dyDescent="0.35">
      <c r="A229" s="2" t="s">
        <v>2325</v>
      </c>
      <c r="B229" s="2" t="s">
        <v>91</v>
      </c>
      <c r="C229" s="43">
        <v>1</v>
      </c>
      <c r="D229" s="1" t="s">
        <v>61</v>
      </c>
      <c r="E229" s="1" t="s">
        <v>2331</v>
      </c>
      <c r="F229" s="1" t="str">
        <f>UnitControlCenter!$B$44</f>
        <v>2024 dollars / gallon</v>
      </c>
      <c r="G229" s="1" t="s">
        <v>2346</v>
      </c>
      <c r="H229" s="1" t="s">
        <v>321</v>
      </c>
      <c r="I229" s="43">
        <v>969696</v>
      </c>
      <c r="J229" s="43"/>
    </row>
    <row r="230" spans="1:10" ht="72.5" x14ac:dyDescent="0.35">
      <c r="A230" s="2" t="s">
        <v>2325</v>
      </c>
      <c r="B230" s="2" t="s">
        <v>92</v>
      </c>
      <c r="C230" s="43">
        <v>1</v>
      </c>
      <c r="D230" s="1" t="s">
        <v>61</v>
      </c>
      <c r="E230" s="1" t="s">
        <v>2331</v>
      </c>
      <c r="F230" s="1" t="str">
        <f>UnitControlCenter!$B$44</f>
        <v>2024 dollars / gallon</v>
      </c>
      <c r="G230" s="1" t="s">
        <v>2619</v>
      </c>
      <c r="H230" s="1" t="s">
        <v>2617</v>
      </c>
      <c r="I230" s="1" t="s">
        <v>2618</v>
      </c>
    </row>
    <row r="231" spans="1:10" ht="58" x14ac:dyDescent="0.35">
      <c r="A231" s="2" t="s">
        <v>2325</v>
      </c>
      <c r="B231" s="2" t="s">
        <v>88</v>
      </c>
      <c r="C231" s="43">
        <v>1</v>
      </c>
      <c r="D231" s="1" t="s">
        <v>61</v>
      </c>
      <c r="E231" s="1" t="s">
        <v>2331</v>
      </c>
      <c r="F231" s="1" t="str">
        <f>UnitControlCenter!$B$42</f>
        <v>2024 dollars / short ton</v>
      </c>
      <c r="G231" s="1" t="s">
        <v>2620</v>
      </c>
      <c r="H231" s="1" t="s">
        <v>2621</v>
      </c>
      <c r="I231" s="1" t="s">
        <v>2622</v>
      </c>
    </row>
    <row r="232" spans="1:10" ht="58" x14ac:dyDescent="0.35">
      <c r="A232" s="2" t="s">
        <v>2325</v>
      </c>
      <c r="B232" s="2" t="s">
        <v>2561</v>
      </c>
      <c r="C232" s="43">
        <v>1</v>
      </c>
      <c r="D232" s="1" t="s">
        <v>61</v>
      </c>
      <c r="E232" s="1" t="s">
        <v>2331</v>
      </c>
      <c r="F232" s="1" t="str">
        <f>UnitControlCenter!$B$45</f>
        <v>2024 dollars / barrel of oil</v>
      </c>
      <c r="G232" s="1" t="s">
        <v>2684</v>
      </c>
      <c r="H232" s="1" t="s">
        <v>2685</v>
      </c>
      <c r="I232" s="1" t="s">
        <v>2686</v>
      </c>
    </row>
    <row r="233" spans="1:10" ht="58" x14ac:dyDescent="0.35">
      <c r="A233" s="2" t="s">
        <v>2325</v>
      </c>
      <c r="B233" s="2" t="s">
        <v>2623</v>
      </c>
      <c r="C233" s="43">
        <v>1</v>
      </c>
      <c r="D233" s="1" t="s">
        <v>61</v>
      </c>
      <c r="E233" s="1" t="s">
        <v>2331</v>
      </c>
      <c r="F233" s="1" t="str">
        <f>UnitControlCenter!$B$44</f>
        <v>2024 dollars / gallon</v>
      </c>
      <c r="G233" s="1" t="s">
        <v>2627</v>
      </c>
      <c r="H233" s="1" t="s">
        <v>2343</v>
      </c>
      <c r="I233" s="1" t="s">
        <v>2557</v>
      </c>
    </row>
    <row r="234" spans="1:10" ht="29.5" thickBot="1" x14ac:dyDescent="0.4">
      <c r="A234" s="192" t="s">
        <v>2325</v>
      </c>
      <c r="B234" s="192" t="s">
        <v>2447</v>
      </c>
      <c r="C234" s="199">
        <v>1</v>
      </c>
      <c r="D234" s="193" t="s">
        <v>61</v>
      </c>
      <c r="E234" s="193" t="s">
        <v>2331</v>
      </c>
      <c r="F234" s="193" t="str">
        <f>UnitControlCenter!$B$46</f>
        <v>2024 dollars / kg</v>
      </c>
      <c r="G234" s="193" t="s">
        <v>2728</v>
      </c>
      <c r="H234" s="193" t="s">
        <v>2729</v>
      </c>
      <c r="I234" s="193" t="s">
        <v>2730</v>
      </c>
      <c r="J234" s="193"/>
    </row>
    <row r="235" spans="1:10" x14ac:dyDescent="0.35">
      <c r="A235" s="2" t="s">
        <v>2326</v>
      </c>
      <c r="B235" s="2" t="s">
        <v>3427</v>
      </c>
      <c r="C235" s="43">
        <v>1</v>
      </c>
      <c r="D235" s="1" t="s">
        <v>59</v>
      </c>
      <c r="E235" s="1" t="s">
        <v>60</v>
      </c>
      <c r="F235" s="1" t="str">
        <f>UnitControlCenter!$B$47</f>
        <v>2024 dollars / kilowatt-hour (kWh)</v>
      </c>
      <c r="G235" s="1" t="s">
        <v>2347</v>
      </c>
    </row>
    <row r="236" spans="1:10" ht="29" x14ac:dyDescent="0.35">
      <c r="A236" s="2" t="s">
        <v>2326</v>
      </c>
      <c r="B236" s="2" t="s">
        <v>2327</v>
      </c>
      <c r="C236" s="43">
        <v>0</v>
      </c>
      <c r="D236" s="1" t="s">
        <v>61</v>
      </c>
      <c r="E236" s="1" t="s">
        <v>60</v>
      </c>
      <c r="F236" s="1" t="str">
        <f>UnitControlCenter!$B$49</f>
        <v>cost of eqpt. to capture 1 metric ton CO2e/yr (2020 dollars)</v>
      </c>
      <c r="G236" s="1" t="s">
        <v>2351</v>
      </c>
      <c r="H236" s="1" t="s">
        <v>2352</v>
      </c>
      <c r="I236" s="1" t="s">
        <v>2518</v>
      </c>
    </row>
    <row r="237" spans="1:10" x14ac:dyDescent="0.35">
      <c r="A237" s="2" t="s">
        <v>2326</v>
      </c>
      <c r="B237" s="2" t="s">
        <v>2328</v>
      </c>
      <c r="C237" s="43">
        <v>1</v>
      </c>
      <c r="D237" s="1" t="s">
        <v>59</v>
      </c>
      <c r="E237" s="1" t="s">
        <v>60</v>
      </c>
      <c r="F237" s="1" t="str">
        <f>UnitControlCenter!$B$50</f>
        <v>million 2024 dollars / megawatt (MW)</v>
      </c>
      <c r="G237" s="1" t="s">
        <v>2348</v>
      </c>
    </row>
    <row r="238" spans="1:10" x14ac:dyDescent="0.35">
      <c r="A238" s="2" t="s">
        <v>2326</v>
      </c>
      <c r="B238" s="2" t="s">
        <v>2329</v>
      </c>
      <c r="C238" s="43">
        <v>1</v>
      </c>
      <c r="D238" s="1" t="s">
        <v>59</v>
      </c>
      <c r="E238" s="1" t="s">
        <v>60</v>
      </c>
      <c r="F238" s="1" t="str">
        <f>UnitControlCenter!$B$50</f>
        <v>million 2024 dollars / megawatt (MW)</v>
      </c>
      <c r="G238" s="1" t="s">
        <v>2349</v>
      </c>
    </row>
    <row r="239" spans="1:10" x14ac:dyDescent="0.35">
      <c r="A239" s="2" t="s">
        <v>2326</v>
      </c>
      <c r="B239" s="2" t="s">
        <v>2330</v>
      </c>
      <c r="C239" s="43">
        <v>1</v>
      </c>
      <c r="D239" s="1" t="s">
        <v>59</v>
      </c>
      <c r="E239" s="1" t="s">
        <v>60</v>
      </c>
      <c r="F239" s="1" t="str">
        <f>UnitControlCenter!$B$50</f>
        <v>million 2024 dollars / megawatt (MW)</v>
      </c>
      <c r="G239" s="1" t="s">
        <v>2350</v>
      </c>
    </row>
    <row r="240" spans="1:10" ht="29.5" thickBot="1" x14ac:dyDescent="0.4">
      <c r="A240" s="192" t="s">
        <v>2326</v>
      </c>
      <c r="B240" s="192" t="s">
        <v>2458</v>
      </c>
      <c r="C240" s="199">
        <v>1</v>
      </c>
      <c r="D240" s="193" t="s">
        <v>59</v>
      </c>
      <c r="E240" s="193" t="s">
        <v>60</v>
      </c>
      <c r="F240" s="193" t="str">
        <f>UnitControlCenter!$B$51</f>
        <v>cost of eqpt. to produce 1 kg H2/yr (2024 dollars)</v>
      </c>
      <c r="G240" s="193" t="s">
        <v>2459</v>
      </c>
      <c r="H240" s="193"/>
      <c r="I240" s="193"/>
      <c r="J240" s="193"/>
    </row>
  </sheetData>
  <phoneticPr fontId="116" type="noConversion"/>
  <conditionalFormatting sqref="C2:C24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5 F202 F28 F152 F54 F68 F71 F48 F56:F62"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42"/>
  <sheetViews>
    <sheetView topLeftCell="A85" workbookViewId="0">
      <selection activeCell="A108" sqref="A108"/>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2506</v>
      </c>
      <c r="B1" s="169"/>
      <c r="C1" s="159"/>
      <c r="D1" s="159"/>
    </row>
    <row r="2" spans="1:5" x14ac:dyDescent="0.35">
      <c r="A2" s="9" t="s">
        <v>2470</v>
      </c>
      <c r="B2" s="170" t="s">
        <v>2471</v>
      </c>
      <c r="C2" s="9" t="s">
        <v>2472</v>
      </c>
      <c r="D2" s="9" t="s">
        <v>2473</v>
      </c>
    </row>
    <row r="3" spans="1:5" x14ac:dyDescent="0.35">
      <c r="A3" s="371" t="s">
        <v>3513</v>
      </c>
      <c r="B3" s="375" t="s">
        <v>3515</v>
      </c>
      <c r="C3" s="372"/>
      <c r="D3" s="374" t="s">
        <v>3514</v>
      </c>
    </row>
    <row r="4" spans="1:5" x14ac:dyDescent="0.35">
      <c r="A4" t="s">
        <v>2520</v>
      </c>
      <c r="B4" s="20" t="s">
        <v>2514</v>
      </c>
      <c r="C4" s="188"/>
      <c r="D4" s="376" t="s">
        <v>3517</v>
      </c>
      <c r="E4" t="s">
        <v>3520</v>
      </c>
    </row>
    <row r="5" spans="1:5" x14ac:dyDescent="0.35">
      <c r="A5" t="s">
        <v>3524</v>
      </c>
      <c r="B5" s="171" t="s">
        <v>3525</v>
      </c>
      <c r="C5" s="377"/>
      <c r="D5" s="376" t="s">
        <v>3519</v>
      </c>
      <c r="E5" t="s">
        <v>3523</v>
      </c>
    </row>
    <row r="6" spans="1:5" x14ac:dyDescent="0.35">
      <c r="A6" t="s">
        <v>3678</v>
      </c>
      <c r="B6" s="171" t="s">
        <v>3677</v>
      </c>
      <c r="C6" s="410"/>
      <c r="D6" s="407" t="s">
        <v>3671</v>
      </c>
    </row>
    <row r="7" spans="1:5" x14ac:dyDescent="0.35">
      <c r="A7" t="s">
        <v>3675</v>
      </c>
      <c r="B7" s="171" t="s">
        <v>3674</v>
      </c>
      <c r="C7" s="408"/>
      <c r="D7" s="407" t="s">
        <v>3672</v>
      </c>
    </row>
    <row r="8" spans="1:5" x14ac:dyDescent="0.35">
      <c r="A8" t="s">
        <v>3676</v>
      </c>
      <c r="B8" s="20">
        <v>6699</v>
      </c>
      <c r="C8" s="409"/>
      <c r="D8" s="407" t="s">
        <v>3673</v>
      </c>
    </row>
    <row r="9" spans="1:5" x14ac:dyDescent="0.35">
      <c r="A9" t="s">
        <v>3678</v>
      </c>
      <c r="B9" s="171" t="s">
        <v>3526</v>
      </c>
      <c r="C9" s="205"/>
      <c r="D9" t="s">
        <v>3530</v>
      </c>
    </row>
    <row r="10" spans="1:5" x14ac:dyDescent="0.35">
      <c r="A10" t="s">
        <v>3531</v>
      </c>
      <c r="B10" s="171" t="s">
        <v>3532</v>
      </c>
      <c r="C10" s="379"/>
      <c r="D10" s="378" t="s">
        <v>3503</v>
      </c>
    </row>
    <row r="11" spans="1:5" x14ac:dyDescent="0.35">
      <c r="A11" t="s">
        <v>2480</v>
      </c>
      <c r="B11" s="20" t="s">
        <v>2491</v>
      </c>
      <c r="C11" s="176"/>
      <c r="D11" t="s">
        <v>421</v>
      </c>
    </row>
    <row r="12" spans="1:5" x14ac:dyDescent="0.35">
      <c r="A12" t="s">
        <v>3487</v>
      </c>
      <c r="B12" s="20" t="s">
        <v>3486</v>
      </c>
      <c r="C12" s="362"/>
      <c r="D12" t="s">
        <v>3443</v>
      </c>
    </row>
    <row r="13" spans="1:5" x14ac:dyDescent="0.35">
      <c r="A13" t="s">
        <v>2488</v>
      </c>
      <c r="B13" s="171" t="s">
        <v>2489</v>
      </c>
      <c r="C13" s="175"/>
      <c r="D13" t="s">
        <v>88</v>
      </c>
    </row>
    <row r="14" spans="1:5" x14ac:dyDescent="0.35">
      <c r="A14" t="s">
        <v>2516</v>
      </c>
      <c r="B14" s="20" t="s">
        <v>2510</v>
      </c>
      <c r="C14" s="185"/>
      <c r="D14" t="s">
        <v>87</v>
      </c>
    </row>
    <row r="15" spans="1:5" x14ac:dyDescent="0.35">
      <c r="A15" t="s">
        <v>2495</v>
      </c>
      <c r="B15" s="20" t="s">
        <v>2511</v>
      </c>
      <c r="C15" s="180"/>
      <c r="D15" t="s">
        <v>2507</v>
      </c>
    </row>
    <row r="16" spans="1:5" x14ac:dyDescent="0.35">
      <c r="A16" t="s">
        <v>2517</v>
      </c>
      <c r="B16" s="20" t="s">
        <v>2345</v>
      </c>
      <c r="C16" s="184"/>
      <c r="D16" t="s">
        <v>2508</v>
      </c>
    </row>
    <row r="17" spans="1:4" x14ac:dyDescent="0.35">
      <c r="A17" t="s">
        <v>2515</v>
      </c>
      <c r="B17" s="20" t="s">
        <v>2512</v>
      </c>
      <c r="C17" s="187"/>
      <c r="D17" t="s">
        <v>436</v>
      </c>
    </row>
    <row r="18" spans="1:4" x14ac:dyDescent="0.35">
      <c r="A18" t="s">
        <v>2496</v>
      </c>
      <c r="B18" s="20" t="s">
        <v>2492</v>
      </c>
      <c r="C18" s="179"/>
      <c r="D18" t="s">
        <v>439</v>
      </c>
    </row>
    <row r="19" spans="1:4" x14ac:dyDescent="0.35">
      <c r="A19" t="s">
        <v>2469</v>
      </c>
      <c r="B19" s="172" t="s">
        <v>2476</v>
      </c>
      <c r="C19" s="168"/>
      <c r="D19" t="s">
        <v>85</v>
      </c>
    </row>
    <row r="20" spans="1:4" x14ac:dyDescent="0.35">
      <c r="A20" t="s">
        <v>3008</v>
      </c>
      <c r="B20" t="s">
        <v>3527</v>
      </c>
      <c r="C20" s="206"/>
      <c r="D20" t="s">
        <v>3445</v>
      </c>
    </row>
    <row r="21" spans="1:4" x14ac:dyDescent="0.35">
      <c r="A21" t="s">
        <v>2497</v>
      </c>
      <c r="B21" s="20" t="s">
        <v>2493</v>
      </c>
      <c r="C21" s="181"/>
      <c r="D21" t="s">
        <v>3446</v>
      </c>
    </row>
    <row r="22" spans="1:4" x14ac:dyDescent="0.35">
      <c r="A22" t="s">
        <v>2479</v>
      </c>
      <c r="B22" s="171" t="s">
        <v>2484</v>
      </c>
      <c r="C22" s="177"/>
      <c r="D22" t="s">
        <v>2509</v>
      </c>
    </row>
    <row r="23" spans="1:4" x14ac:dyDescent="0.35">
      <c r="A23" t="s">
        <v>2519</v>
      </c>
      <c r="B23" s="20" t="s">
        <v>2513</v>
      </c>
      <c r="C23" s="186"/>
      <c r="D23" t="s">
        <v>2446</v>
      </c>
    </row>
    <row r="24" spans="1:4" x14ac:dyDescent="0.35">
      <c r="A24" t="s">
        <v>2482</v>
      </c>
      <c r="B24" s="171" t="s">
        <v>2483</v>
      </c>
      <c r="C24" s="167"/>
      <c r="D24" t="s">
        <v>2594</v>
      </c>
    </row>
    <row r="25" spans="1:4" x14ac:dyDescent="0.35">
      <c r="A25" t="s">
        <v>2562</v>
      </c>
      <c r="B25" s="171" t="s">
        <v>2564</v>
      </c>
      <c r="C25" s="189"/>
      <c r="D25" t="s">
        <v>2561</v>
      </c>
    </row>
    <row r="26" spans="1:4" x14ac:dyDescent="0.35">
      <c r="A26" t="s">
        <v>2563</v>
      </c>
      <c r="B26" s="171">
        <v>740000</v>
      </c>
      <c r="C26" s="190"/>
      <c r="D26" t="s">
        <v>2444</v>
      </c>
    </row>
    <row r="27" spans="1:4" x14ac:dyDescent="0.35">
      <c r="A27" t="s">
        <v>2498</v>
      </c>
      <c r="B27" s="20" t="s">
        <v>2494</v>
      </c>
      <c r="C27" s="182"/>
      <c r="D27" t="s">
        <v>296</v>
      </c>
    </row>
    <row r="28" spans="1:4" x14ac:dyDescent="0.35">
      <c r="A28" t="s">
        <v>3485</v>
      </c>
      <c r="B28" s="20" t="s">
        <v>3528</v>
      </c>
      <c r="C28" s="361"/>
      <c r="D28" t="s">
        <v>3442</v>
      </c>
    </row>
    <row r="29" spans="1:4" x14ac:dyDescent="0.35">
      <c r="A29" t="s">
        <v>2481</v>
      </c>
      <c r="B29" s="171" t="s">
        <v>2486</v>
      </c>
      <c r="C29" s="174"/>
      <c r="D29" t="s">
        <v>3376</v>
      </c>
    </row>
    <row r="30" spans="1:4" x14ac:dyDescent="0.35">
      <c r="A30" t="s">
        <v>3377</v>
      </c>
      <c r="B30" s="171" t="s">
        <v>3378</v>
      </c>
      <c r="C30" s="360"/>
      <c r="D30" t="s">
        <v>3375</v>
      </c>
    </row>
    <row r="31" spans="1:4" x14ac:dyDescent="0.35">
      <c r="A31" t="s">
        <v>3009</v>
      </c>
      <c r="B31" s="17" t="s">
        <v>3529</v>
      </c>
      <c r="C31" s="207"/>
      <c r="D31" t="s">
        <v>3444</v>
      </c>
    </row>
    <row r="32" spans="1:4" x14ac:dyDescent="0.35">
      <c r="A32" t="s">
        <v>2505</v>
      </c>
      <c r="B32" s="20" t="s">
        <v>2504</v>
      </c>
      <c r="C32" s="183"/>
      <c r="D32" t="s">
        <v>428</v>
      </c>
    </row>
    <row r="33" spans="1:5" x14ac:dyDescent="0.35">
      <c r="A33" t="s">
        <v>3010</v>
      </c>
      <c r="B33" s="204" t="s">
        <v>3003</v>
      </c>
      <c r="C33" s="203"/>
      <c r="D33" t="s">
        <v>3441</v>
      </c>
    </row>
    <row r="34" spans="1:5" x14ac:dyDescent="0.35">
      <c r="A34" t="s">
        <v>2475</v>
      </c>
      <c r="B34" s="171" t="s">
        <v>2485</v>
      </c>
      <c r="C34" s="173"/>
      <c r="D34" t="s">
        <v>431</v>
      </c>
    </row>
    <row r="35" spans="1:5" x14ac:dyDescent="0.35">
      <c r="A35" t="s">
        <v>3524</v>
      </c>
      <c r="B35" s="171" t="s">
        <v>3525</v>
      </c>
      <c r="C35" s="377"/>
      <c r="D35" t="s">
        <v>3518</v>
      </c>
      <c r="E35" t="s">
        <v>3522</v>
      </c>
    </row>
    <row r="36" spans="1:5" x14ac:dyDescent="0.35">
      <c r="A36" t="s">
        <v>2520</v>
      </c>
      <c r="B36" s="20" t="s">
        <v>2514</v>
      </c>
      <c r="C36" s="188"/>
      <c r="D36" s="376" t="s">
        <v>3516</v>
      </c>
      <c r="E36" t="s">
        <v>3521</v>
      </c>
    </row>
    <row r="37" spans="1:5" x14ac:dyDescent="0.35">
      <c r="A37" t="s">
        <v>4008</v>
      </c>
      <c r="B37" s="20" t="s">
        <v>4009</v>
      </c>
      <c r="C37" s="416"/>
      <c r="D37" s="415" t="s">
        <v>4010</v>
      </c>
    </row>
    <row r="39" spans="1:5" x14ac:dyDescent="0.35">
      <c r="A39" s="42" t="s">
        <v>2490</v>
      </c>
      <c r="B39" s="169"/>
      <c r="C39" s="159"/>
      <c r="D39" s="159"/>
    </row>
    <row r="40" spans="1:5" s="9" customFormat="1" x14ac:dyDescent="0.35">
      <c r="A40" s="9" t="s">
        <v>2470</v>
      </c>
      <c r="B40" s="170" t="s">
        <v>2471</v>
      </c>
      <c r="C40" s="9" t="s">
        <v>2472</v>
      </c>
      <c r="D40" s="9" t="s">
        <v>2554</v>
      </c>
    </row>
    <row r="41" spans="1:5" x14ac:dyDescent="0.35">
      <c r="A41" t="s">
        <v>2496</v>
      </c>
      <c r="B41" s="20" t="s">
        <v>2492</v>
      </c>
      <c r="C41" s="179"/>
      <c r="D41" t="s">
        <v>2556</v>
      </c>
    </row>
    <row r="42" spans="1:5" x14ac:dyDescent="0.35">
      <c r="A42" t="s">
        <v>2469</v>
      </c>
      <c r="B42" s="172" t="s">
        <v>2476</v>
      </c>
      <c r="C42" s="168"/>
      <c r="D42" t="s">
        <v>2555</v>
      </c>
    </row>
    <row r="43" spans="1:5" x14ac:dyDescent="0.35">
      <c r="A43" t="s">
        <v>2481</v>
      </c>
      <c r="B43" s="20" t="s">
        <v>2486</v>
      </c>
      <c r="C43" s="174"/>
      <c r="D43" t="s">
        <v>4</v>
      </c>
    </row>
    <row r="44" spans="1:5" x14ac:dyDescent="0.35">
      <c r="A44" t="s">
        <v>2495</v>
      </c>
      <c r="B44" s="20" t="s">
        <v>2511</v>
      </c>
      <c r="C44" s="180"/>
      <c r="D44" t="s">
        <v>89</v>
      </c>
    </row>
    <row r="45" spans="1:5" x14ac:dyDescent="0.35">
      <c r="A45" t="s">
        <v>2475</v>
      </c>
      <c r="B45" s="20">
        <v>969696</v>
      </c>
      <c r="C45" s="173"/>
      <c r="D45" t="s">
        <v>9</v>
      </c>
    </row>
    <row r="46" spans="1:5" x14ac:dyDescent="0.35">
      <c r="A46" t="s">
        <v>2488</v>
      </c>
      <c r="B46" s="20" t="s">
        <v>2489</v>
      </c>
      <c r="C46" s="175"/>
      <c r="D46" t="s">
        <v>2405</v>
      </c>
    </row>
    <row r="47" spans="1:5" x14ac:dyDescent="0.35">
      <c r="A47" t="s">
        <v>2497</v>
      </c>
      <c r="B47" s="20" t="s">
        <v>2493</v>
      </c>
      <c r="C47" s="181"/>
      <c r="D47" t="s">
        <v>126</v>
      </c>
    </row>
    <row r="48" spans="1:5" x14ac:dyDescent="0.35">
      <c r="A48" t="s">
        <v>2498</v>
      </c>
      <c r="B48" s="20" t="s">
        <v>2494</v>
      </c>
      <c r="C48" s="182"/>
      <c r="D48" t="s">
        <v>2414</v>
      </c>
    </row>
    <row r="49" spans="1:4" x14ac:dyDescent="0.35">
      <c r="A49" t="s">
        <v>2480</v>
      </c>
      <c r="B49" s="20" t="s">
        <v>2491</v>
      </c>
      <c r="C49" s="178"/>
      <c r="D49" t="s">
        <v>3679</v>
      </c>
    </row>
    <row r="50" spans="1:4" x14ac:dyDescent="0.35">
      <c r="A50" t="s">
        <v>2516</v>
      </c>
      <c r="B50" s="20" t="s">
        <v>2510</v>
      </c>
      <c r="C50" s="185"/>
      <c r="D50" t="s">
        <v>3680</v>
      </c>
    </row>
    <row r="51" spans="1:4" x14ac:dyDescent="0.35">
      <c r="A51" t="s">
        <v>2495</v>
      </c>
      <c r="B51" s="20" t="s">
        <v>2511</v>
      </c>
      <c r="C51" s="180"/>
      <c r="D51" t="s">
        <v>3681</v>
      </c>
    </row>
    <row r="52" spans="1:4" x14ac:dyDescent="0.35">
      <c r="A52" t="s">
        <v>2562</v>
      </c>
      <c r="B52" s="171" t="s">
        <v>2564</v>
      </c>
      <c r="C52" s="189"/>
      <c r="D52" t="s">
        <v>2761</v>
      </c>
    </row>
    <row r="54" spans="1:4" x14ac:dyDescent="0.35">
      <c r="A54" s="42" t="s">
        <v>2499</v>
      </c>
      <c r="B54" s="169"/>
      <c r="C54" s="159"/>
      <c r="D54" s="159"/>
    </row>
    <row r="55" spans="1:4" x14ac:dyDescent="0.35">
      <c r="A55" s="9" t="s">
        <v>2470</v>
      </c>
      <c r="B55" s="170" t="s">
        <v>2471</v>
      </c>
      <c r="C55" s="9" t="s">
        <v>2472</v>
      </c>
      <c r="D55" s="9" t="s">
        <v>2473</v>
      </c>
    </row>
    <row r="56" spans="1:4" x14ac:dyDescent="0.35">
      <c r="A56" t="s">
        <v>2481</v>
      </c>
      <c r="B56" s="171" t="s">
        <v>2486</v>
      </c>
      <c r="C56" s="174"/>
      <c r="D56" t="s">
        <v>2500</v>
      </c>
    </row>
    <row r="57" spans="1:4" x14ac:dyDescent="0.35">
      <c r="A57" t="s">
        <v>2475</v>
      </c>
      <c r="B57" s="20">
        <v>969696</v>
      </c>
      <c r="C57" s="173"/>
      <c r="D57" t="s">
        <v>2501</v>
      </c>
    </row>
    <row r="58" spans="1:4" x14ac:dyDescent="0.35">
      <c r="A58" t="s">
        <v>2488</v>
      </c>
      <c r="B58" s="20" t="s">
        <v>2489</v>
      </c>
      <c r="C58" s="175"/>
      <c r="D58" t="s">
        <v>2502</v>
      </c>
    </row>
    <row r="59" spans="1:4" x14ac:dyDescent="0.35">
      <c r="A59" t="s">
        <v>2562</v>
      </c>
      <c r="B59" s="171" t="s">
        <v>2564</v>
      </c>
      <c r="C59" s="189"/>
      <c r="D59" t="s">
        <v>2762</v>
      </c>
    </row>
    <row r="61" spans="1:4" x14ac:dyDescent="0.35">
      <c r="A61" s="42" t="s">
        <v>2503</v>
      </c>
      <c r="B61" s="169"/>
      <c r="C61" s="159"/>
      <c r="D61" s="159"/>
    </row>
    <row r="62" spans="1:4" x14ac:dyDescent="0.35">
      <c r="A62" s="9" t="s">
        <v>2470</v>
      </c>
      <c r="B62" s="170" t="s">
        <v>2471</v>
      </c>
      <c r="C62" s="9" t="s">
        <v>2472</v>
      </c>
      <c r="D62" s="9" t="s">
        <v>2473</v>
      </c>
    </row>
    <row r="63" spans="1:4" x14ac:dyDescent="0.35">
      <c r="A63" t="s">
        <v>2488</v>
      </c>
      <c r="B63" s="20" t="s">
        <v>2489</v>
      </c>
      <c r="C63" s="175"/>
      <c r="D63" t="s">
        <v>2222</v>
      </c>
    </row>
    <row r="64" spans="1:4" x14ac:dyDescent="0.35">
      <c r="A64" t="s">
        <v>2482</v>
      </c>
      <c r="B64" s="171" t="s">
        <v>2483</v>
      </c>
      <c r="C64" s="167"/>
      <c r="D64" t="s">
        <v>831</v>
      </c>
    </row>
    <row r="65" spans="1:4" x14ac:dyDescent="0.35">
      <c r="A65" t="s">
        <v>2481</v>
      </c>
      <c r="B65" s="171" t="s">
        <v>2486</v>
      </c>
      <c r="C65" s="174"/>
      <c r="D65" t="s">
        <v>2220</v>
      </c>
    </row>
    <row r="66" spans="1:4" x14ac:dyDescent="0.35">
      <c r="A66" t="s">
        <v>2475</v>
      </c>
      <c r="B66" s="171" t="s">
        <v>2485</v>
      </c>
      <c r="C66" s="173"/>
      <c r="D66" t="s">
        <v>2204</v>
      </c>
    </row>
    <row r="67" spans="1:4" x14ac:dyDescent="0.35">
      <c r="B67" s="171"/>
    </row>
    <row r="68" spans="1:4" x14ac:dyDescent="0.35">
      <c r="A68" s="42" t="s">
        <v>2640</v>
      </c>
      <c r="B68" s="169"/>
      <c r="C68" s="159"/>
      <c r="D68" s="159"/>
    </row>
    <row r="69" spans="1:4" x14ac:dyDescent="0.35">
      <c r="A69" s="9" t="s">
        <v>2470</v>
      </c>
      <c r="B69" s="170" t="s">
        <v>2471</v>
      </c>
      <c r="C69" s="9" t="s">
        <v>2472</v>
      </c>
      <c r="D69" s="9" t="s">
        <v>2473</v>
      </c>
    </row>
    <row r="70" spans="1:4" x14ac:dyDescent="0.35">
      <c r="A70" t="s">
        <v>2481</v>
      </c>
      <c r="B70" s="171" t="s">
        <v>2486</v>
      </c>
      <c r="C70" s="174"/>
      <c r="D70" t="s">
        <v>2532</v>
      </c>
    </row>
    <row r="71" spans="1:4" x14ac:dyDescent="0.35">
      <c r="A71" t="s">
        <v>2496</v>
      </c>
      <c r="B71" s="20" t="s">
        <v>2492</v>
      </c>
      <c r="C71" s="179"/>
      <c r="D71" t="s">
        <v>2533</v>
      </c>
    </row>
    <row r="72" spans="1:4" x14ac:dyDescent="0.35">
      <c r="A72" t="s">
        <v>2495</v>
      </c>
      <c r="B72" s="20" t="s">
        <v>2511</v>
      </c>
      <c r="C72" s="180"/>
      <c r="D72" t="s">
        <v>2534</v>
      </c>
    </row>
    <row r="73" spans="1:4" x14ac:dyDescent="0.35">
      <c r="A73" t="s">
        <v>2488</v>
      </c>
      <c r="B73" s="171" t="s">
        <v>2489</v>
      </c>
      <c r="C73" s="175"/>
      <c r="D73" t="s">
        <v>2535</v>
      </c>
    </row>
    <row r="74" spans="1:4" x14ac:dyDescent="0.35">
      <c r="A74" t="s">
        <v>2482</v>
      </c>
      <c r="B74" s="171" t="s">
        <v>2483</v>
      </c>
      <c r="C74" s="167"/>
      <c r="D74" t="s">
        <v>2536</v>
      </c>
    </row>
    <row r="76" spans="1:4" x14ac:dyDescent="0.35">
      <c r="A76" s="42" t="s">
        <v>2899</v>
      </c>
      <c r="B76" s="169"/>
      <c r="C76" s="159"/>
      <c r="D76" s="159"/>
    </row>
    <row r="77" spans="1:4" x14ac:dyDescent="0.35">
      <c r="A77" s="9" t="s">
        <v>2470</v>
      </c>
      <c r="B77" s="170" t="s">
        <v>2471</v>
      </c>
      <c r="C77" s="9" t="s">
        <v>2472</v>
      </c>
      <c r="D77" s="9" t="s">
        <v>2473</v>
      </c>
    </row>
    <row r="78" spans="1:4" x14ac:dyDescent="0.35">
      <c r="A78" t="s">
        <v>2496</v>
      </c>
      <c r="B78" s="20" t="s">
        <v>2492</v>
      </c>
      <c r="C78" s="179"/>
      <c r="D78" t="s">
        <v>2889</v>
      </c>
    </row>
    <row r="79" spans="1:4" x14ac:dyDescent="0.35">
      <c r="A79" t="s">
        <v>2481</v>
      </c>
      <c r="B79" s="171" t="s">
        <v>2486</v>
      </c>
      <c r="C79" s="174"/>
      <c r="D79" t="s">
        <v>2888</v>
      </c>
    </row>
    <row r="80" spans="1:4" x14ac:dyDescent="0.35">
      <c r="A80" t="s">
        <v>2480</v>
      </c>
      <c r="B80" s="20" t="s">
        <v>2491</v>
      </c>
      <c r="C80" s="178"/>
      <c r="D80" t="s">
        <v>2885</v>
      </c>
    </row>
    <row r="81" spans="1:4" x14ac:dyDescent="0.35">
      <c r="A81" t="s">
        <v>2520</v>
      </c>
      <c r="B81" s="20" t="s">
        <v>2514</v>
      </c>
      <c r="C81" s="188"/>
      <c r="D81" t="s">
        <v>2886</v>
      </c>
    </row>
    <row r="82" spans="1:4" x14ac:dyDescent="0.35">
      <c r="A82" t="s">
        <v>2498</v>
      </c>
      <c r="B82" s="20" t="s">
        <v>2494</v>
      </c>
      <c r="C82" s="182"/>
      <c r="D82" t="s">
        <v>2887</v>
      </c>
    </row>
    <row r="84" spans="1:4" x14ac:dyDescent="0.35">
      <c r="A84" s="42" t="s">
        <v>2972</v>
      </c>
      <c r="B84" s="169"/>
      <c r="C84" s="159"/>
      <c r="D84" s="159"/>
    </row>
    <row r="85" spans="1:4" x14ac:dyDescent="0.35">
      <c r="A85" s="9" t="s">
        <v>2470</v>
      </c>
      <c r="B85" s="170" t="s">
        <v>2471</v>
      </c>
      <c r="C85" s="9" t="s">
        <v>2472</v>
      </c>
      <c r="D85" s="9" t="s">
        <v>2473</v>
      </c>
    </row>
    <row r="86" spans="1:4" x14ac:dyDescent="0.35">
      <c r="A86" t="s">
        <v>2562</v>
      </c>
      <c r="B86" s="171" t="s">
        <v>2564</v>
      </c>
      <c r="C86" s="189"/>
      <c r="D86" t="s">
        <v>2906</v>
      </c>
    </row>
    <row r="87" spans="1:4" x14ac:dyDescent="0.35">
      <c r="A87" t="s">
        <v>2496</v>
      </c>
      <c r="B87" s="20" t="s">
        <v>2492</v>
      </c>
      <c r="C87" s="179"/>
      <c r="D87" t="s">
        <v>2907</v>
      </c>
    </row>
    <row r="88" spans="1:4" x14ac:dyDescent="0.35">
      <c r="A88" t="s">
        <v>2498</v>
      </c>
      <c r="B88" s="20" t="s">
        <v>2494</v>
      </c>
      <c r="C88" s="182"/>
      <c r="D88" t="s">
        <v>443</v>
      </c>
    </row>
    <row r="89" spans="1:4" x14ac:dyDescent="0.35">
      <c r="A89" t="s">
        <v>2520</v>
      </c>
      <c r="B89" s="20" t="s">
        <v>2514</v>
      </c>
      <c r="C89" s="188"/>
      <c r="D89" t="s">
        <v>3803</v>
      </c>
    </row>
    <row r="90" spans="1:4" x14ac:dyDescent="0.35">
      <c r="A90" t="s">
        <v>2563</v>
      </c>
      <c r="B90" s="171">
        <v>740000</v>
      </c>
      <c r="C90" s="190"/>
      <c r="D90" t="s">
        <v>3543</v>
      </c>
    </row>
    <row r="91" spans="1:4" x14ac:dyDescent="0.35">
      <c r="A91" t="s">
        <v>2497</v>
      </c>
      <c r="B91" s="20" t="s">
        <v>2493</v>
      </c>
      <c r="C91" s="181"/>
      <c r="D91" t="s">
        <v>2908</v>
      </c>
    </row>
    <row r="92" spans="1:4" x14ac:dyDescent="0.35">
      <c r="A92" t="s">
        <v>2495</v>
      </c>
      <c r="B92" s="20" t="s">
        <v>2511</v>
      </c>
      <c r="C92" s="180"/>
      <c r="D92" t="s">
        <v>2909</v>
      </c>
    </row>
    <row r="93" spans="1:4" x14ac:dyDescent="0.35">
      <c r="A93" t="s">
        <v>2475</v>
      </c>
      <c r="B93" s="171" t="s">
        <v>2485</v>
      </c>
      <c r="C93" s="173"/>
      <c r="D93" t="s">
        <v>251</v>
      </c>
    </row>
    <row r="94" spans="1:4" x14ac:dyDescent="0.35">
      <c r="A94" t="s">
        <v>2481</v>
      </c>
      <c r="B94" s="171" t="s">
        <v>2486</v>
      </c>
      <c r="C94" s="174"/>
      <c r="D94" t="s">
        <v>2910</v>
      </c>
    </row>
    <row r="95" spans="1:4" x14ac:dyDescent="0.35">
      <c r="A95" t="s">
        <v>2516</v>
      </c>
      <c r="B95" s="20" t="s">
        <v>2510</v>
      </c>
      <c r="C95" s="185"/>
      <c r="D95" t="s">
        <v>3854</v>
      </c>
    </row>
    <row r="96" spans="1:4" x14ac:dyDescent="0.35">
      <c r="A96" t="s">
        <v>2469</v>
      </c>
      <c r="B96" s="172" t="s">
        <v>2476</v>
      </c>
      <c r="C96" s="168"/>
      <c r="D96" t="s">
        <v>3855</v>
      </c>
    </row>
    <row r="97" spans="1:4" x14ac:dyDescent="0.35">
      <c r="A97" t="s">
        <v>3905</v>
      </c>
      <c r="B97" s="172" t="s">
        <v>3904</v>
      </c>
      <c r="C97" s="414"/>
      <c r="D97" t="s">
        <v>3887</v>
      </c>
    </row>
    <row r="98" spans="1:4" x14ac:dyDescent="0.35">
      <c r="A98" t="s">
        <v>2488</v>
      </c>
      <c r="B98" s="171" t="s">
        <v>2489</v>
      </c>
      <c r="C98" s="175"/>
      <c r="D98" t="s">
        <v>2911</v>
      </c>
    </row>
    <row r="99" spans="1:4" x14ac:dyDescent="0.35">
      <c r="A99" t="s">
        <v>2480</v>
      </c>
      <c r="B99" s="20" t="s">
        <v>2491</v>
      </c>
      <c r="C99" s="178"/>
      <c r="D99" t="s">
        <v>2912</v>
      </c>
    </row>
    <row r="100" spans="1:4" x14ac:dyDescent="0.35">
      <c r="A100" t="s">
        <v>2482</v>
      </c>
      <c r="B100" s="171" t="s">
        <v>2483</v>
      </c>
      <c r="C100" s="167"/>
      <c r="D100" t="s">
        <v>2536</v>
      </c>
    </row>
    <row r="101" spans="1:4" x14ac:dyDescent="0.35">
      <c r="B101" s="171"/>
    </row>
    <row r="102" spans="1:4" x14ac:dyDescent="0.35">
      <c r="A102" s="42" t="s">
        <v>4011</v>
      </c>
      <c r="B102" s="169"/>
      <c r="C102" s="159"/>
      <c r="D102" s="159"/>
    </row>
    <row r="103" spans="1:4" x14ac:dyDescent="0.35">
      <c r="A103" s="9" t="s">
        <v>2470</v>
      </c>
      <c r="B103" s="170" t="s">
        <v>2471</v>
      </c>
      <c r="C103" s="9" t="s">
        <v>2472</v>
      </c>
      <c r="D103" s="9" t="s">
        <v>2473</v>
      </c>
    </row>
    <row r="104" spans="1:4" x14ac:dyDescent="0.35">
      <c r="A104" t="s">
        <v>2497</v>
      </c>
      <c r="B104" s="20" t="s">
        <v>2493</v>
      </c>
      <c r="C104" s="181"/>
      <c r="D104" t="s">
        <v>4012</v>
      </c>
    </row>
    <row r="105" spans="1:4" x14ac:dyDescent="0.35">
      <c r="A105" t="s">
        <v>2495</v>
      </c>
      <c r="B105" s="20" t="s">
        <v>2511</v>
      </c>
      <c r="C105" s="180"/>
      <c r="D105" t="s">
        <v>4013</v>
      </c>
    </row>
    <row r="106" spans="1:4" x14ac:dyDescent="0.35">
      <c r="A106" t="s">
        <v>2475</v>
      </c>
      <c r="B106" s="171" t="s">
        <v>2485</v>
      </c>
      <c r="C106" s="173"/>
      <c r="D106" t="s">
        <v>4014</v>
      </c>
    </row>
    <row r="107" spans="1:4" x14ac:dyDescent="0.35">
      <c r="A107" t="s">
        <v>2481</v>
      </c>
      <c r="B107" s="171" t="s">
        <v>2486</v>
      </c>
      <c r="C107" s="174"/>
      <c r="D107" t="s">
        <v>4015</v>
      </c>
    </row>
    <row r="108" spans="1:4" x14ac:dyDescent="0.35">
      <c r="A108" t="s">
        <v>2488</v>
      </c>
      <c r="B108" s="171" t="s">
        <v>2489</v>
      </c>
      <c r="C108" s="175"/>
      <c r="D108" t="s">
        <v>4016</v>
      </c>
    </row>
    <row r="109" spans="1:4" x14ac:dyDescent="0.35">
      <c r="A109" t="s">
        <v>2480</v>
      </c>
      <c r="B109" s="20" t="s">
        <v>2491</v>
      </c>
      <c r="C109" s="178"/>
      <c r="D109" t="s">
        <v>4017</v>
      </c>
    </row>
    <row r="110" spans="1:4" x14ac:dyDescent="0.35">
      <c r="B110" s="171"/>
    </row>
    <row r="111" spans="1:4" x14ac:dyDescent="0.35">
      <c r="A111" s="42" t="s">
        <v>2871</v>
      </c>
      <c r="B111" s="169"/>
      <c r="C111" s="159"/>
      <c r="D111" s="159"/>
    </row>
    <row r="112" spans="1:4" x14ac:dyDescent="0.35">
      <c r="A112" s="9" t="s">
        <v>2470</v>
      </c>
      <c r="B112" s="170" t="s">
        <v>2471</v>
      </c>
      <c r="C112" s="9" t="s">
        <v>2472</v>
      </c>
      <c r="D112" s="9" t="s">
        <v>2473</v>
      </c>
    </row>
    <row r="113" spans="1:4" x14ac:dyDescent="0.35">
      <c r="A113" t="s">
        <v>2481</v>
      </c>
      <c r="B113" s="171" t="s">
        <v>2486</v>
      </c>
      <c r="C113" s="174"/>
      <c r="D113" t="s">
        <v>2825</v>
      </c>
    </row>
    <row r="114" spans="1:4" x14ac:dyDescent="0.35">
      <c r="A114" t="s">
        <v>2496</v>
      </c>
      <c r="B114" s="20" t="s">
        <v>2492</v>
      </c>
      <c r="C114" s="179"/>
      <c r="D114" t="s">
        <v>2826</v>
      </c>
    </row>
    <row r="115" spans="1:4" x14ac:dyDescent="0.35">
      <c r="A115" t="s">
        <v>2495</v>
      </c>
      <c r="B115" s="20" t="s">
        <v>2511</v>
      </c>
      <c r="C115" s="180"/>
      <c r="D115" t="s">
        <v>2827</v>
      </c>
    </row>
    <row r="116" spans="1:4" x14ac:dyDescent="0.35">
      <c r="A116" t="s">
        <v>2482</v>
      </c>
      <c r="B116" s="171" t="s">
        <v>2483</v>
      </c>
      <c r="C116" s="167"/>
      <c r="D116" t="s">
        <v>2536</v>
      </c>
    </row>
    <row r="118" spans="1:4" x14ac:dyDescent="0.35">
      <c r="A118" s="42" t="s">
        <v>3219</v>
      </c>
      <c r="B118" s="169"/>
      <c r="C118" s="159"/>
      <c r="D118" s="159"/>
    </row>
    <row r="119" spans="1:4" x14ac:dyDescent="0.35">
      <c r="A119" s="9" t="s">
        <v>2470</v>
      </c>
      <c r="B119" s="170" t="s">
        <v>2471</v>
      </c>
      <c r="C119" s="9" t="s">
        <v>2472</v>
      </c>
      <c r="D119" s="9" t="s">
        <v>2473</v>
      </c>
    </row>
    <row r="120" spans="1:4" x14ac:dyDescent="0.35">
      <c r="A120" t="s">
        <v>2516</v>
      </c>
      <c r="B120" s="20" t="s">
        <v>2510</v>
      </c>
      <c r="C120" s="185"/>
      <c r="D120" t="s">
        <v>3090</v>
      </c>
    </row>
    <row r="121" spans="1:4" x14ac:dyDescent="0.35">
      <c r="A121" t="s">
        <v>2488</v>
      </c>
      <c r="B121" s="171" t="s">
        <v>2489</v>
      </c>
      <c r="C121" s="175"/>
      <c r="D121" t="s">
        <v>3091</v>
      </c>
    </row>
    <row r="123" spans="1:4" x14ac:dyDescent="0.35">
      <c r="A123" s="42" t="s">
        <v>3092</v>
      </c>
      <c r="B123" s="169"/>
      <c r="C123" s="159"/>
      <c r="D123" s="159"/>
    </row>
    <row r="124" spans="1:4" x14ac:dyDescent="0.35">
      <c r="A124" s="9" t="s">
        <v>2470</v>
      </c>
      <c r="B124" s="170" t="s">
        <v>2471</v>
      </c>
      <c r="C124" s="9" t="s">
        <v>2472</v>
      </c>
      <c r="D124" s="9" t="s">
        <v>2473</v>
      </c>
    </row>
    <row r="125" spans="1:4" x14ac:dyDescent="0.35">
      <c r="A125" t="s">
        <v>2481</v>
      </c>
      <c r="B125" s="171" t="s">
        <v>2486</v>
      </c>
      <c r="C125" s="174"/>
      <c r="D125" t="s">
        <v>3093</v>
      </c>
    </row>
    <row r="126" spans="1:4" x14ac:dyDescent="0.35">
      <c r="A126" t="s">
        <v>2495</v>
      </c>
      <c r="B126" s="20" t="s">
        <v>2511</v>
      </c>
      <c r="C126" s="180"/>
      <c r="D126" t="s">
        <v>3094</v>
      </c>
    </row>
    <row r="127" spans="1:4" x14ac:dyDescent="0.35">
      <c r="A127" t="s">
        <v>2488</v>
      </c>
      <c r="B127" s="171" t="s">
        <v>2489</v>
      </c>
      <c r="C127" s="175"/>
      <c r="D127" t="s">
        <v>3095</v>
      </c>
    </row>
    <row r="128" spans="1:4" x14ac:dyDescent="0.35">
      <c r="A128" t="s">
        <v>2496</v>
      </c>
      <c r="B128" s="20" t="s">
        <v>2492</v>
      </c>
      <c r="C128" s="179"/>
      <c r="D128" t="s">
        <v>3096</v>
      </c>
    </row>
    <row r="130" spans="1:4" x14ac:dyDescent="0.35">
      <c r="A130" s="42" t="s">
        <v>3097</v>
      </c>
      <c r="B130" s="169"/>
      <c r="C130" s="159"/>
      <c r="D130" s="159"/>
    </row>
    <row r="131" spans="1:4" x14ac:dyDescent="0.35">
      <c r="A131" s="9" t="s">
        <v>2470</v>
      </c>
      <c r="B131" s="170" t="s">
        <v>2471</v>
      </c>
      <c r="C131" s="9" t="s">
        <v>2472</v>
      </c>
      <c r="D131" s="9" t="s">
        <v>2473</v>
      </c>
    </row>
    <row r="132" spans="1:4" x14ac:dyDescent="0.35">
      <c r="A132" t="s">
        <v>2520</v>
      </c>
      <c r="B132" s="20" t="s">
        <v>2514</v>
      </c>
      <c r="C132" s="188"/>
      <c r="D132" t="s">
        <v>3098</v>
      </c>
    </row>
    <row r="133" spans="1:4" x14ac:dyDescent="0.35">
      <c r="A133" t="s">
        <v>2497</v>
      </c>
      <c r="B133" s="20" t="s">
        <v>2493</v>
      </c>
      <c r="C133" s="181"/>
      <c r="D133" t="s">
        <v>3099</v>
      </c>
    </row>
    <row r="135" spans="1:4" x14ac:dyDescent="0.35">
      <c r="A135" s="42" t="s">
        <v>3100</v>
      </c>
      <c r="B135" s="169"/>
      <c r="C135" s="159"/>
      <c r="D135" s="159"/>
    </row>
    <row r="136" spans="1:4" x14ac:dyDescent="0.35">
      <c r="A136" s="9" t="s">
        <v>2470</v>
      </c>
      <c r="B136" s="170" t="s">
        <v>2471</v>
      </c>
      <c r="C136" s="9" t="s">
        <v>2472</v>
      </c>
      <c r="D136" s="9" t="s">
        <v>2473</v>
      </c>
    </row>
    <row r="137" spans="1:4" x14ac:dyDescent="0.35">
      <c r="A137" t="s">
        <v>2516</v>
      </c>
      <c r="B137" s="20" t="s">
        <v>2510</v>
      </c>
      <c r="C137" s="185"/>
      <c r="D137" t="s">
        <v>3101</v>
      </c>
    </row>
    <row r="138" spans="1:4" x14ac:dyDescent="0.35">
      <c r="A138" t="s">
        <v>2496</v>
      </c>
      <c r="B138" s="20" t="s">
        <v>2492</v>
      </c>
      <c r="C138" s="179"/>
      <c r="D138" t="s">
        <v>3102</v>
      </c>
    </row>
    <row r="139" spans="1:4" x14ac:dyDescent="0.35">
      <c r="A139" t="s">
        <v>2498</v>
      </c>
      <c r="B139" s="20" t="s">
        <v>2494</v>
      </c>
      <c r="C139" s="182"/>
      <c r="D139" t="s">
        <v>3103</v>
      </c>
    </row>
    <row r="140" spans="1:4" x14ac:dyDescent="0.35">
      <c r="A140" t="s">
        <v>2488</v>
      </c>
      <c r="B140" s="171" t="s">
        <v>2489</v>
      </c>
      <c r="C140" s="175"/>
      <c r="D140" t="s">
        <v>3104</v>
      </c>
    </row>
    <row r="141" spans="1:4" x14ac:dyDescent="0.35">
      <c r="A141" t="s">
        <v>2495</v>
      </c>
      <c r="B141" s="20" t="s">
        <v>2511</v>
      </c>
      <c r="C141" s="180"/>
      <c r="D141" t="s">
        <v>3105</v>
      </c>
    </row>
    <row r="142" spans="1:4" x14ac:dyDescent="0.35">
      <c r="A142" t="s">
        <v>2475</v>
      </c>
      <c r="B142" s="171" t="s">
        <v>2485</v>
      </c>
      <c r="C142" s="173"/>
      <c r="D142" t="s">
        <v>3106</v>
      </c>
    </row>
    <row r="143" spans="1:4" x14ac:dyDescent="0.35">
      <c r="A143" t="s">
        <v>2481</v>
      </c>
      <c r="B143" s="171" t="s">
        <v>2486</v>
      </c>
      <c r="C143" s="174"/>
      <c r="D143" t="s">
        <v>3107</v>
      </c>
    </row>
    <row r="145" spans="1:4" x14ac:dyDescent="0.35">
      <c r="A145" s="42" t="s">
        <v>2839</v>
      </c>
      <c r="B145" s="169"/>
      <c r="C145" s="159"/>
      <c r="D145" s="159"/>
    </row>
    <row r="146" spans="1:4" x14ac:dyDescent="0.35">
      <c r="A146" s="9" t="s">
        <v>2470</v>
      </c>
      <c r="B146" s="170" t="s">
        <v>2471</v>
      </c>
      <c r="C146" s="9" t="s">
        <v>2472</v>
      </c>
      <c r="D146" s="9" t="s">
        <v>2473</v>
      </c>
    </row>
    <row r="147" spans="1:4" x14ac:dyDescent="0.35">
      <c r="A147" t="s">
        <v>2496</v>
      </c>
      <c r="B147" s="20" t="s">
        <v>2492</v>
      </c>
      <c r="C147" s="179"/>
      <c r="D147" t="s">
        <v>2840</v>
      </c>
    </row>
    <row r="148" spans="1:4" x14ac:dyDescent="0.35">
      <c r="A148" t="s">
        <v>2488</v>
      </c>
      <c r="B148" s="171" t="s">
        <v>2489</v>
      </c>
      <c r="C148" s="175"/>
      <c r="D148" t="s">
        <v>2841</v>
      </c>
    </row>
    <row r="149" spans="1:4" x14ac:dyDescent="0.35">
      <c r="A149" t="s">
        <v>2482</v>
      </c>
      <c r="B149" s="171" t="s">
        <v>2483</v>
      </c>
      <c r="C149" s="167"/>
      <c r="D149" t="s">
        <v>2536</v>
      </c>
    </row>
    <row r="150" spans="1:4" x14ac:dyDescent="0.35">
      <c r="B150" s="171"/>
    </row>
    <row r="151" spans="1:4" x14ac:dyDescent="0.35">
      <c r="A151" s="42" t="s">
        <v>2872</v>
      </c>
      <c r="B151" s="169"/>
      <c r="C151" s="159"/>
      <c r="D151" s="159"/>
    </row>
    <row r="152" spans="1:4" x14ac:dyDescent="0.35">
      <c r="A152" s="9" t="s">
        <v>2470</v>
      </c>
      <c r="B152" s="170" t="s">
        <v>2471</v>
      </c>
      <c r="C152" s="9" t="s">
        <v>2472</v>
      </c>
      <c r="D152" s="9" t="s">
        <v>2473</v>
      </c>
    </row>
    <row r="153" spans="1:4" x14ac:dyDescent="0.35">
      <c r="A153" t="s">
        <v>2481</v>
      </c>
      <c r="B153" s="171" t="s">
        <v>2486</v>
      </c>
      <c r="C153" s="174"/>
      <c r="D153" t="s">
        <v>2873</v>
      </c>
    </row>
    <row r="154" spans="1:4" x14ac:dyDescent="0.35">
      <c r="A154" t="s">
        <v>2520</v>
      </c>
      <c r="B154" s="20" t="s">
        <v>2514</v>
      </c>
      <c r="C154" s="188"/>
      <c r="D154" t="s">
        <v>2874</v>
      </c>
    </row>
    <row r="155" spans="1:4" x14ac:dyDescent="0.35">
      <c r="A155" t="s">
        <v>2498</v>
      </c>
      <c r="B155" s="20" t="s">
        <v>2494</v>
      </c>
      <c r="C155" s="182"/>
      <c r="D155" t="s">
        <v>2875</v>
      </c>
    </row>
    <row r="156" spans="1:4" x14ac:dyDescent="0.35">
      <c r="A156" t="s">
        <v>2482</v>
      </c>
      <c r="B156" s="171" t="s">
        <v>2483</v>
      </c>
      <c r="C156" s="167"/>
      <c r="D156" t="s">
        <v>2536</v>
      </c>
    </row>
    <row r="158" spans="1:4" x14ac:dyDescent="0.35">
      <c r="A158" s="42" t="s">
        <v>2538</v>
      </c>
      <c r="B158" s="169"/>
      <c r="C158" s="159"/>
      <c r="D158" s="159"/>
    </row>
    <row r="159" spans="1:4" x14ac:dyDescent="0.35">
      <c r="A159" s="9" t="s">
        <v>2470</v>
      </c>
      <c r="B159" s="170" t="s">
        <v>2471</v>
      </c>
      <c r="C159" s="9" t="s">
        <v>2472</v>
      </c>
      <c r="D159" s="9" t="s">
        <v>2473</v>
      </c>
    </row>
    <row r="160" spans="1:4" x14ac:dyDescent="0.35">
      <c r="A160" t="s">
        <v>2482</v>
      </c>
      <c r="B160" s="171" t="s">
        <v>2483</v>
      </c>
      <c r="C160" s="167"/>
      <c r="D160" t="s">
        <v>2539</v>
      </c>
    </row>
    <row r="161" spans="1:4" x14ac:dyDescent="0.35">
      <c r="A161" t="s">
        <v>2496</v>
      </c>
      <c r="B161" s="20" t="s">
        <v>2492</v>
      </c>
      <c r="C161" s="179"/>
      <c r="D161" t="s">
        <v>2540</v>
      </c>
    </row>
    <row r="162" spans="1:4" x14ac:dyDescent="0.35">
      <c r="A162" t="s">
        <v>2498</v>
      </c>
      <c r="B162" s="20" t="s">
        <v>2494</v>
      </c>
      <c r="C162" s="182"/>
      <c r="D162" t="s">
        <v>2632</v>
      </c>
    </row>
    <row r="163" spans="1:4" x14ac:dyDescent="0.35">
      <c r="A163" t="s">
        <v>2497</v>
      </c>
      <c r="B163" s="20" t="s">
        <v>2493</v>
      </c>
      <c r="C163" s="181"/>
      <c r="D163" t="s">
        <v>2541</v>
      </c>
    </row>
    <row r="164" spans="1:4" x14ac:dyDescent="0.35">
      <c r="A164" t="s">
        <v>2495</v>
      </c>
      <c r="B164" s="20" t="s">
        <v>2511</v>
      </c>
      <c r="C164" s="180"/>
      <c r="D164" t="s">
        <v>2542</v>
      </c>
    </row>
    <row r="165" spans="1:4" x14ac:dyDescent="0.35">
      <c r="A165" t="s">
        <v>2475</v>
      </c>
      <c r="B165" s="171" t="s">
        <v>2485</v>
      </c>
      <c r="C165" s="173"/>
      <c r="D165" t="s">
        <v>2543</v>
      </c>
    </row>
    <row r="166" spans="1:4" x14ac:dyDescent="0.35">
      <c r="A166" t="s">
        <v>2481</v>
      </c>
      <c r="B166" s="171" t="s">
        <v>2486</v>
      </c>
      <c r="C166" s="174"/>
      <c r="D166" t="s">
        <v>2544</v>
      </c>
    </row>
    <row r="167" spans="1:4" x14ac:dyDescent="0.35">
      <c r="A167" t="s">
        <v>2488</v>
      </c>
      <c r="B167" s="171" t="s">
        <v>2489</v>
      </c>
      <c r="C167" s="175"/>
      <c r="D167" t="s">
        <v>2545</v>
      </c>
    </row>
    <row r="168" spans="1:4" x14ac:dyDescent="0.35">
      <c r="A168" t="s">
        <v>2480</v>
      </c>
      <c r="B168" s="20" t="s">
        <v>2491</v>
      </c>
      <c r="C168" s="178"/>
      <c r="D168" t="s">
        <v>2546</v>
      </c>
    </row>
    <row r="170" spans="1:4" x14ac:dyDescent="0.35">
      <c r="A170" s="42" t="s">
        <v>2537</v>
      </c>
      <c r="B170" s="169"/>
      <c r="C170" s="159"/>
      <c r="D170" s="159"/>
    </row>
    <row r="171" spans="1:4" x14ac:dyDescent="0.35">
      <c r="A171" s="9" t="s">
        <v>2470</v>
      </c>
      <c r="B171" s="170" t="s">
        <v>2471</v>
      </c>
      <c r="C171" s="9" t="s">
        <v>2472</v>
      </c>
      <c r="D171" s="9" t="s">
        <v>2473</v>
      </c>
    </row>
    <row r="172" spans="1:4" x14ac:dyDescent="0.35">
      <c r="A172" t="s">
        <v>2488</v>
      </c>
      <c r="B172" s="171" t="s">
        <v>2489</v>
      </c>
      <c r="C172" s="175"/>
      <c r="D172" t="s">
        <v>2650</v>
      </c>
    </row>
    <row r="173" spans="1:4" x14ac:dyDescent="0.35">
      <c r="A173" t="s">
        <v>2495</v>
      </c>
      <c r="B173" s="20" t="s">
        <v>2511</v>
      </c>
      <c r="C173" s="180"/>
      <c r="D173" t="s">
        <v>2651</v>
      </c>
    </row>
    <row r="174" spans="1:4" x14ac:dyDescent="0.35">
      <c r="A174" t="s">
        <v>2481</v>
      </c>
      <c r="B174" s="171" t="s">
        <v>2486</v>
      </c>
      <c r="C174" s="174"/>
      <c r="D174" t="s">
        <v>2641</v>
      </c>
    </row>
    <row r="175" spans="1:4" x14ac:dyDescent="0.35">
      <c r="A175" t="s">
        <v>2496</v>
      </c>
      <c r="B175" s="20" t="s">
        <v>2492</v>
      </c>
      <c r="C175" s="179"/>
      <c r="D175" t="s">
        <v>2642</v>
      </c>
    </row>
    <row r="176" spans="1:4" x14ac:dyDescent="0.35">
      <c r="A176" t="s">
        <v>2482</v>
      </c>
      <c r="B176" s="171" t="s">
        <v>2483</v>
      </c>
      <c r="C176" s="167"/>
      <c r="D176" t="s">
        <v>2536</v>
      </c>
    </row>
    <row r="178" spans="1:4" x14ac:dyDescent="0.35">
      <c r="A178" s="42" t="s">
        <v>2474</v>
      </c>
      <c r="B178" s="169"/>
      <c r="C178" s="159"/>
      <c r="D178" s="159"/>
    </row>
    <row r="179" spans="1:4" x14ac:dyDescent="0.35">
      <c r="A179" s="9" t="s">
        <v>2470</v>
      </c>
      <c r="B179" s="170" t="s">
        <v>2471</v>
      </c>
      <c r="C179" s="9" t="s">
        <v>2472</v>
      </c>
      <c r="D179" s="9" t="s">
        <v>2473</v>
      </c>
    </row>
    <row r="180" spans="1:4" x14ac:dyDescent="0.35">
      <c r="A180" t="s">
        <v>2495</v>
      </c>
      <c r="B180" s="20" t="s">
        <v>2511</v>
      </c>
      <c r="C180" s="180"/>
      <c r="D180" t="s">
        <v>2230</v>
      </c>
    </row>
    <row r="181" spans="1:4" x14ac:dyDescent="0.35">
      <c r="A181" t="s">
        <v>2475</v>
      </c>
      <c r="B181" s="171" t="s">
        <v>2485</v>
      </c>
      <c r="C181" s="173"/>
      <c r="D181" t="s">
        <v>2232</v>
      </c>
    </row>
    <row r="182" spans="1:4" x14ac:dyDescent="0.35">
      <c r="A182" t="s">
        <v>2481</v>
      </c>
      <c r="B182" s="171" t="s">
        <v>2486</v>
      </c>
      <c r="C182" s="174"/>
      <c r="D182" t="s">
        <v>2231</v>
      </c>
    </row>
    <row r="183" spans="1:4" x14ac:dyDescent="0.35">
      <c r="A183" t="s">
        <v>2480</v>
      </c>
      <c r="B183" s="20" t="s">
        <v>2491</v>
      </c>
      <c r="C183" s="176"/>
      <c r="D183" t="s">
        <v>2477</v>
      </c>
    </row>
    <row r="184" spans="1:4" x14ac:dyDescent="0.35">
      <c r="A184" t="s">
        <v>2496</v>
      </c>
      <c r="B184" s="20" t="s">
        <v>2492</v>
      </c>
      <c r="C184" s="179"/>
      <c r="D184" t="s">
        <v>2478</v>
      </c>
    </row>
    <row r="185" spans="1:4" x14ac:dyDescent="0.35">
      <c r="A185" t="s">
        <v>2482</v>
      </c>
      <c r="B185" s="171" t="s">
        <v>2483</v>
      </c>
      <c r="C185" s="167"/>
      <c r="D185" t="s">
        <v>2233</v>
      </c>
    </row>
    <row r="186" spans="1:4" x14ac:dyDescent="0.35">
      <c r="A186" t="s">
        <v>2488</v>
      </c>
      <c r="B186" s="171" t="s">
        <v>2489</v>
      </c>
      <c r="C186" s="175"/>
      <c r="D186" t="s">
        <v>2487</v>
      </c>
    </row>
    <row r="188" spans="1:4" x14ac:dyDescent="0.35">
      <c r="A188" s="42" t="s">
        <v>2521</v>
      </c>
      <c r="B188" s="169"/>
      <c r="C188" s="159"/>
      <c r="D188" s="159"/>
    </row>
    <row r="189" spans="1:4" x14ac:dyDescent="0.35">
      <c r="A189" s="9" t="s">
        <v>2470</v>
      </c>
      <c r="B189" s="170" t="s">
        <v>2471</v>
      </c>
      <c r="C189" s="9" t="s">
        <v>2472</v>
      </c>
      <c r="D189" s="9" t="s">
        <v>2473</v>
      </c>
    </row>
    <row r="190" spans="1:4" x14ac:dyDescent="0.35">
      <c r="A190" t="s">
        <v>2481</v>
      </c>
      <c r="B190" s="171" t="s">
        <v>2486</v>
      </c>
      <c r="C190" s="174"/>
      <c r="D190" t="s">
        <v>137</v>
      </c>
    </row>
    <row r="191" spans="1:4" x14ac:dyDescent="0.35">
      <c r="A191" t="s">
        <v>2469</v>
      </c>
      <c r="B191" s="172" t="s">
        <v>2476</v>
      </c>
      <c r="C191" s="168"/>
      <c r="D191" t="s">
        <v>2523</v>
      </c>
    </row>
    <row r="192" spans="1:4" x14ac:dyDescent="0.35">
      <c r="A192" t="s">
        <v>2520</v>
      </c>
      <c r="B192" s="20" t="s">
        <v>2514</v>
      </c>
      <c r="C192" s="188"/>
      <c r="D192" t="s">
        <v>2530</v>
      </c>
    </row>
    <row r="193" spans="1:4" x14ac:dyDescent="0.35">
      <c r="A193" t="s">
        <v>2488</v>
      </c>
      <c r="B193" s="171" t="s">
        <v>2489</v>
      </c>
      <c r="C193" s="175"/>
      <c r="D193" t="s">
        <v>2524</v>
      </c>
    </row>
    <row r="194" spans="1:4" x14ac:dyDescent="0.35">
      <c r="A194" t="s">
        <v>2497</v>
      </c>
      <c r="B194" s="20" t="s">
        <v>2493</v>
      </c>
      <c r="C194" s="181"/>
      <c r="D194" t="s">
        <v>2525</v>
      </c>
    </row>
    <row r="195" spans="1:4" x14ac:dyDescent="0.35">
      <c r="A195" t="s">
        <v>2496</v>
      </c>
      <c r="B195" s="20" t="s">
        <v>2492</v>
      </c>
      <c r="C195" s="179"/>
      <c r="D195" t="s">
        <v>2526</v>
      </c>
    </row>
    <row r="196" spans="1:4" x14ac:dyDescent="0.35">
      <c r="A196" t="s">
        <v>2515</v>
      </c>
      <c r="B196" s="20" t="s">
        <v>2512</v>
      </c>
      <c r="C196" s="187"/>
      <c r="D196" t="s">
        <v>2527</v>
      </c>
    </row>
    <row r="197" spans="1:4" x14ac:dyDescent="0.35">
      <c r="A197" t="s">
        <v>2482</v>
      </c>
      <c r="B197" s="171" t="s">
        <v>2483</v>
      </c>
      <c r="C197" s="167"/>
      <c r="D197" t="s">
        <v>2531</v>
      </c>
    </row>
    <row r="198" spans="1:4" x14ac:dyDescent="0.35">
      <c r="A198" t="s">
        <v>2495</v>
      </c>
      <c r="B198" s="20" t="s">
        <v>2511</v>
      </c>
      <c r="C198" s="180"/>
      <c r="D198" t="s">
        <v>2321</v>
      </c>
    </row>
    <row r="199" spans="1:4" x14ac:dyDescent="0.35">
      <c r="A199" t="s">
        <v>2498</v>
      </c>
      <c r="B199" s="20" t="s">
        <v>2494</v>
      </c>
      <c r="C199" s="182"/>
      <c r="D199" t="s">
        <v>3072</v>
      </c>
    </row>
    <row r="200" spans="1:4" x14ac:dyDescent="0.35">
      <c r="A200" t="s">
        <v>2475</v>
      </c>
      <c r="B200" s="171" t="s">
        <v>2485</v>
      </c>
      <c r="C200" s="173"/>
      <c r="D200" t="s">
        <v>2522</v>
      </c>
    </row>
    <row r="202" spans="1:4" x14ac:dyDescent="0.35">
      <c r="A202" s="42" t="s">
        <v>2547</v>
      </c>
      <c r="B202" s="169"/>
      <c r="C202" s="159"/>
      <c r="D202" s="159"/>
    </row>
    <row r="203" spans="1:4" x14ac:dyDescent="0.35">
      <c r="A203" s="9" t="s">
        <v>2470</v>
      </c>
      <c r="B203" s="170" t="s">
        <v>2471</v>
      </c>
      <c r="C203" s="9" t="s">
        <v>2472</v>
      </c>
      <c r="D203" s="9" t="s">
        <v>2473</v>
      </c>
    </row>
    <row r="204" spans="1:4" x14ac:dyDescent="0.35">
      <c r="A204" t="s">
        <v>2475</v>
      </c>
      <c r="B204" s="171" t="s">
        <v>2485</v>
      </c>
      <c r="C204" s="173"/>
      <c r="D204" t="s">
        <v>2727</v>
      </c>
    </row>
    <row r="205" spans="1:4" x14ac:dyDescent="0.35">
      <c r="A205" t="s">
        <v>2481</v>
      </c>
      <c r="B205" s="171" t="s">
        <v>2486</v>
      </c>
      <c r="C205" s="174"/>
      <c r="D205" t="s">
        <v>2983</v>
      </c>
    </row>
    <row r="206" spans="1:4" x14ac:dyDescent="0.35">
      <c r="A206" t="s">
        <v>2480</v>
      </c>
      <c r="B206" s="20" t="s">
        <v>2491</v>
      </c>
      <c r="C206" s="176"/>
      <c r="D206" t="s">
        <v>2984</v>
      </c>
    </row>
    <row r="207" spans="1:4" x14ac:dyDescent="0.35">
      <c r="A207" t="s">
        <v>2516</v>
      </c>
      <c r="B207" s="20" t="s">
        <v>2510</v>
      </c>
      <c r="C207" s="185"/>
      <c r="D207" t="s">
        <v>2985</v>
      </c>
    </row>
    <row r="208" spans="1:4" x14ac:dyDescent="0.35">
      <c r="A208" t="s">
        <v>2517</v>
      </c>
      <c r="B208" s="20" t="s">
        <v>2345</v>
      </c>
      <c r="C208" s="184"/>
      <c r="D208" t="s">
        <v>2986</v>
      </c>
    </row>
    <row r="209" spans="1:4" x14ac:dyDescent="0.35">
      <c r="A209" t="s">
        <v>2488</v>
      </c>
      <c r="B209" s="171" t="s">
        <v>2489</v>
      </c>
      <c r="C209" s="175"/>
      <c r="D209" t="s">
        <v>2987</v>
      </c>
    </row>
    <row r="210" spans="1:4" x14ac:dyDescent="0.35">
      <c r="A210" t="s">
        <v>2497</v>
      </c>
      <c r="B210" s="20" t="s">
        <v>2493</v>
      </c>
      <c r="C210" s="181"/>
      <c r="D210" t="s">
        <v>2988</v>
      </c>
    </row>
    <row r="211" spans="1:4" x14ac:dyDescent="0.35">
      <c r="A211" t="s">
        <v>2482</v>
      </c>
      <c r="B211" s="171" t="s">
        <v>2483</v>
      </c>
      <c r="C211" s="167"/>
      <c r="D211" t="s">
        <v>2989</v>
      </c>
    </row>
    <row r="212" spans="1:4" x14ac:dyDescent="0.35">
      <c r="A212" t="s">
        <v>2495</v>
      </c>
      <c r="B212" s="20" t="s">
        <v>2511</v>
      </c>
      <c r="C212" s="180"/>
      <c r="D212" t="s">
        <v>2548</v>
      </c>
    </row>
    <row r="213" spans="1:4" x14ac:dyDescent="0.35">
      <c r="A213" t="s">
        <v>2519</v>
      </c>
      <c r="B213" s="20" t="s">
        <v>2513</v>
      </c>
      <c r="C213" s="186"/>
      <c r="D213" t="s">
        <v>2990</v>
      </c>
    </row>
    <row r="214" spans="1:4" x14ac:dyDescent="0.35">
      <c r="A214" t="s">
        <v>2562</v>
      </c>
      <c r="B214" s="171" t="s">
        <v>2564</v>
      </c>
      <c r="C214" s="189"/>
      <c r="D214" t="s">
        <v>2991</v>
      </c>
    </row>
    <row r="215" spans="1:4" x14ac:dyDescent="0.35">
      <c r="A215" t="s">
        <v>2515</v>
      </c>
      <c r="B215" s="20" t="s">
        <v>2512</v>
      </c>
      <c r="C215" s="187"/>
      <c r="D215" t="s">
        <v>2992</v>
      </c>
    </row>
    <row r="216" spans="1:4" x14ac:dyDescent="0.35">
      <c r="A216" t="s">
        <v>2469</v>
      </c>
      <c r="B216" s="172" t="s">
        <v>2476</v>
      </c>
      <c r="C216" s="168"/>
      <c r="D216" t="s">
        <v>2549</v>
      </c>
    </row>
    <row r="217" spans="1:4" x14ac:dyDescent="0.35">
      <c r="A217" t="s">
        <v>2496</v>
      </c>
      <c r="B217" s="20" t="s">
        <v>2492</v>
      </c>
      <c r="C217" s="179"/>
      <c r="D217" t="s">
        <v>2993</v>
      </c>
    </row>
    <row r="218" spans="1:4" x14ac:dyDescent="0.35">
      <c r="A218" t="s">
        <v>2563</v>
      </c>
      <c r="B218" s="171">
        <v>740000</v>
      </c>
      <c r="C218" s="190"/>
      <c r="D218" t="s">
        <v>2994</v>
      </c>
    </row>
    <row r="219" spans="1:4" x14ac:dyDescent="0.35">
      <c r="A219" t="s">
        <v>2498</v>
      </c>
      <c r="B219" s="20" t="s">
        <v>2494</v>
      </c>
      <c r="C219" s="182"/>
      <c r="D219" t="s">
        <v>2995</v>
      </c>
    </row>
    <row r="220" spans="1:4" x14ac:dyDescent="0.35">
      <c r="A220" t="s">
        <v>2505</v>
      </c>
      <c r="B220" s="20" t="s">
        <v>2504</v>
      </c>
      <c r="C220" s="183"/>
      <c r="D220" t="s">
        <v>2996</v>
      </c>
    </row>
    <row r="221" spans="1:4" x14ac:dyDescent="0.35">
      <c r="A221" t="s">
        <v>2520</v>
      </c>
      <c r="B221" s="20" t="s">
        <v>2514</v>
      </c>
      <c r="C221" s="188"/>
      <c r="D221" t="s">
        <v>2997</v>
      </c>
    </row>
    <row r="222" spans="1:4" x14ac:dyDescent="0.35">
      <c r="A222" t="s">
        <v>2479</v>
      </c>
      <c r="B222" s="171" t="s">
        <v>2484</v>
      </c>
      <c r="C222" s="177"/>
      <c r="D222" t="s">
        <v>2998</v>
      </c>
    </row>
    <row r="223" spans="1:4" x14ac:dyDescent="0.35">
      <c r="A223" t="s">
        <v>3010</v>
      </c>
      <c r="B223" s="204" t="s">
        <v>3003</v>
      </c>
      <c r="C223" s="203"/>
      <c r="D223" t="s">
        <v>2999</v>
      </c>
    </row>
    <row r="224" spans="1:4" x14ac:dyDescent="0.35">
      <c r="A224" t="s">
        <v>3007</v>
      </c>
      <c r="B224" s="171" t="s">
        <v>3004</v>
      </c>
      <c r="C224" s="205"/>
      <c r="D224" t="s">
        <v>3000</v>
      </c>
    </row>
    <row r="225" spans="1:4" x14ac:dyDescent="0.35">
      <c r="A225" t="s">
        <v>3008</v>
      </c>
      <c r="B225" t="s">
        <v>3005</v>
      </c>
      <c r="C225" s="206"/>
      <c r="D225" t="s">
        <v>3001</v>
      </c>
    </row>
    <row r="226" spans="1:4" x14ac:dyDescent="0.35">
      <c r="A226" t="s">
        <v>3009</v>
      </c>
      <c r="B226" s="17" t="s">
        <v>3006</v>
      </c>
      <c r="C226" s="207"/>
      <c r="D226" t="s">
        <v>3002</v>
      </c>
    </row>
    <row r="228" spans="1:4" x14ac:dyDescent="0.35">
      <c r="A228" s="42" t="s">
        <v>2550</v>
      </c>
      <c r="B228" s="169"/>
      <c r="C228" s="159"/>
      <c r="D228" s="159"/>
    </row>
    <row r="229" spans="1:4" x14ac:dyDescent="0.35">
      <c r="A229" s="9" t="s">
        <v>2470</v>
      </c>
      <c r="B229" s="170" t="s">
        <v>2471</v>
      </c>
      <c r="C229" s="9" t="s">
        <v>2472</v>
      </c>
      <c r="D229" s="9" t="s">
        <v>2473</v>
      </c>
    </row>
    <row r="230" spans="1:4" x14ac:dyDescent="0.35">
      <c r="A230" t="s">
        <v>2482</v>
      </c>
      <c r="B230" s="171" t="s">
        <v>2483</v>
      </c>
      <c r="C230" s="167"/>
      <c r="D230" t="s">
        <v>120</v>
      </c>
    </row>
    <row r="231" spans="1:4" x14ac:dyDescent="0.35">
      <c r="A231" t="s">
        <v>2488</v>
      </c>
      <c r="B231" s="171" t="s">
        <v>2489</v>
      </c>
      <c r="C231" s="175"/>
      <c r="D231" t="s">
        <v>119</v>
      </c>
    </row>
    <row r="232" spans="1:4" x14ac:dyDescent="0.35">
      <c r="A232" t="s">
        <v>2495</v>
      </c>
      <c r="B232" s="20" t="s">
        <v>2511</v>
      </c>
      <c r="C232" s="180"/>
      <c r="D232" t="s">
        <v>118</v>
      </c>
    </row>
    <row r="233" spans="1:4" x14ac:dyDescent="0.35">
      <c r="A233" t="s">
        <v>2496</v>
      </c>
      <c r="B233" s="20" t="s">
        <v>2492</v>
      </c>
      <c r="C233" s="179"/>
      <c r="D233" t="s">
        <v>116</v>
      </c>
    </row>
    <row r="234" spans="1:4" x14ac:dyDescent="0.35">
      <c r="A234" t="s">
        <v>2481</v>
      </c>
      <c r="B234" s="171" t="s">
        <v>2486</v>
      </c>
      <c r="C234" s="174"/>
      <c r="D234" t="s">
        <v>115</v>
      </c>
    </row>
    <row r="236" spans="1:4" x14ac:dyDescent="0.35">
      <c r="A236" s="42" t="s">
        <v>2551</v>
      </c>
      <c r="B236" s="169"/>
      <c r="C236" s="159"/>
      <c r="D236" s="159"/>
    </row>
    <row r="237" spans="1:4" x14ac:dyDescent="0.35">
      <c r="A237" s="9" t="s">
        <v>2470</v>
      </c>
      <c r="B237" s="170" t="s">
        <v>2471</v>
      </c>
      <c r="C237" s="9" t="s">
        <v>2472</v>
      </c>
      <c r="D237" s="9" t="s">
        <v>2473</v>
      </c>
    </row>
    <row r="238" spans="1:4" x14ac:dyDescent="0.35">
      <c r="A238" t="s">
        <v>2469</v>
      </c>
      <c r="B238" s="172" t="s">
        <v>2476</v>
      </c>
      <c r="C238" s="168"/>
      <c r="D238" t="s">
        <v>158</v>
      </c>
    </row>
    <row r="239" spans="1:4" x14ac:dyDescent="0.35">
      <c r="A239" t="s">
        <v>2488</v>
      </c>
      <c r="B239" s="171" t="s">
        <v>2489</v>
      </c>
      <c r="C239" s="175"/>
      <c r="D239" t="s">
        <v>267</v>
      </c>
    </row>
    <row r="240" spans="1:4" x14ac:dyDescent="0.35">
      <c r="A240" t="s">
        <v>2475</v>
      </c>
      <c r="B240" s="171" t="s">
        <v>2485</v>
      </c>
      <c r="C240" s="173"/>
      <c r="D240" t="s">
        <v>268</v>
      </c>
    </row>
    <row r="242" spans="1:4" x14ac:dyDescent="0.35">
      <c r="A242" s="42" t="s">
        <v>2590</v>
      </c>
      <c r="B242" s="169"/>
      <c r="C242" s="159"/>
      <c r="D242" s="159"/>
    </row>
    <row r="243" spans="1:4" x14ac:dyDescent="0.35">
      <c r="A243" s="9" t="s">
        <v>2470</v>
      </c>
      <c r="B243" s="170" t="s">
        <v>2471</v>
      </c>
      <c r="C243" s="9" t="s">
        <v>2472</v>
      </c>
      <c r="D243" s="9" t="s">
        <v>2473</v>
      </c>
    </row>
    <row r="244" spans="1:4" x14ac:dyDescent="0.35">
      <c r="A244" t="s">
        <v>2480</v>
      </c>
      <c r="B244" s="20" t="s">
        <v>2491</v>
      </c>
      <c r="C244" s="176"/>
      <c r="D244" t="s">
        <v>2447</v>
      </c>
    </row>
    <row r="245" spans="1:4" x14ac:dyDescent="0.35">
      <c r="A245" t="s">
        <v>2495</v>
      </c>
      <c r="B245" s="20" t="s">
        <v>2511</v>
      </c>
      <c r="C245" s="180"/>
      <c r="D245" t="s">
        <v>89</v>
      </c>
    </row>
    <row r="246" spans="1:4" x14ac:dyDescent="0.35">
      <c r="A246" t="s">
        <v>2481</v>
      </c>
      <c r="B246" s="171" t="s">
        <v>2486</v>
      </c>
      <c r="C246" s="174"/>
      <c r="D246" t="s">
        <v>83</v>
      </c>
    </row>
    <row r="247" spans="1:4" x14ac:dyDescent="0.35">
      <c r="A247" t="s">
        <v>2515</v>
      </c>
      <c r="B247" s="20" t="s">
        <v>2512</v>
      </c>
      <c r="C247" s="187"/>
      <c r="D247" t="s">
        <v>2591</v>
      </c>
    </row>
    <row r="248" spans="1:4" x14ac:dyDescent="0.35">
      <c r="A248" t="s">
        <v>2496</v>
      </c>
      <c r="B248" s="20" t="s">
        <v>2492</v>
      </c>
      <c r="C248" s="179"/>
      <c r="D248" t="s">
        <v>2592</v>
      </c>
    </row>
    <row r="249" spans="1:4" x14ac:dyDescent="0.35">
      <c r="A249" t="s">
        <v>2488</v>
      </c>
      <c r="B249" s="171" t="s">
        <v>2489</v>
      </c>
      <c r="C249" s="175"/>
      <c r="D249" t="s">
        <v>94</v>
      </c>
    </row>
    <row r="250" spans="1:4" x14ac:dyDescent="0.35">
      <c r="A250" t="s">
        <v>2497</v>
      </c>
      <c r="B250" s="20" t="s">
        <v>2493</v>
      </c>
      <c r="C250" s="181"/>
      <c r="D250" t="s">
        <v>93</v>
      </c>
    </row>
    <row r="251" spans="1:4" x14ac:dyDescent="0.35">
      <c r="A251" t="s">
        <v>2482</v>
      </c>
      <c r="B251" s="171" t="s">
        <v>2483</v>
      </c>
      <c r="C251" s="167"/>
      <c r="D251" t="s">
        <v>92</v>
      </c>
    </row>
    <row r="252" spans="1:4" x14ac:dyDescent="0.35">
      <c r="A252" t="s">
        <v>2475</v>
      </c>
      <c r="B252" s="171" t="s">
        <v>2485</v>
      </c>
      <c r="C252" s="173"/>
      <c r="D252" t="s">
        <v>91</v>
      </c>
    </row>
    <row r="254" spans="1:4" x14ac:dyDescent="0.35">
      <c r="A254" s="42" t="s">
        <v>2595</v>
      </c>
      <c r="B254" s="169"/>
      <c r="C254" s="159"/>
      <c r="D254" s="159"/>
    </row>
    <row r="255" spans="1:4" x14ac:dyDescent="0.35">
      <c r="A255" s="9" t="s">
        <v>2470</v>
      </c>
      <c r="B255" s="170" t="s">
        <v>2471</v>
      </c>
      <c r="C255" s="9" t="s">
        <v>2472</v>
      </c>
      <c r="D255" s="9" t="s">
        <v>2473</v>
      </c>
    </row>
    <row r="256" spans="1:4" x14ac:dyDescent="0.35">
      <c r="A256" t="s">
        <v>2480</v>
      </c>
      <c r="B256" s="20" t="s">
        <v>2491</v>
      </c>
      <c r="C256" s="176"/>
      <c r="D256" t="s">
        <v>2447</v>
      </c>
    </row>
    <row r="257" spans="1:4" x14ac:dyDescent="0.35">
      <c r="A257" t="s">
        <v>2498</v>
      </c>
      <c r="B257" s="20" t="s">
        <v>2494</v>
      </c>
      <c r="C257" s="182"/>
      <c r="D257" t="s">
        <v>2553</v>
      </c>
    </row>
    <row r="258" spans="1:4" x14ac:dyDescent="0.35">
      <c r="A258" t="s">
        <v>2488</v>
      </c>
      <c r="B258" s="171" t="s">
        <v>2489</v>
      </c>
      <c r="C258" s="175"/>
      <c r="D258" t="s">
        <v>88</v>
      </c>
    </row>
    <row r="259" spans="1:4" x14ac:dyDescent="0.35">
      <c r="A259" t="s">
        <v>2495</v>
      </c>
      <c r="B259" s="20" t="s">
        <v>2511</v>
      </c>
      <c r="C259" s="180"/>
      <c r="D259" t="s">
        <v>89</v>
      </c>
    </row>
    <row r="260" spans="1:4" x14ac:dyDescent="0.35">
      <c r="A260" t="s">
        <v>2481</v>
      </c>
      <c r="B260" s="171" t="s">
        <v>2486</v>
      </c>
      <c r="C260" s="174"/>
      <c r="D260" t="s">
        <v>83</v>
      </c>
    </row>
    <row r="261" spans="1:4" x14ac:dyDescent="0.35">
      <c r="A261" t="s">
        <v>2496</v>
      </c>
      <c r="B261" s="20" t="s">
        <v>2492</v>
      </c>
      <c r="C261" s="179"/>
      <c r="D261" t="s">
        <v>2593</v>
      </c>
    </row>
    <row r="262" spans="1:4" x14ac:dyDescent="0.35">
      <c r="A262" t="s">
        <v>2475</v>
      </c>
      <c r="B262" s="171" t="s">
        <v>2485</v>
      </c>
      <c r="C262" s="173"/>
      <c r="D262" t="s">
        <v>431</v>
      </c>
    </row>
    <row r="263" spans="1:4" x14ac:dyDescent="0.35">
      <c r="A263" t="s">
        <v>2562</v>
      </c>
      <c r="B263" s="171" t="s">
        <v>2564</v>
      </c>
      <c r="C263" s="189"/>
      <c r="D263" t="s">
        <v>2561</v>
      </c>
    </row>
    <row r="264" spans="1:4" x14ac:dyDescent="0.35">
      <c r="A264" t="s">
        <v>2563</v>
      </c>
      <c r="B264" s="171">
        <v>740000</v>
      </c>
      <c r="C264" s="190"/>
      <c r="D264" t="s">
        <v>2444</v>
      </c>
    </row>
    <row r="265" spans="1:4" x14ac:dyDescent="0.35">
      <c r="A265" t="s">
        <v>2482</v>
      </c>
      <c r="B265" s="171" t="s">
        <v>2483</v>
      </c>
      <c r="C265" s="167"/>
      <c r="D265" t="s">
        <v>2594</v>
      </c>
    </row>
    <row r="267" spans="1:4" x14ac:dyDescent="0.35">
      <c r="A267" s="42" t="s">
        <v>3460</v>
      </c>
      <c r="B267" s="169"/>
      <c r="C267" s="159"/>
      <c r="D267" s="159"/>
    </row>
    <row r="268" spans="1:4" x14ac:dyDescent="0.35">
      <c r="A268" s="9" t="s">
        <v>2470</v>
      </c>
      <c r="B268" s="170" t="s">
        <v>2471</v>
      </c>
      <c r="C268" s="9" t="s">
        <v>2472</v>
      </c>
      <c r="D268" s="9" t="s">
        <v>2473</v>
      </c>
    </row>
    <row r="269" spans="1:4" x14ac:dyDescent="0.35">
      <c r="A269" t="s">
        <v>2517</v>
      </c>
      <c r="B269" s="20" t="s">
        <v>2345</v>
      </c>
      <c r="C269" s="184"/>
      <c r="D269" t="s">
        <v>3467</v>
      </c>
    </row>
    <row r="270" spans="1:4" x14ac:dyDescent="0.35">
      <c r="A270" t="s">
        <v>2495</v>
      </c>
      <c r="B270" s="20" t="s">
        <v>2511</v>
      </c>
      <c r="C270" s="180"/>
      <c r="D270" t="s">
        <v>3468</v>
      </c>
    </row>
    <row r="271" spans="1:4" x14ac:dyDescent="0.35">
      <c r="A271" t="s">
        <v>2516</v>
      </c>
      <c r="B271" s="20" t="s">
        <v>2510</v>
      </c>
      <c r="C271" s="185"/>
      <c r="D271" t="s">
        <v>3469</v>
      </c>
    </row>
    <row r="272" spans="1:4" x14ac:dyDescent="0.35">
      <c r="A272" t="s">
        <v>2481</v>
      </c>
      <c r="B272" s="171" t="s">
        <v>2486</v>
      </c>
      <c r="C272" s="174"/>
      <c r="D272" t="s">
        <v>3470</v>
      </c>
    </row>
    <row r="273" spans="1:4" x14ac:dyDescent="0.35">
      <c r="A273" t="s">
        <v>2496</v>
      </c>
      <c r="B273" s="20" t="s">
        <v>2492</v>
      </c>
      <c r="C273" s="179"/>
      <c r="D273" t="s">
        <v>3471</v>
      </c>
    </row>
    <row r="274" spans="1:4" x14ac:dyDescent="0.35">
      <c r="A274" t="s">
        <v>2475</v>
      </c>
      <c r="B274" s="171" t="s">
        <v>2485</v>
      </c>
      <c r="C274" s="173"/>
      <c r="D274" t="s">
        <v>3472</v>
      </c>
    </row>
    <row r="275" spans="1:4" x14ac:dyDescent="0.35">
      <c r="A275" t="s">
        <v>2520</v>
      </c>
      <c r="B275" s="20" t="s">
        <v>2514</v>
      </c>
      <c r="C275" s="188"/>
      <c r="D275" t="s">
        <v>3473</v>
      </c>
    </row>
    <row r="276" spans="1:4" x14ac:dyDescent="0.35">
      <c r="A276" t="s">
        <v>2515</v>
      </c>
      <c r="B276" s="20" t="s">
        <v>2512</v>
      </c>
      <c r="C276" s="187"/>
      <c r="D276" t="s">
        <v>3915</v>
      </c>
    </row>
    <row r="277" spans="1:4" x14ac:dyDescent="0.35">
      <c r="A277" t="s">
        <v>3008</v>
      </c>
      <c r="B277" t="s">
        <v>3005</v>
      </c>
      <c r="C277" s="206"/>
      <c r="D277" t="s">
        <v>3914</v>
      </c>
    </row>
    <row r="278" spans="1:4" x14ac:dyDescent="0.35">
      <c r="A278" t="s">
        <v>2498</v>
      </c>
      <c r="B278" s="20" t="s">
        <v>2494</v>
      </c>
      <c r="C278" s="182"/>
      <c r="D278" t="s">
        <v>3916</v>
      </c>
    </row>
    <row r="280" spans="1:4" x14ac:dyDescent="0.35">
      <c r="A280" s="42" t="s">
        <v>2596</v>
      </c>
      <c r="B280" s="169"/>
      <c r="C280" s="159"/>
      <c r="D280" s="159"/>
    </row>
    <row r="281" spans="1:4" x14ac:dyDescent="0.35">
      <c r="A281" s="9" t="s">
        <v>2470</v>
      </c>
      <c r="B281" s="170" t="s">
        <v>2471</v>
      </c>
      <c r="C281" s="9" t="s">
        <v>2472</v>
      </c>
      <c r="D281" s="9" t="s">
        <v>2473</v>
      </c>
    </row>
    <row r="282" spans="1:4" x14ac:dyDescent="0.35">
      <c r="A282" t="s">
        <v>2480</v>
      </c>
      <c r="B282" s="20" t="s">
        <v>2491</v>
      </c>
      <c r="C282" s="176"/>
      <c r="D282" t="s">
        <v>2447</v>
      </c>
    </row>
    <row r="283" spans="1:4" x14ac:dyDescent="0.35">
      <c r="A283" t="s">
        <v>2475</v>
      </c>
      <c r="B283" s="171" t="s">
        <v>2485</v>
      </c>
      <c r="C283" s="173"/>
      <c r="D283" t="s">
        <v>431</v>
      </c>
    </row>
    <row r="284" spans="1:4" x14ac:dyDescent="0.35">
      <c r="A284" t="s">
        <v>2498</v>
      </c>
      <c r="B284" s="20" t="s">
        <v>2494</v>
      </c>
      <c r="C284" s="182"/>
      <c r="D284" t="s">
        <v>2553</v>
      </c>
    </row>
    <row r="285" spans="1:4" x14ac:dyDescent="0.35">
      <c r="A285" t="s">
        <v>2488</v>
      </c>
      <c r="B285" s="171" t="s">
        <v>2489</v>
      </c>
      <c r="C285" s="175"/>
      <c r="D285" t="s">
        <v>88</v>
      </c>
    </row>
    <row r="286" spans="1:4" x14ac:dyDescent="0.35">
      <c r="A286" t="s">
        <v>2515</v>
      </c>
      <c r="B286" s="20" t="s">
        <v>2512</v>
      </c>
      <c r="C286" s="187"/>
      <c r="D286" t="s">
        <v>2589</v>
      </c>
    </row>
    <row r="287" spans="1:4" x14ac:dyDescent="0.35">
      <c r="A287" t="s">
        <v>2562</v>
      </c>
      <c r="B287" s="171" t="s">
        <v>2564</v>
      </c>
      <c r="C287" s="189"/>
      <c r="D287" t="s">
        <v>2561</v>
      </c>
    </row>
    <row r="288" spans="1:4" x14ac:dyDescent="0.35">
      <c r="A288" t="s">
        <v>2482</v>
      </c>
      <c r="B288" s="171" t="s">
        <v>2483</v>
      </c>
      <c r="C288" s="167"/>
      <c r="D288" t="s">
        <v>2594</v>
      </c>
    </row>
    <row r="289" spans="1:4" x14ac:dyDescent="0.35">
      <c r="A289" t="s">
        <v>2496</v>
      </c>
      <c r="B289" s="20" t="s">
        <v>2492</v>
      </c>
      <c r="C289" s="179"/>
      <c r="D289" t="s">
        <v>2593</v>
      </c>
    </row>
    <row r="290" spans="1:4" x14ac:dyDescent="0.35">
      <c r="A290" t="s">
        <v>2481</v>
      </c>
      <c r="B290" s="171" t="s">
        <v>2486</v>
      </c>
      <c r="C290" s="174"/>
      <c r="D290" t="s">
        <v>83</v>
      </c>
    </row>
    <row r="291" spans="1:4" x14ac:dyDescent="0.35">
      <c r="A291" t="s">
        <v>2495</v>
      </c>
      <c r="B291" s="20" t="s">
        <v>2511</v>
      </c>
      <c r="C291" s="180"/>
      <c r="D291" t="s">
        <v>89</v>
      </c>
    </row>
    <row r="293" spans="1:4" x14ac:dyDescent="0.35">
      <c r="A293" s="42" t="s">
        <v>2570</v>
      </c>
      <c r="B293" s="169"/>
      <c r="C293" s="159"/>
      <c r="D293" s="159"/>
    </row>
    <row r="294" spans="1:4" x14ac:dyDescent="0.35">
      <c r="A294" s="9" t="s">
        <v>2470</v>
      </c>
      <c r="B294" s="170" t="s">
        <v>2471</v>
      </c>
      <c r="C294" s="9" t="s">
        <v>2472</v>
      </c>
      <c r="D294" s="9" t="s">
        <v>2473</v>
      </c>
    </row>
    <row r="295" spans="1:4" x14ac:dyDescent="0.35">
      <c r="A295" t="s">
        <v>2480</v>
      </c>
      <c r="B295" s="20" t="s">
        <v>2491</v>
      </c>
      <c r="C295" s="176"/>
      <c r="D295" t="s">
        <v>421</v>
      </c>
    </row>
    <row r="296" spans="1:4" x14ac:dyDescent="0.35">
      <c r="A296" t="s">
        <v>2519</v>
      </c>
      <c r="B296" s="20" t="s">
        <v>2513</v>
      </c>
      <c r="C296" s="186"/>
      <c r="D296" t="s">
        <v>2446</v>
      </c>
    </row>
    <row r="297" spans="1:4" x14ac:dyDescent="0.35">
      <c r="A297" t="s">
        <v>2488</v>
      </c>
      <c r="B297" s="171" t="s">
        <v>2489</v>
      </c>
      <c r="C297" s="175"/>
      <c r="D297" t="s">
        <v>88</v>
      </c>
    </row>
    <row r="298" spans="1:4" x14ac:dyDescent="0.35">
      <c r="A298" t="s">
        <v>2495</v>
      </c>
      <c r="B298" s="20" t="s">
        <v>2511</v>
      </c>
      <c r="C298" s="180"/>
      <c r="D298" t="s">
        <v>2559</v>
      </c>
    </row>
    <row r="299" spans="1:4" x14ac:dyDescent="0.35">
      <c r="A299" t="s">
        <v>2515</v>
      </c>
      <c r="B299" s="20" t="s">
        <v>2512</v>
      </c>
      <c r="C299" s="187"/>
      <c r="D299" t="s">
        <v>2560</v>
      </c>
    </row>
    <row r="300" spans="1:4" x14ac:dyDescent="0.35">
      <c r="A300" t="s">
        <v>2469</v>
      </c>
      <c r="B300" s="172" t="s">
        <v>2476</v>
      </c>
      <c r="C300" s="168"/>
      <c r="D300" t="s">
        <v>85</v>
      </c>
    </row>
    <row r="301" spans="1:4" x14ac:dyDescent="0.35">
      <c r="A301" t="s">
        <v>2497</v>
      </c>
      <c r="B301" s="20" t="s">
        <v>2493</v>
      </c>
      <c r="C301" s="181"/>
      <c r="D301" t="s">
        <v>84</v>
      </c>
    </row>
    <row r="302" spans="1:4" x14ac:dyDescent="0.35">
      <c r="A302" t="s">
        <v>2481</v>
      </c>
      <c r="B302" s="171" t="s">
        <v>2486</v>
      </c>
      <c r="C302" s="174"/>
      <c r="D302" t="s">
        <v>83</v>
      </c>
    </row>
    <row r="303" spans="1:4" x14ac:dyDescent="0.35">
      <c r="A303" t="s">
        <v>2505</v>
      </c>
      <c r="B303" s="20" t="s">
        <v>2504</v>
      </c>
      <c r="C303" s="183"/>
      <c r="D303" t="s">
        <v>428</v>
      </c>
    </row>
    <row r="304" spans="1:4" x14ac:dyDescent="0.35">
      <c r="A304" t="s">
        <v>2475</v>
      </c>
      <c r="B304" s="171" t="s">
        <v>2485</v>
      </c>
      <c r="C304" s="173"/>
      <c r="D304" t="s">
        <v>431</v>
      </c>
    </row>
    <row r="305" spans="1:4" x14ac:dyDescent="0.35">
      <c r="A305" t="s">
        <v>2563</v>
      </c>
      <c r="B305" s="171">
        <v>740000</v>
      </c>
      <c r="C305" s="190"/>
      <c r="D305" t="s">
        <v>2444</v>
      </c>
    </row>
    <row r="306" spans="1:4" x14ac:dyDescent="0.35">
      <c r="B306" s="171"/>
    </row>
    <row r="307" spans="1:4" x14ac:dyDescent="0.35">
      <c r="A307" s="42" t="s">
        <v>2570</v>
      </c>
      <c r="B307" s="169"/>
      <c r="C307" s="159"/>
      <c r="D307" s="159"/>
    </row>
    <row r="308" spans="1:4" x14ac:dyDescent="0.35">
      <c r="A308" s="9" t="s">
        <v>2470</v>
      </c>
      <c r="B308" s="170" t="s">
        <v>2471</v>
      </c>
      <c r="C308" s="9" t="s">
        <v>2472</v>
      </c>
      <c r="D308" s="9" t="s">
        <v>2473</v>
      </c>
    </row>
    <row r="309" spans="1:4" x14ac:dyDescent="0.35">
      <c r="A309" t="s">
        <v>2480</v>
      </c>
      <c r="B309" s="20" t="s">
        <v>2491</v>
      </c>
      <c r="C309" s="176"/>
      <c r="D309" s="380" t="s">
        <v>2447</v>
      </c>
    </row>
    <row r="310" spans="1:4" x14ac:dyDescent="0.35">
      <c r="A310" t="s">
        <v>2520</v>
      </c>
      <c r="B310" s="20" t="s">
        <v>2514</v>
      </c>
      <c r="C310" s="188"/>
      <c r="D310" t="s">
        <v>2552</v>
      </c>
    </row>
    <row r="311" spans="1:4" x14ac:dyDescent="0.35">
      <c r="A311" t="s">
        <v>2488</v>
      </c>
      <c r="B311" s="171" t="s">
        <v>2489</v>
      </c>
      <c r="C311" s="175"/>
      <c r="D311" t="s">
        <v>88</v>
      </c>
    </row>
    <row r="312" spans="1:4" x14ac:dyDescent="0.35">
      <c r="A312" t="s">
        <v>2482</v>
      </c>
      <c r="B312" s="171" t="s">
        <v>2483</v>
      </c>
      <c r="C312" s="167"/>
      <c r="D312" t="s">
        <v>2607</v>
      </c>
    </row>
    <row r="313" spans="1:4" x14ac:dyDescent="0.35">
      <c r="A313" t="s">
        <v>2481</v>
      </c>
      <c r="B313" s="171" t="s">
        <v>2486</v>
      </c>
      <c r="C313" s="174"/>
      <c r="D313" t="s">
        <v>83</v>
      </c>
    </row>
    <row r="314" spans="1:4" x14ac:dyDescent="0.35">
      <c r="A314" t="s">
        <v>2505</v>
      </c>
      <c r="B314" s="20" t="s">
        <v>2504</v>
      </c>
      <c r="C314" s="183"/>
      <c r="D314" t="s">
        <v>428</v>
      </c>
    </row>
    <row r="315" spans="1:4" x14ac:dyDescent="0.35">
      <c r="A315" t="s">
        <v>2475</v>
      </c>
      <c r="B315" s="171" t="s">
        <v>2485</v>
      </c>
      <c r="C315" s="173"/>
      <c r="D315" t="s">
        <v>431</v>
      </c>
    </row>
    <row r="316" spans="1:4" x14ac:dyDescent="0.35">
      <c r="A316" t="s">
        <v>2563</v>
      </c>
      <c r="B316" s="171">
        <v>740000</v>
      </c>
      <c r="C316" s="190"/>
      <c r="D316" t="s">
        <v>2444</v>
      </c>
    </row>
    <row r="317" spans="1:4" x14ac:dyDescent="0.35">
      <c r="A317" t="s">
        <v>2498</v>
      </c>
      <c r="B317" s="20" t="s">
        <v>2494</v>
      </c>
      <c r="C317" s="182"/>
      <c r="D317" t="s">
        <v>2553</v>
      </c>
    </row>
    <row r="318" spans="1:4" x14ac:dyDescent="0.35">
      <c r="A318" t="s">
        <v>2495</v>
      </c>
      <c r="B318" s="20" t="s">
        <v>2511</v>
      </c>
      <c r="C318" s="180"/>
      <c r="D318" t="s">
        <v>89</v>
      </c>
    </row>
    <row r="319" spans="1:4" x14ac:dyDescent="0.35">
      <c r="B319"/>
    </row>
    <row r="320" spans="1:4" x14ac:dyDescent="0.35">
      <c r="A320" s="42" t="s">
        <v>2719</v>
      </c>
      <c r="B320" s="169"/>
      <c r="C320" s="159"/>
      <c r="D320" s="159"/>
    </row>
    <row r="321" spans="1:4" x14ac:dyDescent="0.35">
      <c r="A321" s="9" t="s">
        <v>2470</v>
      </c>
      <c r="B321" s="170" t="s">
        <v>2471</v>
      </c>
      <c r="C321" s="9" t="s">
        <v>2472</v>
      </c>
      <c r="D321" s="9" t="s">
        <v>2473</v>
      </c>
    </row>
    <row r="322" spans="1:4" x14ac:dyDescent="0.35">
      <c r="A322" t="s">
        <v>2480</v>
      </c>
      <c r="B322" s="20" t="s">
        <v>2491</v>
      </c>
      <c r="C322" s="176"/>
      <c r="D322" t="s">
        <v>2447</v>
      </c>
    </row>
    <row r="323" spans="1:4" x14ac:dyDescent="0.35">
      <c r="A323" t="s">
        <v>2495</v>
      </c>
      <c r="B323" s="20" t="s">
        <v>2511</v>
      </c>
      <c r="C323" s="180"/>
      <c r="D323" t="s">
        <v>89</v>
      </c>
    </row>
    <row r="324" spans="1:4" x14ac:dyDescent="0.35">
      <c r="A324" t="s">
        <v>2498</v>
      </c>
      <c r="B324" s="20" t="s">
        <v>2494</v>
      </c>
      <c r="C324" s="182"/>
      <c r="D324" t="s">
        <v>2553</v>
      </c>
    </row>
    <row r="325" spans="1:4" x14ac:dyDescent="0.35">
      <c r="A325" t="s">
        <v>2519</v>
      </c>
      <c r="B325" s="20" t="s">
        <v>2513</v>
      </c>
      <c r="C325" s="186"/>
      <c r="D325" t="s">
        <v>2446</v>
      </c>
    </row>
    <row r="326" spans="1:4" x14ac:dyDescent="0.35">
      <c r="A326" t="s">
        <v>2520</v>
      </c>
      <c r="B326" s="20" t="s">
        <v>2514</v>
      </c>
      <c r="C326" s="188"/>
      <c r="D326" t="s">
        <v>2552</v>
      </c>
    </row>
    <row r="327" spans="1:4" x14ac:dyDescent="0.35">
      <c r="A327" t="s">
        <v>2488</v>
      </c>
      <c r="B327" s="171" t="s">
        <v>2489</v>
      </c>
      <c r="C327" s="175"/>
      <c r="D327" t="s">
        <v>88</v>
      </c>
    </row>
    <row r="328" spans="1:4" x14ac:dyDescent="0.35">
      <c r="A328" t="s">
        <v>2497</v>
      </c>
      <c r="B328" s="20" t="s">
        <v>2493</v>
      </c>
      <c r="C328" s="181"/>
      <c r="D328" t="s">
        <v>2609</v>
      </c>
    </row>
    <row r="329" spans="1:4" x14ac:dyDescent="0.35">
      <c r="A329" t="s">
        <v>2475</v>
      </c>
      <c r="B329" s="171" t="s">
        <v>2485</v>
      </c>
      <c r="C329" s="173"/>
      <c r="D329" t="s">
        <v>2608</v>
      </c>
    </row>
    <row r="330" spans="1:4" x14ac:dyDescent="0.35">
      <c r="A330" t="s">
        <v>2481</v>
      </c>
      <c r="B330" s="171" t="s">
        <v>2486</v>
      </c>
      <c r="C330" s="174"/>
      <c r="D330" t="s">
        <v>83</v>
      </c>
    </row>
    <row r="331" spans="1:4" x14ac:dyDescent="0.35">
      <c r="A331" t="s">
        <v>2482</v>
      </c>
      <c r="B331" s="171" t="s">
        <v>2483</v>
      </c>
      <c r="C331" s="167"/>
      <c r="D331" t="s">
        <v>2607</v>
      </c>
    </row>
    <row r="332" spans="1:4" x14ac:dyDescent="0.35">
      <c r="A332" t="s">
        <v>2563</v>
      </c>
      <c r="B332" s="171">
        <v>740000</v>
      </c>
      <c r="C332" s="190"/>
      <c r="D332" t="s">
        <v>2444</v>
      </c>
    </row>
    <row r="334" spans="1:4" x14ac:dyDescent="0.35">
      <c r="A334" s="42" t="s">
        <v>3693</v>
      </c>
      <c r="B334" s="169"/>
      <c r="C334" s="159"/>
      <c r="D334" s="159"/>
    </row>
    <row r="335" spans="1:4" x14ac:dyDescent="0.35">
      <c r="A335" s="9" t="s">
        <v>2470</v>
      </c>
      <c r="B335" s="170" t="s">
        <v>2471</v>
      </c>
      <c r="C335" s="9" t="s">
        <v>2472</v>
      </c>
      <c r="D335" s="9" t="s">
        <v>2473</v>
      </c>
    </row>
    <row r="336" spans="1:4" x14ac:dyDescent="0.35">
      <c r="A336" t="s">
        <v>2495</v>
      </c>
      <c r="B336" s="20" t="s">
        <v>2511</v>
      </c>
      <c r="C336" s="180"/>
      <c r="D336" t="s">
        <v>3694</v>
      </c>
    </row>
    <row r="337" spans="1:4" x14ac:dyDescent="0.35">
      <c r="A337" t="s">
        <v>3702</v>
      </c>
      <c r="B337" s="20" t="s">
        <v>3701</v>
      </c>
      <c r="C337" s="159"/>
      <c r="D337" t="s">
        <v>3695</v>
      </c>
    </row>
    <row r="338" spans="1:4" x14ac:dyDescent="0.35">
      <c r="A338" t="s">
        <v>2482</v>
      </c>
      <c r="B338" s="171" t="s">
        <v>2483</v>
      </c>
      <c r="C338" s="167"/>
      <c r="D338" t="s">
        <v>3696</v>
      </c>
    </row>
    <row r="339" spans="1:4" x14ac:dyDescent="0.35">
      <c r="A339" t="s">
        <v>2562</v>
      </c>
      <c r="B339" s="171" t="s">
        <v>2564</v>
      </c>
      <c r="C339" s="189"/>
      <c r="D339" t="s">
        <v>3697</v>
      </c>
    </row>
    <row r="340" spans="1:4" x14ac:dyDescent="0.35">
      <c r="A340" t="s">
        <v>3703</v>
      </c>
      <c r="B340" s="171">
        <v>808080</v>
      </c>
      <c r="C340" s="411"/>
      <c r="D340" t="s">
        <v>3698</v>
      </c>
    </row>
    <row r="341" spans="1:4" x14ac:dyDescent="0.35">
      <c r="A341" t="s">
        <v>2488</v>
      </c>
      <c r="B341" s="171" t="s">
        <v>2489</v>
      </c>
      <c r="C341" s="175"/>
      <c r="D341" t="s">
        <v>3699</v>
      </c>
    </row>
    <row r="342" spans="1:4" x14ac:dyDescent="0.35">
      <c r="A342" t="s">
        <v>2496</v>
      </c>
      <c r="B342" s="20" t="s">
        <v>2492</v>
      </c>
      <c r="C342" s="179"/>
      <c r="D342" t="s">
        <v>3700</v>
      </c>
    </row>
  </sheetData>
  <pageMargins left="0.7" right="0.7" top="0.75" bottom="0.75" header="0.3" footer="0.3"/>
  <pageSetup orientation="portrait" r:id="rId1"/>
  <ignoredErrors>
    <ignoredError sqref="B181:B182 B185 B74 B160:B165 B38:B46 B66 B191:B201 B293:B295 B64 B228:B241 B53:B56 B116 B204 B211:B214 B216:B223 B297:B304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C11" sqref="C11"/>
    </sheetView>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68</v>
      </c>
      <c r="B1" s="42" t="s">
        <v>69</v>
      </c>
    </row>
    <row r="2" spans="1:3" ht="145" x14ac:dyDescent="0.35">
      <c r="A2" t="s">
        <v>3654</v>
      </c>
      <c r="B2" t="s">
        <v>3373</v>
      </c>
      <c r="C2" s="163" t="s">
        <v>3374</v>
      </c>
    </row>
    <row r="3" spans="1:3" x14ac:dyDescent="0.35">
      <c r="A3" t="s">
        <v>3588</v>
      </c>
      <c r="B3" t="s">
        <v>3589</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3488</v>
      </c>
      <c r="B1" s="366" t="s">
        <v>3511</v>
      </c>
      <c r="C1" s="369" t="s">
        <v>2472</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t="s">
        <v>3494</v>
      </c>
      <c r="B2" t="s">
        <v>3652</v>
      </c>
      <c r="C2" s="370" t="s">
        <v>3512</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3488</v>
      </c>
      <c r="B1" s="366" t="s">
        <v>3489</v>
      </c>
      <c r="C1" s="366" t="s">
        <v>3490</v>
      </c>
      <c r="D1" s="366" t="s">
        <v>3491</v>
      </c>
      <c r="E1" s="366" t="s">
        <v>3492</v>
      </c>
      <c r="F1" s="367" t="s">
        <v>3493</v>
      </c>
    </row>
    <row r="2" spans="1:6" ht="29" x14ac:dyDescent="0.35">
      <c r="A2" s="1" t="s">
        <v>3494</v>
      </c>
      <c r="B2" s="1" t="s">
        <v>3088</v>
      </c>
      <c r="C2" s="1">
        <v>2030</v>
      </c>
      <c r="D2" s="5">
        <f>0.48*'EPA GHG Inventory'!Q16</f>
        <v>3161.7119999999995</v>
      </c>
      <c r="E2" s="5">
        <f>0.5*'EPA GHG Inventory'!Q16</f>
        <v>3293.45</v>
      </c>
      <c r="F2" t="s">
        <v>3089</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4.5" x14ac:dyDescent="0.35"/>
  <sheetData>
    <row r="1" spans="1:35" x14ac:dyDescent="0.35">
      <c r="A1" t="s">
        <v>3622</v>
      </c>
    </row>
    <row r="2" spans="1:35" x14ac:dyDescent="0.35">
      <c r="A2" t="s">
        <v>3623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3633</v>
      </c>
    </row>
    <row r="3" spans="1:35" x14ac:dyDescent="0.3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3634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3635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3624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3625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3636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3637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3626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3627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3638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3639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3628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35">
      <c r="A17" t="s">
        <v>3640</v>
      </c>
    </row>
    <row r="18" spans="1:1" x14ac:dyDescent="0.35">
      <c r="A18" t="s">
        <v>3641</v>
      </c>
    </row>
    <row r="19" spans="1:1" x14ac:dyDescent="0.35">
      <c r="A19" t="s">
        <v>3642</v>
      </c>
    </row>
    <row r="20" spans="1:1" x14ac:dyDescent="0.35">
      <c r="A20" t="s">
        <v>3643</v>
      </c>
    </row>
    <row r="21" spans="1:1" x14ac:dyDescent="0.35">
      <c r="A21" t="s">
        <v>3629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18" t="s">
        <v>461</v>
      </c>
      <c r="B2" s="418"/>
      <c r="C2" s="212"/>
      <c r="D2" s="212"/>
      <c r="E2" s="212"/>
      <c r="F2" s="212"/>
      <c r="G2" s="212"/>
      <c r="H2" s="49" t="s">
        <v>462</v>
      </c>
    </row>
    <row r="3" spans="1:8" ht="15.5" x14ac:dyDescent="0.35">
      <c r="A3" s="212" t="s">
        <v>707</v>
      </c>
      <c r="B3" s="212"/>
      <c r="C3" s="212"/>
      <c r="D3" s="212"/>
      <c r="E3" s="212"/>
      <c r="F3" s="212"/>
      <c r="G3" s="212"/>
      <c r="H3" s="49" t="s">
        <v>3351</v>
      </c>
    </row>
    <row r="4" spans="1:8" x14ac:dyDescent="0.35">
      <c r="A4" s="213"/>
      <c r="B4" s="213"/>
      <c r="C4" s="213"/>
      <c r="D4" s="213"/>
      <c r="E4" s="213"/>
      <c r="F4" s="213"/>
      <c r="G4" s="49"/>
      <c r="H4" s="49" t="s">
        <v>463</v>
      </c>
    </row>
    <row r="5" spans="1:8" x14ac:dyDescent="0.35">
      <c r="A5" s="213"/>
      <c r="B5" s="213"/>
      <c r="C5" s="213"/>
      <c r="D5" s="213"/>
      <c r="E5" s="213"/>
      <c r="F5" s="213"/>
      <c r="G5" s="213"/>
      <c r="H5" s="213"/>
    </row>
    <row r="6" spans="1:8" x14ac:dyDescent="0.35">
      <c r="A6" s="419" t="s">
        <v>464</v>
      </c>
      <c r="B6" s="267" t="s">
        <v>465</v>
      </c>
      <c r="C6" s="267" t="s">
        <v>466</v>
      </c>
      <c r="D6" s="267" t="s">
        <v>467</v>
      </c>
      <c r="E6" s="267" t="s">
        <v>468</v>
      </c>
      <c r="F6" s="267" t="s">
        <v>469</v>
      </c>
      <c r="G6" s="267" t="s">
        <v>470</v>
      </c>
      <c r="H6" s="267" t="s">
        <v>471</v>
      </c>
    </row>
    <row r="7" spans="1:8" ht="15" thickBot="1" x14ac:dyDescent="0.4">
      <c r="A7" s="420"/>
      <c r="B7" s="421" t="s">
        <v>472</v>
      </c>
      <c r="C7" s="422"/>
      <c r="D7" s="422"/>
      <c r="E7" s="422"/>
      <c r="F7" s="422"/>
      <c r="G7" s="422"/>
      <c r="H7" s="423"/>
    </row>
    <row r="8" spans="1:8" ht="15" thickTop="1" x14ac:dyDescent="0.3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479</v>
      </c>
      <c r="B13" s="269">
        <v>45783.983149465937</v>
      </c>
      <c r="C13" s="269">
        <v>1.37229551691322</v>
      </c>
      <c r="D13" s="269">
        <v>0.19110373131999001</v>
      </c>
      <c r="E13" s="273" t="s">
        <v>480</v>
      </c>
      <c r="F13" s="273" t="s">
        <v>480</v>
      </c>
      <c r="G13" s="273" t="s">
        <v>480</v>
      </c>
      <c r="H13" s="273" t="s">
        <v>480</v>
      </c>
    </row>
    <row r="14" spans="1:8" x14ac:dyDescent="0.3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482</v>
      </c>
      <c r="B15" s="269">
        <v>14978.572362155866</v>
      </c>
      <c r="C15" s="269">
        <v>0.23835740177008</v>
      </c>
      <c r="D15" s="269">
        <v>5.0815371746130003E-2</v>
      </c>
      <c r="E15" s="273" t="s">
        <v>480</v>
      </c>
      <c r="F15" s="273" t="s">
        <v>480</v>
      </c>
      <c r="G15" s="273" t="s">
        <v>480</v>
      </c>
      <c r="H15" s="273" t="s">
        <v>480</v>
      </c>
    </row>
    <row r="16" spans="1:8" x14ac:dyDescent="0.35">
      <c r="A16" s="272" t="s">
        <v>483</v>
      </c>
      <c r="B16" s="269">
        <v>5057.2748720254449</v>
      </c>
      <c r="C16" s="269">
        <v>0.25516926930848</v>
      </c>
      <c r="D16" s="269">
        <v>3.8004328346280002E-2</v>
      </c>
      <c r="E16" s="273" t="s">
        <v>480</v>
      </c>
      <c r="F16" s="273" t="s">
        <v>480</v>
      </c>
      <c r="G16" s="273" t="s">
        <v>480</v>
      </c>
      <c r="H16" s="273" t="s">
        <v>480</v>
      </c>
    </row>
    <row r="17" spans="1:8" x14ac:dyDescent="0.35">
      <c r="A17" s="272" t="s">
        <v>484</v>
      </c>
      <c r="B17" s="269">
        <v>67269.957813983725</v>
      </c>
      <c r="C17" s="269">
        <v>1.85662734289529</v>
      </c>
      <c r="D17" s="269">
        <v>0.29458061428601001</v>
      </c>
      <c r="E17" s="273" t="s">
        <v>480</v>
      </c>
      <c r="F17" s="273" t="s">
        <v>480</v>
      </c>
      <c r="G17" s="273" t="s">
        <v>480</v>
      </c>
      <c r="H17" s="273" t="s">
        <v>480</v>
      </c>
    </row>
    <row r="18" spans="1:8" x14ac:dyDescent="0.35">
      <c r="A18" s="272" t="s">
        <v>485</v>
      </c>
      <c r="B18" s="269">
        <v>45070.579654334128</v>
      </c>
      <c r="C18" s="269">
        <v>3.0283235843053902</v>
      </c>
      <c r="D18" s="269">
        <v>0.52839203850651995</v>
      </c>
      <c r="E18" s="273" t="s">
        <v>480</v>
      </c>
      <c r="F18" s="273" t="s">
        <v>480</v>
      </c>
      <c r="G18" s="273" t="s">
        <v>480</v>
      </c>
      <c r="H18" s="273" t="s">
        <v>480</v>
      </c>
    </row>
    <row r="19" spans="1:8" x14ac:dyDescent="0.35">
      <c r="A19" s="272" t="s">
        <v>486</v>
      </c>
      <c r="B19" s="269">
        <v>46357.764227420019</v>
      </c>
      <c r="C19" s="269">
        <v>3.41919088614388</v>
      </c>
      <c r="D19" s="269">
        <v>0.52415757023381004</v>
      </c>
      <c r="E19" s="273" t="s">
        <v>480</v>
      </c>
      <c r="F19" s="273" t="s">
        <v>480</v>
      </c>
      <c r="G19" s="273" t="s">
        <v>480</v>
      </c>
      <c r="H19" s="273" t="s">
        <v>480</v>
      </c>
    </row>
    <row r="20" spans="1:8" x14ac:dyDescent="0.35">
      <c r="A20" s="272" t="s">
        <v>487</v>
      </c>
      <c r="B20" s="269">
        <v>36302.033778109631</v>
      </c>
      <c r="C20" s="269">
        <v>2.4295382607283198</v>
      </c>
      <c r="D20" s="269">
        <v>0.36471649490099001</v>
      </c>
      <c r="E20" s="273" t="s">
        <v>480</v>
      </c>
      <c r="F20" s="273" t="s">
        <v>480</v>
      </c>
      <c r="G20" s="273" t="s">
        <v>480</v>
      </c>
      <c r="H20" s="273" t="s">
        <v>480</v>
      </c>
    </row>
    <row r="21" spans="1:8" x14ac:dyDescent="0.35">
      <c r="A21" s="275" t="s">
        <v>3342</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497</v>
      </c>
      <c r="B31" s="269">
        <v>257.90976890459297</v>
      </c>
      <c r="C31" s="269">
        <v>1.300499353749E-2</v>
      </c>
      <c r="D31" s="269">
        <v>1.87845249299E-3</v>
      </c>
      <c r="E31" s="273" t="s">
        <v>480</v>
      </c>
      <c r="F31" s="273" t="s">
        <v>480</v>
      </c>
      <c r="G31" s="273" t="s">
        <v>480</v>
      </c>
      <c r="H31" s="273" t="s">
        <v>480</v>
      </c>
    </row>
    <row r="32" spans="1:8" x14ac:dyDescent="0.35">
      <c r="A32" s="274" t="s">
        <v>3343</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499</v>
      </c>
      <c r="B34" s="269">
        <v>28046.5637376296</v>
      </c>
      <c r="C34" s="269">
        <v>0.48826677857</v>
      </c>
      <c r="D34" s="269">
        <v>0.78160963399831995</v>
      </c>
      <c r="E34" s="273" t="s">
        <v>478</v>
      </c>
      <c r="F34" s="273" t="s">
        <v>478</v>
      </c>
      <c r="G34" s="273" t="s">
        <v>478</v>
      </c>
      <c r="H34" s="273" t="s">
        <v>478</v>
      </c>
    </row>
    <row r="35" spans="1:8" x14ac:dyDescent="0.3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502</v>
      </c>
      <c r="B36" s="269">
        <v>4169.7141237857086</v>
      </c>
      <c r="C36" s="269">
        <v>2828.7193306107342</v>
      </c>
      <c r="D36" s="269" t="s">
        <v>478</v>
      </c>
      <c r="E36" s="269" t="s">
        <v>478</v>
      </c>
      <c r="F36" s="269" t="s">
        <v>478</v>
      </c>
      <c r="G36" s="269" t="s">
        <v>478</v>
      </c>
      <c r="H36" s="269" t="s">
        <v>478</v>
      </c>
    </row>
    <row r="37" spans="1:8" x14ac:dyDescent="0.35">
      <c r="A37" s="272" t="s">
        <v>504</v>
      </c>
      <c r="B37" s="269">
        <v>4169.7141237857086</v>
      </c>
      <c r="C37" s="269">
        <v>2828.7193306107342</v>
      </c>
      <c r="D37" s="273" t="s">
        <v>478</v>
      </c>
      <c r="E37" s="273" t="s">
        <v>478</v>
      </c>
      <c r="F37" s="273" t="s">
        <v>478</v>
      </c>
      <c r="G37" s="273" t="s">
        <v>478</v>
      </c>
      <c r="H37" s="278" t="s">
        <v>182</v>
      </c>
    </row>
    <row r="38" spans="1:8" x14ac:dyDescent="0.35">
      <c r="A38" s="272" t="s">
        <v>506</v>
      </c>
      <c r="B38" s="269" t="s">
        <v>480</v>
      </c>
      <c r="C38" s="269" t="s">
        <v>480</v>
      </c>
      <c r="D38" s="273" t="s">
        <v>478</v>
      </c>
      <c r="E38" s="273" t="s">
        <v>478</v>
      </c>
      <c r="F38" s="273" t="s">
        <v>478</v>
      </c>
      <c r="G38" s="273" t="s">
        <v>478</v>
      </c>
      <c r="H38" s="273" t="s">
        <v>478</v>
      </c>
    </row>
    <row r="39" spans="1:8" x14ac:dyDescent="0.35">
      <c r="A39" s="272" t="s">
        <v>3344</v>
      </c>
      <c r="B39" s="269" t="s">
        <v>507</v>
      </c>
      <c r="C39" s="269" t="s">
        <v>507</v>
      </c>
      <c r="D39" s="273" t="s">
        <v>478</v>
      </c>
      <c r="E39" s="269" t="s">
        <v>478</v>
      </c>
      <c r="F39" s="269" t="s">
        <v>478</v>
      </c>
      <c r="G39" s="269" t="s">
        <v>478</v>
      </c>
      <c r="H39" s="269" t="s">
        <v>478</v>
      </c>
    </row>
    <row r="40" spans="1:8" x14ac:dyDescent="0.3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509</v>
      </c>
      <c r="B41" s="269">
        <v>11998.333379274758</v>
      </c>
      <c r="C41" s="269">
        <v>1877.1194091493796</v>
      </c>
      <c r="D41" s="269">
        <v>3.5424165198090003E-2</v>
      </c>
      <c r="E41" s="273" t="s">
        <v>480</v>
      </c>
      <c r="F41" s="273" t="s">
        <v>480</v>
      </c>
      <c r="G41" s="273" t="s">
        <v>480</v>
      </c>
      <c r="H41" s="273" t="s">
        <v>480</v>
      </c>
    </row>
    <row r="42" spans="1:8" x14ac:dyDescent="0.35">
      <c r="A42" s="272" t="s">
        <v>510</v>
      </c>
      <c r="B42" s="269">
        <v>24946.827302109439</v>
      </c>
      <c r="C42" s="269">
        <v>7151.4450138200864</v>
      </c>
      <c r="D42" s="278" t="s">
        <v>182</v>
      </c>
      <c r="E42" s="278" t="s">
        <v>182</v>
      </c>
      <c r="F42" s="278" t="s">
        <v>182</v>
      </c>
      <c r="G42" s="273" t="s">
        <v>480</v>
      </c>
      <c r="H42" s="273" t="s">
        <v>480</v>
      </c>
    </row>
    <row r="43" spans="1:8" x14ac:dyDescent="0.35">
      <c r="A43" s="272" t="s">
        <v>511</v>
      </c>
      <c r="B43" s="269" t="s">
        <v>480</v>
      </c>
      <c r="C43" s="269" t="s">
        <v>480</v>
      </c>
      <c r="D43" s="269">
        <v>5.644611909326E-2</v>
      </c>
      <c r="E43" s="273" t="s">
        <v>480</v>
      </c>
      <c r="F43" s="273" t="s">
        <v>480</v>
      </c>
      <c r="G43" s="273" t="s">
        <v>480</v>
      </c>
      <c r="H43" s="273" t="s">
        <v>480</v>
      </c>
    </row>
    <row r="44" spans="1:8" x14ac:dyDescent="0.35">
      <c r="A44" s="272" t="s">
        <v>3345</v>
      </c>
      <c r="B44" s="269" t="s">
        <v>507</v>
      </c>
      <c r="C44" s="269" t="s">
        <v>507</v>
      </c>
      <c r="D44" s="269" t="s">
        <v>507</v>
      </c>
      <c r="E44" s="269">
        <v>208.89432174184356</v>
      </c>
      <c r="F44" s="269">
        <v>105.47180460606191</v>
      </c>
      <c r="G44" s="269">
        <v>355.97410702367489</v>
      </c>
      <c r="H44" s="269">
        <v>65.111291475618813</v>
      </c>
    </row>
    <row r="45" spans="1:8" x14ac:dyDescent="0.35">
      <c r="A45" s="279" t="s">
        <v>3346</v>
      </c>
      <c r="B45" s="269" t="s">
        <v>512</v>
      </c>
      <c r="C45" s="278" t="s">
        <v>182</v>
      </c>
      <c r="D45" s="278" t="s">
        <v>182</v>
      </c>
      <c r="E45" s="278" t="s">
        <v>182</v>
      </c>
      <c r="F45" s="278" t="s">
        <v>182</v>
      </c>
      <c r="G45" s="278" t="s">
        <v>182</v>
      </c>
      <c r="H45" s="278" t="s">
        <v>182</v>
      </c>
    </row>
    <row r="46" spans="1:8" x14ac:dyDescent="0.35">
      <c r="A46" s="274" t="s">
        <v>3347</v>
      </c>
      <c r="B46" s="269" t="s">
        <v>480</v>
      </c>
      <c r="C46" s="278" t="s">
        <v>182</v>
      </c>
      <c r="D46" s="278" t="s">
        <v>182</v>
      </c>
      <c r="E46" s="278" t="s">
        <v>182</v>
      </c>
      <c r="F46" s="278" t="s">
        <v>182</v>
      </c>
      <c r="G46" s="278" t="s">
        <v>182</v>
      </c>
      <c r="H46" s="278" t="s">
        <v>182</v>
      </c>
    </row>
    <row r="47" spans="1:8" x14ac:dyDescent="0.35">
      <c r="A47" s="274" t="s">
        <v>513</v>
      </c>
      <c r="B47" s="269" t="s">
        <v>480</v>
      </c>
      <c r="C47" s="278" t="s">
        <v>182</v>
      </c>
      <c r="D47" s="278" t="s">
        <v>182</v>
      </c>
      <c r="E47" s="278" t="s">
        <v>182</v>
      </c>
      <c r="F47" s="278" t="s">
        <v>182</v>
      </c>
      <c r="G47" s="278" t="s">
        <v>182</v>
      </c>
      <c r="H47" s="278" t="s">
        <v>182</v>
      </c>
    </row>
    <row r="48" spans="1:8" x14ac:dyDescent="0.35">
      <c r="A48" s="271" t="s">
        <v>514</v>
      </c>
      <c r="B48" s="269" t="s">
        <v>512</v>
      </c>
      <c r="C48" s="278" t="s">
        <v>182</v>
      </c>
      <c r="D48" s="278" t="s">
        <v>182</v>
      </c>
      <c r="E48" s="278" t="s">
        <v>182</v>
      </c>
      <c r="F48" s="278" t="s">
        <v>182</v>
      </c>
      <c r="G48" s="278" t="s">
        <v>182</v>
      </c>
      <c r="H48" s="278" t="s">
        <v>182</v>
      </c>
    </row>
    <row r="49" spans="1:8" x14ac:dyDescent="0.35">
      <c r="A49" s="279" t="s">
        <v>3348</v>
      </c>
      <c r="B49" s="278" t="s">
        <v>182</v>
      </c>
      <c r="C49" s="278" t="s">
        <v>182</v>
      </c>
      <c r="D49" s="278" t="s">
        <v>182</v>
      </c>
      <c r="E49" s="278" t="s">
        <v>182</v>
      </c>
      <c r="F49" s="278" t="s">
        <v>182</v>
      </c>
      <c r="G49" s="278" t="s">
        <v>182</v>
      </c>
      <c r="H49" s="278" t="s">
        <v>182</v>
      </c>
    </row>
    <row r="50" spans="1:8" x14ac:dyDescent="0.3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35">
      <c r="A51" s="280" t="s">
        <v>516</v>
      </c>
      <c r="B51" s="269">
        <v>60220.980376771418</v>
      </c>
      <c r="C51" s="269" t="s">
        <v>540</v>
      </c>
      <c r="D51" s="269">
        <v>1.8999282815821601</v>
      </c>
      <c r="E51" s="273">
        <v>237.49103519777046</v>
      </c>
      <c r="F51" s="273">
        <v>98.796270642272503</v>
      </c>
      <c r="G51" s="273">
        <v>14.819440596340881</v>
      </c>
      <c r="H51" s="273" t="s">
        <v>505</v>
      </c>
    </row>
    <row r="52" spans="1:8" x14ac:dyDescent="0.3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35">
      <c r="A53" s="271" t="s">
        <v>518</v>
      </c>
      <c r="B53" s="269" t="s">
        <v>480</v>
      </c>
      <c r="C53" s="269" t="s">
        <v>480</v>
      </c>
      <c r="D53" s="269" t="s">
        <v>480</v>
      </c>
      <c r="E53" s="273" t="s">
        <v>480</v>
      </c>
      <c r="F53" s="273" t="s">
        <v>480</v>
      </c>
      <c r="G53" s="273" t="s">
        <v>480</v>
      </c>
      <c r="H53" s="273" t="s">
        <v>505</v>
      </c>
    </row>
    <row r="54" spans="1:8" x14ac:dyDescent="0.35">
      <c r="A54" s="281" t="s">
        <v>3349</v>
      </c>
      <c r="B54" s="269">
        <v>230699.51036740557</v>
      </c>
      <c r="C54" s="278" t="s">
        <v>182</v>
      </c>
      <c r="D54" s="278" t="s">
        <v>182</v>
      </c>
      <c r="E54" s="278" t="s">
        <v>182</v>
      </c>
      <c r="F54" s="278" t="s">
        <v>182</v>
      </c>
      <c r="G54" s="278" t="s">
        <v>182</v>
      </c>
      <c r="H54" s="278" t="s">
        <v>182</v>
      </c>
    </row>
    <row r="55" spans="1:8" x14ac:dyDescent="0.35">
      <c r="A55" s="214" t="s">
        <v>3350</v>
      </c>
      <c r="B55" s="269" t="s">
        <v>540</v>
      </c>
      <c r="C55" s="278" t="s">
        <v>182</v>
      </c>
      <c r="D55" s="278" t="s">
        <v>182</v>
      </c>
      <c r="E55" s="278" t="s">
        <v>182</v>
      </c>
      <c r="F55" s="278" t="s">
        <v>182</v>
      </c>
      <c r="G55" s="278" t="s">
        <v>182</v>
      </c>
      <c r="H55" s="278" t="s">
        <v>182</v>
      </c>
    </row>
    <row r="56" spans="1:8" x14ac:dyDescent="0.35">
      <c r="A56" s="282" t="s">
        <v>519</v>
      </c>
      <c r="B56" s="273" t="s">
        <v>478</v>
      </c>
      <c r="C56" s="278" t="s">
        <v>182</v>
      </c>
      <c r="D56" s="278" t="s">
        <v>182</v>
      </c>
      <c r="E56" s="278" t="s">
        <v>182</v>
      </c>
      <c r="F56" s="278" t="s">
        <v>182</v>
      </c>
      <c r="G56" s="278" t="s">
        <v>182</v>
      </c>
      <c r="H56" s="278" t="s">
        <v>182</v>
      </c>
    </row>
    <row r="57" spans="1:8" x14ac:dyDescent="0.35">
      <c r="A57" s="282" t="s">
        <v>520</v>
      </c>
      <c r="B57" s="273" t="s">
        <v>478</v>
      </c>
      <c r="C57" s="278" t="s">
        <v>182</v>
      </c>
      <c r="D57" s="278" t="s">
        <v>182</v>
      </c>
      <c r="E57" s="278" t="s">
        <v>182</v>
      </c>
      <c r="F57" s="278" t="s">
        <v>182</v>
      </c>
      <c r="G57" s="278" t="s">
        <v>182</v>
      </c>
      <c r="H57" s="278" t="s">
        <v>182</v>
      </c>
    </row>
    <row r="58" spans="1:8" x14ac:dyDescent="0.35">
      <c r="C58" s="5"/>
      <c r="D58" s="5"/>
    </row>
    <row r="59" spans="1:8" x14ac:dyDescent="0.35">
      <c r="A59" s="50" t="s">
        <v>3576</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2404</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3076</v>
      </c>
      <c r="B66" s="51">
        <f>G375</f>
        <v>13282.915919456782</v>
      </c>
      <c r="C66" s="51">
        <f t="shared" ref="C66:D66" si="7">H375</f>
        <v>5.1948184495699996E-3</v>
      </c>
      <c r="D66" s="51">
        <f t="shared" si="7"/>
        <v>1.29867598133739</v>
      </c>
      <c r="E66" s="51"/>
      <c r="F66" s="51"/>
      <c r="G66" s="51"/>
      <c r="H66" s="51"/>
    </row>
    <row r="67" spans="1:10" ht="58" x14ac:dyDescent="0.35">
      <c r="A67" s="1" t="s">
        <v>3077</v>
      </c>
      <c r="B67" s="5"/>
      <c r="C67" s="5"/>
      <c r="D67" s="5"/>
      <c r="E67" s="5"/>
      <c r="F67" s="5"/>
      <c r="G67" s="5"/>
      <c r="H67" s="5"/>
    </row>
    <row r="68" spans="1:10" ht="15" thickBot="1" x14ac:dyDescent="0.4">
      <c r="B68" s="81"/>
      <c r="C68" s="81"/>
      <c r="D68" s="81"/>
      <c r="E68" s="81"/>
      <c r="F68" s="81"/>
      <c r="G68" s="81"/>
      <c r="H68" s="81"/>
    </row>
    <row r="69" spans="1:10" ht="15.5" x14ac:dyDescent="0.35">
      <c r="A69" s="424" t="s">
        <v>522</v>
      </c>
      <c r="B69" s="425"/>
      <c r="C69" s="215"/>
      <c r="D69" s="215"/>
      <c r="E69" s="215"/>
      <c r="F69" s="215"/>
      <c r="G69" s="215"/>
      <c r="H69" s="215"/>
      <c r="I69" s="54"/>
      <c r="J69" s="49" t="s">
        <v>462</v>
      </c>
    </row>
    <row r="70" spans="1:10" ht="15.5" x14ac:dyDescent="0.35">
      <c r="A70" s="48" t="s">
        <v>523</v>
      </c>
      <c r="B70" s="52"/>
      <c r="C70" s="53"/>
      <c r="D70" s="53"/>
      <c r="E70" s="53"/>
      <c r="F70" s="53"/>
      <c r="G70" s="53"/>
      <c r="H70" s="53"/>
      <c r="I70" s="54"/>
      <c r="J70" s="49" t="s">
        <v>3351</v>
      </c>
    </row>
    <row r="71" spans="1:10" ht="15.5" x14ac:dyDescent="0.35">
      <c r="A71" s="48"/>
      <c r="B71" s="52"/>
      <c r="C71" s="53"/>
      <c r="D71" s="53"/>
      <c r="E71" s="53"/>
      <c r="F71" s="53"/>
      <c r="G71" s="53"/>
      <c r="H71" s="49"/>
      <c r="I71" s="54"/>
      <c r="J71" s="49" t="s">
        <v>463</v>
      </c>
    </row>
    <row r="72" spans="1:10" x14ac:dyDescent="0.35">
      <c r="A72" s="426" t="s">
        <v>464</v>
      </c>
      <c r="B72" s="429" t="s">
        <v>524</v>
      </c>
      <c r="C72" s="430"/>
      <c r="D72" s="429" t="s">
        <v>525</v>
      </c>
      <c r="E72" s="431"/>
      <c r="F72" s="432"/>
      <c r="G72" s="429" t="s">
        <v>526</v>
      </c>
      <c r="H72" s="433"/>
      <c r="I72" s="433"/>
      <c r="J72" s="430"/>
    </row>
    <row r="73" spans="1:10" x14ac:dyDescent="0.35">
      <c r="A73" s="427"/>
      <c r="B73" s="434" t="s">
        <v>527</v>
      </c>
      <c r="C73" s="435"/>
      <c r="D73" s="438" t="s">
        <v>528</v>
      </c>
      <c r="E73" s="434" t="s">
        <v>466</v>
      </c>
      <c r="F73" s="435" t="s">
        <v>467</v>
      </c>
      <c r="G73" s="438" t="s">
        <v>529</v>
      </c>
      <c r="H73" s="438" t="s">
        <v>466</v>
      </c>
      <c r="I73" s="438" t="s">
        <v>467</v>
      </c>
      <c r="J73" s="263" t="s">
        <v>465</v>
      </c>
    </row>
    <row r="74" spans="1:10" x14ac:dyDescent="0.35">
      <c r="A74" s="427"/>
      <c r="B74" s="436"/>
      <c r="C74" s="437"/>
      <c r="D74" s="439"/>
      <c r="E74" s="436"/>
      <c r="F74" s="437"/>
      <c r="G74" s="440"/>
      <c r="H74" s="439"/>
      <c r="I74" s="439"/>
      <c r="J74" s="263" t="s">
        <v>530</v>
      </c>
    </row>
    <row r="75" spans="1:10" ht="15" thickBot="1" x14ac:dyDescent="0.4">
      <c r="A75" s="428"/>
      <c r="B75" s="266" t="s">
        <v>531</v>
      </c>
      <c r="C75" s="55" t="s">
        <v>532</v>
      </c>
      <c r="D75" s="55" t="s">
        <v>533</v>
      </c>
      <c r="E75" s="446" t="s">
        <v>534</v>
      </c>
      <c r="F75" s="447"/>
      <c r="G75" s="446" t="s">
        <v>472</v>
      </c>
      <c r="H75" s="444"/>
      <c r="I75" s="444"/>
      <c r="J75" s="445"/>
    </row>
    <row r="76" spans="1:10" ht="15" thickTop="1" x14ac:dyDescent="0.3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3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3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3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35">
      <c r="A80" s="283" t="s">
        <v>3188</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35">
      <c r="A81" s="283" t="s">
        <v>3189</v>
      </c>
      <c r="B81" s="327" t="s">
        <v>507</v>
      </c>
      <c r="C81" s="327" t="s">
        <v>536</v>
      </c>
      <c r="D81" s="327" t="s">
        <v>507</v>
      </c>
      <c r="E81" s="327" t="s">
        <v>507</v>
      </c>
      <c r="F81" s="327" t="s">
        <v>507</v>
      </c>
      <c r="G81" s="327" t="s">
        <v>507</v>
      </c>
      <c r="H81" s="327" t="s">
        <v>507</v>
      </c>
      <c r="I81" s="327" t="s">
        <v>507</v>
      </c>
      <c r="J81" s="327" t="s">
        <v>507</v>
      </c>
    </row>
    <row r="82" spans="1:10" x14ac:dyDescent="0.35">
      <c r="A82" s="283" t="s">
        <v>3190</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3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3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3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3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35">
      <c r="A87" s="285" t="s">
        <v>3188</v>
      </c>
      <c r="B87" s="327">
        <v>52888.087323471489</v>
      </c>
      <c r="C87" s="327" t="s">
        <v>536</v>
      </c>
      <c r="D87" s="327">
        <v>8.7168534553273496</v>
      </c>
      <c r="E87" s="327" t="s">
        <v>3082</v>
      </c>
      <c r="F87" s="327" t="s">
        <v>3082</v>
      </c>
      <c r="G87" s="327">
        <v>461.01770673125719</v>
      </c>
      <c r="H87" s="327" t="s">
        <v>3082</v>
      </c>
      <c r="I87" s="327" t="s">
        <v>3082</v>
      </c>
      <c r="J87" s="327" t="s">
        <v>540</v>
      </c>
    </row>
    <row r="88" spans="1:10" x14ac:dyDescent="0.35">
      <c r="A88" s="285" t="s">
        <v>3189</v>
      </c>
      <c r="B88" s="327" t="s">
        <v>507</v>
      </c>
      <c r="C88" s="327" t="s">
        <v>536</v>
      </c>
      <c r="D88" s="327" t="s">
        <v>507</v>
      </c>
      <c r="E88" s="327" t="s">
        <v>507</v>
      </c>
      <c r="F88" s="327" t="s">
        <v>507</v>
      </c>
      <c r="G88" s="327" t="s">
        <v>507</v>
      </c>
      <c r="H88" s="327" t="s">
        <v>507</v>
      </c>
      <c r="I88" s="327" t="s">
        <v>507</v>
      </c>
      <c r="J88" s="327" t="s">
        <v>507</v>
      </c>
    </row>
    <row r="89" spans="1:10" x14ac:dyDescent="0.35">
      <c r="A89" s="285" t="s">
        <v>3190</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35">
      <c r="A90" s="286" t="s">
        <v>3191</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3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3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3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35">
      <c r="A94" s="285" t="s">
        <v>3188</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35">
      <c r="A95" s="285" t="s">
        <v>3189</v>
      </c>
      <c r="B95" s="327" t="s">
        <v>507</v>
      </c>
      <c r="C95" s="327" t="s">
        <v>536</v>
      </c>
      <c r="D95" s="327" t="s">
        <v>507</v>
      </c>
      <c r="E95" s="327" t="s">
        <v>507</v>
      </c>
      <c r="F95" s="327" t="s">
        <v>507</v>
      </c>
      <c r="G95" s="327" t="s">
        <v>507</v>
      </c>
      <c r="H95" s="327" t="s">
        <v>507</v>
      </c>
      <c r="I95" s="327" t="s">
        <v>507</v>
      </c>
      <c r="J95" s="327" t="s">
        <v>507</v>
      </c>
    </row>
    <row r="96" spans="1:10" x14ac:dyDescent="0.35">
      <c r="A96" s="285" t="s">
        <v>3190</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3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3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3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3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3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35">
      <c r="A102" s="288" t="s">
        <v>547</v>
      </c>
      <c r="B102" s="329" t="s">
        <v>507</v>
      </c>
      <c r="C102" s="327" t="s">
        <v>536</v>
      </c>
      <c r="D102" s="327" t="s">
        <v>507</v>
      </c>
      <c r="E102" s="327" t="s">
        <v>507</v>
      </c>
      <c r="F102" s="327" t="s">
        <v>507</v>
      </c>
      <c r="G102" s="329" t="s">
        <v>507</v>
      </c>
      <c r="H102" s="329" t="s">
        <v>507</v>
      </c>
      <c r="I102" s="329" t="s">
        <v>507</v>
      </c>
      <c r="J102" s="329" t="s">
        <v>507</v>
      </c>
    </row>
    <row r="103" spans="1:10" x14ac:dyDescent="0.3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35">
      <c r="A104" s="287" t="s">
        <v>548</v>
      </c>
      <c r="B104" s="327" t="s">
        <v>3083</v>
      </c>
      <c r="C104" s="327" t="s">
        <v>536</v>
      </c>
      <c r="D104" s="328" t="s">
        <v>182</v>
      </c>
      <c r="E104" s="328" t="s">
        <v>182</v>
      </c>
      <c r="F104" s="328" t="s">
        <v>182</v>
      </c>
      <c r="G104" s="327" t="s">
        <v>3083</v>
      </c>
      <c r="H104" s="327" t="s">
        <v>552</v>
      </c>
      <c r="I104" s="327" t="s">
        <v>552</v>
      </c>
      <c r="J104" s="327" t="s">
        <v>540</v>
      </c>
    </row>
    <row r="105" spans="1:10" x14ac:dyDescent="0.35">
      <c r="A105" s="288" t="s">
        <v>543</v>
      </c>
      <c r="B105" s="329" t="s">
        <v>480</v>
      </c>
      <c r="C105" s="327" t="s">
        <v>536</v>
      </c>
      <c r="D105" s="327" t="s">
        <v>512</v>
      </c>
      <c r="E105" s="327" t="s">
        <v>480</v>
      </c>
      <c r="F105" s="327" t="s">
        <v>480</v>
      </c>
      <c r="G105" s="329" t="s">
        <v>480</v>
      </c>
      <c r="H105" s="329" t="s">
        <v>480</v>
      </c>
      <c r="I105" s="329" t="s">
        <v>480</v>
      </c>
      <c r="J105" s="329" t="s">
        <v>478</v>
      </c>
    </row>
    <row r="106" spans="1:10" x14ac:dyDescent="0.35">
      <c r="A106" s="288" t="s">
        <v>544</v>
      </c>
      <c r="B106" s="329" t="s">
        <v>480</v>
      </c>
      <c r="C106" s="327" t="s">
        <v>536</v>
      </c>
      <c r="D106" s="327" t="s">
        <v>512</v>
      </c>
      <c r="E106" s="327" t="s">
        <v>480</v>
      </c>
      <c r="F106" s="327" t="s">
        <v>480</v>
      </c>
      <c r="G106" s="329" t="s">
        <v>480</v>
      </c>
      <c r="H106" s="329" t="s">
        <v>480</v>
      </c>
      <c r="I106" s="329" t="s">
        <v>480</v>
      </c>
      <c r="J106" s="329" t="s">
        <v>478</v>
      </c>
    </row>
    <row r="107" spans="1:10" x14ac:dyDescent="0.35">
      <c r="A107" s="288" t="s">
        <v>545</v>
      </c>
      <c r="B107" s="329" t="s">
        <v>480</v>
      </c>
      <c r="C107" s="327" t="s">
        <v>536</v>
      </c>
      <c r="D107" s="327" t="s">
        <v>512</v>
      </c>
      <c r="E107" s="327" t="s">
        <v>480</v>
      </c>
      <c r="F107" s="327" t="s">
        <v>480</v>
      </c>
      <c r="G107" s="329" t="s">
        <v>480</v>
      </c>
      <c r="H107" s="329" t="s">
        <v>480</v>
      </c>
      <c r="I107" s="329" t="s">
        <v>480</v>
      </c>
      <c r="J107" s="329" t="s">
        <v>478</v>
      </c>
    </row>
    <row r="108" spans="1:10" x14ac:dyDescent="0.35">
      <c r="A108" s="288" t="s">
        <v>546</v>
      </c>
      <c r="B108" s="329" t="s">
        <v>480</v>
      </c>
      <c r="C108" s="327" t="s">
        <v>536</v>
      </c>
      <c r="D108" s="327" t="s">
        <v>512</v>
      </c>
      <c r="E108" s="327" t="s">
        <v>480</v>
      </c>
      <c r="F108" s="327" t="s">
        <v>480</v>
      </c>
      <c r="G108" s="329" t="s">
        <v>480</v>
      </c>
      <c r="H108" s="329" t="s">
        <v>480</v>
      </c>
      <c r="I108" s="329" t="s">
        <v>480</v>
      </c>
      <c r="J108" s="329" t="s">
        <v>478</v>
      </c>
    </row>
    <row r="109" spans="1:10" x14ac:dyDescent="0.35">
      <c r="A109" s="288" t="s">
        <v>547</v>
      </c>
      <c r="B109" s="329" t="s">
        <v>507</v>
      </c>
      <c r="C109" s="327" t="s">
        <v>536</v>
      </c>
      <c r="D109" s="327" t="s">
        <v>507</v>
      </c>
      <c r="E109" s="327" t="s">
        <v>507</v>
      </c>
      <c r="F109" s="327" t="s">
        <v>507</v>
      </c>
      <c r="G109" s="329" t="s">
        <v>507</v>
      </c>
      <c r="H109" s="329" t="s">
        <v>507</v>
      </c>
      <c r="I109" s="329" t="s">
        <v>507</v>
      </c>
      <c r="J109" s="329" t="s">
        <v>507</v>
      </c>
    </row>
    <row r="110" spans="1:10" x14ac:dyDescent="0.35">
      <c r="A110" s="288" t="s">
        <v>88</v>
      </c>
      <c r="B110" s="329" t="s">
        <v>480</v>
      </c>
      <c r="C110" s="327" t="s">
        <v>536</v>
      </c>
      <c r="D110" s="327" t="s">
        <v>512</v>
      </c>
      <c r="E110" s="327" t="s">
        <v>480</v>
      </c>
      <c r="F110" s="327" t="s">
        <v>480</v>
      </c>
      <c r="G110" s="329" t="s">
        <v>480</v>
      </c>
      <c r="H110" s="329" t="s">
        <v>480</v>
      </c>
      <c r="I110" s="329" t="s">
        <v>480</v>
      </c>
      <c r="J110" s="329" t="s">
        <v>478</v>
      </c>
    </row>
    <row r="111" spans="1:10" x14ac:dyDescent="0.35">
      <c r="A111" s="287" t="s">
        <v>549</v>
      </c>
      <c r="B111" s="327" t="s">
        <v>3083</v>
      </c>
      <c r="C111" s="327" t="s">
        <v>536</v>
      </c>
      <c r="D111" s="328" t="s">
        <v>182</v>
      </c>
      <c r="E111" s="328" t="s">
        <v>182</v>
      </c>
      <c r="F111" s="328" t="s">
        <v>182</v>
      </c>
      <c r="G111" s="327" t="s">
        <v>552</v>
      </c>
      <c r="H111" s="327" t="s">
        <v>3083</v>
      </c>
      <c r="I111" s="327" t="s">
        <v>552</v>
      </c>
      <c r="J111" s="327" t="s">
        <v>540</v>
      </c>
    </row>
    <row r="112" spans="1:10" x14ac:dyDescent="0.35">
      <c r="A112" s="288" t="s">
        <v>543</v>
      </c>
      <c r="B112" s="329" t="s">
        <v>480</v>
      </c>
      <c r="C112" s="327" t="s">
        <v>536</v>
      </c>
      <c r="D112" s="327" t="s">
        <v>512</v>
      </c>
      <c r="E112" s="327" t="s">
        <v>480</v>
      </c>
      <c r="F112" s="327" t="s">
        <v>480</v>
      </c>
      <c r="G112" s="329" t="s">
        <v>480</v>
      </c>
      <c r="H112" s="329" t="s">
        <v>480</v>
      </c>
      <c r="I112" s="329" t="s">
        <v>480</v>
      </c>
      <c r="J112" s="329" t="s">
        <v>478</v>
      </c>
    </row>
    <row r="113" spans="1:10" x14ac:dyDescent="0.35">
      <c r="A113" s="288" t="s">
        <v>544</v>
      </c>
      <c r="B113" s="329" t="s">
        <v>480</v>
      </c>
      <c r="C113" s="327" t="s">
        <v>536</v>
      </c>
      <c r="D113" s="327" t="s">
        <v>512</v>
      </c>
      <c r="E113" s="327" t="s">
        <v>480</v>
      </c>
      <c r="F113" s="327" t="s">
        <v>480</v>
      </c>
      <c r="G113" s="329" t="s">
        <v>480</v>
      </c>
      <c r="H113" s="329" t="s">
        <v>480</v>
      </c>
      <c r="I113" s="329" t="s">
        <v>480</v>
      </c>
      <c r="J113" s="329" t="s">
        <v>478</v>
      </c>
    </row>
    <row r="114" spans="1:10" x14ac:dyDescent="0.35">
      <c r="A114" s="288" t="s">
        <v>545</v>
      </c>
      <c r="B114" s="329" t="s">
        <v>480</v>
      </c>
      <c r="C114" s="327" t="s">
        <v>536</v>
      </c>
      <c r="D114" s="327" t="s">
        <v>512</v>
      </c>
      <c r="E114" s="327" t="s">
        <v>480</v>
      </c>
      <c r="F114" s="327" t="s">
        <v>480</v>
      </c>
      <c r="G114" s="329" t="s">
        <v>480</v>
      </c>
      <c r="H114" s="329" t="s">
        <v>480</v>
      </c>
      <c r="I114" s="329" t="s">
        <v>480</v>
      </c>
      <c r="J114" s="329" t="s">
        <v>478</v>
      </c>
    </row>
    <row r="115" spans="1:10" x14ac:dyDescent="0.35">
      <c r="A115" s="288" t="s">
        <v>546</v>
      </c>
      <c r="B115" s="329" t="s">
        <v>480</v>
      </c>
      <c r="C115" s="327" t="s">
        <v>536</v>
      </c>
      <c r="D115" s="327" t="s">
        <v>512</v>
      </c>
      <c r="E115" s="327" t="s">
        <v>480</v>
      </c>
      <c r="F115" s="327" t="s">
        <v>480</v>
      </c>
      <c r="G115" s="329" t="s">
        <v>480</v>
      </c>
      <c r="H115" s="329" t="s">
        <v>480</v>
      </c>
      <c r="I115" s="329" t="s">
        <v>480</v>
      </c>
      <c r="J115" s="329" t="s">
        <v>478</v>
      </c>
    </row>
    <row r="116" spans="1:10" x14ac:dyDescent="0.35">
      <c r="A116" s="288" t="s">
        <v>547</v>
      </c>
      <c r="B116" s="329" t="s">
        <v>507</v>
      </c>
      <c r="C116" s="327" t="s">
        <v>536</v>
      </c>
      <c r="D116" s="327" t="s">
        <v>507</v>
      </c>
      <c r="E116" s="327" t="s">
        <v>507</v>
      </c>
      <c r="F116" s="327" t="s">
        <v>507</v>
      </c>
      <c r="G116" s="329" t="s">
        <v>507</v>
      </c>
      <c r="H116" s="329" t="s">
        <v>507</v>
      </c>
      <c r="I116" s="329" t="s">
        <v>507</v>
      </c>
      <c r="J116" s="329" t="s">
        <v>507</v>
      </c>
    </row>
    <row r="117" spans="1:10" x14ac:dyDescent="0.35">
      <c r="A117" s="288" t="s">
        <v>88</v>
      </c>
      <c r="B117" s="329" t="s">
        <v>480</v>
      </c>
      <c r="C117" s="327" t="s">
        <v>536</v>
      </c>
      <c r="D117" s="327" t="s">
        <v>512</v>
      </c>
      <c r="E117" s="327" t="s">
        <v>480</v>
      </c>
      <c r="F117" s="327" t="s">
        <v>480</v>
      </c>
      <c r="G117" s="329" t="s">
        <v>480</v>
      </c>
      <c r="H117" s="329" t="s">
        <v>480</v>
      </c>
      <c r="I117" s="329" t="s">
        <v>480</v>
      </c>
      <c r="J117" s="329" t="s">
        <v>478</v>
      </c>
    </row>
    <row r="118" spans="1:10" x14ac:dyDescent="0.3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3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3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3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35">
      <c r="A122" s="285" t="s">
        <v>3188</v>
      </c>
      <c r="B122" s="329" t="s">
        <v>507</v>
      </c>
      <c r="C122" s="327" t="s">
        <v>536</v>
      </c>
      <c r="D122" s="327" t="s">
        <v>507</v>
      </c>
      <c r="E122" s="327" t="s">
        <v>507</v>
      </c>
      <c r="F122" s="327" t="s">
        <v>507</v>
      </c>
      <c r="G122" s="329" t="s">
        <v>507</v>
      </c>
      <c r="H122" s="329" t="s">
        <v>507</v>
      </c>
      <c r="I122" s="329" t="s">
        <v>507</v>
      </c>
      <c r="J122" s="329" t="s">
        <v>507</v>
      </c>
    </row>
    <row r="123" spans="1:10" x14ac:dyDescent="0.35">
      <c r="A123" s="285" t="s">
        <v>3189</v>
      </c>
      <c r="B123" s="329" t="s">
        <v>507</v>
      </c>
      <c r="C123" s="327" t="s">
        <v>536</v>
      </c>
      <c r="D123" s="327" t="s">
        <v>507</v>
      </c>
      <c r="E123" s="327" t="s">
        <v>507</v>
      </c>
      <c r="F123" s="327" t="s">
        <v>507</v>
      </c>
      <c r="G123" s="329" t="s">
        <v>507</v>
      </c>
      <c r="H123" s="329" t="s">
        <v>507</v>
      </c>
      <c r="I123" s="329" t="s">
        <v>507</v>
      </c>
      <c r="J123" s="329" t="s">
        <v>507</v>
      </c>
    </row>
    <row r="124" spans="1:10" x14ac:dyDescent="0.35">
      <c r="A124" s="285" t="s">
        <v>3190</v>
      </c>
      <c r="B124" s="329" t="s">
        <v>480</v>
      </c>
      <c r="C124" s="327" t="s">
        <v>536</v>
      </c>
      <c r="D124" s="327" t="s">
        <v>512</v>
      </c>
      <c r="E124" s="327" t="s">
        <v>480</v>
      </c>
      <c r="F124" s="327" t="s">
        <v>480</v>
      </c>
      <c r="G124" s="329" t="s">
        <v>480</v>
      </c>
      <c r="H124" s="329" t="s">
        <v>480</v>
      </c>
      <c r="I124" s="329" t="s">
        <v>480</v>
      </c>
      <c r="J124" s="329" t="s">
        <v>478</v>
      </c>
    </row>
    <row r="125" spans="1:10" x14ac:dyDescent="0.35">
      <c r="A125" s="290" t="s">
        <v>3192</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3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3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3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35">
      <c r="A129" s="283" t="s">
        <v>3188</v>
      </c>
      <c r="B129" s="327" t="s">
        <v>507</v>
      </c>
      <c r="C129" s="327" t="s">
        <v>536</v>
      </c>
      <c r="D129" s="327" t="s">
        <v>507</v>
      </c>
      <c r="E129" s="327" t="s">
        <v>507</v>
      </c>
      <c r="F129" s="327" t="s">
        <v>507</v>
      </c>
      <c r="G129" s="327" t="s">
        <v>507</v>
      </c>
      <c r="H129" s="327" t="s">
        <v>507</v>
      </c>
      <c r="I129" s="327" t="s">
        <v>507</v>
      </c>
      <c r="J129" s="327" t="s">
        <v>507</v>
      </c>
    </row>
    <row r="130" spans="1:10" x14ac:dyDescent="0.35">
      <c r="A130" s="283" t="s">
        <v>3189</v>
      </c>
      <c r="B130" s="327" t="s">
        <v>507</v>
      </c>
      <c r="C130" s="327" t="s">
        <v>536</v>
      </c>
      <c r="D130" s="327" t="s">
        <v>507</v>
      </c>
      <c r="E130" s="327" t="s">
        <v>507</v>
      </c>
      <c r="F130" s="327" t="s">
        <v>507</v>
      </c>
      <c r="G130" s="327" t="s">
        <v>507</v>
      </c>
      <c r="H130" s="327" t="s">
        <v>507</v>
      </c>
      <c r="I130" s="327" t="s">
        <v>507</v>
      </c>
      <c r="J130" s="327" t="s">
        <v>507</v>
      </c>
    </row>
    <row r="131" spans="1:10" x14ac:dyDescent="0.35">
      <c r="A131" s="283" t="s">
        <v>3190</v>
      </c>
      <c r="B131" s="327" t="s">
        <v>480</v>
      </c>
      <c r="C131" s="327" t="s">
        <v>536</v>
      </c>
      <c r="D131" s="327" t="s">
        <v>512</v>
      </c>
      <c r="E131" s="327" t="s">
        <v>480</v>
      </c>
      <c r="F131" s="327" t="s">
        <v>480</v>
      </c>
      <c r="G131" s="327" t="s">
        <v>480</v>
      </c>
      <c r="H131" s="327" t="s">
        <v>480</v>
      </c>
      <c r="I131" s="327" t="s">
        <v>480</v>
      </c>
      <c r="J131" s="327" t="s">
        <v>478</v>
      </c>
    </row>
    <row r="132" spans="1:10" x14ac:dyDescent="0.3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3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3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3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35">
      <c r="A136" s="288" t="s">
        <v>546</v>
      </c>
      <c r="B136" s="329" t="s">
        <v>507</v>
      </c>
      <c r="C136" s="327" t="s">
        <v>536</v>
      </c>
      <c r="D136" s="327" t="s">
        <v>507</v>
      </c>
      <c r="E136" s="327" t="s">
        <v>507</v>
      </c>
      <c r="F136" s="327" t="s">
        <v>507</v>
      </c>
      <c r="G136" s="329" t="s">
        <v>507</v>
      </c>
      <c r="H136" s="329" t="s">
        <v>507</v>
      </c>
      <c r="I136" s="329" t="s">
        <v>507</v>
      </c>
      <c r="J136" s="329" t="s">
        <v>507</v>
      </c>
    </row>
    <row r="137" spans="1:10" x14ac:dyDescent="0.35">
      <c r="A137" s="288" t="s">
        <v>547</v>
      </c>
      <c r="B137" s="329" t="s">
        <v>507</v>
      </c>
      <c r="C137" s="327" t="s">
        <v>536</v>
      </c>
      <c r="D137" s="327" t="s">
        <v>507</v>
      </c>
      <c r="E137" s="327" t="s">
        <v>507</v>
      </c>
      <c r="F137" s="327" t="s">
        <v>507</v>
      </c>
      <c r="G137" s="329" t="s">
        <v>507</v>
      </c>
      <c r="H137" s="329" t="s">
        <v>507</v>
      </c>
      <c r="I137" s="329" t="s">
        <v>507</v>
      </c>
      <c r="J137" s="329" t="s">
        <v>507</v>
      </c>
    </row>
    <row r="138" spans="1:10" x14ac:dyDescent="0.35">
      <c r="A138" s="288" t="s">
        <v>88</v>
      </c>
      <c r="B138" s="329" t="s">
        <v>480</v>
      </c>
      <c r="C138" s="327" t="s">
        <v>536</v>
      </c>
      <c r="D138" s="327" t="s">
        <v>512</v>
      </c>
      <c r="E138" s="327" t="s">
        <v>480</v>
      </c>
      <c r="F138" s="327" t="s">
        <v>480</v>
      </c>
      <c r="G138" s="329" t="s">
        <v>480</v>
      </c>
      <c r="H138" s="329" t="s">
        <v>480</v>
      </c>
      <c r="I138" s="329" t="s">
        <v>480</v>
      </c>
      <c r="J138" s="329" t="s">
        <v>478</v>
      </c>
    </row>
    <row r="139" spans="1:10" x14ac:dyDescent="0.35">
      <c r="A139" s="287" t="s">
        <v>551</v>
      </c>
      <c r="B139" s="327" t="s">
        <v>552</v>
      </c>
      <c r="C139" s="327" t="s">
        <v>536</v>
      </c>
      <c r="D139" s="328" t="s">
        <v>182</v>
      </c>
      <c r="E139" s="328" t="s">
        <v>182</v>
      </c>
      <c r="F139" s="328" t="s">
        <v>182</v>
      </c>
      <c r="G139" s="327" t="s">
        <v>552</v>
      </c>
      <c r="H139" s="327" t="s">
        <v>552</v>
      </c>
      <c r="I139" s="327" t="s">
        <v>552</v>
      </c>
      <c r="J139" s="327" t="s">
        <v>540</v>
      </c>
    </row>
    <row r="140" spans="1:10" x14ac:dyDescent="0.35">
      <c r="A140" s="288" t="s">
        <v>543</v>
      </c>
      <c r="B140" s="329" t="s">
        <v>480</v>
      </c>
      <c r="C140" s="327" t="s">
        <v>536</v>
      </c>
      <c r="D140" s="327" t="s">
        <v>512</v>
      </c>
      <c r="E140" s="327" t="s">
        <v>480</v>
      </c>
      <c r="F140" s="327" t="s">
        <v>480</v>
      </c>
      <c r="G140" s="329" t="s">
        <v>480</v>
      </c>
      <c r="H140" s="329" t="s">
        <v>480</v>
      </c>
      <c r="I140" s="329" t="s">
        <v>480</v>
      </c>
      <c r="J140" s="329" t="s">
        <v>478</v>
      </c>
    </row>
    <row r="141" spans="1:10" x14ac:dyDescent="0.35">
      <c r="A141" s="288" t="s">
        <v>544</v>
      </c>
      <c r="B141" s="329" t="s">
        <v>480</v>
      </c>
      <c r="C141" s="327" t="s">
        <v>536</v>
      </c>
      <c r="D141" s="327" t="s">
        <v>512</v>
      </c>
      <c r="E141" s="327" t="s">
        <v>480</v>
      </c>
      <c r="F141" s="327" t="s">
        <v>480</v>
      </c>
      <c r="G141" s="329" t="s">
        <v>480</v>
      </c>
      <c r="H141" s="329" t="s">
        <v>480</v>
      </c>
      <c r="I141" s="329" t="s">
        <v>480</v>
      </c>
      <c r="J141" s="329" t="s">
        <v>478</v>
      </c>
    </row>
    <row r="142" spans="1:10" x14ac:dyDescent="0.35">
      <c r="A142" s="288" t="s">
        <v>545</v>
      </c>
      <c r="B142" s="329" t="s">
        <v>480</v>
      </c>
      <c r="C142" s="327" t="s">
        <v>536</v>
      </c>
      <c r="D142" s="327" t="s">
        <v>512</v>
      </c>
      <c r="E142" s="327" t="s">
        <v>480</v>
      </c>
      <c r="F142" s="327" t="s">
        <v>480</v>
      </c>
      <c r="G142" s="329" t="s">
        <v>480</v>
      </c>
      <c r="H142" s="329" t="s">
        <v>480</v>
      </c>
      <c r="I142" s="329" t="s">
        <v>480</v>
      </c>
      <c r="J142" s="329" t="s">
        <v>478</v>
      </c>
    </row>
    <row r="143" spans="1:10" x14ac:dyDescent="0.35">
      <c r="A143" s="288" t="s">
        <v>546</v>
      </c>
      <c r="B143" s="329" t="s">
        <v>507</v>
      </c>
      <c r="C143" s="327" t="s">
        <v>536</v>
      </c>
      <c r="D143" s="327" t="s">
        <v>507</v>
      </c>
      <c r="E143" s="327" t="s">
        <v>507</v>
      </c>
      <c r="F143" s="327" t="s">
        <v>507</v>
      </c>
      <c r="G143" s="329" t="s">
        <v>507</v>
      </c>
      <c r="H143" s="329" t="s">
        <v>507</v>
      </c>
      <c r="I143" s="329" t="s">
        <v>507</v>
      </c>
      <c r="J143" s="329" t="s">
        <v>507</v>
      </c>
    </row>
    <row r="144" spans="1:10" x14ac:dyDescent="0.35">
      <c r="A144" s="288" t="s">
        <v>547</v>
      </c>
      <c r="B144" s="329" t="s">
        <v>507</v>
      </c>
      <c r="C144" s="327" t="s">
        <v>536</v>
      </c>
      <c r="D144" s="327" t="s">
        <v>507</v>
      </c>
      <c r="E144" s="327" t="s">
        <v>507</v>
      </c>
      <c r="F144" s="327" t="s">
        <v>507</v>
      </c>
      <c r="G144" s="329" t="s">
        <v>507</v>
      </c>
      <c r="H144" s="329" t="s">
        <v>507</v>
      </c>
      <c r="I144" s="329" t="s">
        <v>507</v>
      </c>
      <c r="J144" s="329" t="s">
        <v>507</v>
      </c>
    </row>
    <row r="145" spans="1:10" x14ac:dyDescent="0.35">
      <c r="A145" s="288" t="s">
        <v>88</v>
      </c>
      <c r="B145" s="329" t="s">
        <v>480</v>
      </c>
      <c r="C145" s="327" t="s">
        <v>536</v>
      </c>
      <c r="D145" s="327" t="s">
        <v>512</v>
      </c>
      <c r="E145" s="327" t="s">
        <v>480</v>
      </c>
      <c r="F145" s="327" t="s">
        <v>480</v>
      </c>
      <c r="G145" s="329" t="s">
        <v>480</v>
      </c>
      <c r="H145" s="329" t="s">
        <v>480</v>
      </c>
      <c r="I145" s="329" t="s">
        <v>480</v>
      </c>
      <c r="J145" s="329" t="s">
        <v>478</v>
      </c>
    </row>
    <row r="146" spans="1:10" x14ac:dyDescent="0.35">
      <c r="A146" s="287" t="s">
        <v>553</v>
      </c>
      <c r="B146" s="327" t="s">
        <v>552</v>
      </c>
      <c r="C146" s="327" t="s">
        <v>536</v>
      </c>
      <c r="D146" s="328" t="s">
        <v>182</v>
      </c>
      <c r="E146" s="328" t="s">
        <v>182</v>
      </c>
      <c r="F146" s="328" t="s">
        <v>182</v>
      </c>
      <c r="G146" s="327" t="s">
        <v>552</v>
      </c>
      <c r="H146" s="327" t="s">
        <v>552</v>
      </c>
      <c r="I146" s="327" t="s">
        <v>552</v>
      </c>
      <c r="J146" s="327" t="s">
        <v>540</v>
      </c>
    </row>
    <row r="147" spans="1:10" x14ac:dyDescent="0.35">
      <c r="A147" s="288" t="s">
        <v>543</v>
      </c>
      <c r="B147" s="329" t="s">
        <v>480</v>
      </c>
      <c r="C147" s="327" t="s">
        <v>536</v>
      </c>
      <c r="D147" s="327" t="s">
        <v>512</v>
      </c>
      <c r="E147" s="327" t="s">
        <v>480</v>
      </c>
      <c r="F147" s="327" t="s">
        <v>480</v>
      </c>
      <c r="G147" s="329" t="s">
        <v>480</v>
      </c>
      <c r="H147" s="329" t="s">
        <v>480</v>
      </c>
      <c r="I147" s="329" t="s">
        <v>480</v>
      </c>
      <c r="J147" s="329" t="s">
        <v>478</v>
      </c>
    </row>
    <row r="148" spans="1:10" x14ac:dyDescent="0.35">
      <c r="A148" s="288" t="s">
        <v>544</v>
      </c>
      <c r="B148" s="329" t="s">
        <v>480</v>
      </c>
      <c r="C148" s="327" t="s">
        <v>536</v>
      </c>
      <c r="D148" s="327" t="s">
        <v>512</v>
      </c>
      <c r="E148" s="327" t="s">
        <v>480</v>
      </c>
      <c r="F148" s="327" t="s">
        <v>480</v>
      </c>
      <c r="G148" s="329" t="s">
        <v>480</v>
      </c>
      <c r="H148" s="329" t="s">
        <v>480</v>
      </c>
      <c r="I148" s="329" t="s">
        <v>480</v>
      </c>
      <c r="J148" s="329" t="s">
        <v>478</v>
      </c>
    </row>
    <row r="149" spans="1:10" x14ac:dyDescent="0.35">
      <c r="A149" s="288" t="s">
        <v>545</v>
      </c>
      <c r="B149" s="329" t="s">
        <v>480</v>
      </c>
      <c r="C149" s="327" t="s">
        <v>536</v>
      </c>
      <c r="D149" s="327" t="s">
        <v>512</v>
      </c>
      <c r="E149" s="327" t="s">
        <v>480</v>
      </c>
      <c r="F149" s="327" t="s">
        <v>480</v>
      </c>
      <c r="G149" s="329" t="s">
        <v>480</v>
      </c>
      <c r="H149" s="329" t="s">
        <v>480</v>
      </c>
      <c r="I149" s="329" t="s">
        <v>480</v>
      </c>
      <c r="J149" s="329" t="s">
        <v>478</v>
      </c>
    </row>
    <row r="150" spans="1:10" x14ac:dyDescent="0.35">
      <c r="A150" s="288" t="s">
        <v>546</v>
      </c>
      <c r="B150" s="329" t="s">
        <v>507</v>
      </c>
      <c r="C150" s="327" t="s">
        <v>536</v>
      </c>
      <c r="D150" s="327" t="s">
        <v>507</v>
      </c>
      <c r="E150" s="327" t="s">
        <v>507</v>
      </c>
      <c r="F150" s="327" t="s">
        <v>507</v>
      </c>
      <c r="G150" s="329" t="s">
        <v>507</v>
      </c>
      <c r="H150" s="329" t="s">
        <v>507</v>
      </c>
      <c r="I150" s="329" t="s">
        <v>507</v>
      </c>
      <c r="J150" s="329" t="s">
        <v>507</v>
      </c>
    </row>
    <row r="151" spans="1:10" x14ac:dyDescent="0.35">
      <c r="A151" s="288" t="s">
        <v>547</v>
      </c>
      <c r="B151" s="329" t="s">
        <v>507</v>
      </c>
      <c r="C151" s="327" t="s">
        <v>536</v>
      </c>
      <c r="D151" s="327" t="s">
        <v>507</v>
      </c>
      <c r="E151" s="327" t="s">
        <v>507</v>
      </c>
      <c r="F151" s="327" t="s">
        <v>507</v>
      </c>
      <c r="G151" s="329" t="s">
        <v>507</v>
      </c>
      <c r="H151" s="329" t="s">
        <v>507</v>
      </c>
      <c r="I151" s="329" t="s">
        <v>507</v>
      </c>
      <c r="J151" s="329" t="s">
        <v>507</v>
      </c>
    </row>
    <row r="152" spans="1:10" x14ac:dyDescent="0.35">
      <c r="A152" s="288" t="s">
        <v>88</v>
      </c>
      <c r="B152" s="329" t="s">
        <v>480</v>
      </c>
      <c r="C152" s="327" t="s">
        <v>536</v>
      </c>
      <c r="D152" s="327" t="s">
        <v>512</v>
      </c>
      <c r="E152" s="327" t="s">
        <v>480</v>
      </c>
      <c r="F152" s="327" t="s">
        <v>480</v>
      </c>
      <c r="G152" s="329" t="s">
        <v>480</v>
      </c>
      <c r="H152" s="329" t="s">
        <v>480</v>
      </c>
      <c r="I152" s="329" t="s">
        <v>480</v>
      </c>
      <c r="J152" s="329" t="s">
        <v>478</v>
      </c>
    </row>
    <row r="153" spans="1:10" x14ac:dyDescent="0.3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3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3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3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35">
      <c r="A157" s="291" t="s">
        <v>3193</v>
      </c>
      <c r="B157" s="327" t="s">
        <v>507</v>
      </c>
      <c r="C157" s="327" t="s">
        <v>536</v>
      </c>
      <c r="D157" s="327" t="s">
        <v>507</v>
      </c>
      <c r="E157" s="327" t="s">
        <v>507</v>
      </c>
      <c r="F157" s="327" t="s">
        <v>507</v>
      </c>
      <c r="G157" s="327" t="s">
        <v>507</v>
      </c>
      <c r="H157" s="327" t="s">
        <v>507</v>
      </c>
      <c r="I157" s="327" t="s">
        <v>507</v>
      </c>
      <c r="J157" s="327" t="s">
        <v>507</v>
      </c>
    </row>
    <row r="158" spans="1:10" x14ac:dyDescent="0.35">
      <c r="A158" s="291" t="s">
        <v>3194</v>
      </c>
      <c r="B158" s="327" t="s">
        <v>507</v>
      </c>
      <c r="C158" s="327" t="s">
        <v>536</v>
      </c>
      <c r="D158" s="327" t="s">
        <v>507</v>
      </c>
      <c r="E158" s="327" t="s">
        <v>507</v>
      </c>
      <c r="F158" s="327" t="s">
        <v>507</v>
      </c>
      <c r="G158" s="327" t="s">
        <v>507</v>
      </c>
      <c r="H158" s="327" t="s">
        <v>507</v>
      </c>
      <c r="I158" s="327" t="s">
        <v>507</v>
      </c>
      <c r="J158" s="327" t="s">
        <v>507</v>
      </c>
    </row>
    <row r="159" spans="1:10" x14ac:dyDescent="0.35">
      <c r="A159" s="291" t="s">
        <v>3195</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3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3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3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3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35">
      <c r="A164" s="291" t="s">
        <v>3193</v>
      </c>
      <c r="B164" s="329" t="s">
        <v>507</v>
      </c>
      <c r="C164" s="327" t="s">
        <v>536</v>
      </c>
      <c r="D164" s="327" t="s">
        <v>507</v>
      </c>
      <c r="E164" s="327" t="s">
        <v>507</v>
      </c>
      <c r="F164" s="327" t="s">
        <v>507</v>
      </c>
      <c r="G164" s="329" t="s">
        <v>507</v>
      </c>
      <c r="H164" s="329" t="s">
        <v>507</v>
      </c>
      <c r="I164" s="329" t="s">
        <v>507</v>
      </c>
      <c r="J164" s="329" t="s">
        <v>507</v>
      </c>
    </row>
    <row r="165" spans="1:10" x14ac:dyDescent="0.35">
      <c r="A165" s="291" t="s">
        <v>3194</v>
      </c>
      <c r="B165" s="329" t="s">
        <v>507</v>
      </c>
      <c r="C165" s="327" t="s">
        <v>536</v>
      </c>
      <c r="D165" s="327" t="s">
        <v>507</v>
      </c>
      <c r="E165" s="327" t="s">
        <v>507</v>
      </c>
      <c r="F165" s="327" t="s">
        <v>507</v>
      </c>
      <c r="G165" s="329" t="s">
        <v>507</v>
      </c>
      <c r="H165" s="329" t="s">
        <v>507</v>
      </c>
      <c r="I165" s="329" t="s">
        <v>507</v>
      </c>
      <c r="J165" s="329" t="s">
        <v>507</v>
      </c>
    </row>
    <row r="166" spans="1:10" x14ac:dyDescent="0.35">
      <c r="A166" s="291" t="s">
        <v>3195</v>
      </c>
      <c r="B166" s="329" t="s">
        <v>480</v>
      </c>
      <c r="C166" s="327" t="s">
        <v>536</v>
      </c>
      <c r="D166" s="327" t="s">
        <v>512</v>
      </c>
      <c r="E166" s="327" t="s">
        <v>480</v>
      </c>
      <c r="F166" s="327" t="s">
        <v>480</v>
      </c>
      <c r="G166" s="329" t="s">
        <v>480</v>
      </c>
      <c r="H166" s="329" t="s">
        <v>480</v>
      </c>
      <c r="I166" s="329" t="s">
        <v>480</v>
      </c>
      <c r="J166" s="329" t="s">
        <v>478</v>
      </c>
    </row>
    <row r="167" spans="1:10" x14ac:dyDescent="0.3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3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3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3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35">
      <c r="A171" s="291" t="s">
        <v>3193</v>
      </c>
      <c r="B171" s="329" t="s">
        <v>507</v>
      </c>
      <c r="C171" s="327" t="s">
        <v>536</v>
      </c>
      <c r="D171" s="327" t="s">
        <v>507</v>
      </c>
      <c r="E171" s="327" t="s">
        <v>507</v>
      </c>
      <c r="F171" s="327" t="s">
        <v>507</v>
      </c>
      <c r="G171" s="329" t="s">
        <v>507</v>
      </c>
      <c r="H171" s="329" t="s">
        <v>507</v>
      </c>
      <c r="I171" s="329" t="s">
        <v>507</v>
      </c>
      <c r="J171" s="329" t="s">
        <v>507</v>
      </c>
    </row>
    <row r="172" spans="1:10" x14ac:dyDescent="0.35">
      <c r="A172" s="291" t="s">
        <v>3194</v>
      </c>
      <c r="B172" s="329" t="s">
        <v>507</v>
      </c>
      <c r="C172" s="327" t="s">
        <v>536</v>
      </c>
      <c r="D172" s="327" t="s">
        <v>507</v>
      </c>
      <c r="E172" s="327" t="s">
        <v>507</v>
      </c>
      <c r="F172" s="327" t="s">
        <v>507</v>
      </c>
      <c r="G172" s="329" t="s">
        <v>507</v>
      </c>
      <c r="H172" s="329" t="s">
        <v>507</v>
      </c>
      <c r="I172" s="329" t="s">
        <v>507</v>
      </c>
      <c r="J172" s="329" t="s">
        <v>507</v>
      </c>
    </row>
    <row r="173" spans="1:10" x14ac:dyDescent="0.35">
      <c r="A173" s="291" t="s">
        <v>3195</v>
      </c>
      <c r="B173" s="329" t="s">
        <v>480</v>
      </c>
      <c r="C173" s="327" t="s">
        <v>536</v>
      </c>
      <c r="D173" s="327" t="s">
        <v>512</v>
      </c>
      <c r="E173" s="327" t="s">
        <v>480</v>
      </c>
      <c r="F173" s="327" t="s">
        <v>480</v>
      </c>
      <c r="G173" s="329" t="s">
        <v>480</v>
      </c>
      <c r="H173" s="329" t="s">
        <v>480</v>
      </c>
      <c r="I173" s="329" t="s">
        <v>480</v>
      </c>
      <c r="J173" s="329" t="s">
        <v>478</v>
      </c>
    </row>
    <row r="174" spans="1:10" x14ac:dyDescent="0.3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3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3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3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35">
      <c r="A178" s="291" t="s">
        <v>3193</v>
      </c>
      <c r="B178" s="329" t="s">
        <v>507</v>
      </c>
      <c r="C178" s="327" t="s">
        <v>536</v>
      </c>
      <c r="D178" s="327" t="s">
        <v>507</v>
      </c>
      <c r="E178" s="327" t="s">
        <v>507</v>
      </c>
      <c r="F178" s="327" t="s">
        <v>507</v>
      </c>
      <c r="G178" s="329" t="s">
        <v>507</v>
      </c>
      <c r="H178" s="329" t="s">
        <v>507</v>
      </c>
      <c r="I178" s="329" t="s">
        <v>507</v>
      </c>
      <c r="J178" s="329" t="s">
        <v>507</v>
      </c>
    </row>
    <row r="179" spans="1:10" x14ac:dyDescent="0.35">
      <c r="A179" s="291" t="s">
        <v>3194</v>
      </c>
      <c r="B179" s="329" t="s">
        <v>507</v>
      </c>
      <c r="C179" s="327" t="s">
        <v>536</v>
      </c>
      <c r="D179" s="327" t="s">
        <v>507</v>
      </c>
      <c r="E179" s="327" t="s">
        <v>507</v>
      </c>
      <c r="F179" s="327" t="s">
        <v>507</v>
      </c>
      <c r="G179" s="329" t="s">
        <v>507</v>
      </c>
      <c r="H179" s="329" t="s">
        <v>507</v>
      </c>
      <c r="I179" s="329" t="s">
        <v>507</v>
      </c>
      <c r="J179" s="329" t="s">
        <v>507</v>
      </c>
    </row>
    <row r="180" spans="1:10" x14ac:dyDescent="0.35">
      <c r="A180" s="291" t="s">
        <v>3195</v>
      </c>
      <c r="B180" s="329" t="s">
        <v>480</v>
      </c>
      <c r="C180" s="327" t="s">
        <v>536</v>
      </c>
      <c r="D180" s="327" t="s">
        <v>512</v>
      </c>
      <c r="E180" s="327" t="s">
        <v>480</v>
      </c>
      <c r="F180" s="327" t="s">
        <v>480</v>
      </c>
      <c r="G180" s="329" t="s">
        <v>480</v>
      </c>
      <c r="H180" s="329" t="s">
        <v>480</v>
      </c>
      <c r="I180" s="329" t="s">
        <v>480</v>
      </c>
      <c r="J180" s="329" t="s">
        <v>478</v>
      </c>
    </row>
    <row r="181" spans="1:10" x14ac:dyDescent="0.3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3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3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3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35">
      <c r="A185" s="291" t="s">
        <v>3193</v>
      </c>
      <c r="B185" s="329" t="s">
        <v>507</v>
      </c>
      <c r="C185" s="327" t="s">
        <v>536</v>
      </c>
      <c r="D185" s="327" t="s">
        <v>507</v>
      </c>
      <c r="E185" s="327" t="s">
        <v>507</v>
      </c>
      <c r="F185" s="327" t="s">
        <v>507</v>
      </c>
      <c r="G185" s="329" t="s">
        <v>507</v>
      </c>
      <c r="H185" s="329" t="s">
        <v>507</v>
      </c>
      <c r="I185" s="329" t="s">
        <v>507</v>
      </c>
      <c r="J185" s="329" t="s">
        <v>507</v>
      </c>
    </row>
    <row r="186" spans="1:10" x14ac:dyDescent="0.35">
      <c r="A186" s="291" t="s">
        <v>3194</v>
      </c>
      <c r="B186" s="329" t="s">
        <v>507</v>
      </c>
      <c r="C186" s="327" t="s">
        <v>536</v>
      </c>
      <c r="D186" s="327" t="s">
        <v>507</v>
      </c>
      <c r="E186" s="327" t="s">
        <v>507</v>
      </c>
      <c r="F186" s="327" t="s">
        <v>507</v>
      </c>
      <c r="G186" s="329" t="s">
        <v>507</v>
      </c>
      <c r="H186" s="329" t="s">
        <v>507</v>
      </c>
      <c r="I186" s="329" t="s">
        <v>507</v>
      </c>
      <c r="J186" s="329" t="s">
        <v>507</v>
      </c>
    </row>
    <row r="187" spans="1:10" x14ac:dyDescent="0.35">
      <c r="A187" s="291" t="s">
        <v>3195</v>
      </c>
      <c r="B187" s="329" t="s">
        <v>480</v>
      </c>
      <c r="C187" s="327" t="s">
        <v>536</v>
      </c>
      <c r="D187" s="327" t="s">
        <v>512</v>
      </c>
      <c r="E187" s="327" t="s">
        <v>480</v>
      </c>
      <c r="F187" s="327" t="s">
        <v>480</v>
      </c>
      <c r="G187" s="329" t="s">
        <v>480</v>
      </c>
      <c r="H187" s="329" t="s">
        <v>480</v>
      </c>
      <c r="I187" s="329" t="s">
        <v>480</v>
      </c>
      <c r="J187" s="329" t="s">
        <v>478</v>
      </c>
    </row>
    <row r="188" spans="1:10" x14ac:dyDescent="0.3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3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3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3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35">
      <c r="A192" s="291" t="s">
        <v>3193</v>
      </c>
      <c r="B192" s="329" t="s">
        <v>507</v>
      </c>
      <c r="C192" s="327" t="s">
        <v>536</v>
      </c>
      <c r="D192" s="327" t="s">
        <v>507</v>
      </c>
      <c r="E192" s="327" t="s">
        <v>507</v>
      </c>
      <c r="F192" s="327" t="s">
        <v>507</v>
      </c>
      <c r="G192" s="329" t="s">
        <v>507</v>
      </c>
      <c r="H192" s="329" t="s">
        <v>507</v>
      </c>
      <c r="I192" s="329" t="s">
        <v>507</v>
      </c>
      <c r="J192" s="329" t="s">
        <v>507</v>
      </c>
    </row>
    <row r="193" spans="1:10" x14ac:dyDescent="0.35">
      <c r="A193" s="291" t="s">
        <v>3194</v>
      </c>
      <c r="B193" s="329" t="s">
        <v>507</v>
      </c>
      <c r="C193" s="327" t="s">
        <v>536</v>
      </c>
      <c r="D193" s="327" t="s">
        <v>507</v>
      </c>
      <c r="E193" s="327" t="s">
        <v>507</v>
      </c>
      <c r="F193" s="327" t="s">
        <v>507</v>
      </c>
      <c r="G193" s="329" t="s">
        <v>507</v>
      </c>
      <c r="H193" s="329" t="s">
        <v>507</v>
      </c>
      <c r="I193" s="329" t="s">
        <v>507</v>
      </c>
      <c r="J193" s="329" t="s">
        <v>507</v>
      </c>
    </row>
    <row r="194" spans="1:10" x14ac:dyDescent="0.35">
      <c r="A194" s="291" t="s">
        <v>3195</v>
      </c>
      <c r="B194" s="329" t="s">
        <v>480</v>
      </c>
      <c r="C194" s="327" t="s">
        <v>536</v>
      </c>
      <c r="D194" s="327" t="s">
        <v>512</v>
      </c>
      <c r="E194" s="327" t="s">
        <v>480</v>
      </c>
      <c r="F194" s="327" t="s">
        <v>480</v>
      </c>
      <c r="G194" s="329" t="s">
        <v>480</v>
      </c>
      <c r="H194" s="329" t="s">
        <v>480</v>
      </c>
      <c r="I194" s="329" t="s">
        <v>480</v>
      </c>
      <c r="J194" s="329" t="s">
        <v>478</v>
      </c>
    </row>
    <row r="195" spans="1:10" x14ac:dyDescent="0.3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3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3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3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35">
      <c r="A199" s="291" t="s">
        <v>3193</v>
      </c>
      <c r="B199" s="329" t="s">
        <v>507</v>
      </c>
      <c r="C199" s="327" t="s">
        <v>536</v>
      </c>
      <c r="D199" s="327" t="s">
        <v>507</v>
      </c>
      <c r="E199" s="327" t="s">
        <v>507</v>
      </c>
      <c r="F199" s="327" t="s">
        <v>507</v>
      </c>
      <c r="G199" s="329" t="s">
        <v>507</v>
      </c>
      <c r="H199" s="329" t="s">
        <v>507</v>
      </c>
      <c r="I199" s="329" t="s">
        <v>507</v>
      </c>
      <c r="J199" s="329" t="s">
        <v>507</v>
      </c>
    </row>
    <row r="200" spans="1:10" x14ac:dyDescent="0.35">
      <c r="A200" s="293" t="s">
        <v>3194</v>
      </c>
      <c r="B200" s="329" t="s">
        <v>507</v>
      </c>
      <c r="C200" s="327" t="s">
        <v>536</v>
      </c>
      <c r="D200" s="327" t="s">
        <v>507</v>
      </c>
      <c r="E200" s="327" t="s">
        <v>507</v>
      </c>
      <c r="F200" s="327" t="s">
        <v>507</v>
      </c>
      <c r="G200" s="329" t="s">
        <v>507</v>
      </c>
      <c r="H200" s="329" t="s">
        <v>507</v>
      </c>
      <c r="I200" s="329" t="s">
        <v>507</v>
      </c>
      <c r="J200" s="329" t="s">
        <v>507</v>
      </c>
    </row>
    <row r="201" spans="1:10" x14ac:dyDescent="0.35">
      <c r="A201" s="291" t="s">
        <v>3195</v>
      </c>
      <c r="B201" s="329" t="s">
        <v>480</v>
      </c>
      <c r="C201" s="327" t="s">
        <v>536</v>
      </c>
      <c r="D201" s="327" t="s">
        <v>512</v>
      </c>
      <c r="E201" s="327" t="s">
        <v>480</v>
      </c>
      <c r="F201" s="327" t="s">
        <v>480</v>
      </c>
      <c r="G201" s="329" t="s">
        <v>480</v>
      </c>
      <c r="H201" s="329" t="s">
        <v>480</v>
      </c>
      <c r="I201" s="329" t="s">
        <v>480</v>
      </c>
      <c r="J201" s="329" t="s">
        <v>478</v>
      </c>
    </row>
    <row r="202" spans="1:10" x14ac:dyDescent="0.35">
      <c r="A202" s="292" t="s">
        <v>3196</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3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3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3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3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3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35">
      <c r="A208" s="294" t="s">
        <v>546</v>
      </c>
      <c r="B208" s="329" t="s">
        <v>507</v>
      </c>
      <c r="C208" s="327" t="s">
        <v>536</v>
      </c>
      <c r="D208" s="327" t="s">
        <v>507</v>
      </c>
      <c r="E208" s="327" t="s">
        <v>507</v>
      </c>
      <c r="F208" s="327" t="s">
        <v>507</v>
      </c>
      <c r="G208" s="329" t="s">
        <v>507</v>
      </c>
      <c r="H208" s="329" t="s">
        <v>507</v>
      </c>
      <c r="I208" s="329" t="s">
        <v>507</v>
      </c>
      <c r="J208" s="329" t="s">
        <v>507</v>
      </c>
    </row>
    <row r="209" spans="1:10" x14ac:dyDescent="0.35">
      <c r="A209" s="294" t="s">
        <v>547</v>
      </c>
      <c r="B209" s="329" t="s">
        <v>507</v>
      </c>
      <c r="C209" s="327" t="s">
        <v>536</v>
      </c>
      <c r="D209" s="327" t="s">
        <v>507</v>
      </c>
      <c r="E209" s="327" t="s">
        <v>507</v>
      </c>
      <c r="F209" s="327" t="s">
        <v>507</v>
      </c>
      <c r="G209" s="329" t="s">
        <v>507</v>
      </c>
      <c r="H209" s="329" t="s">
        <v>507</v>
      </c>
      <c r="I209" s="329" t="s">
        <v>507</v>
      </c>
      <c r="J209" s="329" t="s">
        <v>507</v>
      </c>
    </row>
    <row r="210" spans="1:10" x14ac:dyDescent="0.3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3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3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35">
      <c r="A213" s="283" t="s">
        <v>538</v>
      </c>
      <c r="B213" s="327" t="s">
        <v>507</v>
      </c>
      <c r="C213" s="327" t="s">
        <v>536</v>
      </c>
      <c r="D213" s="327" t="s">
        <v>507</v>
      </c>
      <c r="E213" s="327" t="s">
        <v>507</v>
      </c>
      <c r="F213" s="327" t="s">
        <v>507</v>
      </c>
      <c r="G213" s="327" t="s">
        <v>507</v>
      </c>
      <c r="H213" s="327" t="s">
        <v>507</v>
      </c>
      <c r="I213" s="327" t="s">
        <v>507</v>
      </c>
    </row>
    <row r="214" spans="1:10" x14ac:dyDescent="0.3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35">
      <c r="A215" s="283" t="s">
        <v>3188</v>
      </c>
      <c r="B215" s="327" t="s">
        <v>552</v>
      </c>
      <c r="C215" s="327" t="s">
        <v>536</v>
      </c>
      <c r="D215" s="327" t="s">
        <v>552</v>
      </c>
      <c r="E215" s="327" t="s">
        <v>3082</v>
      </c>
      <c r="F215" s="327" t="s">
        <v>3082</v>
      </c>
      <c r="G215" s="327" t="s">
        <v>552</v>
      </c>
      <c r="H215" s="327" t="s">
        <v>3082</v>
      </c>
      <c r="I215" s="327" t="s">
        <v>3082</v>
      </c>
    </row>
    <row r="216" spans="1:10" x14ac:dyDescent="0.35">
      <c r="A216" s="283" t="s">
        <v>3190</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35">
      <c r="A217" s="59" t="s">
        <v>3197</v>
      </c>
      <c r="B217" s="327">
        <v>2513561.9207105725</v>
      </c>
      <c r="C217" s="327" t="s">
        <v>536</v>
      </c>
      <c r="D217" s="328" t="s">
        <v>182</v>
      </c>
      <c r="E217" s="328" t="s">
        <v>182</v>
      </c>
      <c r="F217" s="328" t="s">
        <v>182</v>
      </c>
      <c r="G217" s="327">
        <v>170713.69036083069</v>
      </c>
      <c r="H217" s="327">
        <v>2.0771880881664</v>
      </c>
      <c r="I217" s="327">
        <v>5.2617344805668296</v>
      </c>
    </row>
    <row r="218" spans="1:10" x14ac:dyDescent="0.3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3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35">
      <c r="A220" s="283" t="s">
        <v>88</v>
      </c>
      <c r="B220" s="329" t="s">
        <v>507</v>
      </c>
      <c r="C220" s="327" t="s">
        <v>536</v>
      </c>
      <c r="D220" s="327" t="s">
        <v>507</v>
      </c>
      <c r="E220" s="327" t="s">
        <v>507</v>
      </c>
      <c r="F220" s="327" t="s">
        <v>507</v>
      </c>
      <c r="G220" s="329" t="s">
        <v>507</v>
      </c>
      <c r="H220" s="329" t="s">
        <v>507</v>
      </c>
      <c r="I220" s="329" t="s">
        <v>507</v>
      </c>
    </row>
    <row r="221" spans="1:10" x14ac:dyDescent="0.35">
      <c r="A221" s="296" t="s">
        <v>3198</v>
      </c>
      <c r="B221" s="327">
        <v>23026953.414224558</v>
      </c>
      <c r="C221" s="327" t="s">
        <v>536</v>
      </c>
      <c r="D221" s="328" t="s">
        <v>182</v>
      </c>
      <c r="E221" s="328" t="s">
        <v>182</v>
      </c>
      <c r="F221" s="328" t="s">
        <v>182</v>
      </c>
      <c r="G221" s="327">
        <v>1543321.2347240872</v>
      </c>
      <c r="H221" s="327">
        <v>95.722338182973743</v>
      </c>
      <c r="I221" s="327">
        <v>108.02744179292077</v>
      </c>
    </row>
    <row r="222" spans="1:10" x14ac:dyDescent="0.3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3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3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35">
      <c r="A225" s="283" t="s">
        <v>3199</v>
      </c>
      <c r="B225" s="327" t="s">
        <v>552</v>
      </c>
      <c r="C225" s="327" t="s">
        <v>536</v>
      </c>
      <c r="D225" s="328" t="s">
        <v>182</v>
      </c>
      <c r="E225" s="328" t="s">
        <v>182</v>
      </c>
      <c r="F225" s="328" t="s">
        <v>182</v>
      </c>
      <c r="G225" s="327" t="s">
        <v>552</v>
      </c>
      <c r="H225" s="327">
        <v>1.05278679567487</v>
      </c>
      <c r="I225" s="327">
        <v>1.4965547714000001E-4</v>
      </c>
    </row>
    <row r="226" spans="1:9" x14ac:dyDescent="0.3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35">
      <c r="A227" s="283" t="s">
        <v>3190</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35">
      <c r="A228" s="283" t="s">
        <v>3200</v>
      </c>
      <c r="B228" s="327" t="s">
        <v>552</v>
      </c>
      <c r="C228" s="327" t="s">
        <v>536</v>
      </c>
      <c r="D228" s="328" t="s">
        <v>182</v>
      </c>
      <c r="E228" s="328" t="s">
        <v>182</v>
      </c>
      <c r="F228" s="328" t="s">
        <v>182</v>
      </c>
      <c r="G228" s="327" t="s">
        <v>552</v>
      </c>
      <c r="H228" s="327" t="s">
        <v>3082</v>
      </c>
      <c r="I228" s="327" t="s">
        <v>3082</v>
      </c>
    </row>
    <row r="229" spans="1:9" x14ac:dyDescent="0.3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3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3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3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35">
      <c r="A233" s="283" t="s">
        <v>3199</v>
      </c>
      <c r="B233" s="327" t="s">
        <v>480</v>
      </c>
      <c r="C233" s="327" t="s">
        <v>536</v>
      </c>
      <c r="D233" s="328" t="s">
        <v>182</v>
      </c>
      <c r="E233" s="328" t="s">
        <v>182</v>
      </c>
      <c r="F233" s="328" t="s">
        <v>182</v>
      </c>
      <c r="G233" s="327" t="s">
        <v>480</v>
      </c>
      <c r="H233" s="327" t="s">
        <v>507</v>
      </c>
      <c r="I233" s="327" t="s">
        <v>507</v>
      </c>
    </row>
    <row r="234" spans="1:9" x14ac:dyDescent="0.35">
      <c r="A234" s="294" t="s">
        <v>564</v>
      </c>
      <c r="B234" s="329" t="s">
        <v>480</v>
      </c>
      <c r="C234" s="327" t="s">
        <v>536</v>
      </c>
      <c r="D234" s="327" t="s">
        <v>480</v>
      </c>
      <c r="E234" s="327" t="s">
        <v>507</v>
      </c>
      <c r="F234" s="327" t="s">
        <v>507</v>
      </c>
      <c r="G234" s="329" t="s">
        <v>480</v>
      </c>
      <c r="H234" s="329" t="s">
        <v>507</v>
      </c>
      <c r="I234" s="329" t="s">
        <v>507</v>
      </c>
    </row>
    <row r="235" spans="1:9" x14ac:dyDescent="0.3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35">
      <c r="A236" s="283" t="s">
        <v>3190</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3200</v>
      </c>
      <c r="B237" s="327" t="s">
        <v>480</v>
      </c>
      <c r="C237" s="327" t="s">
        <v>536</v>
      </c>
      <c r="D237" s="328" t="s">
        <v>182</v>
      </c>
      <c r="E237" s="328" t="s">
        <v>182</v>
      </c>
      <c r="F237" s="328" t="s">
        <v>182</v>
      </c>
      <c r="G237" s="327" t="s">
        <v>480</v>
      </c>
      <c r="H237" s="327" t="s">
        <v>480</v>
      </c>
      <c r="I237" s="327" t="s">
        <v>480</v>
      </c>
    </row>
    <row r="238" spans="1:9" x14ac:dyDescent="0.35">
      <c r="A238" s="294" t="s">
        <v>83</v>
      </c>
      <c r="B238" s="329" t="s">
        <v>480</v>
      </c>
      <c r="C238" s="327" t="s">
        <v>536</v>
      </c>
      <c r="D238" s="327" t="s">
        <v>480</v>
      </c>
      <c r="E238" s="327" t="s">
        <v>480</v>
      </c>
      <c r="F238" s="327" t="s">
        <v>480</v>
      </c>
      <c r="G238" s="329" t="s">
        <v>480</v>
      </c>
      <c r="H238" s="329" t="s">
        <v>480</v>
      </c>
      <c r="I238" s="329" t="s">
        <v>480</v>
      </c>
    </row>
    <row r="239" spans="1:9" x14ac:dyDescent="0.3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3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3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3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35">
      <c r="A243" s="283" t="s">
        <v>3199</v>
      </c>
      <c r="B243" s="327" t="s">
        <v>480</v>
      </c>
      <c r="C243" s="327" t="s">
        <v>536</v>
      </c>
      <c r="D243" s="328" t="s">
        <v>182</v>
      </c>
      <c r="E243" s="328" t="s">
        <v>182</v>
      </c>
      <c r="F243" s="328" t="s">
        <v>182</v>
      </c>
      <c r="G243" s="327" t="s">
        <v>480</v>
      </c>
      <c r="H243" s="327">
        <v>9.7455516189999999E-5</v>
      </c>
      <c r="I243" s="327">
        <v>1.256183293E-5</v>
      </c>
    </row>
    <row r="244" spans="1:9" x14ac:dyDescent="0.35">
      <c r="A244" s="294" t="s">
        <v>564</v>
      </c>
      <c r="B244" s="329" t="s">
        <v>480</v>
      </c>
      <c r="C244" s="327" t="s">
        <v>536</v>
      </c>
      <c r="D244" s="327" t="s">
        <v>480</v>
      </c>
      <c r="E244" s="327" t="s">
        <v>480</v>
      </c>
      <c r="F244" s="327" t="s">
        <v>480</v>
      </c>
      <c r="G244" s="329" t="s">
        <v>480</v>
      </c>
      <c r="H244" s="329">
        <v>9.7455516189999999E-5</v>
      </c>
      <c r="I244" s="329">
        <v>1.256183293E-5</v>
      </c>
    </row>
    <row r="245" spans="1:9" x14ac:dyDescent="0.3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35">
      <c r="A246" s="283" t="s">
        <v>3190</v>
      </c>
      <c r="B246" s="329" t="s">
        <v>480</v>
      </c>
      <c r="C246" s="327" t="s">
        <v>536</v>
      </c>
      <c r="D246" s="327" t="s">
        <v>480</v>
      </c>
      <c r="E246" s="327" t="s">
        <v>480</v>
      </c>
      <c r="F246" s="327" t="s">
        <v>480</v>
      </c>
      <c r="G246" s="329" t="s">
        <v>480</v>
      </c>
      <c r="H246" s="329">
        <v>1.9584458055900002E-3</v>
      </c>
      <c r="I246" s="329">
        <v>2.75126384502E-3</v>
      </c>
    </row>
    <row r="247" spans="1:9" x14ac:dyDescent="0.35">
      <c r="A247" s="283" t="s">
        <v>3200</v>
      </c>
      <c r="B247" s="327" t="s">
        <v>507</v>
      </c>
      <c r="C247" s="327" t="s">
        <v>536</v>
      </c>
      <c r="D247" s="328" t="s">
        <v>182</v>
      </c>
      <c r="E247" s="328" t="s">
        <v>182</v>
      </c>
      <c r="F247" s="328" t="s">
        <v>182</v>
      </c>
      <c r="G247" s="327" t="s">
        <v>507</v>
      </c>
      <c r="H247" s="327" t="s">
        <v>507</v>
      </c>
      <c r="I247" s="327" t="s">
        <v>507</v>
      </c>
    </row>
    <row r="248" spans="1:9" x14ac:dyDescent="0.3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3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3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3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35">
      <c r="A252" s="283" t="s">
        <v>3201</v>
      </c>
      <c r="B252" s="327" t="s">
        <v>480</v>
      </c>
      <c r="C252" s="327" t="s">
        <v>536</v>
      </c>
      <c r="D252" s="328" t="s">
        <v>182</v>
      </c>
      <c r="E252" s="328" t="s">
        <v>182</v>
      </c>
      <c r="F252" s="328" t="s">
        <v>182</v>
      </c>
      <c r="G252" s="327" t="s">
        <v>480</v>
      </c>
      <c r="H252" s="327">
        <v>1.0526893401586801</v>
      </c>
      <c r="I252" s="327">
        <v>1.3709364421000001E-4</v>
      </c>
    </row>
    <row r="253" spans="1:9" x14ac:dyDescent="0.35">
      <c r="A253" s="294" t="s">
        <v>564</v>
      </c>
      <c r="B253" s="329" t="s">
        <v>480</v>
      </c>
      <c r="C253" s="327" t="s">
        <v>536</v>
      </c>
      <c r="D253" s="327" t="s">
        <v>480</v>
      </c>
      <c r="E253" s="327" t="s">
        <v>480</v>
      </c>
      <c r="F253" s="327" t="s">
        <v>480</v>
      </c>
      <c r="G253" s="329" t="s">
        <v>480</v>
      </c>
      <c r="H253" s="329">
        <v>1.0526893401586801</v>
      </c>
      <c r="I253" s="329">
        <v>1.3709364421000001E-4</v>
      </c>
    </row>
    <row r="254" spans="1:9" x14ac:dyDescent="0.3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35">
      <c r="A255" s="283" t="s">
        <v>3190</v>
      </c>
      <c r="B255" s="329" t="s">
        <v>480</v>
      </c>
      <c r="C255" s="327" t="s">
        <v>536</v>
      </c>
      <c r="D255" s="327" t="s">
        <v>480</v>
      </c>
      <c r="E255" s="327" t="s">
        <v>480</v>
      </c>
      <c r="F255" s="327" t="s">
        <v>480</v>
      </c>
      <c r="G255" s="329" t="s">
        <v>480</v>
      </c>
      <c r="H255" s="329">
        <v>2.1488777387999999E-3</v>
      </c>
      <c r="I255" s="329">
        <v>1.21293212369E-3</v>
      </c>
    </row>
    <row r="256" spans="1:9" x14ac:dyDescent="0.35">
      <c r="A256" s="283" t="s">
        <v>3200</v>
      </c>
      <c r="B256" s="327" t="s">
        <v>507</v>
      </c>
      <c r="C256" s="327" t="s">
        <v>536</v>
      </c>
      <c r="D256" s="328" t="s">
        <v>182</v>
      </c>
      <c r="E256" s="328" t="s">
        <v>182</v>
      </c>
      <c r="F256" s="328" t="s">
        <v>182</v>
      </c>
      <c r="G256" s="327" t="s">
        <v>507</v>
      </c>
      <c r="H256" s="327" t="s">
        <v>507</v>
      </c>
      <c r="I256" s="327" t="s">
        <v>507</v>
      </c>
    </row>
    <row r="257" spans="1:9" x14ac:dyDescent="0.3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3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35">
      <c r="A259" s="283" t="s">
        <v>561</v>
      </c>
      <c r="B259" s="329" t="s">
        <v>507</v>
      </c>
      <c r="C259" s="327" t="s">
        <v>536</v>
      </c>
      <c r="D259" s="327" t="s">
        <v>507</v>
      </c>
      <c r="E259" s="327" t="s">
        <v>507</v>
      </c>
      <c r="F259" s="327" t="s">
        <v>507</v>
      </c>
      <c r="G259" s="329" t="s">
        <v>507</v>
      </c>
      <c r="H259" s="329" t="s">
        <v>507</v>
      </c>
      <c r="I259" s="329" t="s">
        <v>507</v>
      </c>
    </row>
    <row r="260" spans="1:9" x14ac:dyDescent="0.35">
      <c r="A260" s="283" t="s">
        <v>562</v>
      </c>
      <c r="B260" s="329" t="s">
        <v>507</v>
      </c>
      <c r="C260" s="327" t="s">
        <v>536</v>
      </c>
      <c r="D260" s="327" t="s">
        <v>507</v>
      </c>
      <c r="E260" s="327" t="s">
        <v>507</v>
      </c>
      <c r="F260" s="327" t="s">
        <v>507</v>
      </c>
      <c r="G260" s="329" t="s">
        <v>507</v>
      </c>
      <c r="H260" s="329" t="s">
        <v>507</v>
      </c>
      <c r="I260" s="329" t="s">
        <v>507</v>
      </c>
    </row>
    <row r="261" spans="1:9" x14ac:dyDescent="0.35">
      <c r="A261" s="283" t="s">
        <v>3199</v>
      </c>
      <c r="B261" s="327" t="s">
        <v>507</v>
      </c>
      <c r="C261" s="327" t="s">
        <v>536</v>
      </c>
      <c r="D261" s="328" t="s">
        <v>182</v>
      </c>
      <c r="E261" s="328" t="s">
        <v>182</v>
      </c>
      <c r="F261" s="328" t="s">
        <v>182</v>
      </c>
      <c r="G261" s="327" t="s">
        <v>507</v>
      </c>
      <c r="H261" s="327" t="s">
        <v>507</v>
      </c>
      <c r="I261" s="327" t="s">
        <v>507</v>
      </c>
    </row>
    <row r="262" spans="1:9" x14ac:dyDescent="0.35">
      <c r="A262" s="283" t="s">
        <v>539</v>
      </c>
      <c r="B262" s="329" t="s">
        <v>507</v>
      </c>
      <c r="C262" s="327" t="s">
        <v>536</v>
      </c>
      <c r="D262" s="327" t="s">
        <v>507</v>
      </c>
      <c r="E262" s="327" t="s">
        <v>507</v>
      </c>
      <c r="F262" s="327" t="s">
        <v>507</v>
      </c>
      <c r="G262" s="329" t="s">
        <v>507</v>
      </c>
      <c r="H262" s="329" t="s">
        <v>507</v>
      </c>
      <c r="I262" s="329" t="s">
        <v>507</v>
      </c>
    </row>
    <row r="263" spans="1:9" x14ac:dyDescent="0.35">
      <c r="A263" s="283" t="s">
        <v>3190</v>
      </c>
      <c r="B263" s="329" t="s">
        <v>480</v>
      </c>
      <c r="C263" s="327" t="s">
        <v>536</v>
      </c>
      <c r="D263" s="327" t="s">
        <v>480</v>
      </c>
      <c r="E263" s="327" t="s">
        <v>505</v>
      </c>
      <c r="F263" s="327" t="s">
        <v>505</v>
      </c>
      <c r="G263" s="329" t="s">
        <v>480</v>
      </c>
      <c r="H263" s="329" t="s">
        <v>505</v>
      </c>
      <c r="I263" s="329" t="s">
        <v>505</v>
      </c>
    </row>
    <row r="264" spans="1:9" x14ac:dyDescent="0.35">
      <c r="A264" s="283" t="s">
        <v>3200</v>
      </c>
      <c r="B264" s="327" t="s">
        <v>507</v>
      </c>
      <c r="C264" s="327" t="s">
        <v>536</v>
      </c>
      <c r="D264" s="328" t="s">
        <v>182</v>
      </c>
      <c r="E264" s="328" t="s">
        <v>182</v>
      </c>
      <c r="F264" s="328" t="s">
        <v>182</v>
      </c>
      <c r="G264" s="327" t="s">
        <v>507</v>
      </c>
      <c r="H264" s="327" t="s">
        <v>507</v>
      </c>
      <c r="I264" s="327" t="s">
        <v>507</v>
      </c>
    </row>
    <row r="265" spans="1:9" x14ac:dyDescent="0.35">
      <c r="A265" s="297" t="s">
        <v>568</v>
      </c>
      <c r="B265" s="327" t="s">
        <v>507</v>
      </c>
      <c r="C265" s="327" t="s">
        <v>536</v>
      </c>
      <c r="D265" s="328" t="s">
        <v>182</v>
      </c>
      <c r="E265" s="328" t="s">
        <v>182</v>
      </c>
      <c r="F265" s="328" t="s">
        <v>182</v>
      </c>
      <c r="G265" s="327" t="s">
        <v>507</v>
      </c>
      <c r="H265" s="327" t="s">
        <v>512</v>
      </c>
      <c r="I265" s="327" t="s">
        <v>512</v>
      </c>
    </row>
    <row r="266" spans="1:9" x14ac:dyDescent="0.35">
      <c r="A266" s="288" t="s">
        <v>569</v>
      </c>
      <c r="B266" s="327" t="s">
        <v>507</v>
      </c>
      <c r="C266" s="327" t="s">
        <v>536</v>
      </c>
      <c r="D266" s="328" t="s">
        <v>182</v>
      </c>
      <c r="E266" s="328" t="s">
        <v>182</v>
      </c>
      <c r="F266" s="328" t="s">
        <v>182</v>
      </c>
      <c r="G266" s="327" t="s">
        <v>507</v>
      </c>
      <c r="H266" s="327" t="s">
        <v>512</v>
      </c>
      <c r="I266" s="327" t="s">
        <v>512</v>
      </c>
    </row>
    <row r="267" spans="1:9" x14ac:dyDescent="0.35">
      <c r="A267" s="294" t="s">
        <v>560</v>
      </c>
      <c r="B267" s="329" t="s">
        <v>507</v>
      </c>
      <c r="C267" s="327" t="s">
        <v>536</v>
      </c>
      <c r="D267" s="327" t="s">
        <v>507</v>
      </c>
      <c r="E267" s="327" t="s">
        <v>480</v>
      </c>
      <c r="F267" s="327" t="s">
        <v>480</v>
      </c>
      <c r="G267" s="329" t="s">
        <v>507</v>
      </c>
      <c r="H267" s="329" t="s">
        <v>480</v>
      </c>
      <c r="I267" s="329" t="s">
        <v>480</v>
      </c>
    </row>
    <row r="268" spans="1:9" x14ac:dyDescent="0.35">
      <c r="A268" s="294" t="s">
        <v>570</v>
      </c>
      <c r="B268" s="329" t="s">
        <v>507</v>
      </c>
      <c r="C268" s="327" t="s">
        <v>536</v>
      </c>
      <c r="D268" s="327" t="s">
        <v>507</v>
      </c>
      <c r="E268" s="327" t="s">
        <v>480</v>
      </c>
      <c r="F268" s="327" t="s">
        <v>480</v>
      </c>
      <c r="G268" s="329" t="s">
        <v>507</v>
      </c>
      <c r="H268" s="329" t="s">
        <v>480</v>
      </c>
      <c r="I268" s="329" t="s">
        <v>480</v>
      </c>
    </row>
    <row r="269" spans="1:9" x14ac:dyDescent="0.35">
      <c r="A269" s="294" t="s">
        <v>571</v>
      </c>
      <c r="B269" s="329" t="s">
        <v>507</v>
      </c>
      <c r="C269" s="327" t="s">
        <v>536</v>
      </c>
      <c r="D269" s="327" t="s">
        <v>507</v>
      </c>
      <c r="E269" s="327" t="s">
        <v>480</v>
      </c>
      <c r="F269" s="327" t="s">
        <v>480</v>
      </c>
      <c r="G269" s="329" t="s">
        <v>507</v>
      </c>
      <c r="H269" s="329" t="s">
        <v>480</v>
      </c>
      <c r="I269" s="329" t="s">
        <v>480</v>
      </c>
    </row>
    <row r="270" spans="1:9" x14ac:dyDescent="0.35">
      <c r="A270" s="294" t="s">
        <v>572</v>
      </c>
      <c r="B270" s="327" t="s">
        <v>507</v>
      </c>
      <c r="C270" s="327" t="s">
        <v>536</v>
      </c>
      <c r="D270" s="328" t="s">
        <v>182</v>
      </c>
      <c r="E270" s="328" t="s">
        <v>182</v>
      </c>
      <c r="F270" s="328" t="s">
        <v>182</v>
      </c>
      <c r="G270" s="327" t="s">
        <v>507</v>
      </c>
      <c r="H270" s="327" t="s">
        <v>480</v>
      </c>
      <c r="I270" s="327" t="s">
        <v>480</v>
      </c>
    </row>
    <row r="271" spans="1:9" x14ac:dyDescent="0.35">
      <c r="A271" s="294" t="s">
        <v>545</v>
      </c>
      <c r="B271" s="329" t="s">
        <v>507</v>
      </c>
      <c r="C271" s="327" t="s">
        <v>536</v>
      </c>
      <c r="D271" s="327" t="s">
        <v>507</v>
      </c>
      <c r="E271" s="327" t="s">
        <v>480</v>
      </c>
      <c r="F271" s="327" t="s">
        <v>480</v>
      </c>
      <c r="G271" s="329" t="s">
        <v>507</v>
      </c>
      <c r="H271" s="329" t="s">
        <v>480</v>
      </c>
      <c r="I271" s="329" t="s">
        <v>480</v>
      </c>
    </row>
    <row r="272" spans="1:9" x14ac:dyDescent="0.35">
      <c r="A272" s="294" t="s">
        <v>88</v>
      </c>
      <c r="B272" s="329" t="s">
        <v>507</v>
      </c>
      <c r="C272" s="327" t="s">
        <v>536</v>
      </c>
      <c r="D272" s="327" t="s">
        <v>507</v>
      </c>
      <c r="E272" s="327" t="s">
        <v>480</v>
      </c>
      <c r="F272" s="327" t="s">
        <v>480</v>
      </c>
      <c r="G272" s="329" t="s">
        <v>507</v>
      </c>
      <c r="H272" s="329" t="s">
        <v>480</v>
      </c>
      <c r="I272" s="329" t="s">
        <v>480</v>
      </c>
    </row>
    <row r="273" spans="1:10" x14ac:dyDescent="0.35">
      <c r="A273" s="294" t="s">
        <v>573</v>
      </c>
      <c r="B273" s="327" t="s">
        <v>507</v>
      </c>
      <c r="C273" s="327" t="s">
        <v>536</v>
      </c>
      <c r="D273" s="328" t="s">
        <v>182</v>
      </c>
      <c r="E273" s="328" t="s">
        <v>182</v>
      </c>
      <c r="F273" s="328" t="s">
        <v>182</v>
      </c>
      <c r="G273" s="327" t="s">
        <v>507</v>
      </c>
      <c r="H273" s="327" t="s">
        <v>478</v>
      </c>
      <c r="I273" s="327" t="s">
        <v>478</v>
      </c>
    </row>
    <row r="274" spans="1:10" x14ac:dyDescent="0.3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3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35">
      <c r="A276" s="283" t="s">
        <v>538</v>
      </c>
      <c r="B276" s="329" t="s">
        <v>507</v>
      </c>
      <c r="C276" s="327" t="s">
        <v>536</v>
      </c>
      <c r="D276" s="327" t="s">
        <v>507</v>
      </c>
      <c r="E276" s="327" t="s">
        <v>507</v>
      </c>
      <c r="F276" s="327" t="s">
        <v>507</v>
      </c>
      <c r="G276" s="329" t="s">
        <v>507</v>
      </c>
      <c r="H276" s="329" t="s">
        <v>507</v>
      </c>
      <c r="I276" s="329" t="s">
        <v>507</v>
      </c>
    </row>
    <row r="277" spans="1:10" x14ac:dyDescent="0.35">
      <c r="A277" s="283" t="s">
        <v>539</v>
      </c>
      <c r="B277" s="329" t="s">
        <v>480</v>
      </c>
      <c r="C277" s="327" t="s">
        <v>536</v>
      </c>
      <c r="D277" s="327" t="s">
        <v>480</v>
      </c>
      <c r="E277" s="327" t="s">
        <v>480</v>
      </c>
      <c r="F277" s="327" t="s">
        <v>480</v>
      </c>
      <c r="G277" s="329" t="s">
        <v>480</v>
      </c>
      <c r="H277" s="329" t="s">
        <v>480</v>
      </c>
      <c r="I277" s="329" t="s">
        <v>480</v>
      </c>
    </row>
    <row r="278" spans="1:10" x14ac:dyDescent="0.35">
      <c r="A278" s="283" t="s">
        <v>3190</v>
      </c>
      <c r="B278" s="329" t="s">
        <v>480</v>
      </c>
      <c r="C278" s="327" t="s">
        <v>536</v>
      </c>
      <c r="D278" s="327" t="s">
        <v>480</v>
      </c>
      <c r="E278" s="327" t="s">
        <v>505</v>
      </c>
      <c r="F278" s="327" t="s">
        <v>505</v>
      </c>
      <c r="G278" s="329" t="s">
        <v>480</v>
      </c>
      <c r="H278" s="329" t="s">
        <v>505</v>
      </c>
      <c r="I278" s="329" t="s">
        <v>505</v>
      </c>
    </row>
    <row r="279" spans="1:10" x14ac:dyDescent="0.35">
      <c r="A279" s="283" t="s">
        <v>3202</v>
      </c>
      <c r="B279" s="327" t="s">
        <v>480</v>
      </c>
      <c r="C279" s="327" t="s">
        <v>536</v>
      </c>
      <c r="D279" s="328" t="s">
        <v>182</v>
      </c>
      <c r="E279" s="328" t="s">
        <v>182</v>
      </c>
      <c r="F279" s="328" t="s">
        <v>182</v>
      </c>
      <c r="G279" s="327" t="s">
        <v>480</v>
      </c>
      <c r="H279" s="327" t="s">
        <v>478</v>
      </c>
      <c r="I279" s="327" t="s">
        <v>478</v>
      </c>
    </row>
    <row r="280" spans="1:10" x14ac:dyDescent="0.35">
      <c r="A280" s="59" t="s">
        <v>3203</v>
      </c>
      <c r="B280" s="327">
        <v>546204.87037064438</v>
      </c>
      <c r="C280" s="327" t="s">
        <v>536</v>
      </c>
      <c r="D280" s="328" t="s">
        <v>182</v>
      </c>
      <c r="E280" s="328" t="s">
        <v>182</v>
      </c>
      <c r="F280" s="328" t="s">
        <v>182</v>
      </c>
      <c r="G280" s="327">
        <v>38024.136018348065</v>
      </c>
      <c r="H280" s="327">
        <v>16.174692701572852</v>
      </c>
      <c r="I280" s="327">
        <v>0.73291389331867995</v>
      </c>
    </row>
    <row r="281" spans="1:10" x14ac:dyDescent="0.3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3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35">
      <c r="A283" s="283" t="s">
        <v>560</v>
      </c>
      <c r="B283" s="329" t="s">
        <v>480</v>
      </c>
      <c r="C283" s="327" t="s">
        <v>536</v>
      </c>
      <c r="D283" s="327" t="s">
        <v>480</v>
      </c>
      <c r="E283" s="327" t="s">
        <v>480</v>
      </c>
      <c r="F283" s="327" t="s">
        <v>480</v>
      </c>
      <c r="G283" s="329" t="s">
        <v>480</v>
      </c>
      <c r="H283" s="329" t="s">
        <v>480</v>
      </c>
      <c r="I283" s="329" t="s">
        <v>480</v>
      </c>
    </row>
    <row r="284" spans="1:10" x14ac:dyDescent="0.35">
      <c r="A284" s="283" t="s">
        <v>3204</v>
      </c>
      <c r="B284" s="327" t="s">
        <v>507</v>
      </c>
      <c r="C284" s="327" t="s">
        <v>536</v>
      </c>
      <c r="D284" s="328" t="s">
        <v>182</v>
      </c>
      <c r="E284" s="328" t="s">
        <v>182</v>
      </c>
      <c r="F284" s="328" t="s">
        <v>182</v>
      </c>
      <c r="G284" s="327" t="s">
        <v>507</v>
      </c>
      <c r="H284" s="327" t="s">
        <v>478</v>
      </c>
      <c r="I284" s="327" t="s">
        <v>478</v>
      </c>
    </row>
    <row r="285" spans="1:10" x14ac:dyDescent="0.35">
      <c r="A285" s="283" t="s">
        <v>539</v>
      </c>
      <c r="B285" s="329" t="s">
        <v>505</v>
      </c>
      <c r="C285" s="327" t="s">
        <v>536</v>
      </c>
      <c r="D285" s="327" t="s">
        <v>505</v>
      </c>
      <c r="E285" s="327" t="s">
        <v>480</v>
      </c>
      <c r="F285" s="327" t="s">
        <v>480</v>
      </c>
      <c r="G285" s="329" t="s">
        <v>505</v>
      </c>
      <c r="H285" s="329" t="s">
        <v>480</v>
      </c>
      <c r="I285" s="329" t="s">
        <v>480</v>
      </c>
      <c r="J285" s="57" t="s">
        <v>478</v>
      </c>
    </row>
    <row r="286" spans="1:10" x14ac:dyDescent="0.35">
      <c r="A286" s="283" t="s">
        <v>3190</v>
      </c>
      <c r="B286" s="329" t="s">
        <v>480</v>
      </c>
      <c r="C286" s="327" t="s">
        <v>536</v>
      </c>
      <c r="D286" s="327" t="s">
        <v>480</v>
      </c>
      <c r="E286" s="327" t="s">
        <v>505</v>
      </c>
      <c r="F286" s="327" t="s">
        <v>505</v>
      </c>
      <c r="G286" s="329" t="s">
        <v>480</v>
      </c>
      <c r="H286" s="329" t="s">
        <v>505</v>
      </c>
      <c r="I286" s="329" t="s">
        <v>505</v>
      </c>
      <c r="J286" s="57" t="s">
        <v>478</v>
      </c>
    </row>
    <row r="287" spans="1:10" x14ac:dyDescent="0.35">
      <c r="A287" s="283" t="s">
        <v>3205</v>
      </c>
      <c r="B287" s="327" t="s">
        <v>507</v>
      </c>
      <c r="C287" s="327" t="s">
        <v>536</v>
      </c>
      <c r="D287" s="328" t="s">
        <v>182</v>
      </c>
      <c r="E287" s="328" t="s">
        <v>182</v>
      </c>
      <c r="F287" s="328" t="s">
        <v>182</v>
      </c>
      <c r="G287" s="327" t="s">
        <v>507</v>
      </c>
      <c r="H287" s="327" t="s">
        <v>478</v>
      </c>
      <c r="I287" s="327" t="s">
        <v>478</v>
      </c>
      <c r="J287" s="57" t="s">
        <v>478</v>
      </c>
    </row>
    <row r="288" spans="1:10" x14ac:dyDescent="0.35">
      <c r="A288" s="59" t="s">
        <v>3206</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3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35">
      <c r="A290" s="291" t="s">
        <v>538</v>
      </c>
      <c r="B290" s="327" t="s">
        <v>507</v>
      </c>
      <c r="C290" s="327" t="s">
        <v>536</v>
      </c>
      <c r="D290" s="327" t="s">
        <v>507</v>
      </c>
      <c r="E290" s="327" t="s">
        <v>507</v>
      </c>
      <c r="F290" s="327" t="s">
        <v>507</v>
      </c>
      <c r="G290" s="327" t="s">
        <v>507</v>
      </c>
      <c r="H290" s="327" t="s">
        <v>507</v>
      </c>
      <c r="I290" s="327" t="s">
        <v>507</v>
      </c>
      <c r="J290" s="57" t="s">
        <v>478</v>
      </c>
    </row>
    <row r="291" spans="1:10" x14ac:dyDescent="0.3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35">
      <c r="A292" s="291" t="s">
        <v>3193</v>
      </c>
      <c r="B292" s="327" t="s">
        <v>552</v>
      </c>
      <c r="C292" s="327" t="s">
        <v>536</v>
      </c>
      <c r="D292" s="327" t="s">
        <v>552</v>
      </c>
      <c r="E292" s="327" t="s">
        <v>507</v>
      </c>
      <c r="F292" s="327" t="s">
        <v>507</v>
      </c>
      <c r="G292" s="327" t="s">
        <v>552</v>
      </c>
      <c r="H292" s="327" t="s">
        <v>507</v>
      </c>
      <c r="I292" s="327" t="s">
        <v>507</v>
      </c>
      <c r="J292" s="57" t="s">
        <v>478</v>
      </c>
    </row>
    <row r="293" spans="1:10" x14ac:dyDescent="0.35">
      <c r="A293" s="291" t="s">
        <v>3195</v>
      </c>
      <c r="B293" s="327" t="s">
        <v>480</v>
      </c>
      <c r="C293" s="327" t="s">
        <v>536</v>
      </c>
      <c r="D293" s="327" t="s">
        <v>480</v>
      </c>
      <c r="E293" s="327" t="s">
        <v>577</v>
      </c>
      <c r="F293" s="327" t="s">
        <v>577</v>
      </c>
      <c r="G293" s="327" t="s">
        <v>480</v>
      </c>
      <c r="H293" s="327" t="s">
        <v>577</v>
      </c>
      <c r="I293" s="327" t="s">
        <v>577</v>
      </c>
      <c r="J293" s="57" t="s">
        <v>478</v>
      </c>
    </row>
    <row r="294" spans="1:10" x14ac:dyDescent="0.3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35">
      <c r="A295" s="291" t="s">
        <v>537</v>
      </c>
      <c r="B295" s="329" t="s">
        <v>505</v>
      </c>
      <c r="C295" s="327" t="s">
        <v>536</v>
      </c>
      <c r="D295" s="327" t="s">
        <v>505</v>
      </c>
      <c r="E295" s="327" t="s">
        <v>505</v>
      </c>
      <c r="F295" s="327" t="s">
        <v>505</v>
      </c>
      <c r="G295" s="329" t="s">
        <v>505</v>
      </c>
      <c r="H295" s="329" t="s">
        <v>505</v>
      </c>
      <c r="I295" s="329" t="s">
        <v>505</v>
      </c>
      <c r="J295" s="57" t="s">
        <v>478</v>
      </c>
    </row>
    <row r="296" spans="1:10" x14ac:dyDescent="0.35">
      <c r="A296" s="291" t="s">
        <v>538</v>
      </c>
      <c r="B296" s="329" t="s">
        <v>507</v>
      </c>
      <c r="C296" s="327" t="s">
        <v>536</v>
      </c>
      <c r="D296" s="327" t="s">
        <v>507</v>
      </c>
      <c r="E296" s="327" t="s">
        <v>507</v>
      </c>
      <c r="F296" s="327" t="s">
        <v>507</v>
      </c>
      <c r="G296" s="329" t="s">
        <v>507</v>
      </c>
      <c r="H296" s="329" t="s">
        <v>507</v>
      </c>
      <c r="I296" s="329" t="s">
        <v>507</v>
      </c>
      <c r="J296" s="57" t="s">
        <v>478</v>
      </c>
    </row>
    <row r="297" spans="1:10" x14ac:dyDescent="0.3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35">
      <c r="A298" s="291" t="s">
        <v>3193</v>
      </c>
      <c r="B298" s="329" t="s">
        <v>480</v>
      </c>
      <c r="C298" s="327" t="s">
        <v>536</v>
      </c>
      <c r="D298" s="327" t="s">
        <v>480</v>
      </c>
      <c r="E298" s="327" t="s">
        <v>507</v>
      </c>
      <c r="F298" s="327" t="s">
        <v>507</v>
      </c>
      <c r="G298" s="329" t="s">
        <v>480</v>
      </c>
      <c r="H298" s="329" t="s">
        <v>507</v>
      </c>
      <c r="I298" s="329" t="s">
        <v>507</v>
      </c>
      <c r="J298" s="57" t="s">
        <v>478</v>
      </c>
    </row>
    <row r="299" spans="1:10" x14ac:dyDescent="0.35">
      <c r="A299" s="291" t="s">
        <v>3195</v>
      </c>
      <c r="B299" s="329" t="s">
        <v>480</v>
      </c>
      <c r="C299" s="327" t="s">
        <v>536</v>
      </c>
      <c r="D299" s="327" t="s">
        <v>480</v>
      </c>
      <c r="E299" s="327" t="s">
        <v>507</v>
      </c>
      <c r="F299" s="327" t="s">
        <v>507</v>
      </c>
      <c r="G299" s="329" t="s">
        <v>480</v>
      </c>
      <c r="H299" s="329" t="s">
        <v>507</v>
      </c>
      <c r="I299" s="329" t="s">
        <v>507</v>
      </c>
      <c r="J299" s="57" t="s">
        <v>478</v>
      </c>
    </row>
    <row r="300" spans="1:10" x14ac:dyDescent="0.35">
      <c r="A300" s="298" t="s">
        <v>3207</v>
      </c>
      <c r="B300" s="327" t="s">
        <v>552</v>
      </c>
      <c r="C300" s="327" t="s">
        <v>536</v>
      </c>
      <c r="D300" s="328" t="s">
        <v>182</v>
      </c>
      <c r="E300" s="328" t="s">
        <v>182</v>
      </c>
      <c r="F300" s="328" t="s">
        <v>182</v>
      </c>
      <c r="G300" s="327" t="s">
        <v>552</v>
      </c>
      <c r="H300" s="327">
        <v>42.78562494471668</v>
      </c>
      <c r="I300" s="327">
        <v>22.8286814646106</v>
      </c>
      <c r="J300" s="57" t="s">
        <v>478</v>
      </c>
    </row>
    <row r="301" spans="1:10" x14ac:dyDescent="0.3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3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35">
      <c r="A303" s="288" t="s">
        <v>544</v>
      </c>
      <c r="B303" s="329" t="s">
        <v>507</v>
      </c>
      <c r="C303" s="327" t="s">
        <v>536</v>
      </c>
      <c r="D303" s="327" t="s">
        <v>507</v>
      </c>
      <c r="E303" s="327" t="s">
        <v>507</v>
      </c>
      <c r="F303" s="327" t="s">
        <v>507</v>
      </c>
      <c r="G303" s="329" t="s">
        <v>507</v>
      </c>
      <c r="H303" s="329" t="s">
        <v>507</v>
      </c>
      <c r="I303" s="329" t="s">
        <v>507</v>
      </c>
      <c r="J303" s="57" t="s">
        <v>478</v>
      </c>
    </row>
    <row r="304" spans="1:10" x14ac:dyDescent="0.3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35">
      <c r="A305" s="288" t="s">
        <v>546</v>
      </c>
      <c r="B305" s="329" t="s">
        <v>507</v>
      </c>
      <c r="C305" s="327" t="s">
        <v>536</v>
      </c>
      <c r="D305" s="327" t="s">
        <v>507</v>
      </c>
      <c r="E305" s="327" t="s">
        <v>507</v>
      </c>
      <c r="F305" s="327" t="s">
        <v>507</v>
      </c>
      <c r="G305" s="329" t="s">
        <v>507</v>
      </c>
      <c r="H305" s="329" t="s">
        <v>507</v>
      </c>
      <c r="I305" s="329" t="s">
        <v>507</v>
      </c>
      <c r="J305" s="57" t="s">
        <v>478</v>
      </c>
    </row>
    <row r="306" spans="1:10" x14ac:dyDescent="0.35">
      <c r="A306" s="288" t="s">
        <v>88</v>
      </c>
      <c r="B306" s="329" t="s">
        <v>480</v>
      </c>
      <c r="C306" s="327" t="s">
        <v>536</v>
      </c>
      <c r="D306" s="327" t="s">
        <v>480</v>
      </c>
      <c r="E306" s="327" t="s">
        <v>505</v>
      </c>
      <c r="F306" s="327" t="s">
        <v>505</v>
      </c>
      <c r="G306" s="329" t="s">
        <v>480</v>
      </c>
      <c r="H306" s="329" t="s">
        <v>505</v>
      </c>
      <c r="I306" s="329" t="s">
        <v>505</v>
      </c>
      <c r="J306" s="57" t="s">
        <v>478</v>
      </c>
    </row>
    <row r="307" spans="1:10" x14ac:dyDescent="0.3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3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3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3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35">
      <c r="A311" s="283" t="s">
        <v>3188</v>
      </c>
      <c r="B311" s="327" t="s">
        <v>507</v>
      </c>
      <c r="C311" s="327" t="s">
        <v>536</v>
      </c>
      <c r="D311" s="327" t="s">
        <v>507</v>
      </c>
      <c r="E311" s="327" t="s">
        <v>507</v>
      </c>
      <c r="F311" s="327" t="s">
        <v>507</v>
      </c>
      <c r="G311" s="327" t="s">
        <v>507</v>
      </c>
      <c r="H311" s="327" t="s">
        <v>507</v>
      </c>
      <c r="I311" s="327" t="s">
        <v>507</v>
      </c>
      <c r="J311" s="327" t="s">
        <v>507</v>
      </c>
    </row>
    <row r="312" spans="1:10" x14ac:dyDescent="0.35">
      <c r="A312" s="283" t="s">
        <v>3189</v>
      </c>
      <c r="B312" s="327" t="s">
        <v>507</v>
      </c>
      <c r="C312" s="327" t="s">
        <v>536</v>
      </c>
      <c r="D312" s="327" t="s">
        <v>507</v>
      </c>
      <c r="E312" s="327" t="s">
        <v>507</v>
      </c>
      <c r="F312" s="327" t="s">
        <v>507</v>
      </c>
      <c r="G312" s="327" t="s">
        <v>507</v>
      </c>
      <c r="H312" s="327" t="s">
        <v>507</v>
      </c>
      <c r="I312" s="327" t="s">
        <v>507</v>
      </c>
      <c r="J312" s="327" t="s">
        <v>507</v>
      </c>
    </row>
    <row r="313" spans="1:10" x14ac:dyDescent="0.35">
      <c r="A313" s="283" t="s">
        <v>3190</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35">
      <c r="A314" s="296" t="s">
        <v>3208</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3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3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3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35">
      <c r="A318" s="283" t="s">
        <v>3188</v>
      </c>
      <c r="B318" s="327" t="s">
        <v>507</v>
      </c>
      <c r="C318" s="327" t="s">
        <v>536</v>
      </c>
      <c r="D318" s="327" t="s">
        <v>507</v>
      </c>
      <c r="E318" s="327" t="s">
        <v>507</v>
      </c>
      <c r="F318" s="327" t="s">
        <v>507</v>
      </c>
      <c r="G318" s="327" t="s">
        <v>507</v>
      </c>
      <c r="H318" s="327" t="s">
        <v>507</v>
      </c>
      <c r="I318" s="327" t="s">
        <v>507</v>
      </c>
      <c r="J318" s="327" t="s">
        <v>507</v>
      </c>
    </row>
    <row r="319" spans="1:10" x14ac:dyDescent="0.35">
      <c r="A319" s="283" t="s">
        <v>3189</v>
      </c>
      <c r="B319" s="327" t="s">
        <v>507</v>
      </c>
      <c r="C319" s="327" t="s">
        <v>536</v>
      </c>
      <c r="D319" s="327" t="s">
        <v>507</v>
      </c>
      <c r="E319" s="327" t="s">
        <v>507</v>
      </c>
      <c r="F319" s="327" t="s">
        <v>507</v>
      </c>
      <c r="G319" s="327" t="s">
        <v>507</v>
      </c>
      <c r="H319" s="327" t="s">
        <v>507</v>
      </c>
      <c r="I319" s="327" t="s">
        <v>507</v>
      </c>
      <c r="J319" s="327" t="s">
        <v>507</v>
      </c>
    </row>
    <row r="320" spans="1:10" x14ac:dyDescent="0.35">
      <c r="A320" s="283" t="s">
        <v>3190</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3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3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3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3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35">
      <c r="A325" s="294" t="s">
        <v>546</v>
      </c>
      <c r="B325" s="329" t="s">
        <v>507</v>
      </c>
      <c r="C325" s="327" t="s">
        <v>536</v>
      </c>
      <c r="D325" s="327" t="s">
        <v>507</v>
      </c>
      <c r="E325" s="327" t="s">
        <v>507</v>
      </c>
      <c r="F325" s="327" t="s">
        <v>507</v>
      </c>
      <c r="G325" s="329" t="s">
        <v>507</v>
      </c>
      <c r="H325" s="329" t="s">
        <v>507</v>
      </c>
      <c r="I325" s="329" t="s">
        <v>507</v>
      </c>
      <c r="J325" s="329" t="s">
        <v>507</v>
      </c>
    </row>
    <row r="326" spans="1:10" x14ac:dyDescent="0.35">
      <c r="A326" s="294" t="s">
        <v>547</v>
      </c>
      <c r="B326" s="329" t="s">
        <v>507</v>
      </c>
      <c r="C326" s="327" t="s">
        <v>536</v>
      </c>
      <c r="D326" s="327" t="s">
        <v>507</v>
      </c>
      <c r="E326" s="327" t="s">
        <v>507</v>
      </c>
      <c r="F326" s="327" t="s">
        <v>507</v>
      </c>
      <c r="G326" s="329" t="s">
        <v>507</v>
      </c>
      <c r="H326" s="329" t="s">
        <v>507</v>
      </c>
      <c r="I326" s="329" t="s">
        <v>507</v>
      </c>
      <c r="J326" s="329" t="s">
        <v>507</v>
      </c>
    </row>
    <row r="327" spans="1:10" x14ac:dyDescent="0.3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35">
      <c r="A328" s="296" t="s">
        <v>3209</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3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3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3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35">
      <c r="A332" s="283" t="s">
        <v>3188</v>
      </c>
      <c r="B332" s="327" t="s">
        <v>507</v>
      </c>
      <c r="C332" s="327" t="s">
        <v>536</v>
      </c>
      <c r="D332" s="327" t="s">
        <v>507</v>
      </c>
      <c r="E332" s="327" t="s">
        <v>507</v>
      </c>
      <c r="F332" s="327" t="s">
        <v>507</v>
      </c>
      <c r="G332" s="327" t="s">
        <v>507</v>
      </c>
      <c r="H332" s="327" t="s">
        <v>507</v>
      </c>
      <c r="I332" s="327" t="s">
        <v>507</v>
      </c>
      <c r="J332" s="327" t="s">
        <v>507</v>
      </c>
    </row>
    <row r="333" spans="1:10" x14ac:dyDescent="0.35">
      <c r="A333" s="283" t="s">
        <v>3189</v>
      </c>
      <c r="B333" s="327" t="s">
        <v>507</v>
      </c>
      <c r="C333" s="327" t="s">
        <v>536</v>
      </c>
      <c r="D333" s="327" t="s">
        <v>507</v>
      </c>
      <c r="E333" s="327" t="s">
        <v>507</v>
      </c>
      <c r="F333" s="327" t="s">
        <v>507</v>
      </c>
      <c r="G333" s="327" t="s">
        <v>507</v>
      </c>
      <c r="H333" s="327" t="s">
        <v>507</v>
      </c>
      <c r="I333" s="327" t="s">
        <v>507</v>
      </c>
      <c r="J333" s="327" t="s">
        <v>507</v>
      </c>
    </row>
    <row r="334" spans="1:10" x14ac:dyDescent="0.35">
      <c r="A334" s="283" t="s">
        <v>3190</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3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3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3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3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3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35">
      <c r="A340" s="294" t="s">
        <v>546</v>
      </c>
      <c r="B340" s="329" t="s">
        <v>507</v>
      </c>
      <c r="C340" s="327" t="s">
        <v>536</v>
      </c>
      <c r="D340" s="327" t="s">
        <v>507</v>
      </c>
      <c r="E340" s="327" t="s">
        <v>507</v>
      </c>
      <c r="F340" s="327" t="s">
        <v>507</v>
      </c>
      <c r="G340" s="329" t="s">
        <v>507</v>
      </c>
      <c r="H340" s="329" t="s">
        <v>507</v>
      </c>
      <c r="I340" s="329" t="s">
        <v>507</v>
      </c>
      <c r="J340" s="329" t="s">
        <v>507</v>
      </c>
    </row>
    <row r="341" spans="1:10" x14ac:dyDescent="0.35">
      <c r="A341" s="294" t="s">
        <v>547</v>
      </c>
      <c r="B341" s="329" t="s">
        <v>507</v>
      </c>
      <c r="C341" s="327" t="s">
        <v>536</v>
      </c>
      <c r="D341" s="327" t="s">
        <v>507</v>
      </c>
      <c r="E341" s="327" t="s">
        <v>507</v>
      </c>
      <c r="F341" s="327" t="s">
        <v>507</v>
      </c>
      <c r="G341" s="329" t="s">
        <v>507</v>
      </c>
      <c r="H341" s="329" t="s">
        <v>507</v>
      </c>
      <c r="I341" s="329" t="s">
        <v>507</v>
      </c>
      <c r="J341" s="329" t="s">
        <v>507</v>
      </c>
    </row>
    <row r="342" spans="1:10" x14ac:dyDescent="0.3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3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3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3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3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35">
      <c r="A347" s="283" t="s">
        <v>3188</v>
      </c>
      <c r="B347" s="327" t="s">
        <v>507</v>
      </c>
      <c r="C347" s="327" t="s">
        <v>536</v>
      </c>
      <c r="D347" s="327" t="s">
        <v>507</v>
      </c>
      <c r="E347" s="327" t="s">
        <v>507</v>
      </c>
      <c r="F347" s="327" t="s">
        <v>507</v>
      </c>
      <c r="G347" s="327" t="s">
        <v>507</v>
      </c>
      <c r="H347" s="327" t="s">
        <v>507</v>
      </c>
      <c r="I347" s="327" t="s">
        <v>507</v>
      </c>
      <c r="J347" s="327" t="s">
        <v>507</v>
      </c>
    </row>
    <row r="348" spans="1:10" x14ac:dyDescent="0.35">
      <c r="A348" s="283" t="s">
        <v>3189</v>
      </c>
      <c r="B348" s="327" t="s">
        <v>507</v>
      </c>
      <c r="C348" s="327" t="s">
        <v>536</v>
      </c>
      <c r="D348" s="327" t="s">
        <v>507</v>
      </c>
      <c r="E348" s="327" t="s">
        <v>507</v>
      </c>
      <c r="F348" s="327" t="s">
        <v>507</v>
      </c>
      <c r="G348" s="327" t="s">
        <v>507</v>
      </c>
      <c r="H348" s="327" t="s">
        <v>507</v>
      </c>
      <c r="I348" s="327" t="s">
        <v>507</v>
      </c>
      <c r="J348" s="327" t="s">
        <v>507</v>
      </c>
    </row>
    <row r="349" spans="1:10" x14ac:dyDescent="0.35">
      <c r="A349" s="283" t="s">
        <v>3190</v>
      </c>
      <c r="B349" s="327" t="s">
        <v>480</v>
      </c>
      <c r="C349" s="327" t="s">
        <v>536</v>
      </c>
      <c r="D349" s="327" t="s">
        <v>512</v>
      </c>
      <c r="E349" s="327" t="s">
        <v>478</v>
      </c>
      <c r="F349" s="327" t="s">
        <v>478</v>
      </c>
      <c r="G349" s="327" t="s">
        <v>480</v>
      </c>
      <c r="H349" s="327" t="s">
        <v>478</v>
      </c>
      <c r="I349" s="327" t="s">
        <v>478</v>
      </c>
      <c r="J349" s="327" t="s">
        <v>478</v>
      </c>
    </row>
    <row r="350" spans="1:10" x14ac:dyDescent="0.3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3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3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3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35">
      <c r="A354" s="283" t="s">
        <v>3188</v>
      </c>
      <c r="B354" s="329" t="s">
        <v>507</v>
      </c>
      <c r="C354" s="327" t="s">
        <v>536</v>
      </c>
      <c r="D354" s="327" t="s">
        <v>507</v>
      </c>
      <c r="E354" s="327" t="s">
        <v>507</v>
      </c>
      <c r="F354" s="327" t="s">
        <v>507</v>
      </c>
      <c r="G354" s="329" t="s">
        <v>507</v>
      </c>
      <c r="H354" s="329" t="s">
        <v>507</v>
      </c>
      <c r="I354" s="329" t="s">
        <v>507</v>
      </c>
      <c r="J354" s="329" t="s">
        <v>507</v>
      </c>
    </row>
    <row r="355" spans="1:10" x14ac:dyDescent="0.35">
      <c r="A355" s="283" t="s">
        <v>3189</v>
      </c>
      <c r="B355" s="329" t="s">
        <v>507</v>
      </c>
      <c r="C355" s="327" t="s">
        <v>536</v>
      </c>
      <c r="D355" s="327" t="s">
        <v>507</v>
      </c>
      <c r="E355" s="327" t="s">
        <v>507</v>
      </c>
      <c r="F355" s="327" t="s">
        <v>507</v>
      </c>
      <c r="G355" s="329" t="s">
        <v>507</v>
      </c>
      <c r="H355" s="329" t="s">
        <v>507</v>
      </c>
      <c r="I355" s="329" t="s">
        <v>507</v>
      </c>
      <c r="J355" s="329" t="s">
        <v>507</v>
      </c>
    </row>
    <row r="356" spans="1:10" x14ac:dyDescent="0.35">
      <c r="A356" s="283" t="s">
        <v>3190</v>
      </c>
      <c r="B356" s="329" t="s">
        <v>480</v>
      </c>
      <c r="C356" s="327" t="s">
        <v>536</v>
      </c>
      <c r="D356" s="327" t="s">
        <v>512</v>
      </c>
      <c r="E356" s="327" t="s">
        <v>478</v>
      </c>
      <c r="F356" s="327" t="s">
        <v>478</v>
      </c>
      <c r="G356" s="329" t="s">
        <v>480</v>
      </c>
      <c r="H356" s="329" t="s">
        <v>478</v>
      </c>
      <c r="I356" s="329" t="s">
        <v>478</v>
      </c>
      <c r="J356" s="329" t="s">
        <v>478</v>
      </c>
    </row>
    <row r="357" spans="1:10" x14ac:dyDescent="0.35">
      <c r="A357" s="290" t="s">
        <v>585</v>
      </c>
      <c r="B357" s="327" t="s">
        <v>552</v>
      </c>
      <c r="C357" s="327" t="s">
        <v>536</v>
      </c>
      <c r="D357" s="328" t="s">
        <v>182</v>
      </c>
      <c r="E357" s="328" t="s">
        <v>182</v>
      </c>
      <c r="F357" s="328" t="s">
        <v>182</v>
      </c>
      <c r="G357" s="327" t="s">
        <v>552</v>
      </c>
      <c r="H357" s="327" t="s">
        <v>3082</v>
      </c>
      <c r="I357" s="327" t="s">
        <v>3082</v>
      </c>
      <c r="J357" s="328" t="s">
        <v>182</v>
      </c>
    </row>
    <row r="358" spans="1:10" x14ac:dyDescent="0.35">
      <c r="A358" s="283" t="s">
        <v>560</v>
      </c>
      <c r="B358" s="329" t="s">
        <v>480</v>
      </c>
      <c r="C358" s="327" t="s">
        <v>536</v>
      </c>
      <c r="D358" s="327" t="s">
        <v>480</v>
      </c>
      <c r="E358" s="327" t="s">
        <v>480</v>
      </c>
      <c r="F358" s="327" t="s">
        <v>480</v>
      </c>
      <c r="G358" s="329" t="s">
        <v>480</v>
      </c>
      <c r="H358" s="329" t="s">
        <v>480</v>
      </c>
      <c r="I358" s="329" t="s">
        <v>480</v>
      </c>
      <c r="J358" s="328" t="s">
        <v>182</v>
      </c>
    </row>
    <row r="359" spans="1:10" x14ac:dyDescent="0.35">
      <c r="A359" s="283" t="s">
        <v>561</v>
      </c>
      <c r="B359" s="329" t="s">
        <v>480</v>
      </c>
      <c r="C359" s="327" t="s">
        <v>536</v>
      </c>
      <c r="D359" s="327" t="s">
        <v>480</v>
      </c>
      <c r="E359" s="327" t="s">
        <v>480</v>
      </c>
      <c r="F359" s="327" t="s">
        <v>480</v>
      </c>
      <c r="G359" s="329" t="s">
        <v>480</v>
      </c>
      <c r="H359" s="329" t="s">
        <v>480</v>
      </c>
      <c r="I359" s="329" t="s">
        <v>480</v>
      </c>
      <c r="J359" s="328" t="s">
        <v>182</v>
      </c>
    </row>
    <row r="360" spans="1:10" x14ac:dyDescent="0.35">
      <c r="A360" s="283" t="s">
        <v>562</v>
      </c>
      <c r="B360" s="329" t="s">
        <v>480</v>
      </c>
      <c r="C360" s="327" t="s">
        <v>536</v>
      </c>
      <c r="D360" s="327" t="s">
        <v>480</v>
      </c>
      <c r="E360" s="327" t="s">
        <v>480</v>
      </c>
      <c r="F360" s="327" t="s">
        <v>480</v>
      </c>
      <c r="G360" s="329" t="s">
        <v>480</v>
      </c>
      <c r="H360" s="329" t="s">
        <v>480</v>
      </c>
      <c r="I360" s="329" t="s">
        <v>480</v>
      </c>
      <c r="J360" s="328" t="s">
        <v>182</v>
      </c>
    </row>
    <row r="361" spans="1:10" x14ac:dyDescent="0.35">
      <c r="A361" s="283" t="s">
        <v>3199</v>
      </c>
      <c r="B361" s="327" t="s">
        <v>480</v>
      </c>
      <c r="C361" s="327" t="s">
        <v>536</v>
      </c>
      <c r="D361" s="328" t="s">
        <v>182</v>
      </c>
      <c r="E361" s="328" t="s">
        <v>182</v>
      </c>
      <c r="F361" s="328" t="s">
        <v>182</v>
      </c>
      <c r="G361" s="327" t="s">
        <v>480</v>
      </c>
      <c r="H361" s="327" t="s">
        <v>507</v>
      </c>
      <c r="I361" s="327" t="s">
        <v>507</v>
      </c>
      <c r="J361" s="328" t="s">
        <v>182</v>
      </c>
    </row>
    <row r="362" spans="1:10" x14ac:dyDescent="0.35">
      <c r="A362" s="283" t="s">
        <v>539</v>
      </c>
      <c r="B362" s="329" t="s">
        <v>480</v>
      </c>
      <c r="C362" s="327" t="s">
        <v>536</v>
      </c>
      <c r="D362" s="327" t="s">
        <v>480</v>
      </c>
      <c r="E362" s="327" t="s">
        <v>480</v>
      </c>
      <c r="F362" s="327" t="s">
        <v>480</v>
      </c>
      <c r="G362" s="329" t="s">
        <v>480</v>
      </c>
      <c r="H362" s="329" t="s">
        <v>480</v>
      </c>
      <c r="I362" s="329" t="s">
        <v>480</v>
      </c>
      <c r="J362" s="328" t="s">
        <v>182</v>
      </c>
    </row>
    <row r="363" spans="1:10" x14ac:dyDescent="0.35">
      <c r="A363" s="283" t="s">
        <v>3190</v>
      </c>
      <c r="B363" s="329" t="s">
        <v>480</v>
      </c>
      <c r="C363" s="327" t="s">
        <v>536</v>
      </c>
      <c r="D363" s="327" t="s">
        <v>480</v>
      </c>
      <c r="E363" s="327" t="s">
        <v>478</v>
      </c>
      <c r="F363" s="327" t="s">
        <v>478</v>
      </c>
      <c r="G363" s="329" t="s">
        <v>480</v>
      </c>
      <c r="H363" s="329" t="s">
        <v>478</v>
      </c>
      <c r="I363" s="329" t="s">
        <v>478</v>
      </c>
      <c r="J363" s="328" t="s">
        <v>182</v>
      </c>
    </row>
    <row r="364" spans="1:10" x14ac:dyDescent="0.35">
      <c r="A364" s="283" t="s">
        <v>3200</v>
      </c>
      <c r="B364" s="327" t="s">
        <v>507</v>
      </c>
      <c r="C364" s="327" t="s">
        <v>536</v>
      </c>
      <c r="D364" s="328" t="s">
        <v>182</v>
      </c>
      <c r="E364" s="328" t="s">
        <v>182</v>
      </c>
      <c r="F364" s="328" t="s">
        <v>182</v>
      </c>
      <c r="G364" s="327" t="s">
        <v>507</v>
      </c>
      <c r="H364" s="327" t="s">
        <v>507</v>
      </c>
      <c r="I364" s="327" t="s">
        <v>507</v>
      </c>
      <c r="J364" s="328" t="s">
        <v>182</v>
      </c>
    </row>
    <row r="365" spans="1:10" x14ac:dyDescent="0.35">
      <c r="A365" s="290" t="s">
        <v>586</v>
      </c>
      <c r="B365" s="327" t="s">
        <v>552</v>
      </c>
      <c r="C365" s="327" t="s">
        <v>536</v>
      </c>
      <c r="D365" s="328" t="s">
        <v>182</v>
      </c>
      <c r="E365" s="328" t="s">
        <v>182</v>
      </c>
      <c r="F365" s="328" t="s">
        <v>182</v>
      </c>
      <c r="G365" s="327" t="s">
        <v>552</v>
      </c>
      <c r="H365" s="327" t="s">
        <v>3082</v>
      </c>
      <c r="I365" s="327" t="s">
        <v>3082</v>
      </c>
      <c r="J365" s="328" t="s">
        <v>182</v>
      </c>
    </row>
    <row r="366" spans="1:10" x14ac:dyDescent="0.35">
      <c r="A366" s="283" t="s">
        <v>574</v>
      </c>
      <c r="B366" s="329" t="s">
        <v>480</v>
      </c>
      <c r="C366" s="327" t="s">
        <v>536</v>
      </c>
      <c r="D366" s="327" t="s">
        <v>480</v>
      </c>
      <c r="E366" s="327" t="s">
        <v>480</v>
      </c>
      <c r="F366" s="327" t="s">
        <v>480</v>
      </c>
      <c r="G366" s="329" t="s">
        <v>480</v>
      </c>
      <c r="H366" s="329" t="s">
        <v>480</v>
      </c>
      <c r="I366" s="329" t="s">
        <v>480</v>
      </c>
      <c r="J366" s="328" t="s">
        <v>182</v>
      </c>
    </row>
    <row r="367" spans="1:10" x14ac:dyDescent="0.35">
      <c r="A367" s="283" t="s">
        <v>575</v>
      </c>
      <c r="B367" s="329" t="s">
        <v>480</v>
      </c>
      <c r="C367" s="327" t="s">
        <v>536</v>
      </c>
      <c r="D367" s="327" t="s">
        <v>480</v>
      </c>
      <c r="E367" s="327" t="s">
        <v>480</v>
      </c>
      <c r="F367" s="327" t="s">
        <v>480</v>
      </c>
      <c r="G367" s="329" t="s">
        <v>480</v>
      </c>
      <c r="H367" s="329" t="s">
        <v>480</v>
      </c>
      <c r="I367" s="329" t="s">
        <v>480</v>
      </c>
      <c r="J367" s="328" t="s">
        <v>182</v>
      </c>
    </row>
    <row r="368" spans="1:10" x14ac:dyDescent="0.35">
      <c r="A368" s="283" t="s">
        <v>560</v>
      </c>
      <c r="B368" s="329" t="s">
        <v>480</v>
      </c>
      <c r="C368" s="327" t="s">
        <v>536</v>
      </c>
      <c r="D368" s="327" t="s">
        <v>480</v>
      </c>
      <c r="E368" s="327" t="s">
        <v>480</v>
      </c>
      <c r="F368" s="327" t="s">
        <v>480</v>
      </c>
      <c r="G368" s="329" t="s">
        <v>480</v>
      </c>
      <c r="H368" s="329" t="s">
        <v>480</v>
      </c>
      <c r="I368" s="329" t="s">
        <v>480</v>
      </c>
      <c r="J368" s="328" t="s">
        <v>182</v>
      </c>
    </row>
    <row r="369" spans="1:10" x14ac:dyDescent="0.35">
      <c r="A369" s="283" t="s">
        <v>3204</v>
      </c>
      <c r="B369" s="327" t="s">
        <v>480</v>
      </c>
      <c r="C369" s="327" t="s">
        <v>536</v>
      </c>
      <c r="D369" s="328" t="s">
        <v>182</v>
      </c>
      <c r="E369" s="328" t="s">
        <v>182</v>
      </c>
      <c r="F369" s="328" t="s">
        <v>182</v>
      </c>
      <c r="G369" s="327" t="s">
        <v>480</v>
      </c>
      <c r="H369" s="327" t="s">
        <v>480</v>
      </c>
      <c r="I369" s="327" t="s">
        <v>480</v>
      </c>
      <c r="J369" s="328" t="s">
        <v>182</v>
      </c>
    </row>
    <row r="370" spans="1:10" x14ac:dyDescent="0.35">
      <c r="A370" s="283" t="s">
        <v>539</v>
      </c>
      <c r="B370" s="329" t="s">
        <v>480</v>
      </c>
      <c r="C370" s="327" t="s">
        <v>536</v>
      </c>
      <c r="D370" s="327" t="s">
        <v>480</v>
      </c>
      <c r="E370" s="327" t="s">
        <v>480</v>
      </c>
      <c r="F370" s="327" t="s">
        <v>480</v>
      </c>
      <c r="G370" s="329" t="s">
        <v>480</v>
      </c>
      <c r="H370" s="329" t="s">
        <v>480</v>
      </c>
      <c r="I370" s="329" t="s">
        <v>480</v>
      </c>
      <c r="J370" s="328" t="s">
        <v>182</v>
      </c>
    </row>
    <row r="371" spans="1:10" x14ac:dyDescent="0.35">
      <c r="A371" s="283" t="s">
        <v>3190</v>
      </c>
      <c r="B371" s="329" t="s">
        <v>480</v>
      </c>
      <c r="C371" s="327" t="s">
        <v>536</v>
      </c>
      <c r="D371" s="327" t="s">
        <v>480</v>
      </c>
      <c r="E371" s="327" t="s">
        <v>478</v>
      </c>
      <c r="F371" s="327" t="s">
        <v>478</v>
      </c>
      <c r="G371" s="329" t="s">
        <v>480</v>
      </c>
      <c r="H371" s="329" t="s">
        <v>478</v>
      </c>
      <c r="I371" s="329" t="s">
        <v>478</v>
      </c>
      <c r="J371" s="328" t="s">
        <v>182</v>
      </c>
    </row>
    <row r="372" spans="1:10" x14ac:dyDescent="0.35">
      <c r="A372" s="283" t="s">
        <v>3205</v>
      </c>
      <c r="B372" s="327" t="s">
        <v>507</v>
      </c>
      <c r="C372" s="327" t="s">
        <v>536</v>
      </c>
      <c r="D372" s="328" t="s">
        <v>182</v>
      </c>
      <c r="E372" s="328" t="s">
        <v>182</v>
      </c>
      <c r="F372" s="328" t="s">
        <v>182</v>
      </c>
      <c r="G372" s="327" t="s">
        <v>507</v>
      </c>
      <c r="H372" s="327" t="s">
        <v>507</v>
      </c>
      <c r="I372" s="327" t="s">
        <v>507</v>
      </c>
      <c r="J372" s="328" t="s">
        <v>182</v>
      </c>
    </row>
    <row r="373" spans="1:10" x14ac:dyDescent="0.3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3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3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35">
      <c r="A376" s="288" t="s">
        <v>543</v>
      </c>
      <c r="B376" s="329" t="s">
        <v>478</v>
      </c>
      <c r="C376" s="327" t="s">
        <v>536</v>
      </c>
      <c r="D376" s="327" t="s">
        <v>478</v>
      </c>
      <c r="E376" s="327" t="s">
        <v>478</v>
      </c>
      <c r="F376" s="327" t="s">
        <v>478</v>
      </c>
      <c r="G376" s="329" t="s">
        <v>478</v>
      </c>
      <c r="H376" s="329" t="s">
        <v>478</v>
      </c>
      <c r="I376" s="329" t="s">
        <v>478</v>
      </c>
      <c r="J376" s="329" t="s">
        <v>478</v>
      </c>
    </row>
    <row r="377" spans="1:10" x14ac:dyDescent="0.35">
      <c r="A377" s="288" t="s">
        <v>544</v>
      </c>
      <c r="B377" s="329" t="s">
        <v>478</v>
      </c>
      <c r="C377" s="327" t="s">
        <v>536</v>
      </c>
      <c r="D377" s="327" t="s">
        <v>478</v>
      </c>
      <c r="E377" s="327" t="s">
        <v>478</v>
      </c>
      <c r="F377" s="327" t="s">
        <v>478</v>
      </c>
      <c r="G377" s="329" t="s">
        <v>478</v>
      </c>
      <c r="H377" s="329" t="s">
        <v>478</v>
      </c>
      <c r="I377" s="329" t="s">
        <v>478</v>
      </c>
      <c r="J377" s="329" t="s">
        <v>478</v>
      </c>
    </row>
    <row r="378" spans="1:10" x14ac:dyDescent="0.35">
      <c r="A378" s="288" t="s">
        <v>545</v>
      </c>
      <c r="B378" s="329" t="s">
        <v>478</v>
      </c>
      <c r="C378" s="327" t="s">
        <v>536</v>
      </c>
      <c r="D378" s="327" t="s">
        <v>478</v>
      </c>
      <c r="E378" s="327" t="s">
        <v>478</v>
      </c>
      <c r="F378" s="327" t="s">
        <v>478</v>
      </c>
      <c r="G378" s="329" t="s">
        <v>478</v>
      </c>
      <c r="H378" s="329" t="s">
        <v>478</v>
      </c>
      <c r="I378" s="329" t="s">
        <v>478</v>
      </c>
      <c r="J378" s="329" t="s">
        <v>478</v>
      </c>
    </row>
    <row r="379" spans="1:10" x14ac:dyDescent="0.3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35">
      <c r="A380" s="288" t="s">
        <v>547</v>
      </c>
      <c r="B380" s="329" t="s">
        <v>507</v>
      </c>
      <c r="C380" s="327" t="s">
        <v>536</v>
      </c>
      <c r="D380" s="327" t="s">
        <v>507</v>
      </c>
      <c r="E380" s="327" t="s">
        <v>507</v>
      </c>
      <c r="F380" s="327" t="s">
        <v>507</v>
      </c>
      <c r="G380" s="329" t="s">
        <v>507</v>
      </c>
      <c r="H380" s="329" t="s">
        <v>507</v>
      </c>
      <c r="I380" s="329" t="s">
        <v>507</v>
      </c>
      <c r="J380" s="329" t="s">
        <v>507</v>
      </c>
    </row>
    <row r="381" spans="1:10" x14ac:dyDescent="0.35">
      <c r="A381" s="288" t="s">
        <v>88</v>
      </c>
      <c r="B381" s="329" t="s">
        <v>478</v>
      </c>
      <c r="C381" s="327" t="s">
        <v>536</v>
      </c>
      <c r="D381" s="327" t="s">
        <v>478</v>
      </c>
      <c r="E381" s="327" t="s">
        <v>478</v>
      </c>
      <c r="F381" s="327" t="s">
        <v>478</v>
      </c>
      <c r="G381" s="329" t="s">
        <v>478</v>
      </c>
      <c r="H381" s="329" t="s">
        <v>478</v>
      </c>
      <c r="I381" s="329" t="s">
        <v>478</v>
      </c>
      <c r="J381" s="329" t="s">
        <v>478</v>
      </c>
    </row>
    <row r="382" spans="1:10" x14ac:dyDescent="0.3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3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3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3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35">
      <c r="A386" s="288" t="s">
        <v>546</v>
      </c>
      <c r="B386" s="329" t="s">
        <v>507</v>
      </c>
      <c r="C386" s="327" t="s">
        <v>536</v>
      </c>
      <c r="D386" s="327" t="s">
        <v>507</v>
      </c>
      <c r="E386" s="327" t="s">
        <v>507</v>
      </c>
      <c r="F386" s="327" t="s">
        <v>507</v>
      </c>
      <c r="G386" s="329" t="s">
        <v>507</v>
      </c>
      <c r="H386" s="329" t="s">
        <v>507</v>
      </c>
      <c r="I386" s="329" t="s">
        <v>507</v>
      </c>
      <c r="J386" s="329" t="s">
        <v>507</v>
      </c>
    </row>
    <row r="387" spans="1:10" x14ac:dyDescent="0.35">
      <c r="A387" s="288" t="s">
        <v>547</v>
      </c>
      <c r="B387" s="329" t="s">
        <v>507</v>
      </c>
      <c r="C387" s="327" t="s">
        <v>536</v>
      </c>
      <c r="D387" s="327" t="s">
        <v>507</v>
      </c>
      <c r="E387" s="327" t="s">
        <v>507</v>
      </c>
      <c r="F387" s="327" t="s">
        <v>507</v>
      </c>
      <c r="G387" s="329" t="s">
        <v>507</v>
      </c>
      <c r="H387" s="329" t="s">
        <v>507</v>
      </c>
      <c r="I387" s="329" t="s">
        <v>507</v>
      </c>
      <c r="J387" s="329" t="s">
        <v>507</v>
      </c>
    </row>
    <row r="388" spans="1:10" x14ac:dyDescent="0.35">
      <c r="A388" s="288" t="s">
        <v>88</v>
      </c>
      <c r="B388" s="329" t="s">
        <v>505</v>
      </c>
      <c r="C388" s="327" t="s">
        <v>536</v>
      </c>
      <c r="D388" s="327" t="s">
        <v>501</v>
      </c>
      <c r="E388" s="327" t="s">
        <v>505</v>
      </c>
      <c r="F388" s="327" t="s">
        <v>505</v>
      </c>
      <c r="G388" s="329" t="s">
        <v>505</v>
      </c>
      <c r="H388" s="329" t="s">
        <v>505</v>
      </c>
      <c r="I388" s="329" t="s">
        <v>505</v>
      </c>
      <c r="J388" s="329" t="s">
        <v>478</v>
      </c>
    </row>
    <row r="389" spans="1:10" x14ac:dyDescent="0.3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3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3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3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35">
      <c r="A393" s="288" t="s">
        <v>546</v>
      </c>
      <c r="B393" s="329" t="s">
        <v>507</v>
      </c>
      <c r="C393" s="327" t="s">
        <v>536</v>
      </c>
      <c r="D393" s="327" t="s">
        <v>507</v>
      </c>
      <c r="E393" s="327" t="s">
        <v>507</v>
      </c>
      <c r="F393" s="327" t="s">
        <v>507</v>
      </c>
      <c r="G393" s="329" t="s">
        <v>507</v>
      </c>
      <c r="H393" s="329" t="s">
        <v>507</v>
      </c>
      <c r="I393" s="329" t="s">
        <v>507</v>
      </c>
      <c r="J393" s="329" t="s">
        <v>507</v>
      </c>
    </row>
    <row r="394" spans="1:10" x14ac:dyDescent="0.35">
      <c r="A394" s="288" t="s">
        <v>547</v>
      </c>
      <c r="B394" s="329" t="s">
        <v>507</v>
      </c>
      <c r="C394" s="327" t="s">
        <v>536</v>
      </c>
      <c r="D394" s="327" t="s">
        <v>507</v>
      </c>
      <c r="E394" s="327" t="s">
        <v>507</v>
      </c>
      <c r="F394" s="327" t="s">
        <v>507</v>
      </c>
      <c r="G394" s="329" t="s">
        <v>507</v>
      </c>
      <c r="H394" s="329" t="s">
        <v>507</v>
      </c>
      <c r="I394" s="329" t="s">
        <v>507</v>
      </c>
      <c r="J394" s="329" t="s">
        <v>507</v>
      </c>
    </row>
    <row r="395" spans="1:10" x14ac:dyDescent="0.35">
      <c r="A395" s="288" t="s">
        <v>88</v>
      </c>
      <c r="B395" s="329" t="s">
        <v>478</v>
      </c>
      <c r="C395" s="327" t="s">
        <v>536</v>
      </c>
      <c r="D395" s="327" t="s">
        <v>478</v>
      </c>
      <c r="E395" s="327" t="s">
        <v>478</v>
      </c>
      <c r="F395" s="327" t="s">
        <v>478</v>
      </c>
      <c r="G395" s="329" t="s">
        <v>478</v>
      </c>
      <c r="H395" s="329" t="s">
        <v>478</v>
      </c>
      <c r="I395" s="329" t="s">
        <v>478</v>
      </c>
      <c r="J395" s="329" t="s">
        <v>478</v>
      </c>
    </row>
    <row r="396" spans="1:10" x14ac:dyDescent="0.3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3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3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35">
      <c r="A399" s="288" t="s">
        <v>544</v>
      </c>
      <c r="B399" s="329" t="s">
        <v>507</v>
      </c>
      <c r="C399" s="327" t="s">
        <v>536</v>
      </c>
      <c r="D399" s="327" t="s">
        <v>507</v>
      </c>
      <c r="E399" s="327" t="s">
        <v>507</v>
      </c>
      <c r="F399" s="327" t="s">
        <v>507</v>
      </c>
      <c r="G399" s="329" t="s">
        <v>507</v>
      </c>
      <c r="H399" s="329" t="s">
        <v>507</v>
      </c>
      <c r="I399" s="329" t="s">
        <v>507</v>
      </c>
      <c r="J399" s="328" t="s">
        <v>182</v>
      </c>
    </row>
    <row r="400" spans="1:10" x14ac:dyDescent="0.35">
      <c r="A400" s="288" t="s">
        <v>545</v>
      </c>
      <c r="B400" s="329" t="s">
        <v>507</v>
      </c>
      <c r="C400" s="327" t="s">
        <v>536</v>
      </c>
      <c r="D400" s="327" t="s">
        <v>507</v>
      </c>
      <c r="E400" s="327" t="s">
        <v>507</v>
      </c>
      <c r="F400" s="327" t="s">
        <v>507</v>
      </c>
      <c r="G400" s="329" t="s">
        <v>507</v>
      </c>
      <c r="H400" s="329" t="s">
        <v>507</v>
      </c>
      <c r="I400" s="329" t="s">
        <v>507</v>
      </c>
      <c r="J400" s="328" t="s">
        <v>182</v>
      </c>
    </row>
    <row r="401" spans="1:13" x14ac:dyDescent="0.35">
      <c r="A401" s="288" t="s">
        <v>546</v>
      </c>
      <c r="B401" s="329" t="s">
        <v>507</v>
      </c>
      <c r="C401" s="327" t="s">
        <v>536</v>
      </c>
      <c r="D401" s="327" t="s">
        <v>507</v>
      </c>
      <c r="E401" s="327" t="s">
        <v>507</v>
      </c>
      <c r="F401" s="327" t="s">
        <v>507</v>
      </c>
      <c r="G401" s="329" t="s">
        <v>507</v>
      </c>
      <c r="H401" s="329" t="s">
        <v>507</v>
      </c>
      <c r="I401" s="329" t="s">
        <v>507</v>
      </c>
      <c r="J401" s="328" t="s">
        <v>182</v>
      </c>
    </row>
    <row r="402" spans="1:13" x14ac:dyDescent="0.35">
      <c r="A402" s="288" t="s">
        <v>88</v>
      </c>
      <c r="B402" s="329" t="s">
        <v>507</v>
      </c>
      <c r="C402" s="327" t="s">
        <v>536</v>
      </c>
      <c r="D402" s="327" t="s">
        <v>507</v>
      </c>
      <c r="E402" s="327" t="s">
        <v>507</v>
      </c>
      <c r="F402" s="327" t="s">
        <v>507</v>
      </c>
      <c r="G402" s="329" t="s">
        <v>507</v>
      </c>
      <c r="H402" s="329" t="s">
        <v>507</v>
      </c>
      <c r="I402" s="329" t="s">
        <v>507</v>
      </c>
      <c r="J402" s="328" t="s">
        <v>182</v>
      </c>
    </row>
    <row r="403" spans="1:13" x14ac:dyDescent="0.35">
      <c r="A403" s="60" t="s">
        <v>594</v>
      </c>
      <c r="B403" s="330"/>
      <c r="C403" s="330"/>
      <c r="D403" s="330"/>
      <c r="E403" s="330"/>
      <c r="F403" s="330"/>
      <c r="G403" s="330"/>
      <c r="H403" s="330"/>
      <c r="I403" s="330"/>
      <c r="J403" s="330"/>
    </row>
    <row r="404" spans="1:13" x14ac:dyDescent="0.35">
      <c r="A404" s="61" t="s">
        <v>595</v>
      </c>
      <c r="B404" s="328" t="s">
        <v>182</v>
      </c>
      <c r="C404" s="328" t="s">
        <v>182</v>
      </c>
      <c r="D404" s="328" t="s">
        <v>182</v>
      </c>
      <c r="E404" s="328" t="s">
        <v>182</v>
      </c>
      <c r="F404" s="328" t="s">
        <v>182</v>
      </c>
      <c r="G404" s="328" t="s">
        <v>182</v>
      </c>
      <c r="H404" s="328" t="s">
        <v>182</v>
      </c>
      <c r="I404" s="328" t="s">
        <v>182</v>
      </c>
      <c r="J404" s="328" t="s">
        <v>182</v>
      </c>
    </row>
    <row r="405" spans="1:13" x14ac:dyDescent="0.35">
      <c r="A405" s="290" t="s">
        <v>3190</v>
      </c>
      <c r="B405" s="329" t="s">
        <v>478</v>
      </c>
      <c r="C405" s="327" t="s">
        <v>536</v>
      </c>
      <c r="D405" s="327" t="s">
        <v>478</v>
      </c>
      <c r="E405" s="327" t="s">
        <v>478</v>
      </c>
      <c r="F405" s="327" t="s">
        <v>478</v>
      </c>
      <c r="G405" s="329" t="s">
        <v>478</v>
      </c>
      <c r="H405" s="329" t="s">
        <v>478</v>
      </c>
      <c r="I405" s="329" t="s">
        <v>478</v>
      </c>
      <c r="J405" s="329" t="s">
        <v>478</v>
      </c>
    </row>
    <row r="406" spans="1:13" x14ac:dyDescent="0.35">
      <c r="A406" s="290" t="s">
        <v>3210</v>
      </c>
      <c r="B406" s="329" t="s">
        <v>478</v>
      </c>
      <c r="C406" s="327" t="s">
        <v>536</v>
      </c>
      <c r="D406" s="327" t="s">
        <v>478</v>
      </c>
      <c r="E406" s="327" t="s">
        <v>478</v>
      </c>
      <c r="F406" s="327" t="s">
        <v>478</v>
      </c>
      <c r="G406" s="329" t="s">
        <v>478</v>
      </c>
      <c r="H406" s="329" t="s">
        <v>478</v>
      </c>
      <c r="I406" s="329" t="s">
        <v>478</v>
      </c>
      <c r="J406" s="329" t="s">
        <v>478</v>
      </c>
    </row>
    <row r="408" spans="1:13" x14ac:dyDescent="0.3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18" t="s">
        <v>597</v>
      </c>
      <c r="B410" s="418"/>
      <c r="C410" s="418"/>
      <c r="D410" s="418"/>
      <c r="E410" s="418"/>
      <c r="F410" s="418"/>
      <c r="G410" s="418"/>
      <c r="H410" s="217"/>
      <c r="I410" s="217"/>
      <c r="J410" s="217"/>
      <c r="K410" s="217"/>
      <c r="L410" s="217"/>
      <c r="M410" s="49" t="s">
        <v>462</v>
      </c>
    </row>
    <row r="411" spans="1:13" ht="15.5" x14ac:dyDescent="0.35">
      <c r="A411" s="212" t="s">
        <v>707</v>
      </c>
      <c r="B411" s="52"/>
      <c r="C411" s="52"/>
      <c r="D411" s="52"/>
      <c r="E411" s="52"/>
      <c r="F411" s="52"/>
      <c r="G411" s="52"/>
      <c r="H411" s="217"/>
      <c r="I411" s="217"/>
      <c r="J411" s="217"/>
      <c r="K411" s="217"/>
      <c r="L411" s="217"/>
      <c r="M411" s="49" t="s">
        <v>3351</v>
      </c>
    </row>
    <row r="412" spans="1:13" x14ac:dyDescent="0.35">
      <c r="A412" s="219"/>
      <c r="B412" s="217"/>
      <c r="C412" s="217"/>
      <c r="D412" s="217"/>
      <c r="E412" s="217"/>
      <c r="F412" s="217"/>
      <c r="G412" s="217"/>
      <c r="H412" s="217"/>
      <c r="I412" s="217"/>
      <c r="J412" s="217"/>
      <c r="K412" s="217"/>
      <c r="L412" s="218"/>
      <c r="M412" s="49" t="s">
        <v>463</v>
      </c>
    </row>
    <row r="413" spans="1:13" x14ac:dyDescent="0.35">
      <c r="A413" s="217"/>
      <c r="B413" s="217"/>
      <c r="C413" s="217"/>
      <c r="D413" s="217"/>
      <c r="E413" s="217"/>
      <c r="F413" s="217"/>
      <c r="G413" s="217"/>
      <c r="H413" s="217"/>
      <c r="I413" s="217"/>
      <c r="J413" s="217"/>
      <c r="K413" s="217"/>
      <c r="L413" s="217"/>
      <c r="M413" s="220"/>
    </row>
    <row r="414" spans="1:13" ht="37" x14ac:dyDescent="0.3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 thickBot="1" x14ac:dyDescent="0.4">
      <c r="A415" s="227"/>
      <c r="B415" s="441" t="s">
        <v>472</v>
      </c>
      <c r="C415" s="441"/>
      <c r="D415" s="442"/>
      <c r="E415" s="443" t="s">
        <v>605</v>
      </c>
      <c r="F415" s="441"/>
      <c r="G415" s="442"/>
      <c r="H415" s="443" t="s">
        <v>472</v>
      </c>
      <c r="I415" s="444"/>
      <c r="J415" s="444"/>
      <c r="K415" s="444"/>
      <c r="L415" s="444"/>
      <c r="M415" s="445"/>
    </row>
    <row r="416" spans="1:13" ht="15" thickTop="1" x14ac:dyDescent="0.3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3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3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3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3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3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3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3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3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3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3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3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3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3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3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35">
      <c r="A432" s="301" t="s">
        <v>3211</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3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3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3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3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3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3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3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35">
      <c r="A440" s="299" t="s">
        <v>3212</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3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3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3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3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3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3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3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3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3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35">
      <c r="A450" s="304" t="s">
        <v>3213</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3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35">
      <c r="A452" s="304" t="s">
        <v>639</v>
      </c>
      <c r="B452" s="328" t="s">
        <v>182</v>
      </c>
      <c r="C452" s="328" t="s">
        <v>182</v>
      </c>
      <c r="D452" s="328" t="s">
        <v>182</v>
      </c>
      <c r="E452" s="331">
        <v>89653.230582500008</v>
      </c>
      <c r="F452" s="331" t="s">
        <v>478</v>
      </c>
      <c r="G452" s="331" t="s">
        <v>3082</v>
      </c>
      <c r="H452" s="331" t="s">
        <v>478</v>
      </c>
      <c r="I452" s="331" t="s">
        <v>478</v>
      </c>
      <c r="J452" s="328" t="s">
        <v>182</v>
      </c>
      <c r="K452" s="328" t="s">
        <v>182</v>
      </c>
      <c r="L452" s="328" t="s">
        <v>182</v>
      </c>
      <c r="M452" s="328" t="s">
        <v>182</v>
      </c>
    </row>
    <row r="453" spans="1:13" x14ac:dyDescent="0.3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3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3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3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3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3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3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35">
      <c r="A460" s="304" t="s">
        <v>3214</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35">
      <c r="A461" s="304" t="s">
        <v>3215</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3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3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3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48" t="s">
        <v>650</v>
      </c>
      <c r="B467" s="448"/>
      <c r="C467" s="448"/>
      <c r="D467" s="448"/>
      <c r="E467" s="448"/>
      <c r="F467" s="448"/>
      <c r="G467" s="448"/>
      <c r="H467" s="448"/>
      <c r="I467" s="448"/>
      <c r="J467" s="448"/>
      <c r="K467" s="448"/>
      <c r="L467" s="448"/>
      <c r="M467" s="448"/>
      <c r="N467" s="448"/>
      <c r="O467" s="448"/>
      <c r="P467" s="448"/>
      <c r="Q467" s="448"/>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5" x14ac:dyDescent="0.3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3351</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63"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7" thickBot="1" x14ac:dyDescent="0.4">
      <c r="A472" s="464"/>
      <c r="B472" s="443" t="s">
        <v>3084</v>
      </c>
      <c r="C472" s="441"/>
      <c r="D472" s="441"/>
      <c r="E472" s="441"/>
      <c r="F472" s="441"/>
      <c r="G472" s="441"/>
      <c r="H472" s="441"/>
      <c r="I472" s="441"/>
      <c r="J472" s="441"/>
      <c r="K472" s="441"/>
      <c r="L472" s="441"/>
      <c r="M472" s="441"/>
      <c r="N472" s="441"/>
      <c r="O472" s="441"/>
      <c r="P472" s="441"/>
      <c r="Q472" s="441"/>
      <c r="R472" s="442"/>
      <c r="S472" s="264"/>
      <c r="T472" s="264"/>
      <c r="U472" s="449" t="s">
        <v>685</v>
      </c>
      <c r="V472" s="450"/>
      <c r="W472" s="443" t="s">
        <v>3084</v>
      </c>
      <c r="X472" s="441"/>
      <c r="Y472" s="441"/>
      <c r="Z472" s="441"/>
      <c r="AA472" s="441"/>
      <c r="AB472" s="441"/>
      <c r="AC472" s="442"/>
      <c r="AD472" s="264"/>
      <c r="AE472" s="264"/>
      <c r="AF472" s="449" t="s">
        <v>685</v>
      </c>
      <c r="AG472" s="450"/>
      <c r="AH472" s="240" t="s">
        <v>605</v>
      </c>
      <c r="AI472" s="265" t="s">
        <v>3084</v>
      </c>
      <c r="AJ472" s="241" t="s">
        <v>3084</v>
      </c>
    </row>
    <row r="473" spans="1:36" ht="15" thickTop="1" x14ac:dyDescent="0.3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3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3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3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3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3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3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3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3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3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35">
      <c r="A483" s="335" t="s">
        <v>633</v>
      </c>
      <c r="B483" s="331">
        <v>13.68474187732811</v>
      </c>
      <c r="C483" s="331">
        <v>0.90067774743551998</v>
      </c>
      <c r="D483" s="331">
        <v>1.9808273483516601</v>
      </c>
      <c r="E483" s="331" t="s">
        <v>3081</v>
      </c>
      <c r="F483" s="331" t="s">
        <v>3081</v>
      </c>
      <c r="G483" s="331" t="s">
        <v>577</v>
      </c>
      <c r="H483" s="331">
        <v>9.5065939709600006E-3</v>
      </c>
      <c r="I483" s="331" t="s">
        <v>577</v>
      </c>
      <c r="J483" s="331" t="s">
        <v>3081</v>
      </c>
      <c r="K483" s="331" t="s">
        <v>577</v>
      </c>
      <c r="L483" s="331" t="s">
        <v>3081</v>
      </c>
      <c r="M483" s="331" t="s">
        <v>577</v>
      </c>
      <c r="N483" s="331" t="s">
        <v>577</v>
      </c>
      <c r="O483" s="331" t="s">
        <v>577</v>
      </c>
      <c r="P483" s="331" t="s">
        <v>577</v>
      </c>
      <c r="Q483" s="331" t="s">
        <v>3081</v>
      </c>
      <c r="R483" s="331" t="s">
        <v>577</v>
      </c>
      <c r="S483" s="331" t="s">
        <v>3081</v>
      </c>
      <c r="T483" s="331" t="s">
        <v>3081</v>
      </c>
      <c r="U483" s="331">
        <v>1.6984600970478201</v>
      </c>
      <c r="V483" s="328" t="s">
        <v>182</v>
      </c>
      <c r="W483" s="331">
        <v>146.62879409508059</v>
      </c>
      <c r="X483" s="331">
        <v>161.75522535790259</v>
      </c>
      <c r="Y483" s="331">
        <v>9.0276703162196608</v>
      </c>
      <c r="Z483" s="331" t="s">
        <v>577</v>
      </c>
      <c r="AA483" s="331">
        <v>11.47912170919709</v>
      </c>
      <c r="AB483" s="331" t="s">
        <v>577</v>
      </c>
      <c r="AC483" s="331" t="s">
        <v>3081</v>
      </c>
      <c r="AD483" s="331" t="s">
        <v>577</v>
      </c>
      <c r="AE483" s="331" t="s">
        <v>577</v>
      </c>
      <c r="AF483" s="331">
        <v>3.5894286775586801</v>
      </c>
      <c r="AG483" s="328" t="s">
        <v>182</v>
      </c>
      <c r="AH483" s="331" t="s">
        <v>577</v>
      </c>
      <c r="AI483" s="331">
        <v>31.103247907929191</v>
      </c>
      <c r="AJ483" s="331">
        <v>28.530150025703989</v>
      </c>
    </row>
    <row r="484" spans="1:36" x14ac:dyDescent="0.3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3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3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3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35">
      <c r="A488" s="332" t="s">
        <v>3352</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3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3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3082</v>
      </c>
      <c r="AI490" s="331" t="s">
        <v>478</v>
      </c>
      <c r="AJ490" s="331" t="s">
        <v>478</v>
      </c>
    </row>
    <row r="491" spans="1:36" x14ac:dyDescent="0.3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3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3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3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3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3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3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35">
      <c r="A498" s="332" t="s">
        <v>3353</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3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3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3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4">
      <c r="A502" s="244" t="s">
        <v>698</v>
      </c>
      <c r="B502" s="449" t="s">
        <v>685</v>
      </c>
      <c r="C502" s="451"/>
      <c r="D502" s="451"/>
      <c r="E502" s="451"/>
      <c r="F502" s="451"/>
      <c r="G502" s="451"/>
      <c r="H502" s="451"/>
      <c r="I502" s="451"/>
      <c r="J502" s="451"/>
      <c r="K502" s="451"/>
      <c r="L502" s="451"/>
      <c r="M502" s="451"/>
      <c r="N502" s="451"/>
      <c r="O502" s="451"/>
      <c r="P502" s="451"/>
      <c r="Q502" s="451"/>
      <c r="R502" s="451"/>
      <c r="S502" s="451"/>
      <c r="T502" s="451"/>
      <c r="U502" s="451"/>
      <c r="V502" s="451"/>
      <c r="W502" s="451"/>
      <c r="X502" s="451"/>
      <c r="Y502" s="451"/>
      <c r="Z502" s="451"/>
      <c r="AA502" s="451"/>
      <c r="AB502" s="451"/>
      <c r="AC502" s="451"/>
      <c r="AD502" s="451"/>
      <c r="AE502" s="451"/>
      <c r="AF502" s="451"/>
      <c r="AG502" s="451"/>
      <c r="AH502" s="451"/>
      <c r="AI502" s="451"/>
      <c r="AJ502" s="452"/>
    </row>
    <row r="503" spans="1:36" ht="15" thickTop="1" x14ac:dyDescent="0.3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3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3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35">
      <c r="A506" s="340" t="s">
        <v>702</v>
      </c>
      <c r="B506" s="331">
        <v>202.53417978445603</v>
      </c>
      <c r="C506" s="331">
        <v>0.60795747951898005</v>
      </c>
      <c r="D506" s="331">
        <v>0.18223611604834999</v>
      </c>
      <c r="E506" s="331" t="s">
        <v>3081</v>
      </c>
      <c r="F506" s="331" t="s">
        <v>3081</v>
      </c>
      <c r="G506" s="331" t="s">
        <v>577</v>
      </c>
      <c r="H506" s="331">
        <v>1.359442937847E-2</v>
      </c>
      <c r="I506" s="331" t="s">
        <v>577</v>
      </c>
      <c r="J506" s="331" t="s">
        <v>3081</v>
      </c>
      <c r="K506" s="331" t="s">
        <v>577</v>
      </c>
      <c r="L506" s="331" t="s">
        <v>3081</v>
      </c>
      <c r="M506" s="331" t="s">
        <v>577</v>
      </c>
      <c r="N506" s="331" t="s">
        <v>577</v>
      </c>
      <c r="O506" s="331" t="s">
        <v>577</v>
      </c>
      <c r="P506" s="331" t="s">
        <v>577</v>
      </c>
      <c r="Q506" s="331" t="s">
        <v>3081</v>
      </c>
      <c r="R506" s="331" t="s">
        <v>577</v>
      </c>
      <c r="S506" s="331" t="s">
        <v>3081</v>
      </c>
      <c r="T506" s="331" t="s">
        <v>3081</v>
      </c>
      <c r="U506" s="331">
        <v>1.6984600970478201</v>
      </c>
      <c r="V506" s="328" t="s">
        <v>182</v>
      </c>
      <c r="W506" s="331">
        <v>1083.5867883626456</v>
      </c>
      <c r="X506" s="331">
        <v>1973.4137493664118</v>
      </c>
      <c r="Y506" s="331">
        <v>79.714328892219598</v>
      </c>
      <c r="Z506" s="331" t="s">
        <v>577</v>
      </c>
      <c r="AA506" s="331">
        <v>118.23495360473002</v>
      </c>
      <c r="AB506" s="331" t="s">
        <v>577</v>
      </c>
      <c r="AC506" s="331" t="s">
        <v>3081</v>
      </c>
      <c r="AD506" s="331" t="s">
        <v>577</v>
      </c>
      <c r="AE506" s="331" t="s">
        <v>577</v>
      </c>
      <c r="AF506" s="331">
        <v>3.5894286775586801</v>
      </c>
      <c r="AG506" s="328" t="s">
        <v>182</v>
      </c>
      <c r="AH506" s="331" t="s">
        <v>577</v>
      </c>
      <c r="AI506" s="331">
        <v>709.15405230078557</v>
      </c>
      <c r="AJ506" s="331">
        <v>490.71858044210865</v>
      </c>
    </row>
    <row r="507" spans="1:36" x14ac:dyDescent="0.35">
      <c r="A507" s="341" t="s">
        <v>3354</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3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3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29" x14ac:dyDescent="0.3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706</v>
      </c>
      <c r="B514" s="217"/>
      <c r="C514" s="217"/>
      <c r="D514" s="217"/>
      <c r="E514" s="217"/>
      <c r="F514" s="218"/>
      <c r="G514" s="49" t="s">
        <v>462</v>
      </c>
    </row>
    <row r="515" spans="1:7" ht="15" x14ac:dyDescent="0.35">
      <c r="A515" s="232" t="s">
        <v>707</v>
      </c>
      <c r="B515" s="217"/>
      <c r="C515" s="217"/>
      <c r="D515" s="217"/>
      <c r="E515" s="217"/>
      <c r="F515" s="218"/>
      <c r="G515" s="49" t="s">
        <v>3351</v>
      </c>
    </row>
    <row r="516" spans="1:7" x14ac:dyDescent="0.35">
      <c r="A516" s="217"/>
      <c r="B516" s="217"/>
      <c r="C516" s="217"/>
      <c r="D516" s="217"/>
      <c r="E516" s="217"/>
      <c r="F516" s="218"/>
      <c r="G516" s="49" t="s">
        <v>463</v>
      </c>
    </row>
    <row r="517" spans="1:7" x14ac:dyDescent="0.35">
      <c r="A517" s="217"/>
      <c r="B517" s="217"/>
      <c r="C517" s="217"/>
      <c r="D517" s="217"/>
      <c r="E517" s="217"/>
      <c r="F517" s="231"/>
      <c r="G517" s="217"/>
    </row>
    <row r="518" spans="1:7" x14ac:dyDescent="0.35">
      <c r="A518" s="308" t="s">
        <v>708</v>
      </c>
      <c r="B518" s="309" t="s">
        <v>465</v>
      </c>
      <c r="C518" s="226" t="s">
        <v>466</v>
      </c>
      <c r="D518" s="226" t="s">
        <v>467</v>
      </c>
      <c r="E518" s="226" t="s">
        <v>603</v>
      </c>
      <c r="F518" s="245" t="s">
        <v>469</v>
      </c>
      <c r="G518" s="245" t="s">
        <v>470</v>
      </c>
    </row>
    <row r="519" spans="1:7" ht="15" thickBot="1" x14ac:dyDescent="0.4">
      <c r="A519" s="310" t="s">
        <v>709</v>
      </c>
      <c r="B519" s="441" t="s">
        <v>472</v>
      </c>
      <c r="C519" s="441"/>
      <c r="D519" s="441"/>
      <c r="E519" s="441"/>
      <c r="F519" s="441"/>
      <c r="G519" s="442"/>
    </row>
    <row r="520" spans="1:7" ht="15" thickTop="1" x14ac:dyDescent="0.35">
      <c r="A520" s="311" t="s">
        <v>710</v>
      </c>
      <c r="B520" s="331">
        <v>7853.7090592547993</v>
      </c>
      <c r="C520" s="331">
        <v>9418.7606550076798</v>
      </c>
      <c r="D520" s="331">
        <v>1108.4205949512345</v>
      </c>
      <c r="E520" s="331">
        <v>14.91067980114685</v>
      </c>
      <c r="F520" s="331">
        <v>363.40666610922074</v>
      </c>
      <c r="G520" s="331" t="s">
        <v>478</v>
      </c>
    </row>
    <row r="521" spans="1:7" x14ac:dyDescent="0.35">
      <c r="A521" s="336" t="s">
        <v>711</v>
      </c>
      <c r="B521" s="328" t="s">
        <v>182</v>
      </c>
      <c r="C521" s="331">
        <v>8681.5577516158737</v>
      </c>
      <c r="D521" s="331">
        <v>54.694930480826123</v>
      </c>
      <c r="E521" s="328" t="s">
        <v>182</v>
      </c>
      <c r="F521" s="328" t="s">
        <v>182</v>
      </c>
      <c r="G521" s="331" t="s">
        <v>478</v>
      </c>
    </row>
    <row r="522" spans="1:7" x14ac:dyDescent="0.35">
      <c r="A522" s="336" t="s">
        <v>712</v>
      </c>
      <c r="B522" s="328" t="s">
        <v>182</v>
      </c>
      <c r="C522" s="331">
        <v>6721.72746699257</v>
      </c>
      <c r="D522" s="328" t="s">
        <v>182</v>
      </c>
      <c r="E522" s="328" t="s">
        <v>182</v>
      </c>
      <c r="F522" s="328" t="s">
        <v>182</v>
      </c>
      <c r="G522" s="328" t="s">
        <v>182</v>
      </c>
    </row>
    <row r="523" spans="1:7" x14ac:dyDescent="0.35">
      <c r="A523" s="343" t="s">
        <v>3355</v>
      </c>
      <c r="B523" s="328" t="s">
        <v>182</v>
      </c>
      <c r="C523" s="331">
        <v>6459.5584610062451</v>
      </c>
      <c r="D523" s="328" t="s">
        <v>182</v>
      </c>
      <c r="E523" s="328" t="s">
        <v>182</v>
      </c>
      <c r="F523" s="328" t="s">
        <v>182</v>
      </c>
      <c r="G523" s="328" t="s">
        <v>182</v>
      </c>
    </row>
    <row r="524" spans="1:7" x14ac:dyDescent="0.35">
      <c r="A524" s="344" t="s">
        <v>713</v>
      </c>
      <c r="B524" s="328" t="s">
        <v>182</v>
      </c>
      <c r="C524" s="328" t="s">
        <v>182</v>
      </c>
      <c r="D524" s="328" t="s">
        <v>182</v>
      </c>
      <c r="E524" s="328" t="s">
        <v>182</v>
      </c>
      <c r="F524" s="328" t="s">
        <v>182</v>
      </c>
      <c r="G524" s="328" t="s">
        <v>182</v>
      </c>
    </row>
    <row r="525" spans="1:7" x14ac:dyDescent="0.35">
      <c r="A525" s="345" t="s">
        <v>714</v>
      </c>
      <c r="B525" s="328" t="s">
        <v>182</v>
      </c>
      <c r="C525" s="331" t="s">
        <v>182</v>
      </c>
      <c r="D525" s="328" t="s">
        <v>182</v>
      </c>
      <c r="E525" s="328" t="s">
        <v>182</v>
      </c>
      <c r="F525" s="328" t="s">
        <v>182</v>
      </c>
      <c r="G525" s="328" t="s">
        <v>182</v>
      </c>
    </row>
    <row r="526" spans="1:7" x14ac:dyDescent="0.35">
      <c r="A526" s="345" t="s">
        <v>715</v>
      </c>
      <c r="B526" s="328" t="s">
        <v>182</v>
      </c>
      <c r="C526" s="331" t="s">
        <v>182</v>
      </c>
      <c r="D526" s="328" t="s">
        <v>182</v>
      </c>
      <c r="E526" s="328" t="s">
        <v>182</v>
      </c>
      <c r="F526" s="328" t="s">
        <v>182</v>
      </c>
      <c r="G526" s="328" t="s">
        <v>182</v>
      </c>
    </row>
    <row r="527" spans="1:7" x14ac:dyDescent="0.35">
      <c r="A527" s="344" t="s">
        <v>716</v>
      </c>
      <c r="B527" s="328" t="s">
        <v>182</v>
      </c>
      <c r="C527" s="328" t="s">
        <v>182</v>
      </c>
      <c r="D527" s="328" t="s">
        <v>182</v>
      </c>
      <c r="E527" s="328" t="s">
        <v>182</v>
      </c>
      <c r="F527" s="328" t="s">
        <v>182</v>
      </c>
      <c r="G527" s="328" t="s">
        <v>182</v>
      </c>
    </row>
    <row r="528" spans="1:7" x14ac:dyDescent="0.35">
      <c r="A528" s="345" t="s">
        <v>717</v>
      </c>
      <c r="B528" s="328" t="s">
        <v>182</v>
      </c>
      <c r="C528" s="331" t="s">
        <v>182</v>
      </c>
      <c r="D528" s="328" t="s">
        <v>182</v>
      </c>
      <c r="E528" s="328" t="s">
        <v>182</v>
      </c>
      <c r="F528" s="328" t="s">
        <v>182</v>
      </c>
      <c r="G528" s="328" t="s">
        <v>182</v>
      </c>
    </row>
    <row r="529" spans="1:7" x14ac:dyDescent="0.35">
      <c r="A529" s="345" t="s">
        <v>718</v>
      </c>
      <c r="B529" s="328" t="s">
        <v>182</v>
      </c>
      <c r="C529" s="331" t="s">
        <v>182</v>
      </c>
      <c r="D529" s="328" t="s">
        <v>182</v>
      </c>
      <c r="E529" s="328" t="s">
        <v>182</v>
      </c>
      <c r="F529" s="328" t="s">
        <v>182</v>
      </c>
      <c r="G529" s="328" t="s">
        <v>182</v>
      </c>
    </row>
    <row r="530" spans="1:7" x14ac:dyDescent="0.35">
      <c r="A530" s="345" t="s">
        <v>719</v>
      </c>
      <c r="B530" s="328" t="s">
        <v>182</v>
      </c>
      <c r="C530" s="331" t="s">
        <v>182</v>
      </c>
      <c r="D530" s="328" t="s">
        <v>182</v>
      </c>
      <c r="E530" s="328" t="s">
        <v>182</v>
      </c>
      <c r="F530" s="328" t="s">
        <v>182</v>
      </c>
      <c r="G530" s="328" t="s">
        <v>182</v>
      </c>
    </row>
    <row r="531" spans="1:7" x14ac:dyDescent="0.35">
      <c r="A531" s="344" t="s">
        <v>720</v>
      </c>
      <c r="B531" s="328" t="s">
        <v>182</v>
      </c>
      <c r="C531" s="328" t="s">
        <v>182</v>
      </c>
      <c r="D531" s="328" t="s">
        <v>182</v>
      </c>
      <c r="E531" s="328" t="s">
        <v>182</v>
      </c>
      <c r="F531" s="328" t="s">
        <v>182</v>
      </c>
      <c r="G531" s="328" t="s">
        <v>182</v>
      </c>
    </row>
    <row r="532" spans="1:7" x14ac:dyDescent="0.35">
      <c r="A532" s="345" t="s">
        <v>3356</v>
      </c>
      <c r="B532" s="328" t="s">
        <v>182</v>
      </c>
      <c r="C532" s="331">
        <v>6459.5584610062451</v>
      </c>
      <c r="D532" s="328" t="s">
        <v>182</v>
      </c>
      <c r="E532" s="328" t="s">
        <v>182</v>
      </c>
      <c r="F532" s="328" t="s">
        <v>182</v>
      </c>
      <c r="G532" s="328" t="s">
        <v>182</v>
      </c>
    </row>
    <row r="533" spans="1:7" x14ac:dyDescent="0.35">
      <c r="A533" s="346" t="s">
        <v>723</v>
      </c>
      <c r="B533" s="328" t="s">
        <v>182</v>
      </c>
      <c r="C533" s="331">
        <v>473.19623090020355</v>
      </c>
      <c r="D533" s="328"/>
      <c r="E533" s="328" t="s">
        <v>182</v>
      </c>
      <c r="F533" s="328" t="s">
        <v>182</v>
      </c>
      <c r="G533" s="328"/>
    </row>
    <row r="534" spans="1:7" x14ac:dyDescent="0.35">
      <c r="A534" s="346" t="s">
        <v>724</v>
      </c>
      <c r="B534" s="328" t="s">
        <v>182</v>
      </c>
      <c r="C534" s="331">
        <v>299.39799460361405</v>
      </c>
      <c r="D534" s="328"/>
      <c r="E534" s="328" t="s">
        <v>182</v>
      </c>
      <c r="F534" s="328" t="s">
        <v>182</v>
      </c>
      <c r="G534" s="328"/>
    </row>
    <row r="535" spans="1:7" x14ac:dyDescent="0.35">
      <c r="A535" s="346" t="s">
        <v>725</v>
      </c>
      <c r="B535" s="328" t="s">
        <v>182</v>
      </c>
      <c r="C535" s="331">
        <v>3035.0507480212009</v>
      </c>
      <c r="D535" s="328"/>
      <c r="E535" s="328" t="s">
        <v>182</v>
      </c>
      <c r="F535" s="328" t="s">
        <v>182</v>
      </c>
      <c r="G535" s="328"/>
    </row>
    <row r="536" spans="1:7" x14ac:dyDescent="0.35">
      <c r="A536" s="346" t="s">
        <v>726</v>
      </c>
      <c r="B536" s="328" t="s">
        <v>182</v>
      </c>
      <c r="C536" s="331">
        <v>251.93525163617798</v>
      </c>
      <c r="D536" s="328"/>
      <c r="E536" s="328" t="s">
        <v>182</v>
      </c>
      <c r="F536" s="328" t="s">
        <v>182</v>
      </c>
      <c r="G536" s="328"/>
    </row>
    <row r="537" spans="1:7" x14ac:dyDescent="0.35">
      <c r="A537" s="346" t="s">
        <v>727</v>
      </c>
      <c r="B537" s="328" t="s">
        <v>182</v>
      </c>
      <c r="C537" s="331">
        <v>297.36246326322032</v>
      </c>
      <c r="D537" s="328"/>
      <c r="E537" s="328" t="s">
        <v>182</v>
      </c>
      <c r="F537" s="328" t="s">
        <v>182</v>
      </c>
      <c r="G537" s="328"/>
    </row>
    <row r="538" spans="1:7" x14ac:dyDescent="0.35">
      <c r="A538" s="346" t="s">
        <v>728</v>
      </c>
      <c r="B538" s="328" t="s">
        <v>182</v>
      </c>
      <c r="C538" s="331">
        <v>309.95636595734669</v>
      </c>
      <c r="D538" s="328"/>
      <c r="E538" s="328" t="s">
        <v>182</v>
      </c>
      <c r="F538" s="328" t="s">
        <v>182</v>
      </c>
      <c r="G538" s="328"/>
    </row>
    <row r="539" spans="1:7" x14ac:dyDescent="0.35">
      <c r="A539" s="346" t="s">
        <v>729</v>
      </c>
      <c r="B539" s="328" t="s">
        <v>182</v>
      </c>
      <c r="C539" s="331">
        <v>178.40438707912745</v>
      </c>
      <c r="D539" s="328"/>
      <c r="E539" s="328" t="s">
        <v>182</v>
      </c>
      <c r="F539" s="328" t="s">
        <v>182</v>
      </c>
      <c r="G539" s="328"/>
    </row>
    <row r="540" spans="1:7" x14ac:dyDescent="0.35">
      <c r="A540" s="346" t="s">
        <v>730</v>
      </c>
      <c r="B540" s="328" t="s">
        <v>182</v>
      </c>
      <c r="C540" s="331">
        <v>214.11005793654462</v>
      </c>
      <c r="D540" s="328"/>
      <c r="E540" s="328" t="s">
        <v>182</v>
      </c>
      <c r="F540" s="328" t="s">
        <v>182</v>
      </c>
      <c r="G540" s="328"/>
    </row>
    <row r="541" spans="1:7" x14ac:dyDescent="0.35">
      <c r="A541" s="346" t="s">
        <v>731</v>
      </c>
      <c r="B541" s="328" t="s">
        <v>182</v>
      </c>
      <c r="C541" s="331">
        <v>1167.114207479091</v>
      </c>
      <c r="D541" s="328"/>
      <c r="E541" s="328" t="s">
        <v>182</v>
      </c>
      <c r="F541" s="328" t="s">
        <v>182</v>
      </c>
      <c r="G541" s="328"/>
    </row>
    <row r="542" spans="1:7" x14ac:dyDescent="0.35">
      <c r="A542" s="346" t="s">
        <v>3085</v>
      </c>
      <c r="B542" s="328" t="s">
        <v>182</v>
      </c>
      <c r="C542" s="331">
        <v>178.70274178817721</v>
      </c>
      <c r="D542" s="328"/>
      <c r="E542" s="328" t="s">
        <v>182</v>
      </c>
      <c r="F542" s="328" t="s">
        <v>182</v>
      </c>
      <c r="G542" s="328"/>
    </row>
    <row r="543" spans="1:7" x14ac:dyDescent="0.35">
      <c r="A543" s="346" t="s">
        <v>3086</v>
      </c>
      <c r="B543" s="328" t="s">
        <v>182</v>
      </c>
      <c r="C543" s="331">
        <v>54.328012341541672</v>
      </c>
      <c r="D543" s="328"/>
      <c r="E543" s="328" t="s">
        <v>182</v>
      </c>
      <c r="F543" s="328" t="s">
        <v>182</v>
      </c>
      <c r="G543" s="328"/>
    </row>
    <row r="544" spans="1:7" x14ac:dyDescent="0.35">
      <c r="A544" s="343" t="s">
        <v>732</v>
      </c>
      <c r="B544" s="328" t="s">
        <v>182</v>
      </c>
      <c r="C544" s="331">
        <v>55.215000000000003</v>
      </c>
      <c r="D544" s="328" t="s">
        <v>182</v>
      </c>
      <c r="E544" s="328" t="s">
        <v>182</v>
      </c>
      <c r="F544" s="328" t="s">
        <v>182</v>
      </c>
      <c r="G544" s="328" t="s">
        <v>182</v>
      </c>
    </row>
    <row r="545" spans="1:7" x14ac:dyDescent="0.35">
      <c r="A545" s="343" t="s">
        <v>733</v>
      </c>
      <c r="B545" s="328" t="s">
        <v>182</v>
      </c>
      <c r="C545" s="331">
        <v>91.609200000000001</v>
      </c>
      <c r="D545" s="328" t="s">
        <v>182</v>
      </c>
      <c r="E545" s="328" t="s">
        <v>182</v>
      </c>
      <c r="F545" s="328" t="s">
        <v>182</v>
      </c>
      <c r="G545" s="328" t="s">
        <v>182</v>
      </c>
    </row>
    <row r="546" spans="1:7" x14ac:dyDescent="0.35">
      <c r="A546" s="343" t="s">
        <v>734</v>
      </c>
      <c r="B546" s="328" t="s">
        <v>182</v>
      </c>
      <c r="C546" s="331">
        <v>115.34480598632427</v>
      </c>
      <c r="D546" s="328" t="s">
        <v>182</v>
      </c>
      <c r="E546" s="328" t="s">
        <v>182</v>
      </c>
      <c r="F546" s="328" t="s">
        <v>182</v>
      </c>
      <c r="G546" s="328" t="s">
        <v>182</v>
      </c>
    </row>
    <row r="547" spans="1:7" x14ac:dyDescent="0.35">
      <c r="A547" s="347" t="s">
        <v>735</v>
      </c>
      <c r="B547" s="328" t="s">
        <v>182</v>
      </c>
      <c r="C547" s="331" t="s">
        <v>505</v>
      </c>
      <c r="D547" s="328"/>
      <c r="E547" s="328" t="s">
        <v>182</v>
      </c>
      <c r="F547" s="328" t="s">
        <v>182</v>
      </c>
      <c r="G547" s="328"/>
    </row>
    <row r="548" spans="1:7" x14ac:dyDescent="0.35">
      <c r="A548" s="347" t="s">
        <v>736</v>
      </c>
      <c r="B548" s="328" t="s">
        <v>182</v>
      </c>
      <c r="C548" s="331">
        <v>26.068534199999998</v>
      </c>
      <c r="D548" s="328"/>
      <c r="E548" s="328" t="s">
        <v>182</v>
      </c>
      <c r="F548" s="328" t="s">
        <v>182</v>
      </c>
      <c r="G548" s="328"/>
    </row>
    <row r="549" spans="1:7" x14ac:dyDescent="0.35">
      <c r="A549" s="347" t="s">
        <v>737</v>
      </c>
      <c r="B549" s="328" t="s">
        <v>182</v>
      </c>
      <c r="C549" s="331">
        <v>69.750133199999993</v>
      </c>
      <c r="D549" s="328"/>
      <c r="E549" s="328" t="s">
        <v>182</v>
      </c>
      <c r="F549" s="328" t="s">
        <v>182</v>
      </c>
      <c r="G549" s="328"/>
    </row>
    <row r="550" spans="1:7" x14ac:dyDescent="0.35">
      <c r="A550" s="347" t="s">
        <v>738</v>
      </c>
      <c r="B550" s="328" t="s">
        <v>182</v>
      </c>
      <c r="C550" s="331">
        <v>2.1242679999999998</v>
      </c>
      <c r="D550" s="328"/>
      <c r="E550" s="328" t="s">
        <v>182</v>
      </c>
      <c r="F550" s="328" t="s">
        <v>182</v>
      </c>
      <c r="G550" s="328"/>
    </row>
    <row r="551" spans="1:7" x14ac:dyDescent="0.35">
      <c r="A551" s="347" t="s">
        <v>739</v>
      </c>
      <c r="B551" s="328" t="s">
        <v>182</v>
      </c>
      <c r="C551" s="331" t="s">
        <v>505</v>
      </c>
      <c r="D551" s="328"/>
      <c r="E551" s="328" t="s">
        <v>182</v>
      </c>
      <c r="F551" s="328" t="s">
        <v>182</v>
      </c>
      <c r="G551" s="328"/>
    </row>
    <row r="552" spans="1:7" x14ac:dyDescent="0.35">
      <c r="A552" s="348" t="s">
        <v>740</v>
      </c>
      <c r="B552" s="328" t="s">
        <v>182</v>
      </c>
      <c r="C552" s="331">
        <v>17.401870586324279</v>
      </c>
      <c r="D552" s="328" t="s">
        <v>182</v>
      </c>
      <c r="E552" s="328" t="s">
        <v>182</v>
      </c>
      <c r="F552" s="328" t="s">
        <v>182</v>
      </c>
      <c r="G552" s="328" t="s">
        <v>182</v>
      </c>
    </row>
    <row r="553" spans="1:7" x14ac:dyDescent="0.35">
      <c r="A553" s="349" t="s">
        <v>741</v>
      </c>
      <c r="B553" s="328" t="s">
        <v>182</v>
      </c>
      <c r="C553" s="331">
        <v>17.401870586324279</v>
      </c>
      <c r="D553" s="328"/>
      <c r="E553" s="328" t="s">
        <v>182</v>
      </c>
      <c r="F553" s="328" t="s">
        <v>182</v>
      </c>
      <c r="G553" s="328"/>
    </row>
    <row r="554" spans="1:7" x14ac:dyDescent="0.35">
      <c r="A554" s="336" t="s">
        <v>742</v>
      </c>
      <c r="B554" s="328" t="s">
        <v>182</v>
      </c>
      <c r="C554" s="331">
        <v>1959.8302846233032</v>
      </c>
      <c r="D554" s="331">
        <v>54.694930480826123</v>
      </c>
      <c r="E554" s="328" t="s">
        <v>182</v>
      </c>
      <c r="F554" s="328" t="s">
        <v>182</v>
      </c>
      <c r="G554" s="331" t="s">
        <v>478</v>
      </c>
    </row>
    <row r="555" spans="1:7" x14ac:dyDescent="0.35">
      <c r="A555" s="350" t="s">
        <v>3357</v>
      </c>
      <c r="B555" s="328" t="s">
        <v>182</v>
      </c>
      <c r="C555" s="331">
        <v>1009.8520195503449</v>
      </c>
      <c r="D555" s="331">
        <v>42.152764039128421</v>
      </c>
      <c r="E555" s="328" t="s">
        <v>182</v>
      </c>
      <c r="F555" s="328" t="s">
        <v>182</v>
      </c>
      <c r="G555" s="331" t="s">
        <v>478</v>
      </c>
    </row>
    <row r="556" spans="1:7" x14ac:dyDescent="0.35">
      <c r="A556" s="344" t="s">
        <v>713</v>
      </c>
      <c r="B556" s="328" t="s">
        <v>182</v>
      </c>
      <c r="C556" s="328" t="s">
        <v>182</v>
      </c>
      <c r="D556" s="328" t="s">
        <v>182</v>
      </c>
      <c r="E556" s="328" t="s">
        <v>182</v>
      </c>
      <c r="F556" s="328" t="s">
        <v>182</v>
      </c>
      <c r="G556" s="328" t="s">
        <v>182</v>
      </c>
    </row>
    <row r="557" spans="1:7" x14ac:dyDescent="0.35">
      <c r="A557" s="345" t="s">
        <v>714</v>
      </c>
      <c r="B557" s="328" t="s">
        <v>182</v>
      </c>
      <c r="C557" s="331" t="s">
        <v>182</v>
      </c>
      <c r="D557" s="331" t="s">
        <v>182</v>
      </c>
      <c r="E557" s="328" t="s">
        <v>182</v>
      </c>
      <c r="F557" s="328" t="s">
        <v>182</v>
      </c>
      <c r="G557" s="329" t="s">
        <v>182</v>
      </c>
    </row>
    <row r="558" spans="1:7" x14ac:dyDescent="0.35">
      <c r="A558" s="345" t="s">
        <v>715</v>
      </c>
      <c r="B558" s="328" t="s">
        <v>182</v>
      </c>
      <c r="C558" s="331" t="s">
        <v>182</v>
      </c>
      <c r="D558" s="331" t="s">
        <v>182</v>
      </c>
      <c r="E558" s="328" t="s">
        <v>182</v>
      </c>
      <c r="F558" s="328" t="s">
        <v>182</v>
      </c>
      <c r="G558" s="329" t="s">
        <v>182</v>
      </c>
    </row>
    <row r="559" spans="1:7" x14ac:dyDescent="0.35">
      <c r="A559" s="344" t="s">
        <v>716</v>
      </c>
      <c r="B559" s="328" t="s">
        <v>182</v>
      </c>
      <c r="C559" s="328" t="s">
        <v>182</v>
      </c>
      <c r="D559" s="328" t="s">
        <v>182</v>
      </c>
      <c r="E559" s="328" t="s">
        <v>182</v>
      </c>
      <c r="F559" s="328" t="s">
        <v>182</v>
      </c>
      <c r="G559" s="328" t="s">
        <v>182</v>
      </c>
    </row>
    <row r="560" spans="1:7" x14ac:dyDescent="0.35">
      <c r="A560" s="345" t="s">
        <v>717</v>
      </c>
      <c r="B560" s="328" t="s">
        <v>182</v>
      </c>
      <c r="C560" s="331" t="s">
        <v>182</v>
      </c>
      <c r="D560" s="331" t="s">
        <v>182</v>
      </c>
      <c r="E560" s="328" t="s">
        <v>182</v>
      </c>
      <c r="F560" s="328" t="s">
        <v>182</v>
      </c>
      <c r="G560" s="329" t="s">
        <v>182</v>
      </c>
    </row>
    <row r="561" spans="1:7" x14ac:dyDescent="0.35">
      <c r="A561" s="345" t="s">
        <v>718</v>
      </c>
      <c r="B561" s="328" t="s">
        <v>182</v>
      </c>
      <c r="C561" s="331" t="s">
        <v>182</v>
      </c>
      <c r="D561" s="331" t="s">
        <v>182</v>
      </c>
      <c r="E561" s="328" t="s">
        <v>182</v>
      </c>
      <c r="F561" s="328" t="s">
        <v>182</v>
      </c>
      <c r="G561" s="329" t="s">
        <v>182</v>
      </c>
    </row>
    <row r="562" spans="1:7" x14ac:dyDescent="0.35">
      <c r="A562" s="345" t="s">
        <v>719</v>
      </c>
      <c r="B562" s="328" t="s">
        <v>182</v>
      </c>
      <c r="C562" s="331" t="s">
        <v>182</v>
      </c>
      <c r="D562" s="331" t="s">
        <v>182</v>
      </c>
      <c r="E562" s="328" t="s">
        <v>182</v>
      </c>
      <c r="F562" s="328" t="s">
        <v>182</v>
      </c>
      <c r="G562" s="329" t="s">
        <v>182</v>
      </c>
    </row>
    <row r="563" spans="1:7" x14ac:dyDescent="0.35">
      <c r="A563" s="344" t="s">
        <v>720</v>
      </c>
      <c r="B563" s="328" t="s">
        <v>182</v>
      </c>
      <c r="C563" s="328" t="s">
        <v>182</v>
      </c>
      <c r="D563" s="328" t="s">
        <v>182</v>
      </c>
      <c r="E563" s="328" t="s">
        <v>182</v>
      </c>
      <c r="F563" s="328" t="s">
        <v>182</v>
      </c>
      <c r="G563" s="328" t="s">
        <v>182</v>
      </c>
    </row>
    <row r="564" spans="1:7" x14ac:dyDescent="0.35">
      <c r="A564" s="345" t="s">
        <v>3358</v>
      </c>
      <c r="B564" s="328" t="s">
        <v>182</v>
      </c>
      <c r="C564" s="331">
        <v>1009.8520195503449</v>
      </c>
      <c r="D564" s="331">
        <v>42.152764039128421</v>
      </c>
      <c r="E564" s="328" t="s">
        <v>182</v>
      </c>
      <c r="F564" s="328" t="s">
        <v>182</v>
      </c>
      <c r="G564" s="329" t="s">
        <v>478</v>
      </c>
    </row>
    <row r="565" spans="1:7" x14ac:dyDescent="0.35">
      <c r="A565" s="346" t="s">
        <v>721</v>
      </c>
      <c r="B565" s="328" t="s">
        <v>182</v>
      </c>
      <c r="C565" s="331" t="s">
        <v>480</v>
      </c>
      <c r="D565" s="331" t="s">
        <v>480</v>
      </c>
      <c r="E565" s="328" t="s">
        <v>182</v>
      </c>
      <c r="F565" s="328" t="s">
        <v>182</v>
      </c>
      <c r="G565" s="329" t="s">
        <v>478</v>
      </c>
    </row>
    <row r="566" spans="1:7" x14ac:dyDescent="0.35">
      <c r="A566" s="346" t="s">
        <v>722</v>
      </c>
      <c r="B566" s="328" t="s">
        <v>182</v>
      </c>
      <c r="C566" s="331" t="s">
        <v>480</v>
      </c>
      <c r="D566" s="331" t="s">
        <v>480</v>
      </c>
      <c r="E566" s="328" t="s">
        <v>182</v>
      </c>
      <c r="F566" s="328" t="s">
        <v>182</v>
      </c>
      <c r="G566" s="329" t="s">
        <v>478</v>
      </c>
    </row>
    <row r="567" spans="1:7" x14ac:dyDescent="0.35">
      <c r="A567" s="346" t="s">
        <v>723</v>
      </c>
      <c r="B567" s="328" t="s">
        <v>182</v>
      </c>
      <c r="C567" s="331">
        <v>4.2126418231888598</v>
      </c>
      <c r="D567" s="331" t="s">
        <v>480</v>
      </c>
      <c r="E567" s="328" t="s">
        <v>182</v>
      </c>
      <c r="F567" s="328" t="s">
        <v>182</v>
      </c>
      <c r="G567" s="329" t="s">
        <v>478</v>
      </c>
    </row>
    <row r="568" spans="1:7" x14ac:dyDescent="0.35">
      <c r="A568" s="346" t="s">
        <v>724</v>
      </c>
      <c r="B568" s="328" t="s">
        <v>182</v>
      </c>
      <c r="C568" s="331">
        <v>2.7902546389271099</v>
      </c>
      <c r="D568" s="331" t="s">
        <v>480</v>
      </c>
      <c r="E568" s="328" t="s">
        <v>182</v>
      </c>
      <c r="F568" s="328" t="s">
        <v>182</v>
      </c>
      <c r="G568" s="329" t="s">
        <v>478</v>
      </c>
    </row>
    <row r="569" spans="1:7" x14ac:dyDescent="0.35">
      <c r="A569" s="346" t="s">
        <v>725</v>
      </c>
      <c r="B569" s="328" t="s">
        <v>182</v>
      </c>
      <c r="C569" s="331">
        <v>28.497717298240602</v>
      </c>
      <c r="D569" s="331" t="s">
        <v>480</v>
      </c>
      <c r="E569" s="328" t="s">
        <v>182</v>
      </c>
      <c r="F569" s="328" t="s">
        <v>182</v>
      </c>
      <c r="G569" s="329" t="s">
        <v>478</v>
      </c>
    </row>
    <row r="570" spans="1:7" x14ac:dyDescent="0.35">
      <c r="A570" s="346" t="s">
        <v>726</v>
      </c>
      <c r="B570" s="328" t="s">
        <v>182</v>
      </c>
      <c r="C570" s="331">
        <v>6.66034512616306</v>
      </c>
      <c r="D570" s="331">
        <v>7.8425112598720697</v>
      </c>
      <c r="E570" s="328" t="s">
        <v>182</v>
      </c>
      <c r="F570" s="328" t="s">
        <v>182</v>
      </c>
      <c r="G570" s="329" t="s">
        <v>478</v>
      </c>
    </row>
    <row r="571" spans="1:7" x14ac:dyDescent="0.35">
      <c r="A571" s="346" t="s">
        <v>727</v>
      </c>
      <c r="B571" s="328" t="s">
        <v>182</v>
      </c>
      <c r="C571" s="331">
        <v>2.52263043402202</v>
      </c>
      <c r="D571" s="331" t="s">
        <v>480</v>
      </c>
      <c r="E571" s="328" t="s">
        <v>182</v>
      </c>
      <c r="F571" s="328" t="s">
        <v>182</v>
      </c>
      <c r="G571" s="329" t="s">
        <v>478</v>
      </c>
    </row>
    <row r="572" spans="1:7" x14ac:dyDescent="0.35">
      <c r="A572" s="346" t="s">
        <v>728</v>
      </c>
      <c r="B572" s="328" t="s">
        <v>182</v>
      </c>
      <c r="C572" s="331">
        <v>15.278275422757799</v>
      </c>
      <c r="D572" s="331">
        <v>15.52463493848146</v>
      </c>
      <c r="E572" s="328" t="s">
        <v>182</v>
      </c>
      <c r="F572" s="328" t="s">
        <v>182</v>
      </c>
      <c r="G572" s="329" t="s">
        <v>478</v>
      </c>
    </row>
    <row r="573" spans="1:7" x14ac:dyDescent="0.35">
      <c r="A573" s="346" t="s">
        <v>729</v>
      </c>
      <c r="B573" s="328" t="s">
        <v>182</v>
      </c>
      <c r="C573" s="331">
        <v>8.8016924452317706</v>
      </c>
      <c r="D573" s="331">
        <v>8.4893956827476593</v>
      </c>
      <c r="E573" s="328" t="s">
        <v>182</v>
      </c>
      <c r="F573" s="328" t="s">
        <v>182</v>
      </c>
      <c r="G573" s="329" t="s">
        <v>478</v>
      </c>
    </row>
    <row r="574" spans="1:7" x14ac:dyDescent="0.35">
      <c r="A574" s="346" t="s">
        <v>730</v>
      </c>
      <c r="B574" s="328" t="s">
        <v>182</v>
      </c>
      <c r="C574" s="331">
        <v>2.0137792152480598</v>
      </c>
      <c r="D574" s="331" t="s">
        <v>480</v>
      </c>
      <c r="E574" s="328" t="s">
        <v>182</v>
      </c>
      <c r="F574" s="328" t="s">
        <v>182</v>
      </c>
      <c r="G574" s="329" t="s">
        <v>478</v>
      </c>
    </row>
    <row r="575" spans="1:7" x14ac:dyDescent="0.35">
      <c r="A575" s="346" t="s">
        <v>731</v>
      </c>
      <c r="B575" s="328" t="s">
        <v>182</v>
      </c>
      <c r="C575" s="331">
        <v>935.45098734337898</v>
      </c>
      <c r="D575" s="331">
        <v>10.296222158027231</v>
      </c>
      <c r="E575" s="328" t="s">
        <v>182</v>
      </c>
      <c r="F575" s="328" t="s">
        <v>182</v>
      </c>
      <c r="G575" s="329" t="s">
        <v>478</v>
      </c>
    </row>
    <row r="576" spans="1:7" x14ac:dyDescent="0.35">
      <c r="A576" s="346" t="s">
        <v>3085</v>
      </c>
      <c r="B576" s="328" t="s">
        <v>182</v>
      </c>
      <c r="C576" s="331">
        <v>2.84526374758499</v>
      </c>
      <c r="D576" s="331" t="s">
        <v>480</v>
      </c>
      <c r="E576" s="328" t="s">
        <v>182</v>
      </c>
      <c r="F576" s="328" t="s">
        <v>182</v>
      </c>
      <c r="G576" s="329" t="s">
        <v>478</v>
      </c>
    </row>
    <row r="577" spans="1:7" x14ac:dyDescent="0.35">
      <c r="A577" s="346" t="s">
        <v>3086</v>
      </c>
      <c r="B577" s="328" t="s">
        <v>182</v>
      </c>
      <c r="C577" s="331">
        <v>0.77843205560164996</v>
      </c>
      <c r="D577" s="331" t="s">
        <v>480</v>
      </c>
      <c r="E577" s="328" t="s">
        <v>182</v>
      </c>
      <c r="F577" s="328" t="s">
        <v>182</v>
      </c>
      <c r="G577" s="329" t="s">
        <v>478</v>
      </c>
    </row>
    <row r="578" spans="1:7" x14ac:dyDescent="0.35">
      <c r="A578" s="343" t="s">
        <v>732</v>
      </c>
      <c r="B578" s="328" t="s">
        <v>182</v>
      </c>
      <c r="C578" s="331">
        <v>2.33929947528482</v>
      </c>
      <c r="D578" s="331">
        <v>1.16065025717818</v>
      </c>
      <c r="E578" s="328" t="s">
        <v>182</v>
      </c>
      <c r="F578" s="328" t="s">
        <v>182</v>
      </c>
      <c r="G578" s="329" t="s">
        <v>478</v>
      </c>
    </row>
    <row r="579" spans="1:7" x14ac:dyDescent="0.35">
      <c r="A579" s="343" t="s">
        <v>733</v>
      </c>
      <c r="B579" s="328" t="s">
        <v>182</v>
      </c>
      <c r="C579" s="331">
        <v>811.93514606186397</v>
      </c>
      <c r="D579" s="331">
        <v>5.4580785736261301</v>
      </c>
      <c r="E579" s="328" t="s">
        <v>182</v>
      </c>
      <c r="F579" s="328" t="s">
        <v>182</v>
      </c>
      <c r="G579" s="329" t="s">
        <v>478</v>
      </c>
    </row>
    <row r="580" spans="1:7" x14ac:dyDescent="0.35">
      <c r="A580" s="343" t="s">
        <v>734</v>
      </c>
      <c r="B580" s="328" t="s">
        <v>182</v>
      </c>
      <c r="C580" s="331">
        <v>135.7038195358096</v>
      </c>
      <c r="D580" s="331">
        <v>5.9234376108933899</v>
      </c>
      <c r="E580" s="328" t="s">
        <v>182</v>
      </c>
      <c r="F580" s="328" t="s">
        <v>182</v>
      </c>
      <c r="G580" s="331" t="s">
        <v>478</v>
      </c>
    </row>
    <row r="581" spans="1:7" x14ac:dyDescent="0.35">
      <c r="A581" s="347" t="s">
        <v>735</v>
      </c>
      <c r="B581" s="328" t="s">
        <v>182</v>
      </c>
      <c r="C581" s="331" t="s">
        <v>505</v>
      </c>
      <c r="D581" s="331" t="s">
        <v>505</v>
      </c>
      <c r="E581" s="328" t="s">
        <v>182</v>
      </c>
      <c r="F581" s="328" t="s">
        <v>182</v>
      </c>
      <c r="G581" s="329" t="s">
        <v>478</v>
      </c>
    </row>
    <row r="582" spans="1:7" x14ac:dyDescent="0.35">
      <c r="A582" s="347" t="s">
        <v>736</v>
      </c>
      <c r="B582" s="328" t="s">
        <v>182</v>
      </c>
      <c r="C582" s="331">
        <v>0.39070037091767001</v>
      </c>
      <c r="D582" s="331">
        <v>8.605344306328E-2</v>
      </c>
      <c r="E582" s="328" t="s">
        <v>182</v>
      </c>
      <c r="F582" s="328" t="s">
        <v>182</v>
      </c>
      <c r="G582" s="329" t="s">
        <v>478</v>
      </c>
    </row>
    <row r="583" spans="1:7" x14ac:dyDescent="0.35">
      <c r="A583" s="347" t="s">
        <v>737</v>
      </c>
      <c r="B583" s="328" t="s">
        <v>182</v>
      </c>
      <c r="C583" s="331">
        <v>5.3420648053523196</v>
      </c>
      <c r="D583" s="331">
        <v>0.46691353425823001</v>
      </c>
      <c r="E583" s="328" t="s">
        <v>182</v>
      </c>
      <c r="F583" s="328" t="s">
        <v>182</v>
      </c>
      <c r="G583" s="329" t="s">
        <v>478</v>
      </c>
    </row>
    <row r="584" spans="1:7" x14ac:dyDescent="0.35">
      <c r="A584" s="347" t="s">
        <v>738</v>
      </c>
      <c r="B584" s="328" t="s">
        <v>182</v>
      </c>
      <c r="C584" s="331">
        <v>8.5169405120220004E-2</v>
      </c>
      <c r="D584" s="331">
        <v>8.4830813865599992E-3</v>
      </c>
      <c r="E584" s="328" t="s">
        <v>182</v>
      </c>
      <c r="F584" s="328" t="s">
        <v>182</v>
      </c>
      <c r="G584" s="329" t="s">
        <v>478</v>
      </c>
    </row>
    <row r="585" spans="1:7" x14ac:dyDescent="0.35">
      <c r="A585" s="347" t="s">
        <v>739</v>
      </c>
      <c r="B585" s="328" t="s">
        <v>182</v>
      </c>
      <c r="C585" s="331">
        <v>129.698664250798</v>
      </c>
      <c r="D585" s="331">
        <v>5.3619875521853197</v>
      </c>
      <c r="E585" s="328" t="s">
        <v>182</v>
      </c>
      <c r="F585" s="328" t="s">
        <v>182</v>
      </c>
      <c r="G585" s="329" t="s">
        <v>478</v>
      </c>
    </row>
    <row r="586" spans="1:7" x14ac:dyDescent="0.35">
      <c r="A586" s="348" t="s">
        <v>740</v>
      </c>
      <c r="B586" s="328" t="s">
        <v>182</v>
      </c>
      <c r="C586" s="331">
        <v>0.18722070362137999</v>
      </c>
      <c r="D586" s="331" t="s">
        <v>480</v>
      </c>
      <c r="E586" s="328" t="s">
        <v>182</v>
      </c>
      <c r="F586" s="328" t="s">
        <v>182</v>
      </c>
      <c r="G586" s="331" t="s">
        <v>478</v>
      </c>
    </row>
    <row r="587" spans="1:7" x14ac:dyDescent="0.35">
      <c r="A587" s="349" t="s">
        <v>741</v>
      </c>
      <c r="B587" s="328" t="s">
        <v>182</v>
      </c>
      <c r="C587" s="331">
        <v>0.18722070362137999</v>
      </c>
      <c r="D587" s="331" t="s">
        <v>480</v>
      </c>
      <c r="E587" s="328" t="s">
        <v>182</v>
      </c>
      <c r="F587" s="328" t="s">
        <v>182</v>
      </c>
      <c r="G587" s="329" t="s">
        <v>478</v>
      </c>
    </row>
    <row r="588" spans="1:7" ht="15" thickBot="1" x14ac:dyDescent="0.4">
      <c r="A588" s="343" t="s">
        <v>3359</v>
      </c>
      <c r="B588" s="328" t="s">
        <v>182</v>
      </c>
      <c r="C588" s="328" t="s">
        <v>182</v>
      </c>
      <c r="D588" s="331" t="s">
        <v>480</v>
      </c>
      <c r="E588" s="328" t="s">
        <v>182</v>
      </c>
      <c r="F588" s="328" t="s">
        <v>182</v>
      </c>
      <c r="G588" s="328" t="s">
        <v>182</v>
      </c>
    </row>
    <row r="589" spans="1:7" s="246" customFormat="1" ht="12.75" customHeight="1" thickTop="1" x14ac:dyDescent="0.25">
      <c r="A589" s="67" t="s">
        <v>743</v>
      </c>
      <c r="B589" s="328" t="s">
        <v>182</v>
      </c>
      <c r="C589" s="331">
        <v>719.88457694084161</v>
      </c>
      <c r="D589" s="328" t="s">
        <v>182</v>
      </c>
      <c r="E589" s="328" t="s">
        <v>182</v>
      </c>
      <c r="F589" s="328" t="s">
        <v>182</v>
      </c>
      <c r="G589" s="331" t="s">
        <v>478</v>
      </c>
    </row>
    <row r="590" spans="1:7" s="246" customFormat="1" ht="12.75" customHeight="1" x14ac:dyDescent="0.25">
      <c r="A590" s="68" t="s">
        <v>744</v>
      </c>
      <c r="B590" s="328" t="s">
        <v>182</v>
      </c>
      <c r="C590" s="329" t="s">
        <v>478</v>
      </c>
      <c r="D590" s="331">
        <v>1053.0935979415153</v>
      </c>
      <c r="E590" s="329" t="s">
        <v>478</v>
      </c>
      <c r="F590" s="329" t="s">
        <v>478</v>
      </c>
      <c r="G590" s="329" t="s">
        <v>478</v>
      </c>
    </row>
    <row r="591" spans="1:7" s="246" customFormat="1" ht="12.75" customHeight="1" x14ac:dyDescent="0.25">
      <c r="A591" s="68" t="s">
        <v>745</v>
      </c>
      <c r="B591" s="328" t="s">
        <v>182</v>
      </c>
      <c r="C591" s="331" t="s">
        <v>480</v>
      </c>
      <c r="D591" s="331" t="s">
        <v>480</v>
      </c>
      <c r="E591" s="329" t="s">
        <v>480</v>
      </c>
      <c r="F591" s="329" t="s">
        <v>480</v>
      </c>
      <c r="G591" s="329" t="s">
        <v>478</v>
      </c>
    </row>
    <row r="592" spans="1:7" s="246" customFormat="1" ht="12.75" customHeight="1" x14ac:dyDescent="0.25">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5">
      <c r="A593" s="306" t="s">
        <v>747</v>
      </c>
      <c r="B593" s="331">
        <v>4349.248664685867</v>
      </c>
      <c r="C593" s="328" t="s">
        <v>182</v>
      </c>
      <c r="D593" s="328" t="s">
        <v>182</v>
      </c>
      <c r="E593" s="328" t="s">
        <v>182</v>
      </c>
      <c r="F593" s="328" t="s">
        <v>182</v>
      </c>
      <c r="G593" s="328" t="s">
        <v>182</v>
      </c>
    </row>
    <row r="594" spans="1:7" s="246" customFormat="1" ht="12" customHeight="1" x14ac:dyDescent="0.25">
      <c r="A594" s="306" t="s">
        <v>748</v>
      </c>
      <c r="B594" s="331">
        <v>3504.4603945689328</v>
      </c>
      <c r="C594" s="328" t="s">
        <v>182</v>
      </c>
      <c r="D594" s="328" t="s">
        <v>182</v>
      </c>
      <c r="E594" s="328" t="s">
        <v>182</v>
      </c>
      <c r="F594" s="328" t="s">
        <v>182</v>
      </c>
      <c r="G594" s="328" t="s">
        <v>182</v>
      </c>
    </row>
    <row r="595" spans="1:7" s="246" customFormat="1" ht="12" customHeight="1" x14ac:dyDescent="0.25">
      <c r="A595" s="303" t="s">
        <v>749</v>
      </c>
      <c r="B595" s="331" t="s">
        <v>478</v>
      </c>
      <c r="C595" s="328" t="s">
        <v>182</v>
      </c>
      <c r="D595" s="328" t="s">
        <v>182</v>
      </c>
      <c r="E595" s="328" t="s">
        <v>182</v>
      </c>
      <c r="F595" s="328" t="s">
        <v>182</v>
      </c>
      <c r="G595" s="328" t="s">
        <v>182</v>
      </c>
    </row>
    <row r="596" spans="1:7" s="246" customFormat="1" ht="13.5" customHeight="1" x14ac:dyDescent="0.25">
      <c r="A596" s="69" t="s">
        <v>750</v>
      </c>
      <c r="B596" s="331" t="s">
        <v>478</v>
      </c>
      <c r="C596" s="331" t="s">
        <v>478</v>
      </c>
      <c r="D596" s="331" t="s">
        <v>478</v>
      </c>
      <c r="E596" s="331" t="s">
        <v>478</v>
      </c>
      <c r="F596" s="331" t="s">
        <v>478</v>
      </c>
      <c r="G596" s="331" t="s">
        <v>478</v>
      </c>
    </row>
    <row r="597" spans="1:7" x14ac:dyDescent="0.35">
      <c r="A597"/>
      <c r="B597"/>
      <c r="C597"/>
      <c r="D597"/>
      <c r="E597"/>
    </row>
    <row r="598" spans="1:7" x14ac:dyDescent="0.3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752</v>
      </c>
      <c r="B601" s="217"/>
      <c r="C601" s="217"/>
      <c r="D601" s="217"/>
      <c r="E601" s="217"/>
      <c r="F601" s="217"/>
      <c r="G601" s="49" t="s">
        <v>462</v>
      </c>
    </row>
    <row r="602" spans="1:7" ht="15.5" x14ac:dyDescent="0.35">
      <c r="A602" s="212" t="s">
        <v>651</v>
      </c>
      <c r="B602" s="217"/>
      <c r="C602" s="217"/>
      <c r="D602" s="217"/>
      <c r="E602" s="217"/>
      <c r="F602" s="217"/>
      <c r="G602" s="49" t="s">
        <v>3351</v>
      </c>
    </row>
    <row r="603" spans="1:7" x14ac:dyDescent="0.35">
      <c r="A603" s="217"/>
      <c r="B603" s="217"/>
      <c r="C603" s="217"/>
      <c r="D603" s="217"/>
      <c r="E603" s="217"/>
      <c r="F603" s="217"/>
      <c r="G603" s="49" t="s">
        <v>463</v>
      </c>
    </row>
    <row r="604" spans="1:7" x14ac:dyDescent="0.35">
      <c r="A604" s="217"/>
      <c r="B604" s="217"/>
      <c r="C604" s="217"/>
      <c r="D604" s="217"/>
      <c r="E604" s="217"/>
      <c r="F604" s="217"/>
      <c r="G604" s="247"/>
    </row>
    <row r="605" spans="1:7" ht="54" customHeight="1" x14ac:dyDescent="0.35">
      <c r="A605" s="458" t="s">
        <v>464</v>
      </c>
      <c r="B605" s="72" t="s">
        <v>753</v>
      </c>
      <c r="C605" s="72" t="s">
        <v>754</v>
      </c>
      <c r="D605" s="72" t="s">
        <v>755</v>
      </c>
      <c r="E605" s="72" t="s">
        <v>603</v>
      </c>
      <c r="F605" s="72" t="s">
        <v>469</v>
      </c>
      <c r="G605" s="72" t="s">
        <v>470</v>
      </c>
    </row>
    <row r="606" spans="1:7" ht="15" thickBot="1" x14ac:dyDescent="0.4">
      <c r="A606" s="459"/>
      <c r="B606" s="460" t="s">
        <v>472</v>
      </c>
      <c r="C606" s="461"/>
      <c r="D606" s="461"/>
      <c r="E606" s="461"/>
      <c r="F606" s="461"/>
      <c r="G606" s="462"/>
    </row>
    <row r="607" spans="1:7" ht="15" thickTop="1" x14ac:dyDescent="0.35">
      <c r="A607" s="73" t="s">
        <v>756</v>
      </c>
      <c r="B607" s="331">
        <v>-831125.53638504399</v>
      </c>
      <c r="C607" s="331">
        <v>1234.7394602571119</v>
      </c>
      <c r="D607" s="331">
        <v>35.11369899647039</v>
      </c>
      <c r="E607" s="331">
        <v>141.59499629999999</v>
      </c>
      <c r="F607" s="331">
        <v>7641.6606409999995</v>
      </c>
      <c r="G607" s="331" t="s">
        <v>501</v>
      </c>
    </row>
    <row r="608" spans="1:7" x14ac:dyDescent="0.35">
      <c r="A608" s="74" t="s">
        <v>757</v>
      </c>
      <c r="B608" s="331">
        <v>-680293.34243705962</v>
      </c>
      <c r="C608" s="331">
        <v>260.14196732065915</v>
      </c>
      <c r="D608" s="331">
        <v>22.501521677555012</v>
      </c>
      <c r="E608" s="331">
        <v>120.1226453</v>
      </c>
      <c r="F608" s="331">
        <v>7283.7881829999997</v>
      </c>
      <c r="G608" s="331" t="s">
        <v>501</v>
      </c>
    </row>
    <row r="609" spans="1:7" x14ac:dyDescent="0.35">
      <c r="A609" s="351" t="s">
        <v>758</v>
      </c>
      <c r="B609" s="331">
        <v>-581225.21712432243</v>
      </c>
      <c r="C609" s="331">
        <v>259.58656569999999</v>
      </c>
      <c r="D609" s="331">
        <v>22.303775677555009</v>
      </c>
      <c r="E609" s="329">
        <v>120.1226453</v>
      </c>
      <c r="F609" s="329">
        <v>7283.7881829999997</v>
      </c>
      <c r="G609" s="329" t="s">
        <v>505</v>
      </c>
    </row>
    <row r="610" spans="1:7" x14ac:dyDescent="0.35">
      <c r="A610" s="352" t="s">
        <v>759</v>
      </c>
      <c r="B610" s="331">
        <v>-99068.125312737131</v>
      </c>
      <c r="C610" s="331" t="s">
        <v>480</v>
      </c>
      <c r="D610" s="331" t="s">
        <v>3081</v>
      </c>
      <c r="E610" s="329" t="s">
        <v>478</v>
      </c>
      <c r="F610" s="329" t="s">
        <v>478</v>
      </c>
      <c r="G610" s="329" t="s">
        <v>478</v>
      </c>
    </row>
    <row r="611" spans="1:7" x14ac:dyDescent="0.35">
      <c r="A611" s="353" t="s">
        <v>760</v>
      </c>
      <c r="B611" s="331">
        <v>23030.524805171535</v>
      </c>
      <c r="C611" s="331" t="s">
        <v>3087</v>
      </c>
      <c r="D611" s="331" t="s">
        <v>3087</v>
      </c>
      <c r="E611" s="331" t="s">
        <v>478</v>
      </c>
      <c r="F611" s="331" t="s">
        <v>478</v>
      </c>
      <c r="G611" s="331" t="s">
        <v>478</v>
      </c>
    </row>
    <row r="612" spans="1:7" x14ac:dyDescent="0.35">
      <c r="A612" s="351" t="s">
        <v>761</v>
      </c>
      <c r="B612" s="331">
        <v>-29001.50383515003</v>
      </c>
      <c r="C612" s="331" t="s">
        <v>576</v>
      </c>
      <c r="D612" s="331" t="s">
        <v>576</v>
      </c>
      <c r="E612" s="329" t="s">
        <v>478</v>
      </c>
      <c r="F612" s="329" t="s">
        <v>478</v>
      </c>
      <c r="G612" s="329" t="s">
        <v>478</v>
      </c>
    </row>
    <row r="613" spans="1:7" x14ac:dyDescent="0.35">
      <c r="A613" s="351" t="s">
        <v>762</v>
      </c>
      <c r="B613" s="331">
        <v>52032.028640321565</v>
      </c>
      <c r="C613" s="331" t="s">
        <v>576</v>
      </c>
      <c r="D613" s="331" t="s">
        <v>576</v>
      </c>
      <c r="E613" s="329" t="s">
        <v>478</v>
      </c>
      <c r="F613" s="329" t="s">
        <v>478</v>
      </c>
      <c r="G613" s="329" t="s">
        <v>478</v>
      </c>
    </row>
    <row r="614" spans="1:7" x14ac:dyDescent="0.35">
      <c r="A614" s="74" t="s">
        <v>763</v>
      </c>
      <c r="B614" s="331">
        <v>-28216.102686357408</v>
      </c>
      <c r="C614" s="331">
        <v>12.663181</v>
      </c>
      <c r="D614" s="331">
        <v>1.1562030000000001</v>
      </c>
      <c r="E614" s="331">
        <v>21.472351</v>
      </c>
      <c r="F614" s="331">
        <v>357.87245800000005</v>
      </c>
      <c r="G614" s="331" t="s">
        <v>478</v>
      </c>
    </row>
    <row r="615" spans="1:7" x14ac:dyDescent="0.35">
      <c r="A615" s="351" t="s">
        <v>764</v>
      </c>
      <c r="B615" s="331">
        <v>8734.4840051914307</v>
      </c>
      <c r="C615" s="331">
        <v>12.663181</v>
      </c>
      <c r="D615" s="331">
        <v>1.1562030000000001</v>
      </c>
      <c r="E615" s="329">
        <v>21.472351</v>
      </c>
      <c r="F615" s="329">
        <v>357.87245800000005</v>
      </c>
      <c r="G615" s="329" t="s">
        <v>478</v>
      </c>
    </row>
    <row r="616" spans="1:7" x14ac:dyDescent="0.35">
      <c r="A616" s="352" t="s">
        <v>765</v>
      </c>
      <c r="B616" s="331">
        <v>-36950.586691548837</v>
      </c>
      <c r="C616" s="331" t="s">
        <v>505</v>
      </c>
      <c r="D616" s="331" t="s">
        <v>576</v>
      </c>
      <c r="E616" s="329" t="s">
        <v>478</v>
      </c>
      <c r="F616" s="329" t="s">
        <v>478</v>
      </c>
      <c r="G616" s="329" t="s">
        <v>478</v>
      </c>
    </row>
    <row r="617" spans="1:7" x14ac:dyDescent="0.35">
      <c r="A617" s="353" t="s">
        <v>766</v>
      </c>
      <c r="B617" s="331">
        <v>-5742.2251556353804</v>
      </c>
      <c r="C617" s="331">
        <v>961.93431193645267</v>
      </c>
      <c r="D617" s="331">
        <v>0.59525414428571</v>
      </c>
      <c r="E617" s="331" t="s">
        <v>478</v>
      </c>
      <c r="F617" s="331" t="s">
        <v>478</v>
      </c>
      <c r="G617" s="331" t="s">
        <v>478</v>
      </c>
    </row>
    <row r="618" spans="1:7" x14ac:dyDescent="0.35">
      <c r="A618" s="351" t="s">
        <v>767</v>
      </c>
      <c r="B618" s="331">
        <v>-10133.615543726639</v>
      </c>
      <c r="C618" s="331" t="s">
        <v>505</v>
      </c>
      <c r="D618" s="331">
        <v>0.59215403</v>
      </c>
      <c r="E618" s="329" t="s">
        <v>478</v>
      </c>
      <c r="F618" s="329" t="s">
        <v>478</v>
      </c>
      <c r="G618" s="329" t="s">
        <v>478</v>
      </c>
    </row>
    <row r="619" spans="1:7" x14ac:dyDescent="0.35">
      <c r="A619" s="351" t="s">
        <v>768</v>
      </c>
      <c r="B619" s="331">
        <v>469.44060909762544</v>
      </c>
      <c r="C619" s="331" t="s">
        <v>505</v>
      </c>
      <c r="D619" s="331" t="s">
        <v>501</v>
      </c>
      <c r="E619" s="329" t="s">
        <v>478</v>
      </c>
      <c r="F619" s="329" t="s">
        <v>478</v>
      </c>
      <c r="G619" s="329" t="s">
        <v>478</v>
      </c>
    </row>
    <row r="620" spans="1:7" x14ac:dyDescent="0.35">
      <c r="A620" s="74" t="s">
        <v>769</v>
      </c>
      <c r="B620" s="331">
        <v>-33858.519844496128</v>
      </c>
      <c r="C620" s="331" t="s">
        <v>505</v>
      </c>
      <c r="D620" s="331">
        <v>6.0475778530394004</v>
      </c>
      <c r="E620" s="331" t="s">
        <v>505</v>
      </c>
      <c r="F620" s="331" t="s">
        <v>505</v>
      </c>
      <c r="G620" s="331" t="s">
        <v>478</v>
      </c>
    </row>
    <row r="621" spans="1:7" x14ac:dyDescent="0.35">
      <c r="A621" s="351" t="s">
        <v>770</v>
      </c>
      <c r="B621" s="331">
        <v>-116642.3750794526</v>
      </c>
      <c r="C621" s="331" t="s">
        <v>505</v>
      </c>
      <c r="D621" s="331">
        <v>6.0475778530394004</v>
      </c>
      <c r="E621" s="329" t="s">
        <v>505</v>
      </c>
      <c r="F621" s="329" t="s">
        <v>505</v>
      </c>
      <c r="G621" s="329" t="s">
        <v>478</v>
      </c>
    </row>
    <row r="622" spans="1:7" x14ac:dyDescent="0.35">
      <c r="A622" s="352" t="s">
        <v>771</v>
      </c>
      <c r="B622" s="331">
        <v>82783.855234956471</v>
      </c>
      <c r="C622" s="331" t="s">
        <v>505</v>
      </c>
      <c r="D622" s="331" t="s">
        <v>576</v>
      </c>
      <c r="E622" s="329" t="s">
        <v>505</v>
      </c>
      <c r="F622" s="329" t="s">
        <v>505</v>
      </c>
      <c r="G622" s="329" t="s">
        <v>478</v>
      </c>
    </row>
    <row r="623" spans="1:7" x14ac:dyDescent="0.35">
      <c r="A623" s="353" t="s">
        <v>772</v>
      </c>
      <c r="B623" s="331" t="s">
        <v>505</v>
      </c>
      <c r="C623" s="331" t="s">
        <v>505</v>
      </c>
      <c r="D623" s="331" t="s">
        <v>505</v>
      </c>
      <c r="E623" s="331" t="s">
        <v>478</v>
      </c>
      <c r="F623" s="331" t="s">
        <v>478</v>
      </c>
      <c r="G623" s="331" t="s">
        <v>478</v>
      </c>
    </row>
    <row r="624" spans="1:7" x14ac:dyDescent="0.35">
      <c r="A624" s="351" t="s">
        <v>773</v>
      </c>
      <c r="B624" s="328" t="s">
        <v>182</v>
      </c>
      <c r="C624" s="328" t="s">
        <v>182</v>
      </c>
      <c r="D624" s="328" t="s">
        <v>182</v>
      </c>
      <c r="E624" s="328" t="s">
        <v>182</v>
      </c>
      <c r="F624" s="328" t="s">
        <v>182</v>
      </c>
      <c r="G624" s="328" t="s">
        <v>182</v>
      </c>
    </row>
    <row r="625" spans="1:8" x14ac:dyDescent="0.35">
      <c r="A625" s="351" t="s">
        <v>774</v>
      </c>
      <c r="B625" s="331" t="s">
        <v>505</v>
      </c>
      <c r="C625" s="331" t="s">
        <v>505</v>
      </c>
      <c r="D625" s="331" t="s">
        <v>505</v>
      </c>
      <c r="E625" s="329" t="s">
        <v>478</v>
      </c>
      <c r="F625" s="329" t="s">
        <v>478</v>
      </c>
      <c r="G625" s="329" t="s">
        <v>478</v>
      </c>
    </row>
    <row r="626" spans="1:8" x14ac:dyDescent="0.35">
      <c r="A626" s="74" t="s">
        <v>775</v>
      </c>
      <c r="B626" s="331">
        <v>-106045.87106666707</v>
      </c>
      <c r="C626" s="328" t="s">
        <v>182</v>
      </c>
      <c r="D626" s="328" t="s">
        <v>182</v>
      </c>
      <c r="E626" s="328" t="s">
        <v>182</v>
      </c>
      <c r="F626" s="328" t="s">
        <v>182</v>
      </c>
      <c r="G626" s="328" t="s">
        <v>182</v>
      </c>
    </row>
    <row r="627" spans="1:8" x14ac:dyDescent="0.35">
      <c r="A627" s="354" t="s">
        <v>776</v>
      </c>
      <c r="B627" s="331" t="s">
        <v>3087</v>
      </c>
      <c r="C627" s="331" t="s">
        <v>501</v>
      </c>
      <c r="D627" s="331">
        <v>2.41583792</v>
      </c>
      <c r="E627" s="331" t="s">
        <v>478</v>
      </c>
      <c r="F627" s="331" t="s">
        <v>478</v>
      </c>
      <c r="G627" s="331" t="s">
        <v>478</v>
      </c>
    </row>
    <row r="628" spans="1:8" x14ac:dyDescent="0.35">
      <c r="A628" s="337" t="s">
        <v>777</v>
      </c>
      <c r="B628" s="331" t="s">
        <v>3087</v>
      </c>
      <c r="C628" s="331" t="s">
        <v>501</v>
      </c>
      <c r="D628" s="331">
        <v>2.41583792</v>
      </c>
      <c r="E628" s="331" t="s">
        <v>478</v>
      </c>
      <c r="F628" s="331" t="s">
        <v>478</v>
      </c>
      <c r="G628" s="331" t="s">
        <v>478</v>
      </c>
    </row>
    <row r="630" spans="1:8" x14ac:dyDescent="0.3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65" t="s">
        <v>779</v>
      </c>
      <c r="B633" s="465"/>
      <c r="C633" s="217"/>
      <c r="D633" s="217"/>
      <c r="E633" s="217"/>
      <c r="F633" s="217"/>
      <c r="G633" s="217"/>
      <c r="H633" s="49" t="s">
        <v>462</v>
      </c>
    </row>
    <row r="634" spans="1:8" ht="15.5" x14ac:dyDescent="0.35">
      <c r="A634" s="232" t="s">
        <v>651</v>
      </c>
      <c r="B634" s="52"/>
      <c r="C634" s="217"/>
      <c r="D634" s="217"/>
      <c r="E634" s="217"/>
      <c r="F634" s="217"/>
      <c r="G634" s="217"/>
      <c r="H634" s="49" t="s">
        <v>3351</v>
      </c>
    </row>
    <row r="635" spans="1:8" x14ac:dyDescent="0.35">
      <c r="A635" s="217"/>
      <c r="B635" s="217"/>
      <c r="C635" s="217"/>
      <c r="D635" s="217"/>
      <c r="E635" s="217"/>
      <c r="F635" s="217"/>
      <c r="G635" s="217"/>
      <c r="H635" s="49" t="s">
        <v>463</v>
      </c>
    </row>
    <row r="636" spans="1:8" x14ac:dyDescent="0.35">
      <c r="A636" s="217"/>
      <c r="B636" s="217"/>
      <c r="C636" s="217"/>
      <c r="D636" s="217"/>
      <c r="E636" s="217"/>
      <c r="F636" s="217"/>
      <c r="G636" s="217"/>
      <c r="H636" s="248"/>
    </row>
    <row r="637" spans="1:8" x14ac:dyDescent="0.35">
      <c r="A637" s="453" t="s">
        <v>780</v>
      </c>
      <c r="B637" s="249" t="s">
        <v>781</v>
      </c>
      <c r="C637" s="250" t="s">
        <v>466</v>
      </c>
      <c r="D637" s="250" t="s">
        <v>467</v>
      </c>
      <c r="E637" s="250" t="s">
        <v>603</v>
      </c>
      <c r="F637" s="251" t="s">
        <v>469</v>
      </c>
      <c r="G637" s="252" t="s">
        <v>470</v>
      </c>
      <c r="H637" s="251" t="s">
        <v>604</v>
      </c>
    </row>
    <row r="638" spans="1:8" ht="15" thickBot="1" x14ac:dyDescent="0.4">
      <c r="A638" s="454"/>
      <c r="B638" s="455" t="s">
        <v>472</v>
      </c>
      <c r="C638" s="456"/>
      <c r="D638" s="456"/>
      <c r="E638" s="456"/>
      <c r="F638" s="456"/>
      <c r="G638" s="456"/>
      <c r="H638" s="457"/>
    </row>
    <row r="639" spans="1:8" ht="15" thickTop="1" x14ac:dyDescent="0.35">
      <c r="A639" s="253" t="s">
        <v>782</v>
      </c>
      <c r="B639" s="331" t="s">
        <v>3082</v>
      </c>
      <c r="C639" s="331">
        <v>6143.8266127488378</v>
      </c>
      <c r="D639" s="331">
        <v>73.757520658580603</v>
      </c>
      <c r="E639" s="331">
        <v>2.3460190219567099</v>
      </c>
      <c r="F639" s="331">
        <v>6.5483463597946603</v>
      </c>
      <c r="G639" s="331">
        <v>114.39560414851302</v>
      </c>
      <c r="H639" s="331">
        <v>0.74349333311907995</v>
      </c>
    </row>
    <row r="640" spans="1:8" x14ac:dyDescent="0.35">
      <c r="A640" s="355" t="s">
        <v>784</v>
      </c>
      <c r="B640" s="331" t="s">
        <v>540</v>
      </c>
      <c r="C640" s="331">
        <v>5261.8993888836258</v>
      </c>
      <c r="D640" s="328" t="s">
        <v>182</v>
      </c>
      <c r="E640" s="331">
        <v>2.3460190219567099</v>
      </c>
      <c r="F640" s="331">
        <v>6.1117899358083498</v>
      </c>
      <c r="G640" s="331">
        <v>21.695718028166269</v>
      </c>
      <c r="H640" s="328" t="s">
        <v>182</v>
      </c>
    </row>
    <row r="641" spans="1:8" x14ac:dyDescent="0.35">
      <c r="A641" s="332" t="s">
        <v>785</v>
      </c>
      <c r="B641" s="331" t="s">
        <v>540</v>
      </c>
      <c r="C641" s="331">
        <v>5261.8993888836258</v>
      </c>
      <c r="D641" s="328" t="s">
        <v>182</v>
      </c>
      <c r="E641" s="329">
        <v>2.3460190219567099</v>
      </c>
      <c r="F641" s="329">
        <v>6.1117899358083498</v>
      </c>
      <c r="G641" s="329">
        <v>21.695718028166269</v>
      </c>
      <c r="H641" s="328" t="s">
        <v>182</v>
      </c>
    </row>
    <row r="642" spans="1:8" x14ac:dyDescent="0.35">
      <c r="A642" s="332" t="s">
        <v>786</v>
      </c>
      <c r="B642" s="331" t="s">
        <v>507</v>
      </c>
      <c r="C642" s="331" t="s">
        <v>507</v>
      </c>
      <c r="D642" s="328" t="s">
        <v>182</v>
      </c>
      <c r="E642" s="329" t="s">
        <v>507</v>
      </c>
      <c r="F642" s="329" t="s">
        <v>507</v>
      </c>
      <c r="G642" s="329" t="s">
        <v>507</v>
      </c>
      <c r="H642" s="328" t="s">
        <v>182</v>
      </c>
    </row>
    <row r="643" spans="1:8" x14ac:dyDescent="0.35">
      <c r="A643" s="356" t="s">
        <v>787</v>
      </c>
      <c r="B643" s="331" t="s">
        <v>507</v>
      </c>
      <c r="C643" s="331" t="s">
        <v>507</v>
      </c>
      <c r="D643" s="328" t="s">
        <v>182</v>
      </c>
      <c r="E643" s="331" t="s">
        <v>507</v>
      </c>
      <c r="F643" s="331" t="s">
        <v>507</v>
      </c>
      <c r="G643" s="331" t="s">
        <v>507</v>
      </c>
      <c r="H643" s="328" t="s">
        <v>182</v>
      </c>
    </row>
    <row r="644" spans="1:8" x14ac:dyDescent="0.35">
      <c r="A644" s="355" t="s">
        <v>788</v>
      </c>
      <c r="B644" s="328" t="s">
        <v>182</v>
      </c>
      <c r="C644" s="331">
        <v>76.365222930707887</v>
      </c>
      <c r="D644" s="331">
        <v>5.5964614607999996</v>
      </c>
      <c r="E644" s="331" t="s">
        <v>505</v>
      </c>
      <c r="F644" s="331" t="s">
        <v>505</v>
      </c>
      <c r="G644" s="331" t="s">
        <v>505</v>
      </c>
      <c r="H644" s="328" t="s">
        <v>182</v>
      </c>
    </row>
    <row r="645" spans="1:8" x14ac:dyDescent="0.35">
      <c r="A645" s="357" t="s">
        <v>789</v>
      </c>
      <c r="B645" s="328" t="s">
        <v>182</v>
      </c>
      <c r="C645" s="331">
        <v>74.619486144000007</v>
      </c>
      <c r="D645" s="331">
        <v>5.5964614607999996</v>
      </c>
      <c r="E645" s="329" t="s">
        <v>505</v>
      </c>
      <c r="F645" s="329" t="s">
        <v>505</v>
      </c>
      <c r="G645" s="329" t="s">
        <v>505</v>
      </c>
      <c r="H645" s="328" t="s">
        <v>182</v>
      </c>
    </row>
    <row r="646" spans="1:8" x14ac:dyDescent="0.35">
      <c r="A646" s="357" t="s">
        <v>790</v>
      </c>
      <c r="B646" s="328" t="s">
        <v>182</v>
      </c>
      <c r="C646" s="331">
        <v>1.7457367867078699</v>
      </c>
      <c r="D646" s="331" t="s">
        <v>552</v>
      </c>
      <c r="E646" s="329" t="s">
        <v>505</v>
      </c>
      <c r="F646" s="329" t="s">
        <v>505</v>
      </c>
      <c r="G646" s="329" t="s">
        <v>505</v>
      </c>
      <c r="H646" s="328" t="s">
        <v>182</v>
      </c>
    </row>
    <row r="647" spans="1:8" x14ac:dyDescent="0.35">
      <c r="A647" s="355" t="s">
        <v>791</v>
      </c>
      <c r="B647" s="331" t="s">
        <v>512</v>
      </c>
      <c r="C647" s="331" t="s">
        <v>512</v>
      </c>
      <c r="D647" s="331" t="s">
        <v>512</v>
      </c>
      <c r="E647" s="331" t="s">
        <v>512</v>
      </c>
      <c r="F647" s="331" t="s">
        <v>512</v>
      </c>
      <c r="G647" s="331" t="s">
        <v>512</v>
      </c>
      <c r="H647" s="331" t="s">
        <v>512</v>
      </c>
    </row>
    <row r="648" spans="1:8" x14ac:dyDescent="0.35">
      <c r="A648" s="332" t="s">
        <v>792</v>
      </c>
      <c r="B648" s="331" t="s">
        <v>480</v>
      </c>
      <c r="C648" s="331" t="s">
        <v>512</v>
      </c>
      <c r="D648" s="331" t="s">
        <v>512</v>
      </c>
      <c r="E648" s="329" t="s">
        <v>480</v>
      </c>
      <c r="F648" s="329" t="s">
        <v>480</v>
      </c>
      <c r="G648" s="329" t="s">
        <v>480</v>
      </c>
      <c r="H648" s="329" t="s">
        <v>480</v>
      </c>
    </row>
    <row r="649" spans="1:8" x14ac:dyDescent="0.35">
      <c r="A649" s="332" t="s">
        <v>793</v>
      </c>
      <c r="B649" s="331" t="s">
        <v>478</v>
      </c>
      <c r="C649" s="331" t="s">
        <v>478</v>
      </c>
      <c r="D649" s="331" t="s">
        <v>478</v>
      </c>
      <c r="E649" s="329" t="s">
        <v>478</v>
      </c>
      <c r="F649" s="329" t="s">
        <v>478</v>
      </c>
      <c r="G649" s="329" t="s">
        <v>478</v>
      </c>
      <c r="H649" s="329" t="s">
        <v>478</v>
      </c>
    </row>
    <row r="650" spans="1:8" x14ac:dyDescent="0.35">
      <c r="A650" s="355" t="s">
        <v>794</v>
      </c>
      <c r="B650" s="328" t="s">
        <v>182</v>
      </c>
      <c r="C650" s="331">
        <v>805.56200093450445</v>
      </c>
      <c r="D650" s="331">
        <v>68.161059197780617</v>
      </c>
      <c r="E650" s="331" t="s">
        <v>552</v>
      </c>
      <c r="F650" s="331">
        <v>0.43655642398631</v>
      </c>
      <c r="G650" s="331">
        <v>49.308450064014231</v>
      </c>
      <c r="H650" s="328" t="s">
        <v>182</v>
      </c>
    </row>
    <row r="651" spans="1:8" x14ac:dyDescent="0.35">
      <c r="A651" s="332" t="s">
        <v>795</v>
      </c>
      <c r="B651" s="328" t="s">
        <v>182</v>
      </c>
      <c r="C651" s="331">
        <v>566.94660201297143</v>
      </c>
      <c r="D651" s="331">
        <v>66.504112399504038</v>
      </c>
      <c r="E651" s="329" t="s">
        <v>507</v>
      </c>
      <c r="F651" s="329">
        <v>0.43655642398631</v>
      </c>
      <c r="G651" s="329">
        <v>33.529746043529677</v>
      </c>
      <c r="H651" s="328" t="s">
        <v>182</v>
      </c>
    </row>
    <row r="652" spans="1:8" x14ac:dyDescent="0.35">
      <c r="A652" s="332" t="s">
        <v>796</v>
      </c>
      <c r="B652" s="328" t="s">
        <v>182</v>
      </c>
      <c r="C652" s="331">
        <v>238.61539892153306</v>
      </c>
      <c r="D652" s="331">
        <v>1.65694679827657</v>
      </c>
      <c r="E652" s="329" t="s">
        <v>507</v>
      </c>
      <c r="F652" s="329" t="s">
        <v>507</v>
      </c>
      <c r="G652" s="329">
        <v>15.77870402048455</v>
      </c>
      <c r="H652" s="328" t="s">
        <v>182</v>
      </c>
    </row>
    <row r="653" spans="1:8" x14ac:dyDescent="0.35">
      <c r="A653" s="332" t="s">
        <v>3360</v>
      </c>
      <c r="B653" s="328" t="s">
        <v>182</v>
      </c>
      <c r="C653" s="331" t="s">
        <v>480</v>
      </c>
      <c r="D653" s="331" t="s">
        <v>480</v>
      </c>
      <c r="E653" s="331" t="s">
        <v>480</v>
      </c>
      <c r="F653" s="331" t="s">
        <v>480</v>
      </c>
      <c r="G653" s="331" t="s">
        <v>480</v>
      </c>
      <c r="H653" s="328" t="s">
        <v>182</v>
      </c>
    </row>
    <row r="654" spans="1:8" x14ac:dyDescent="0.35">
      <c r="A654" s="355" t="s">
        <v>3361</v>
      </c>
      <c r="B654" s="331" t="s">
        <v>478</v>
      </c>
      <c r="C654" s="331" t="s">
        <v>478</v>
      </c>
      <c r="D654" s="331" t="s">
        <v>478</v>
      </c>
      <c r="E654" s="331" t="s">
        <v>507</v>
      </c>
      <c r="F654" s="331" t="s">
        <v>507</v>
      </c>
      <c r="G654" s="331">
        <v>43.391436056332523</v>
      </c>
      <c r="H654" s="331">
        <v>0.74349333311907995</v>
      </c>
    </row>
    <row r="655" spans="1:8" x14ac:dyDescent="0.35">
      <c r="A655" s="337" t="s">
        <v>556</v>
      </c>
      <c r="B655" s="329" t="s">
        <v>478</v>
      </c>
      <c r="C655" s="329" t="s">
        <v>478</v>
      </c>
      <c r="D655" s="329" t="s">
        <v>478</v>
      </c>
      <c r="E655" s="329" t="s">
        <v>507</v>
      </c>
      <c r="F655" s="329" t="s">
        <v>507</v>
      </c>
      <c r="G655" s="329">
        <v>43.391436056332523</v>
      </c>
      <c r="H655" s="329">
        <v>0.74349333311907995</v>
      </c>
    </row>
    <row r="656" spans="1:8" x14ac:dyDescent="0.35">
      <c r="A656" s="355" t="s">
        <v>797</v>
      </c>
      <c r="B656" s="328" t="s">
        <v>182</v>
      </c>
      <c r="C656" s="328" t="s">
        <v>182</v>
      </c>
      <c r="D656" s="328" t="s">
        <v>182</v>
      </c>
      <c r="E656" s="328" t="s">
        <v>182</v>
      </c>
      <c r="F656" s="328" t="s">
        <v>182</v>
      </c>
      <c r="G656" s="328" t="s">
        <v>182</v>
      </c>
      <c r="H656" s="328" t="s">
        <v>182</v>
      </c>
    </row>
    <row r="657" spans="1:8" x14ac:dyDescent="0.35">
      <c r="A657" s="357" t="s">
        <v>798</v>
      </c>
      <c r="B657" s="329">
        <v>11397.929630279281</v>
      </c>
      <c r="C657" s="328" t="s">
        <v>182</v>
      </c>
      <c r="D657" s="328" t="s">
        <v>182</v>
      </c>
      <c r="E657" s="328" t="s">
        <v>182</v>
      </c>
      <c r="F657" s="328" t="s">
        <v>182</v>
      </c>
      <c r="G657" s="328" t="s">
        <v>182</v>
      </c>
      <c r="H657" s="328" t="s">
        <v>182</v>
      </c>
    </row>
    <row r="658" spans="1:8" x14ac:dyDescent="0.35">
      <c r="A658" s="357" t="s">
        <v>799</v>
      </c>
      <c r="B658" s="329" t="s">
        <v>478</v>
      </c>
      <c r="C658" s="328" t="s">
        <v>182</v>
      </c>
      <c r="D658" s="328" t="s">
        <v>182</v>
      </c>
      <c r="E658" s="328" t="s">
        <v>182</v>
      </c>
      <c r="F658" s="328" t="s">
        <v>182</v>
      </c>
      <c r="G658" s="328" t="s">
        <v>182</v>
      </c>
      <c r="H658" s="328" t="s">
        <v>182</v>
      </c>
    </row>
    <row r="659" spans="1:8" x14ac:dyDescent="0.35">
      <c r="A659" s="358" t="s">
        <v>3362</v>
      </c>
      <c r="B659" s="329" t="s">
        <v>478</v>
      </c>
      <c r="C659" s="328" t="s">
        <v>182</v>
      </c>
      <c r="D659" s="328" t="s">
        <v>182</v>
      </c>
      <c r="E659" s="328" t="s">
        <v>182</v>
      </c>
      <c r="F659" s="328" t="s">
        <v>182</v>
      </c>
      <c r="G659" s="328" t="s">
        <v>182</v>
      </c>
      <c r="H659" s="328" t="s">
        <v>182</v>
      </c>
    </row>
    <row r="661" spans="1:8" x14ac:dyDescent="0.3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801</v>
      </c>
      <c r="B664" s="75" t="s">
        <v>802</v>
      </c>
      <c r="C664" s="75" t="s">
        <v>803</v>
      </c>
      <c r="D664" s="75" t="s">
        <v>804</v>
      </c>
      <c r="E664" s="75" t="s">
        <v>805</v>
      </c>
      <c r="F664" s="75" t="s">
        <v>469</v>
      </c>
      <c r="G664" s="75" t="s">
        <v>470</v>
      </c>
      <c r="H664" s="75" t="s">
        <v>806</v>
      </c>
    </row>
    <row r="665" spans="1:8" x14ac:dyDescent="0.35">
      <c r="A665" s="210" t="s">
        <v>3577</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2404</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3076</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808</v>
      </c>
      <c r="B673" s="76">
        <f>G408</f>
        <v>22472.091458330953</v>
      </c>
      <c r="C673" s="76">
        <f>H408</f>
        <v>4.6925847366299997E-3</v>
      </c>
      <c r="D673" s="76">
        <f>I408</f>
        <v>4.8332437122200001E-3</v>
      </c>
      <c r="E673" s="76"/>
      <c r="F673" s="77"/>
      <c r="G673" s="77"/>
      <c r="H673" s="77"/>
    </row>
    <row r="674" spans="1:36" x14ac:dyDescent="0.3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3580</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3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813</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3216</v>
      </c>
      <c r="B687" s="75" t="s">
        <v>802</v>
      </c>
      <c r="C687" s="75" t="s">
        <v>803</v>
      </c>
      <c r="D687" s="75" t="s">
        <v>804</v>
      </c>
      <c r="E687" s="75" t="s">
        <v>805</v>
      </c>
      <c r="F687" s="75" t="s">
        <v>469</v>
      </c>
      <c r="G687" s="75" t="s">
        <v>470</v>
      </c>
      <c r="H687" s="75" t="s">
        <v>806</v>
      </c>
      <c r="I687" s="75" t="s">
        <v>831</v>
      </c>
      <c r="J687" s="75" t="s">
        <v>2536</v>
      </c>
      <c r="K687" s="1"/>
      <c r="L687" s="1"/>
      <c r="M687" s="1"/>
      <c r="N687" s="1"/>
      <c r="O687" s="1"/>
      <c r="P687" s="1"/>
      <c r="Q687" s="1"/>
      <c r="R687" s="1"/>
      <c r="S687" s="1"/>
      <c r="T687" s="1"/>
      <c r="U687" s="1"/>
      <c r="V687" s="1"/>
      <c r="W687" s="1"/>
      <c r="X687" s="1"/>
      <c r="Y687" s="1"/>
      <c r="Z687" s="1"/>
      <c r="AA687" s="1"/>
      <c r="AB687" s="1"/>
    </row>
    <row r="688" spans="1:36" x14ac:dyDescent="0.35">
      <c r="A688" s="1" t="s">
        <v>3579</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2404</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2414</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3075</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3581</v>
      </c>
      <c r="B698" s="5"/>
      <c r="C698" s="5"/>
      <c r="D698" s="5"/>
      <c r="E698" s="5"/>
      <c r="F698" s="5"/>
      <c r="G698" s="5"/>
      <c r="H698" s="5"/>
      <c r="I698" s="5"/>
      <c r="K698" s="1"/>
      <c r="L698" s="1"/>
      <c r="M698" s="1"/>
      <c r="N698" s="1"/>
    </row>
    <row r="699" spans="1:28" ht="15" thickBot="1" x14ac:dyDescent="0.4">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3578</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3582</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3578</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2404</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2414</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3075</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834</v>
      </c>
      <c r="B716" s="85"/>
      <c r="C716" s="85"/>
      <c r="D716" s="85"/>
      <c r="E716" s="85"/>
      <c r="F716" s="85"/>
      <c r="G716" s="85"/>
      <c r="H716" s="85"/>
      <c r="I716" s="85"/>
      <c r="J716" s="85"/>
      <c r="K716" s="85"/>
      <c r="L716" s="85"/>
      <c r="M716" s="85"/>
      <c r="N716" s="85"/>
    </row>
    <row r="717" spans="1:28" x14ac:dyDescent="0.35">
      <c r="A717" s="85" t="s">
        <v>835</v>
      </c>
      <c r="B717" s="85"/>
      <c r="C717" s="85"/>
      <c r="D717" s="85"/>
      <c r="E717" s="85"/>
      <c r="F717" s="85"/>
      <c r="G717" s="85"/>
      <c r="H717" s="85"/>
      <c r="I717" s="85"/>
      <c r="J717" s="85"/>
      <c r="K717" s="85"/>
      <c r="L717" s="85"/>
      <c r="M717" s="85"/>
      <c r="N717" s="85"/>
    </row>
    <row r="718" spans="1:28" x14ac:dyDescent="0.35">
      <c r="A718" s="85" t="s">
        <v>836</v>
      </c>
      <c r="B718" s="85"/>
      <c r="C718" s="85"/>
      <c r="D718" s="85"/>
      <c r="E718" s="85"/>
      <c r="F718" s="85"/>
      <c r="G718" s="85"/>
      <c r="H718" s="85"/>
      <c r="I718" s="85"/>
      <c r="J718" s="85"/>
      <c r="K718" s="85"/>
      <c r="L718" s="85"/>
      <c r="M718" s="85"/>
      <c r="N718" s="85"/>
    </row>
    <row r="719" spans="1:28" ht="31.5" x14ac:dyDescent="0.3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3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3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3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3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3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3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3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3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3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3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3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3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3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3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3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3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3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3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3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3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3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3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9" x14ac:dyDescent="0.3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3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3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3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3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3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3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3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3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3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3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3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3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3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3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3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3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3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3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3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3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3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3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3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3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3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x14ac:dyDescent="0.3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3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3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3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3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3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3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3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3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3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3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3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3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9" x14ac:dyDescent="0.3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3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3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3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3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3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3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3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3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3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3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3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3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3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3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3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3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3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3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3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3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3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3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3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3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3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3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3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3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3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3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3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3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3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3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3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3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3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3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3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3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3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3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3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3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3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3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3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3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3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3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3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3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3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3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3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3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3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3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3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3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3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3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3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3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3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9" x14ac:dyDescent="0.3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x14ac:dyDescent="0.3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x14ac:dyDescent="0.3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3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3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3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3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3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3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3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x14ac:dyDescent="0.3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3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3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3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3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3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3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3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x14ac:dyDescent="0.3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3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9" x14ac:dyDescent="0.3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9" x14ac:dyDescent="0.3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x14ac:dyDescent="0.3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9" x14ac:dyDescent="0.3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x14ac:dyDescent="0.3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x14ac:dyDescent="0.3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3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3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9" x14ac:dyDescent="0.3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3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3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3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3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3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3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x14ac:dyDescent="0.3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x14ac:dyDescent="0.3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3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x14ac:dyDescent="0.3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x14ac:dyDescent="0.3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9" x14ac:dyDescent="0.3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3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9" x14ac:dyDescent="0.3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3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3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3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3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x14ac:dyDescent="0.3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3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3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3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3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x14ac:dyDescent="0.3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x14ac:dyDescent="0.3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3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3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3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3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3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3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3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3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3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3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3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3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x14ac:dyDescent="0.3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9" x14ac:dyDescent="0.3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3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3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3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3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x14ac:dyDescent="0.3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3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3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3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3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x14ac:dyDescent="0.3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9" x14ac:dyDescent="0.3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9" x14ac:dyDescent="0.3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35">
      <c r="A927"/>
      <c r="B927"/>
      <c r="C927"/>
      <c r="D927"/>
      <c r="E927"/>
    </row>
    <row r="928" spans="1:14" x14ac:dyDescent="0.35">
      <c r="A928" s="159"/>
      <c r="B928" s="160" t="s">
        <v>2201</v>
      </c>
      <c r="C928" s="160" t="s">
        <v>2202</v>
      </c>
      <c r="D928" s="42" t="s">
        <v>2203</v>
      </c>
      <c r="E928"/>
    </row>
    <row r="929" spans="1:5" x14ac:dyDescent="0.35">
      <c r="A929" t="s">
        <v>2204</v>
      </c>
      <c r="B929" s="161">
        <v>1</v>
      </c>
      <c r="C929" s="161">
        <v>1</v>
      </c>
      <c r="D929" t="s">
        <v>2205</v>
      </c>
      <c r="E929"/>
    </row>
    <row r="930" spans="1:5" x14ac:dyDescent="0.35">
      <c r="A930" t="s">
        <v>2206</v>
      </c>
      <c r="B930" s="161">
        <v>16.2</v>
      </c>
      <c r="C930" s="161">
        <v>5</v>
      </c>
      <c r="D930" t="s">
        <v>2207</v>
      </c>
      <c r="E930"/>
    </row>
    <row r="931" spans="1:5" x14ac:dyDescent="0.35">
      <c r="A931" t="s">
        <v>469</v>
      </c>
      <c r="B931" s="161">
        <v>5.6</v>
      </c>
      <c r="C931" s="161">
        <v>1.8</v>
      </c>
      <c r="D931" t="s">
        <v>2208</v>
      </c>
      <c r="E931"/>
    </row>
    <row r="932" spans="1:5" x14ac:dyDescent="0.35">
      <c r="A932" t="s">
        <v>2209</v>
      </c>
      <c r="B932" s="161">
        <v>-2.4</v>
      </c>
      <c r="C932" s="161">
        <v>-8.1999999999999993</v>
      </c>
      <c r="D932" t="s">
        <v>2210</v>
      </c>
      <c r="E932"/>
    </row>
    <row r="933" spans="1:5" x14ac:dyDescent="0.35">
      <c r="A933" t="s">
        <v>2211</v>
      </c>
      <c r="B933" s="161">
        <v>0</v>
      </c>
      <c r="C933" s="161">
        <v>0</v>
      </c>
      <c r="D933" t="s">
        <v>2212</v>
      </c>
      <c r="E933"/>
    </row>
    <row r="934" spans="1:5" x14ac:dyDescent="0.35">
      <c r="A934" t="s">
        <v>2213</v>
      </c>
      <c r="B934" s="161">
        <v>0</v>
      </c>
      <c r="C934" s="161">
        <v>0</v>
      </c>
      <c r="D934" t="s">
        <v>2212</v>
      </c>
      <c r="E934"/>
    </row>
    <row r="935" spans="1:5" x14ac:dyDescent="0.35">
      <c r="A935" t="s">
        <v>2214</v>
      </c>
      <c r="B935" s="161">
        <v>0</v>
      </c>
      <c r="C935" s="161">
        <v>0</v>
      </c>
      <c r="D935" t="s">
        <v>2215</v>
      </c>
      <c r="E935"/>
    </row>
    <row r="936" spans="1:5" x14ac:dyDescent="0.35">
      <c r="A936" t="s">
        <v>2216</v>
      </c>
      <c r="B936" s="161">
        <v>1200</v>
      </c>
      <c r="C936" s="161">
        <v>345</v>
      </c>
      <c r="D936" t="s">
        <v>2217</v>
      </c>
      <c r="E936"/>
    </row>
    <row r="937" spans="1:5" x14ac:dyDescent="0.35">
      <c r="A937" t="s">
        <v>2218</v>
      </c>
      <c r="B937" s="161">
        <v>-160</v>
      </c>
      <c r="C937" s="161">
        <v>-46</v>
      </c>
      <c r="D937" t="s">
        <v>2219</v>
      </c>
      <c r="E937"/>
    </row>
    <row r="938" spans="1:5" x14ac:dyDescent="0.35">
      <c r="A938" t="s">
        <v>2220</v>
      </c>
      <c r="B938" s="161">
        <v>84</v>
      </c>
      <c r="C938" s="161">
        <v>28</v>
      </c>
      <c r="D938" t="s">
        <v>2221</v>
      </c>
      <c r="E938"/>
    </row>
    <row r="939" spans="1:5" x14ac:dyDescent="0.35">
      <c r="A939" t="s">
        <v>2222</v>
      </c>
      <c r="B939" s="161">
        <v>264</v>
      </c>
      <c r="C939" s="161">
        <v>265</v>
      </c>
      <c r="D939" t="s">
        <v>2223</v>
      </c>
      <c r="E939"/>
    </row>
    <row r="940" spans="1:5" x14ac:dyDescent="0.35">
      <c r="A940" t="s">
        <v>2224</v>
      </c>
      <c r="B940" s="161">
        <v>1</v>
      </c>
      <c r="C940" s="161">
        <v>1</v>
      </c>
      <c r="D940" t="s">
        <v>2225</v>
      </c>
      <c r="E940"/>
    </row>
    <row r="941" spans="1:5" x14ac:dyDescent="0.35">
      <c r="A941"/>
      <c r="B941"/>
      <c r="C941"/>
      <c r="D941" t="s">
        <v>2226</v>
      </c>
      <c r="E941"/>
    </row>
    <row r="942" spans="1:5" x14ac:dyDescent="0.35">
      <c r="A942"/>
      <c r="B942"/>
      <c r="C942"/>
      <c r="D942" t="s">
        <v>2227</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6" t="s">
        <v>11</v>
      </c>
      <c r="B1" s="466"/>
      <c r="C1" s="466"/>
      <c r="D1" s="466"/>
      <c r="E1" s="466"/>
    </row>
    <row r="2" spans="1:5" x14ac:dyDescent="0.35">
      <c r="A2" s="467" t="s">
        <v>147</v>
      </c>
      <c r="B2" s="467"/>
      <c r="C2" s="467"/>
      <c r="D2" s="467"/>
      <c r="E2" s="467"/>
    </row>
    <row r="19" spans="1:5" x14ac:dyDescent="0.35">
      <c r="A19" t="s">
        <v>148</v>
      </c>
    </row>
    <row r="20" spans="1:5" x14ac:dyDescent="0.35">
      <c r="A20">
        <v>155400</v>
      </c>
      <c r="B20" t="s">
        <v>149</v>
      </c>
    </row>
    <row r="21" spans="1:5" x14ac:dyDescent="0.35">
      <c r="A21" s="467" t="s">
        <v>150</v>
      </c>
      <c r="B21" s="467"/>
      <c r="C21" s="467"/>
      <c r="D21" s="467"/>
      <c r="E21" s="467"/>
    </row>
    <row r="38" spans="1:5" x14ac:dyDescent="0.35">
      <c r="A38" t="s">
        <v>148</v>
      </c>
    </row>
    <row r="39" spans="1:5" x14ac:dyDescent="0.35">
      <c r="A39">
        <v>100800</v>
      </c>
      <c r="B39" t="s">
        <v>149</v>
      </c>
    </row>
    <row r="40" spans="1:5" x14ac:dyDescent="0.35">
      <c r="A40" s="467" t="s">
        <v>151</v>
      </c>
      <c r="B40" s="467"/>
      <c r="C40" s="467"/>
      <c r="D40" s="467"/>
      <c r="E40" s="467"/>
    </row>
    <row r="57" spans="1:5" ht="15" thickBot="1" x14ac:dyDescent="0.4">
      <c r="A57" t="s">
        <v>148</v>
      </c>
    </row>
    <row r="58" spans="1:5" ht="15" thickBot="1" x14ac:dyDescent="0.4">
      <c r="A58" s="7">
        <v>194000</v>
      </c>
      <c r="B58" t="s">
        <v>152</v>
      </c>
    </row>
    <row r="60" spans="1:5" x14ac:dyDescent="0.35">
      <c r="A60" s="466" t="s">
        <v>153</v>
      </c>
      <c r="B60" s="466"/>
      <c r="C60" s="466"/>
      <c r="D60" s="466"/>
      <c r="E60" s="466"/>
    </row>
    <row r="85" spans="1:37" s="8" customFormat="1" x14ac:dyDescent="0.3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347</v>
      </c>
      <c r="B88" s="10">
        <f>(B86-B85)/B85</f>
        <v>1.0254083484573502</v>
      </c>
    </row>
    <row r="89" spans="1:37" x14ac:dyDescent="0.35">
      <c r="A89" s="466" t="s">
        <v>154</v>
      </c>
      <c r="B89" s="466"/>
      <c r="C89" s="466"/>
      <c r="D89" s="466"/>
      <c r="E89" s="466"/>
    </row>
    <row r="90" spans="1:37" x14ac:dyDescent="0.35">
      <c r="A90">
        <v>6.6290250000000004</v>
      </c>
      <c r="B90" t="s">
        <v>350</v>
      </c>
      <c r="E90" t="s">
        <v>355</v>
      </c>
    </row>
    <row r="91" spans="1:37" x14ac:dyDescent="0.35">
      <c r="A91">
        <f>1/A90</f>
        <v>0.15085174667466181</v>
      </c>
      <c r="B91" t="s">
        <v>351</v>
      </c>
      <c r="E91" t="s">
        <v>159</v>
      </c>
    </row>
    <row r="92" spans="1:37" x14ac:dyDescent="0.35">
      <c r="A92" s="11">
        <v>0.5</v>
      </c>
      <c r="B92" t="s">
        <v>352</v>
      </c>
      <c r="E92" t="s">
        <v>356</v>
      </c>
    </row>
    <row r="93" spans="1:37" x14ac:dyDescent="0.35">
      <c r="A93">
        <f>A92*A91</f>
        <v>7.5425873337330904E-2</v>
      </c>
      <c r="B93" t="s">
        <v>353</v>
      </c>
      <c r="E93" t="s">
        <v>159</v>
      </c>
    </row>
    <row r="94" spans="1:37" x14ac:dyDescent="0.35">
      <c r="A94">
        <f>1/A93</f>
        <v>13.258050000000001</v>
      </c>
      <c r="B94" t="s">
        <v>354</v>
      </c>
      <c r="E94" t="s">
        <v>159</v>
      </c>
      <c r="J94" s="11"/>
    </row>
    <row r="95" spans="1:37" ht="15" thickBot="1" x14ac:dyDescent="0.4">
      <c r="A95">
        <v>8.0274920000000005</v>
      </c>
      <c r="B95" t="s">
        <v>348</v>
      </c>
      <c r="E95" t="s">
        <v>357</v>
      </c>
      <c r="J95" s="11"/>
    </row>
    <row r="96" spans="1:37" ht="15" thickBot="1" x14ac:dyDescent="0.4">
      <c r="A96" s="12">
        <f>(A94-A95)/A95</f>
        <v>0.65158059329115492</v>
      </c>
      <c r="B96" t="s">
        <v>349</v>
      </c>
      <c r="C96" s="13"/>
      <c r="E96" t="s">
        <v>159</v>
      </c>
    </row>
    <row r="98" spans="1:5" x14ac:dyDescent="0.35">
      <c r="A98" s="466" t="s">
        <v>155</v>
      </c>
      <c r="B98" s="466"/>
      <c r="C98" s="466"/>
      <c r="D98" s="466"/>
      <c r="E98" s="466"/>
    </row>
    <row r="99" spans="1:5" x14ac:dyDescent="0.35">
      <c r="A99" s="13">
        <v>0.3</v>
      </c>
      <c r="B99" s="11" t="s">
        <v>359</v>
      </c>
    </row>
    <row r="100" spans="1:5" x14ac:dyDescent="0.35">
      <c r="A100">
        <v>63.5</v>
      </c>
      <c r="B100" t="s">
        <v>360</v>
      </c>
    </row>
    <row r="101" spans="1:5" x14ac:dyDescent="0.35">
      <c r="A101">
        <f>1/A100</f>
        <v>1.5748031496062992E-2</v>
      </c>
      <c r="B101" t="s">
        <v>358</v>
      </c>
    </row>
    <row r="102" spans="1:5" x14ac:dyDescent="0.35">
      <c r="A102" s="14">
        <f>A101*(1-A99)</f>
        <v>1.1023622047244094E-2</v>
      </c>
      <c r="B102" t="s">
        <v>361</v>
      </c>
    </row>
    <row r="103" spans="1:5" x14ac:dyDescent="0.35">
      <c r="A103" s="14">
        <f>1/A102</f>
        <v>90.714285714285722</v>
      </c>
      <c r="B103" t="s">
        <v>365</v>
      </c>
    </row>
    <row r="104" spans="1:5" x14ac:dyDescent="0.35">
      <c r="A104" s="13">
        <v>0.35</v>
      </c>
      <c r="B104" t="s">
        <v>362</v>
      </c>
    </row>
    <row r="105" spans="1:5" x14ac:dyDescent="0.35">
      <c r="A105">
        <f>A102*(1-A104)</f>
        <v>7.1653543307086615E-3</v>
      </c>
      <c r="B105" t="s">
        <v>363</v>
      </c>
    </row>
    <row r="106" spans="1:5" ht="15" thickBot="1" x14ac:dyDescent="0.4">
      <c r="A106">
        <f>1/A105</f>
        <v>139.56043956043956</v>
      </c>
      <c r="B106" t="s">
        <v>364</v>
      </c>
    </row>
    <row r="107" spans="1:5" ht="15" thickBot="1" x14ac:dyDescent="0.4">
      <c r="A107" s="12">
        <f>(A106-A103)/A103</f>
        <v>0.53846153846153832</v>
      </c>
      <c r="B107" t="s">
        <v>366</v>
      </c>
    </row>
    <row r="108" spans="1:5" x14ac:dyDescent="0.35">
      <c r="A108" s="15"/>
    </row>
    <row r="109" spans="1:5" x14ac:dyDescent="0.35">
      <c r="A109" s="466" t="s">
        <v>157</v>
      </c>
      <c r="B109" s="466"/>
      <c r="C109" s="466"/>
      <c r="D109" s="466"/>
      <c r="E109" s="466"/>
    </row>
    <row r="110" spans="1:5" ht="15" thickBot="1" x14ac:dyDescent="0.4"/>
    <row r="111" spans="1:5" ht="15" thickBot="1" x14ac:dyDescent="0.4">
      <c r="A111" s="12">
        <f>A122</f>
        <v>0.20481927710843381</v>
      </c>
      <c r="B111" t="s">
        <v>368</v>
      </c>
    </row>
    <row r="113" spans="1:12" x14ac:dyDescent="0.35">
      <c r="A113" s="466" t="s">
        <v>156</v>
      </c>
      <c r="B113" s="466"/>
      <c r="C113" s="466"/>
      <c r="D113" s="466"/>
      <c r="E113" s="466"/>
    </row>
    <row r="114" spans="1:12" x14ac:dyDescent="0.35">
      <c r="A114" s="13">
        <v>0.2</v>
      </c>
      <c r="B114" s="11" t="s">
        <v>359</v>
      </c>
    </row>
    <row r="115" spans="1:12" x14ac:dyDescent="0.35">
      <c r="A115">
        <v>1.95</v>
      </c>
      <c r="B115" t="s">
        <v>367</v>
      </c>
    </row>
    <row r="116" spans="1:12" x14ac:dyDescent="0.35">
      <c r="A116">
        <f>1/A115</f>
        <v>0.51282051282051289</v>
      </c>
      <c r="B116" t="s">
        <v>358</v>
      </c>
    </row>
    <row r="117" spans="1:12" x14ac:dyDescent="0.35">
      <c r="A117" s="14">
        <f>A116*(1-A114)</f>
        <v>0.41025641025641035</v>
      </c>
      <c r="B117" t="s">
        <v>361</v>
      </c>
    </row>
    <row r="118" spans="1:12" x14ac:dyDescent="0.35">
      <c r="A118" s="14">
        <f>1/A117</f>
        <v>2.4374999999999996</v>
      </c>
      <c r="B118" t="s">
        <v>365</v>
      </c>
    </row>
    <row r="119" spans="1:12" x14ac:dyDescent="0.35">
      <c r="A119" s="13">
        <v>0.17</v>
      </c>
      <c r="B119" t="s">
        <v>362</v>
      </c>
    </row>
    <row r="120" spans="1:12" x14ac:dyDescent="0.35">
      <c r="A120">
        <f>A117*(1-A119)</f>
        <v>0.34051282051282056</v>
      </c>
      <c r="B120" t="s">
        <v>363</v>
      </c>
    </row>
    <row r="121" spans="1:12" ht="15" thickBot="1" x14ac:dyDescent="0.4">
      <c r="A121">
        <f>1/A120</f>
        <v>2.9367469879518069</v>
      </c>
      <c r="B121" t="s">
        <v>364</v>
      </c>
    </row>
    <row r="122" spans="1:12" ht="15" thickBot="1" x14ac:dyDescent="0.4">
      <c r="A122" s="12">
        <f>(A121-A118)/A118</f>
        <v>0.20481927710843381</v>
      </c>
      <c r="B122" t="s">
        <v>366</v>
      </c>
    </row>
    <row r="124" spans="1:12" x14ac:dyDescent="0.35">
      <c r="A124" s="466" t="s">
        <v>369</v>
      </c>
      <c r="B124" s="466"/>
      <c r="C124" s="466"/>
      <c r="D124" s="466"/>
      <c r="E124" s="466"/>
      <c r="J124" s="16"/>
    </row>
    <row r="125" spans="1:12" x14ac:dyDescent="0.35">
      <c r="A125" s="17">
        <v>4.4824543659231753E-4</v>
      </c>
      <c r="B125" t="s">
        <v>371</v>
      </c>
      <c r="K125" s="11"/>
      <c r="L125" s="11"/>
    </row>
    <row r="126" spans="1:12" x14ac:dyDescent="0.35">
      <c r="A126">
        <v>1.27</v>
      </c>
      <c r="B126" t="s">
        <v>375</v>
      </c>
      <c r="F126" s="18"/>
      <c r="J126" s="1"/>
      <c r="K126" s="17"/>
      <c r="L126" s="17"/>
    </row>
    <row r="127" spans="1:12" x14ac:dyDescent="0.35">
      <c r="A127">
        <f>(1/CONVERT(A125/A126,"mi","km")*0.00105505585)</f>
        <v>1.857438352962903</v>
      </c>
      <c r="B127" t="s">
        <v>372</v>
      </c>
      <c r="K127" s="17"/>
      <c r="L127" s="17"/>
    </row>
    <row r="128" spans="1:12" x14ac:dyDescent="0.35">
      <c r="A128">
        <f>1/A127</f>
        <v>0.53837587578874124</v>
      </c>
      <c r="B128" t="s">
        <v>373</v>
      </c>
      <c r="F128" s="18"/>
      <c r="K128" s="13"/>
      <c r="L128" s="11"/>
    </row>
    <row r="129" spans="1:12" x14ac:dyDescent="0.35">
      <c r="A129">
        <v>1.07</v>
      </c>
      <c r="B129" t="s">
        <v>370</v>
      </c>
      <c r="F129" s="18"/>
      <c r="K129" s="13"/>
      <c r="L129" s="11"/>
    </row>
    <row r="130" spans="1:12" ht="15" thickBot="1" x14ac:dyDescent="0.4">
      <c r="A130">
        <f>1/A129</f>
        <v>0.93457943925233644</v>
      </c>
      <c r="B130" t="s">
        <v>374</v>
      </c>
      <c r="F130" s="18"/>
      <c r="K130" s="11"/>
      <c r="L130" s="11"/>
    </row>
    <row r="131" spans="1:12" ht="15" thickBot="1" x14ac:dyDescent="0.4">
      <c r="A131" s="12">
        <f>(A130-A128)/A128</f>
        <v>0.73592369435785332</v>
      </c>
      <c r="B131" t="s">
        <v>366</v>
      </c>
      <c r="F131" s="18"/>
    </row>
    <row r="133" spans="1:12" x14ac:dyDescent="0.35">
      <c r="A133" s="16"/>
      <c r="B133" s="11"/>
      <c r="C133" s="11"/>
    </row>
    <row r="134" spans="1:12" x14ac:dyDescent="0.35">
      <c r="A134" s="466" t="s">
        <v>96</v>
      </c>
      <c r="B134" s="466"/>
      <c r="C134" s="466"/>
      <c r="D134" s="466"/>
      <c r="E134" s="466"/>
    </row>
    <row r="135" spans="1:12" x14ac:dyDescent="0.35">
      <c r="A135" s="19" t="s">
        <v>386</v>
      </c>
      <c r="B135" s="20"/>
      <c r="C135" s="20"/>
      <c r="D135" s="20"/>
      <c r="E135" s="20"/>
      <c r="F135" s="20"/>
      <c r="G135" s="20"/>
    </row>
    <row r="136" spans="1:12" x14ac:dyDescent="0.35">
      <c r="A136" s="21"/>
      <c r="B136" s="469" t="s">
        <v>387</v>
      </c>
      <c r="C136" s="470"/>
      <c r="D136" s="470"/>
      <c r="E136" s="471"/>
      <c r="F136" s="20"/>
      <c r="G136" s="20"/>
    </row>
    <row r="137" spans="1:12" x14ac:dyDescent="0.35">
      <c r="A137" s="22"/>
      <c r="B137" s="469" t="s">
        <v>388</v>
      </c>
      <c r="C137" s="471"/>
      <c r="D137" s="469" t="s">
        <v>389</v>
      </c>
      <c r="E137" s="471"/>
      <c r="F137" s="20"/>
      <c r="G137" s="20"/>
    </row>
    <row r="138" spans="1:12" x14ac:dyDescent="0.35">
      <c r="A138" s="23" t="s">
        <v>390</v>
      </c>
      <c r="B138" s="24" t="s">
        <v>391</v>
      </c>
      <c r="C138" s="24" t="s">
        <v>392</v>
      </c>
      <c r="D138" s="24" t="s">
        <v>391</v>
      </c>
      <c r="E138" s="24" t="s">
        <v>392</v>
      </c>
      <c r="F138" s="20"/>
      <c r="G138" s="25" t="s">
        <v>393</v>
      </c>
    </row>
    <row r="139" spans="1:12" x14ac:dyDescent="0.35">
      <c r="A139" s="26" t="s">
        <v>394</v>
      </c>
      <c r="B139" s="27">
        <v>95</v>
      </c>
      <c r="C139" s="28">
        <v>95</v>
      </c>
      <c r="D139" s="27">
        <v>50</v>
      </c>
      <c r="E139" s="28">
        <v>50</v>
      </c>
      <c r="F139" s="25" t="s">
        <v>119</v>
      </c>
      <c r="G139" s="20">
        <f>(C139-E139)/C139</f>
        <v>0.47368421052631576</v>
      </c>
    </row>
    <row r="140" spans="1:12" x14ac:dyDescent="0.35">
      <c r="A140" s="29" t="s">
        <v>395</v>
      </c>
      <c r="B140" s="30">
        <v>100</v>
      </c>
      <c r="C140" s="31">
        <v>100</v>
      </c>
      <c r="D140" s="30">
        <v>70</v>
      </c>
      <c r="E140" s="31">
        <v>70</v>
      </c>
      <c r="F140" s="25" t="s">
        <v>119</v>
      </c>
      <c r="G140" s="20">
        <f t="shared" ref="G140:G156" si="0">(C140-E140)/C140</f>
        <v>0.3</v>
      </c>
    </row>
    <row r="141" spans="1:12" x14ac:dyDescent="0.35">
      <c r="A141" s="29" t="s">
        <v>396</v>
      </c>
      <c r="B141" s="30">
        <v>95</v>
      </c>
      <c r="C141" s="31">
        <v>95</v>
      </c>
      <c r="D141" s="30">
        <v>50</v>
      </c>
      <c r="E141" s="31">
        <v>50</v>
      </c>
      <c r="F141" s="25" t="s">
        <v>119</v>
      </c>
      <c r="G141" s="20">
        <f t="shared" si="0"/>
        <v>0.47368421052631576</v>
      </c>
    </row>
    <row r="142" spans="1:12" x14ac:dyDescent="0.35">
      <c r="A142" s="29" t="s">
        <v>397</v>
      </c>
      <c r="B142" s="30">
        <v>105</v>
      </c>
      <c r="C142" s="31">
        <v>105</v>
      </c>
      <c r="D142" s="30">
        <v>110</v>
      </c>
      <c r="E142" s="31">
        <v>110</v>
      </c>
      <c r="F142" s="32" t="s">
        <v>413</v>
      </c>
      <c r="G142" s="20">
        <f t="shared" si="0"/>
        <v>-4.7619047619047616E-2</v>
      </c>
    </row>
    <row r="143" spans="1:12" x14ac:dyDescent="0.35">
      <c r="A143" s="29" t="s">
        <v>398</v>
      </c>
      <c r="B143" s="30">
        <v>80</v>
      </c>
      <c r="C143" s="31">
        <v>80</v>
      </c>
      <c r="D143" s="30">
        <v>35</v>
      </c>
      <c r="E143" s="31">
        <v>35</v>
      </c>
      <c r="F143" s="25" t="s">
        <v>119</v>
      </c>
      <c r="G143" s="20">
        <f t="shared" si="0"/>
        <v>0.5625</v>
      </c>
    </row>
    <row r="144" spans="1:12" x14ac:dyDescent="0.35">
      <c r="A144" s="29" t="s">
        <v>399</v>
      </c>
      <c r="B144" s="30">
        <v>70</v>
      </c>
      <c r="C144" s="31">
        <v>70</v>
      </c>
      <c r="D144" s="30">
        <v>50</v>
      </c>
      <c r="E144" s="31">
        <v>50</v>
      </c>
      <c r="F144" s="25" t="s">
        <v>119</v>
      </c>
      <c r="G144" s="20">
        <f t="shared" si="0"/>
        <v>0.2857142857142857</v>
      </c>
    </row>
    <row r="145" spans="1:9" x14ac:dyDescent="0.35">
      <c r="A145" s="29" t="s">
        <v>400</v>
      </c>
      <c r="B145" s="30">
        <v>90</v>
      </c>
      <c r="C145" s="31">
        <v>90</v>
      </c>
      <c r="D145" s="30">
        <v>80</v>
      </c>
      <c r="E145" s="31">
        <v>80</v>
      </c>
      <c r="F145" s="25" t="s">
        <v>401</v>
      </c>
      <c r="G145" s="20">
        <f t="shared" si="0"/>
        <v>0.1111111111111111</v>
      </c>
    </row>
    <row r="146" spans="1:9" x14ac:dyDescent="0.35">
      <c r="A146" s="29" t="s">
        <v>402</v>
      </c>
      <c r="B146" s="30">
        <v>100</v>
      </c>
      <c r="C146" s="31">
        <v>100</v>
      </c>
      <c r="D146" s="30">
        <v>90</v>
      </c>
      <c r="E146" s="31">
        <v>90</v>
      </c>
      <c r="F146" s="25" t="s">
        <v>119</v>
      </c>
      <c r="G146" s="20">
        <f t="shared" si="0"/>
        <v>0.1</v>
      </c>
    </row>
    <row r="147" spans="1:9" x14ac:dyDescent="0.35">
      <c r="A147" s="29" t="s">
        <v>403</v>
      </c>
      <c r="B147" s="30">
        <v>80</v>
      </c>
      <c r="C147" s="31">
        <v>80</v>
      </c>
      <c r="D147" s="30">
        <v>40</v>
      </c>
      <c r="E147" s="31">
        <v>40</v>
      </c>
      <c r="F147" s="25" t="s">
        <v>119</v>
      </c>
      <c r="G147" s="20">
        <f t="shared" si="0"/>
        <v>0.5</v>
      </c>
    </row>
    <row r="148" spans="1:9" x14ac:dyDescent="0.35">
      <c r="A148" s="29" t="s">
        <v>404</v>
      </c>
      <c r="B148" s="30">
        <v>80</v>
      </c>
      <c r="C148" s="31">
        <v>80</v>
      </c>
      <c r="D148" s="30">
        <v>50</v>
      </c>
      <c r="E148" s="31">
        <v>50</v>
      </c>
      <c r="F148" s="25" t="s">
        <v>119</v>
      </c>
      <c r="G148" s="20">
        <f t="shared" si="0"/>
        <v>0.375</v>
      </c>
    </row>
    <row r="149" spans="1:9" x14ac:dyDescent="0.35">
      <c r="A149" s="29" t="s">
        <v>405</v>
      </c>
      <c r="B149" s="30">
        <v>90</v>
      </c>
      <c r="C149" s="31">
        <v>90</v>
      </c>
      <c r="D149" s="30">
        <v>80</v>
      </c>
      <c r="E149" s="31">
        <v>80</v>
      </c>
      <c r="F149" s="25" t="s">
        <v>401</v>
      </c>
      <c r="G149" s="20">
        <f t="shared" si="0"/>
        <v>0.1111111111111111</v>
      </c>
    </row>
    <row r="150" spans="1:9" x14ac:dyDescent="0.35">
      <c r="A150" s="29" t="s">
        <v>406</v>
      </c>
      <c r="B150" s="30">
        <v>95</v>
      </c>
      <c r="C150" s="31">
        <v>95</v>
      </c>
      <c r="D150" s="30">
        <v>90</v>
      </c>
      <c r="E150" s="31">
        <v>90</v>
      </c>
      <c r="F150" s="32" t="s">
        <v>413</v>
      </c>
      <c r="G150" s="20">
        <f t="shared" si="0"/>
        <v>5.2631578947368418E-2</v>
      </c>
    </row>
    <row r="151" spans="1:9" x14ac:dyDescent="0.35">
      <c r="A151" s="29" t="s">
        <v>407</v>
      </c>
      <c r="B151" s="30">
        <v>95</v>
      </c>
      <c r="C151" s="31">
        <v>95</v>
      </c>
      <c r="D151" s="30">
        <v>90</v>
      </c>
      <c r="E151" s="31">
        <v>90</v>
      </c>
      <c r="F151" s="32" t="s">
        <v>413</v>
      </c>
      <c r="G151" s="20">
        <f t="shared" si="0"/>
        <v>5.2631578947368418E-2</v>
      </c>
    </row>
    <row r="152" spans="1:9" x14ac:dyDescent="0.35">
      <c r="A152" s="29" t="s">
        <v>408</v>
      </c>
      <c r="B152" s="30">
        <v>80</v>
      </c>
      <c r="C152" s="31">
        <v>50</v>
      </c>
      <c r="D152" s="30">
        <v>30</v>
      </c>
      <c r="E152" s="31">
        <v>30</v>
      </c>
      <c r="F152" s="25" t="s">
        <v>118</v>
      </c>
      <c r="G152" s="20">
        <f>(C152-E152)/C152</f>
        <v>0.4</v>
      </c>
    </row>
    <row r="153" spans="1:9" x14ac:dyDescent="0.35">
      <c r="A153" s="29" t="s">
        <v>409</v>
      </c>
      <c r="B153" s="30">
        <v>90</v>
      </c>
      <c r="C153" s="31">
        <v>90</v>
      </c>
      <c r="D153" s="30">
        <v>70</v>
      </c>
      <c r="E153" s="31">
        <v>70</v>
      </c>
      <c r="F153" s="25" t="s">
        <v>115</v>
      </c>
      <c r="G153" s="20">
        <f t="shared" si="0"/>
        <v>0.22222222222222221</v>
      </c>
    </row>
    <row r="154" spans="1:9" x14ac:dyDescent="0.35">
      <c r="A154" s="29" t="s">
        <v>410</v>
      </c>
      <c r="B154" s="30">
        <v>95</v>
      </c>
      <c r="C154" s="31">
        <v>90</v>
      </c>
      <c r="D154" s="30">
        <v>80</v>
      </c>
      <c r="E154" s="31">
        <v>80</v>
      </c>
      <c r="F154" s="32" t="s">
        <v>413</v>
      </c>
      <c r="G154" s="20">
        <f t="shared" si="0"/>
        <v>0.1111111111111111</v>
      </c>
      <c r="I154" s="33"/>
    </row>
    <row r="155" spans="1:9" x14ac:dyDescent="0.35">
      <c r="A155" s="29" t="s">
        <v>411</v>
      </c>
      <c r="B155" s="30">
        <v>80</v>
      </c>
      <c r="C155" s="31">
        <v>65</v>
      </c>
      <c r="D155" s="30">
        <v>60</v>
      </c>
      <c r="E155" s="31">
        <v>30</v>
      </c>
      <c r="F155" s="25" t="s">
        <v>116</v>
      </c>
      <c r="G155" s="20">
        <f t="shared" si="0"/>
        <v>0.53846153846153844</v>
      </c>
    </row>
    <row r="156" spans="1:9" x14ac:dyDescent="0.35">
      <c r="A156" s="34" t="s">
        <v>412</v>
      </c>
      <c r="B156" s="35">
        <v>90</v>
      </c>
      <c r="C156" s="36">
        <v>90</v>
      </c>
      <c r="D156" s="35">
        <v>70</v>
      </c>
      <c r="E156" s="36">
        <v>70</v>
      </c>
      <c r="F156" s="25" t="s">
        <v>116</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119</v>
      </c>
      <c r="B159" s="20">
        <f>AVERAGEIF(F139:F156,A159,G139:G156)</f>
        <v>0.38382283834586467</v>
      </c>
      <c r="C159" s="20"/>
      <c r="D159" s="20"/>
      <c r="E159" s="20"/>
      <c r="F159" s="20"/>
      <c r="G159" s="20"/>
    </row>
    <row r="160" spans="1:9" x14ac:dyDescent="0.35">
      <c r="A160" s="20" t="s">
        <v>401</v>
      </c>
      <c r="B160" s="20">
        <f>AVERAGEIF(F139:F156,A160,G139:G156)</f>
        <v>0.1111111111111111</v>
      </c>
      <c r="C160" s="20"/>
      <c r="D160" s="20"/>
      <c r="E160" s="20"/>
      <c r="F160" s="20"/>
      <c r="G160" s="20"/>
    </row>
    <row r="161" spans="1:7" x14ac:dyDescent="0.35">
      <c r="A161" s="20" t="s">
        <v>118</v>
      </c>
      <c r="B161" s="20">
        <f>AVERAGEIF(F139:F156,A161,G139:G156)</f>
        <v>0.4</v>
      </c>
      <c r="C161" s="20"/>
      <c r="D161" s="20"/>
      <c r="E161" s="20"/>
      <c r="F161" s="20"/>
      <c r="G161" s="20"/>
    </row>
    <row r="162" spans="1:7" x14ac:dyDescent="0.35">
      <c r="A162" s="20" t="s">
        <v>115</v>
      </c>
      <c r="B162" s="20">
        <f>AVERAGEIF(F139:F156,A162,G139:G156)</f>
        <v>0.22222222222222221</v>
      </c>
      <c r="C162" s="20"/>
      <c r="D162" s="20"/>
      <c r="E162" s="20"/>
      <c r="F162" s="20"/>
      <c r="G162" s="20"/>
    </row>
    <row r="163" spans="1:7" x14ac:dyDescent="0.35">
      <c r="A163" s="20" t="s">
        <v>116</v>
      </c>
      <c r="B163" s="20">
        <f>AVERAGEIF(F139:F156,A163,G139:G156)</f>
        <v>0.38034188034188032</v>
      </c>
      <c r="C163" s="20"/>
      <c r="D163" s="20"/>
      <c r="E163" s="20"/>
      <c r="F163" s="20"/>
      <c r="G163" s="20"/>
    </row>
    <row r="165" spans="1:7" x14ac:dyDescent="0.35">
      <c r="A165" s="466" t="s">
        <v>160</v>
      </c>
      <c r="B165" s="466"/>
      <c r="C165" s="466"/>
      <c r="D165" s="466"/>
      <c r="E165" s="466"/>
    </row>
    <row r="166" spans="1:7" ht="15" thickBot="1" x14ac:dyDescent="0.4">
      <c r="A166" t="s">
        <v>161</v>
      </c>
      <c r="B166" s="13">
        <v>0.4</v>
      </c>
    </row>
    <row r="167" spans="1:7" ht="15" thickBot="1" x14ac:dyDescent="0.4">
      <c r="A167" t="s">
        <v>162</v>
      </c>
      <c r="B167" s="37">
        <f>(1+B166)^(1/(2020-2010))-1</f>
        <v>3.4219694129380196E-2</v>
      </c>
    </row>
    <row r="168" spans="1:7" x14ac:dyDescent="0.35">
      <c r="B168" s="38"/>
    </row>
    <row r="169" spans="1:7" x14ac:dyDescent="0.35">
      <c r="A169" s="466" t="s">
        <v>376</v>
      </c>
      <c r="B169" s="466"/>
    </row>
    <row r="170" spans="1:7" x14ac:dyDescent="0.35">
      <c r="A170" t="s">
        <v>377</v>
      </c>
      <c r="B170" s="39">
        <v>972.7</v>
      </c>
    </row>
    <row r="171" spans="1:7" ht="15" thickBot="1" x14ac:dyDescent="0.4">
      <c r="A171" t="s">
        <v>378</v>
      </c>
      <c r="B171" s="40">
        <f>400.9+53.5+276.5+255.7+63.5+462.5+B170+975.4+227.6+436.5</f>
        <v>4124.8</v>
      </c>
    </row>
    <row r="172" spans="1:7" ht="15" thickBot="1" x14ac:dyDescent="0.4">
      <c r="A172" t="s">
        <v>379</v>
      </c>
      <c r="B172" s="37">
        <f>B170/B171</f>
        <v>0.23581749418153608</v>
      </c>
    </row>
    <row r="173" spans="1:7" x14ac:dyDescent="0.35">
      <c r="B173" s="38"/>
    </row>
    <row r="174" spans="1:7" x14ac:dyDescent="0.35">
      <c r="A174" s="466" t="s">
        <v>167</v>
      </c>
      <c r="B174" s="466"/>
      <c r="C174" s="466"/>
      <c r="D174" s="466"/>
      <c r="E174" s="466"/>
    </row>
    <row r="175" spans="1:7" ht="15" thickBot="1" x14ac:dyDescent="0.4">
      <c r="A175" t="s">
        <v>385</v>
      </c>
      <c r="B175" s="38">
        <v>0.1246</v>
      </c>
    </row>
    <row r="176" spans="1:7" ht="15" thickBot="1" x14ac:dyDescent="0.4">
      <c r="A176" t="s">
        <v>381</v>
      </c>
      <c r="B176" s="37">
        <f>1-B175</f>
        <v>0.87539999999999996</v>
      </c>
    </row>
    <row r="178" spans="1:5" x14ac:dyDescent="0.35">
      <c r="A178" s="466" t="s">
        <v>163</v>
      </c>
      <c r="B178" s="466"/>
      <c r="C178" s="466"/>
      <c r="D178" s="466"/>
      <c r="E178" s="466"/>
    </row>
    <row r="179" spans="1:5" x14ac:dyDescent="0.35">
      <c r="A179" t="s">
        <v>383</v>
      </c>
      <c r="B179">
        <v>197000</v>
      </c>
    </row>
    <row r="180" spans="1:5" ht="15" thickBot="1" x14ac:dyDescent="0.4">
      <c r="A180" t="s">
        <v>384</v>
      </c>
      <c r="B180">
        <v>175000</v>
      </c>
    </row>
    <row r="181" spans="1:5" ht="15" thickBot="1" x14ac:dyDescent="0.4">
      <c r="A181" t="s">
        <v>164</v>
      </c>
      <c r="B181" s="12">
        <f>B179/B180</f>
        <v>1.1257142857142857</v>
      </c>
    </row>
    <row r="183" spans="1:5" x14ac:dyDescent="0.35">
      <c r="A183" s="466" t="s">
        <v>165</v>
      </c>
      <c r="B183" s="466"/>
      <c r="C183" s="466"/>
      <c r="D183" s="466"/>
      <c r="E183" s="466"/>
    </row>
    <row r="184" spans="1:5" x14ac:dyDescent="0.35">
      <c r="A184" t="s">
        <v>2235</v>
      </c>
      <c r="B184" s="162">
        <v>1.2E-2</v>
      </c>
    </row>
    <row r="185" spans="1:5" x14ac:dyDescent="0.35">
      <c r="A185" t="s">
        <v>2236</v>
      </c>
      <c r="B185" s="162">
        <v>2.4E-2</v>
      </c>
    </row>
    <row r="186" spans="1:5" x14ac:dyDescent="0.35">
      <c r="A186" t="s">
        <v>2237</v>
      </c>
      <c r="B186">
        <f>2050-2018+1</f>
        <v>33</v>
      </c>
    </row>
    <row r="187" spans="1:5" x14ac:dyDescent="0.35">
      <c r="A187" t="s">
        <v>2238</v>
      </c>
      <c r="B187" s="11">
        <f>(1-B184)^B186</f>
        <v>0.67139665221009714</v>
      </c>
    </row>
    <row r="188" spans="1:5" ht="15" thickBot="1" x14ac:dyDescent="0.4">
      <c r="A188" t="s">
        <v>2239</v>
      </c>
      <c r="B188" s="11">
        <f>(1-B185)^B186</f>
        <v>0.44858421050781644</v>
      </c>
    </row>
    <row r="189" spans="1:5" ht="15" thickBot="1" x14ac:dyDescent="0.4">
      <c r="A189" t="s">
        <v>2240</v>
      </c>
      <c r="B189" s="12">
        <f>(B187-B188)/B187</f>
        <v>0.33186409400289502</v>
      </c>
    </row>
    <row r="191" spans="1:5" x14ac:dyDescent="0.35">
      <c r="A191" s="466" t="s">
        <v>177</v>
      </c>
      <c r="B191" s="466"/>
      <c r="C191" s="466"/>
      <c r="D191" s="466"/>
      <c r="E191" s="466"/>
    </row>
    <row r="192" spans="1:5" x14ac:dyDescent="0.35">
      <c r="A192" s="16" t="s">
        <v>169</v>
      </c>
      <c r="B192" s="16" t="s">
        <v>170</v>
      </c>
      <c r="C192" s="16"/>
    </row>
    <row r="193" spans="1:9" x14ac:dyDescent="0.35">
      <c r="A193" t="s">
        <v>171</v>
      </c>
      <c r="B193" s="17">
        <v>15277777.777777778</v>
      </c>
      <c r="C193" t="s">
        <v>172</v>
      </c>
    </row>
    <row r="194" spans="1:9" x14ac:dyDescent="0.35">
      <c r="A194" t="s">
        <v>173</v>
      </c>
      <c r="B194" s="17">
        <f>3.4*10^6</f>
        <v>3400000</v>
      </c>
      <c r="C194" s="41"/>
    </row>
    <row r="195" spans="1:9" x14ac:dyDescent="0.35">
      <c r="A195" t="s">
        <v>174</v>
      </c>
      <c r="B195">
        <v>2</v>
      </c>
    </row>
    <row r="196" spans="1:9" ht="15" thickBot="1" x14ac:dyDescent="0.4">
      <c r="A196" t="s">
        <v>175</v>
      </c>
      <c r="B196" s="17">
        <f>B195*B194</f>
        <v>6800000</v>
      </c>
    </row>
    <row r="197" spans="1:9" ht="15" thickBot="1" x14ac:dyDescent="0.4">
      <c r="A197" t="s">
        <v>176</v>
      </c>
      <c r="B197" s="12">
        <f>B196/B193</f>
        <v>0.44509090909090909</v>
      </c>
    </row>
    <row r="199" spans="1:9" x14ac:dyDescent="0.35">
      <c r="A199" s="201" t="s">
        <v>2947</v>
      </c>
    </row>
    <row r="201" spans="1:9" x14ac:dyDescent="0.35">
      <c r="A201" s="202" t="s">
        <v>2968</v>
      </c>
      <c r="B201" s="468" t="s">
        <v>2951</v>
      </c>
      <c r="C201" s="468"/>
      <c r="D201" s="468"/>
      <c r="E201" s="468"/>
      <c r="F201" s="468"/>
      <c r="G201" s="468"/>
      <c r="H201" s="468"/>
      <c r="I201" s="468"/>
    </row>
    <row r="202" spans="1:9" x14ac:dyDescent="0.35">
      <c r="A202" s="42" t="s">
        <v>2952</v>
      </c>
      <c r="B202" s="42" t="s">
        <v>2953</v>
      </c>
      <c r="C202" s="42" t="s">
        <v>2954</v>
      </c>
      <c r="D202" s="42" t="s">
        <v>2955</v>
      </c>
      <c r="E202" s="42" t="s">
        <v>2321</v>
      </c>
      <c r="F202" s="42" t="s">
        <v>82</v>
      </c>
      <c r="G202" s="42" t="s">
        <v>2956</v>
      </c>
      <c r="H202" s="42" t="s">
        <v>2957</v>
      </c>
      <c r="I202" s="42" t="s">
        <v>2958</v>
      </c>
    </row>
    <row r="203" spans="1:9" x14ac:dyDescent="0.35">
      <c r="A203" s="42" t="s">
        <v>2959</v>
      </c>
      <c r="B203">
        <v>0</v>
      </c>
      <c r="C203">
        <v>6</v>
      </c>
      <c r="D203">
        <v>9</v>
      </c>
      <c r="E203">
        <v>25</v>
      </c>
      <c r="F203">
        <v>21</v>
      </c>
      <c r="G203">
        <v>215</v>
      </c>
      <c r="H203">
        <v>81</v>
      </c>
      <c r="I203">
        <v>134</v>
      </c>
    </row>
    <row r="204" spans="1:9" x14ac:dyDescent="0.35">
      <c r="A204" s="42" t="s">
        <v>2960</v>
      </c>
      <c r="B204">
        <v>4</v>
      </c>
      <c r="C204">
        <v>3</v>
      </c>
      <c r="D204">
        <v>15</v>
      </c>
      <c r="E204">
        <v>40</v>
      </c>
      <c r="F204">
        <v>43</v>
      </c>
      <c r="G204">
        <v>163</v>
      </c>
      <c r="H204">
        <v>56</v>
      </c>
      <c r="I204">
        <v>94</v>
      </c>
    </row>
    <row r="205" spans="1:9" ht="15" thickBot="1" x14ac:dyDescent="0.4">
      <c r="A205" s="42" t="s">
        <v>2961</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2962</v>
      </c>
      <c r="B206" s="12">
        <v>-0.33</v>
      </c>
    </row>
    <row r="207" spans="1:9" ht="15" thickBot="1" x14ac:dyDescent="0.4">
      <c r="A207" t="s">
        <v>2963</v>
      </c>
      <c r="B207" s="12">
        <f>I205/I203</f>
        <v>-0.29850746268656714</v>
      </c>
    </row>
    <row r="209" spans="1:9" x14ac:dyDescent="0.35">
      <c r="A209" s="202" t="s">
        <v>2969</v>
      </c>
      <c r="B209" s="468" t="s">
        <v>2951</v>
      </c>
      <c r="C209" s="468"/>
      <c r="D209" s="468"/>
      <c r="E209" s="468"/>
      <c r="F209" s="468"/>
      <c r="G209" s="468"/>
      <c r="H209" s="468"/>
      <c r="I209" s="468"/>
    </row>
    <row r="210" spans="1:9" x14ac:dyDescent="0.35">
      <c r="A210" s="42" t="s">
        <v>2952</v>
      </c>
      <c r="B210" s="42" t="s">
        <v>2953</v>
      </c>
      <c r="C210" s="42" t="s">
        <v>2954</v>
      </c>
      <c r="D210" s="42" t="s">
        <v>2955</v>
      </c>
      <c r="E210" s="42" t="s">
        <v>2321</v>
      </c>
      <c r="F210" s="42" t="s">
        <v>82</v>
      </c>
      <c r="G210" s="42" t="s">
        <v>2956</v>
      </c>
      <c r="H210" s="42" t="s">
        <v>2957</v>
      </c>
      <c r="I210" s="42" t="s">
        <v>2958</v>
      </c>
    </row>
    <row r="211" spans="1:9" x14ac:dyDescent="0.35">
      <c r="A211" s="42" t="s">
        <v>2959</v>
      </c>
      <c r="B211">
        <v>0</v>
      </c>
      <c r="C211">
        <v>17</v>
      </c>
      <c r="D211">
        <v>18</v>
      </c>
      <c r="E211">
        <v>22</v>
      </c>
      <c r="F211">
        <v>12</v>
      </c>
      <c r="G211">
        <v>73</v>
      </c>
      <c r="H211">
        <v>21</v>
      </c>
      <c r="I211">
        <v>21</v>
      </c>
    </row>
    <row r="212" spans="1:9" x14ac:dyDescent="0.35">
      <c r="A212" s="42" t="s">
        <v>2960</v>
      </c>
      <c r="B212">
        <v>0</v>
      </c>
      <c r="C212">
        <v>15</v>
      </c>
      <c r="D212">
        <v>22</v>
      </c>
      <c r="E212">
        <v>39</v>
      </c>
      <c r="F212">
        <v>23</v>
      </c>
      <c r="G212">
        <v>51</v>
      </c>
      <c r="H212">
        <v>17</v>
      </c>
      <c r="I212">
        <v>19</v>
      </c>
    </row>
    <row r="213" spans="1:9" ht="15" thickBot="1" x14ac:dyDescent="0.4">
      <c r="A213" s="42" t="s">
        <v>2961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2962</v>
      </c>
      <c r="B214" s="12">
        <f>SUM(G213:H213)/SUM(G211:H211)</f>
        <v>-0.27659574468085107</v>
      </c>
    </row>
    <row r="215" spans="1:9" ht="15" thickBot="1" x14ac:dyDescent="0.4">
      <c r="A215" t="s">
        <v>2963</v>
      </c>
      <c r="B215" s="12">
        <f>I213/I211</f>
        <v>-9.5238095238095233E-2</v>
      </c>
    </row>
    <row r="217" spans="1:9" x14ac:dyDescent="0.35">
      <c r="A217" s="202" t="s">
        <v>2970</v>
      </c>
      <c r="B217" s="468" t="s">
        <v>2951</v>
      </c>
      <c r="C217" s="468"/>
      <c r="D217" s="468"/>
      <c r="E217" s="468"/>
    </row>
    <row r="218" spans="1:9" x14ac:dyDescent="0.35">
      <c r="A218" s="42" t="s">
        <v>2952</v>
      </c>
      <c r="B218" s="42" t="s">
        <v>2964</v>
      </c>
      <c r="C218" s="42" t="s">
        <v>2965</v>
      </c>
      <c r="D218" s="42" t="s">
        <v>2966</v>
      </c>
      <c r="E218" s="42" t="s">
        <v>82</v>
      </c>
    </row>
    <row r="219" spans="1:9" x14ac:dyDescent="0.35">
      <c r="A219" s="42" t="s">
        <v>2959</v>
      </c>
      <c r="B219">
        <v>112</v>
      </c>
      <c r="C219">
        <v>16</v>
      </c>
      <c r="D219">
        <v>9</v>
      </c>
      <c r="E219">
        <v>134</v>
      </c>
    </row>
    <row r="220" spans="1:9" x14ac:dyDescent="0.35">
      <c r="A220" s="42" t="s">
        <v>2960</v>
      </c>
      <c r="B220">
        <v>87</v>
      </c>
      <c r="C220">
        <v>17</v>
      </c>
      <c r="D220">
        <v>9</v>
      </c>
      <c r="E220">
        <v>151</v>
      </c>
    </row>
    <row r="221" spans="1:9" ht="15" thickBot="1" x14ac:dyDescent="0.4">
      <c r="A221" s="42" t="s">
        <v>2961</v>
      </c>
      <c r="B221">
        <f>B220-B219</f>
        <v>-25</v>
      </c>
      <c r="C221">
        <f t="shared" ref="C221:E221" si="9">C220-C219</f>
        <v>1</v>
      </c>
      <c r="D221">
        <f t="shared" si="9"/>
        <v>0</v>
      </c>
      <c r="E221">
        <f t="shared" si="9"/>
        <v>17</v>
      </c>
    </row>
    <row r="222" spans="1:9" ht="15" thickBot="1" x14ac:dyDescent="0.4">
      <c r="A222" t="s">
        <v>2967</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2026-10-27T01:22:42Z</dcterms:modified>
</cp:coreProperties>
</file>