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trans\BPoEFUbVT\"/>
    </mc:Choice>
  </mc:AlternateContent>
  <xr:revisionPtr revIDLastSave="0" documentId="13_ncr:1_{F50989B0-1B16-4243-9FCF-C0F1C037D025}" xr6:coauthVersionLast="47" xr6:coauthVersionMax="47" xr10:uidLastSave="{00000000-0000-0000-0000-000000000000}"/>
  <bookViews>
    <workbookView xWindow="-120" yWindow="-120" windowWidth="29040" windowHeight="17640" firstSheet="72" activeTab="76" xr2:uid="{00000000-000D-0000-FFFF-FFFF00000000}"/>
  </bookViews>
  <sheets>
    <sheet name="About" sheetId="1" r:id="rId1"/>
    <sheet name="EIA-fuel-ethanol-motor-gasoline" sheetId="97" r:id="rId2"/>
    <sheet name="AEO 2023 Table 17" sheetId="98" r:id="rId3"/>
    <sheet name="AEO 2022 Table 17" sheetId="9" r:id="rId4"/>
    <sheet name="AEO 2023 Table 36 Raw" sheetId="100" r:id="rId5"/>
    <sheet name="AEO 2023 Table 36 " sheetId="99" r:id="rId6"/>
    <sheet name="AEO 2022 Table 36" sheetId="4" r:id="rId7"/>
    <sheet name="Biodiesel Fraction" sheetId="10" r:id="rId8"/>
    <sheet name="Plug-in Hybrid Elec Fraction" sheetId="11" r:id="rId9"/>
    <sheet name="Freight Ships" sheetId="101" r:id="rId10"/>
    <sheet name="LDVs-psgr" sheetId="17" r:id="rId11"/>
    <sheet name="BPoEFUbVT-LDVs-psgr-batelc" sheetId="2" r:id="rId12"/>
    <sheet name="BPoEFUbVT-LDVs-psgr-natgas" sheetId="3" r:id="rId13"/>
    <sheet name="BPoEFUbVT-LDVs-psgr-gasveh" sheetId="5" r:id="rId14"/>
    <sheet name="BPoEFUbVT-LDVs-psgr-dslveh" sheetId="6" r:id="rId15"/>
    <sheet name="BPoEFUbVT-LDVs-psgr-plghyb" sheetId="7" r:id="rId16"/>
    <sheet name="BPoEFUbVT-LDVs-psgr-LPG" sheetId="50" r:id="rId17"/>
    <sheet name="BPoEFUbVT-LDVs-psgr-hydgn" sheetId="51" r:id="rId18"/>
    <sheet name="LDVs-frgt" sheetId="18" r:id="rId19"/>
    <sheet name="BPoEFUbVT-LDVs-frgt-batelc" sheetId="12" r:id="rId20"/>
    <sheet name="BPoEFUbVT-LDVs-frgt-natgas" sheetId="13" r:id="rId21"/>
    <sheet name="BPoEFUbVT-LDVs-frgt-gasveh" sheetId="14" r:id="rId22"/>
    <sheet name="BPoEFUbVT-LDVs-frgt-dslveh" sheetId="15" r:id="rId23"/>
    <sheet name="BPoEFUbVT-LDVs-frgt-plghyb" sheetId="16" r:id="rId24"/>
    <sheet name="BPoEFUbVT-LDVs-frgt-LPG" sheetId="52" r:id="rId25"/>
    <sheet name="BPoEFUbVT-LDVs-frgt-hydgn" sheetId="53" r:id="rId26"/>
    <sheet name="HDVs-psgr" sheetId="24" r:id="rId27"/>
    <sheet name="BPoEFUbVT-HDVs-psgr-batelc" sheetId="19" r:id="rId28"/>
    <sheet name="BPoEFUbVT-HDVs-psgr-natgas" sheetId="20" r:id="rId29"/>
    <sheet name="BPoEFUbVT-HDVs-psgr-gasveh" sheetId="21" r:id="rId30"/>
    <sheet name="BPoEFUbVT-HDVs-psgr-dslveh" sheetId="22" r:id="rId31"/>
    <sheet name="BPoEFUbVT-HDVs-psgr-plghyb" sheetId="23" r:id="rId32"/>
    <sheet name="BPoEFUbVT-HDVs-psgr-LPG" sheetId="54" r:id="rId33"/>
    <sheet name="BPoEFUbVT-HDVs-psgr-hydgn" sheetId="55" r:id="rId34"/>
    <sheet name="HDVs-frgt" sheetId="25" r:id="rId35"/>
    <sheet name="BPoEFUbVT-HDVs-frgt-batelc" sheetId="26" r:id="rId36"/>
    <sheet name="BPoEFUbVT-HDVs-frgt-natgas" sheetId="27" r:id="rId37"/>
    <sheet name="BPoEFUbVT-HDVs-frgt-gasveh" sheetId="28" r:id="rId38"/>
    <sheet name="BPoEFUbVT-HDVs-frgt-dslveh" sheetId="29" r:id="rId39"/>
    <sheet name="BPoEFUbVT-HDVs-frgt-plghyb" sheetId="30" r:id="rId40"/>
    <sheet name="BPoEFUbVT-HDVs-frgt-LPG" sheetId="56" r:id="rId41"/>
    <sheet name="BPoEFUbVT-HDVs-frgt-hydgn" sheetId="57" r:id="rId42"/>
    <sheet name="aircraft-psgr" sheetId="31" r:id="rId43"/>
    <sheet name="BPoEFUbVT-aircraft-psgr-batelc" sheetId="62" r:id="rId44"/>
    <sheet name="BPoEFUbVT-aircraft-psgr-natgas" sheetId="65" r:id="rId45"/>
    <sheet name="BPoEFUbVT-aircraft-psgr-gasveh" sheetId="75" r:id="rId46"/>
    <sheet name="BPoEFUbVT-aircraft-psgr-dslveh" sheetId="63" r:id="rId47"/>
    <sheet name="BPoEFUbVT-aircraft-psgr-hydgn" sheetId="64" r:id="rId48"/>
    <sheet name="aircraft-frgt" sheetId="66" r:id="rId49"/>
    <sheet name="BPoEFUbVT-aircraft-frgt-batelc" sheetId="67" r:id="rId50"/>
    <sheet name="BPoEFUbVT-aircraft-frgt-natgas" sheetId="68" r:id="rId51"/>
    <sheet name="BPoEFUbVT-aircraft-frgt-gasveh" sheetId="76" r:id="rId52"/>
    <sheet name="BPoEFUbVT-aircraft-frgt-dslveh" sheetId="69" r:id="rId53"/>
    <sheet name="BPoEFUbVT-aircraft-frgt-hydgn" sheetId="70" r:id="rId54"/>
    <sheet name="rail-psgr" sheetId="71" r:id="rId55"/>
    <sheet name="BPoEFUbVT-rail-psgr-batelc" sheetId="77" r:id="rId56"/>
    <sheet name="BPoEFUbVT-rail-psgr-natgas" sheetId="78" r:id="rId57"/>
    <sheet name="BPoEFUbVT-rail-psgr-gasveh" sheetId="79" r:id="rId58"/>
    <sheet name="BPoEFUbVT-rail-psgr-dslveh" sheetId="80" r:id="rId59"/>
    <sheet name="BPoEFUbVT-rail-psgr-hydgn" sheetId="81" r:id="rId60"/>
    <sheet name="rail-frgt" sheetId="72" r:id="rId61"/>
    <sheet name="BPoEFUbVT-rail-frgt-batelc" sheetId="82" r:id="rId62"/>
    <sheet name="BPoEFUbVT-rail-frgt-natgas" sheetId="83" r:id="rId63"/>
    <sheet name="BPoEFUbVT-rail-frgt-gasveh" sheetId="84" r:id="rId64"/>
    <sheet name="BPoEFUbVT-rail-frgt-dslveh" sheetId="85" r:id="rId65"/>
    <sheet name="BPoEFUbVT-rail-frgt-hydgn" sheetId="86" r:id="rId66"/>
    <sheet name="ships-psgr" sheetId="73" r:id="rId67"/>
    <sheet name="BPoEFUbVT-ships-psgr-batelc" sheetId="87" r:id="rId68"/>
    <sheet name="BPoEFUbVT-ships-psgr-natgas" sheetId="88" r:id="rId69"/>
    <sheet name="BPoEFUbVT-ships-psgr-gasveh" sheetId="89" r:id="rId70"/>
    <sheet name="BPoEFUbVT-ships-psgr-dslveh" sheetId="90" r:id="rId71"/>
    <sheet name="BPoEFUbVT-ships-psgr-hydgn" sheetId="91" r:id="rId72"/>
    <sheet name="ships-frgt" sheetId="74" r:id="rId73"/>
    <sheet name="BPoEFUbVT-ships-frgt-batelc" sheetId="92" r:id="rId74"/>
    <sheet name="BPoEFUbVT-ships-frgt-natgas" sheetId="93" r:id="rId75"/>
    <sheet name="BPoEFUbVT-ships-frgt-gasveh" sheetId="94" r:id="rId76"/>
    <sheet name="BPoEFUbVT-ships-frgt-dslveh" sheetId="95" r:id="rId77"/>
    <sheet name="BPoEFUbVT-ships-frgt-hydgn" sheetId="96" r:id="rId78"/>
    <sheet name="mtrbks-psgr" sheetId="38" r:id="rId79"/>
    <sheet name="BPoEFUbVT-mtrbks-psgr-batelc" sheetId="39" r:id="rId80"/>
    <sheet name="BPoEFUbVT-mtrbks-psgr-natgas" sheetId="40" r:id="rId81"/>
    <sheet name="BPoEFUbVT-mtrbks-psgr-gasveh" sheetId="41" r:id="rId82"/>
    <sheet name="BPoEFUbVT-mtrbks-psgr-dslveh" sheetId="42" r:id="rId83"/>
    <sheet name="BPoEFUbVT-mtrbks-psgr-plghyb" sheetId="43" r:id="rId84"/>
    <sheet name="BPoEFUbVT-mtrbks-psgr-LPG" sheetId="60" r:id="rId85"/>
    <sheet name="BPoEFUbVT-mtrbks-psgr-hydgn" sheetId="61" r:id="rId86"/>
    <sheet name="mtrbks-frgt" sheetId="44" r:id="rId87"/>
    <sheet name="BPoEFUbVT-mtrbks-frgt-batelc" sheetId="45" r:id="rId88"/>
    <sheet name="BPoEFUbVT-mtrbks-frgt-natgas" sheetId="46" r:id="rId89"/>
    <sheet name="BPoEFUbVT-mtrbks-frgt-gasveh" sheetId="47" r:id="rId90"/>
    <sheet name="BPoEFUbVT-mtrbks-frgt-dslveh" sheetId="48" r:id="rId91"/>
    <sheet name="BPoEFUbVT-mtrbks-frgt-plghyb" sheetId="49" r:id="rId92"/>
    <sheet name="BPoEFUbVT-mtrbks-frgt-LPG" sheetId="58" r:id="rId93"/>
    <sheet name="BPoEFUbVT-mtrbks-frgt-hydgn" sheetId="59" r:id="rId9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95" l="1"/>
  <c r="B5" i="95"/>
  <c r="J4" i="101"/>
  <c r="J3" i="101"/>
  <c r="I4" i="101"/>
  <c r="I3" i="101"/>
  <c r="D5" i="95" l="1"/>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C6" i="16"/>
  <c r="B6"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C4" i="16"/>
  <c r="B4" i="16"/>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D6" i="7"/>
  <c r="E6" i="7"/>
  <c r="F6" i="7"/>
  <c r="G6" i="7"/>
  <c r="H6" i="7"/>
  <c r="I6" i="7"/>
  <c r="J6" i="7"/>
  <c r="K6" i="7"/>
  <c r="L6" i="7"/>
  <c r="M6" i="7"/>
  <c r="N6" i="7"/>
  <c r="O6" i="7"/>
  <c r="P6" i="7"/>
  <c r="Q6" i="7"/>
  <c r="R6" i="7"/>
  <c r="S6" i="7"/>
  <c r="T6" i="7"/>
  <c r="U6" i="7"/>
  <c r="V6" i="7"/>
  <c r="W6" i="7"/>
  <c r="X6" i="7"/>
  <c r="Y6" i="7"/>
  <c r="Z6" i="7"/>
  <c r="AA6" i="7"/>
  <c r="AB6" i="7"/>
  <c r="AC6" i="7"/>
  <c r="AD6" i="7"/>
  <c r="AE6" i="7"/>
  <c r="C6" i="7"/>
  <c r="D4" i="7"/>
  <c r="E4" i="7"/>
  <c r="F4" i="7"/>
  <c r="G4" i="7"/>
  <c r="H4" i="7"/>
  <c r="I4" i="7"/>
  <c r="J4" i="7"/>
  <c r="K4" i="7"/>
  <c r="L4" i="7"/>
  <c r="M4" i="7"/>
  <c r="N4" i="7"/>
  <c r="O4" i="7"/>
  <c r="P4" i="7"/>
  <c r="Q4" i="7"/>
  <c r="R4" i="7"/>
  <c r="S4" i="7"/>
  <c r="T4" i="7"/>
  <c r="U4" i="7"/>
  <c r="V4" i="7"/>
  <c r="W4" i="7"/>
  <c r="X4" i="7"/>
  <c r="Y4" i="7"/>
  <c r="Z4" i="7"/>
  <c r="AA4" i="7"/>
  <c r="AB4" i="7"/>
  <c r="AC4" i="7"/>
  <c r="AD4" i="7"/>
  <c r="AE4" i="7"/>
  <c r="C4" i="7"/>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AE6" i="41" l="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6" i="28"/>
  <c r="AE4" i="28" s="1"/>
  <c r="AD6" i="28"/>
  <c r="AD4" i="28" s="1"/>
  <c r="AC6" i="28"/>
  <c r="AC4" i="28" s="1"/>
  <c r="AB6" i="28"/>
  <c r="AB4" i="28" s="1"/>
  <c r="AA6" i="28"/>
  <c r="AA4" i="28" s="1"/>
  <c r="Z6" i="28"/>
  <c r="Z4" i="28" s="1"/>
  <c r="Y6" i="28"/>
  <c r="Y4" i="28" s="1"/>
  <c r="X6" i="28"/>
  <c r="X4" i="28" s="1"/>
  <c r="W6" i="28"/>
  <c r="V6" i="28"/>
  <c r="U6" i="28"/>
  <c r="T6" i="28"/>
  <c r="T4" i="28" s="1"/>
  <c r="S6" i="28"/>
  <c r="R6" i="28"/>
  <c r="Q6" i="28"/>
  <c r="P6" i="28"/>
  <c r="O6" i="28"/>
  <c r="O4" i="28" s="1"/>
  <c r="N6" i="28"/>
  <c r="N4" i="28" s="1"/>
  <c r="M6" i="28"/>
  <c r="L6" i="28"/>
  <c r="K6" i="28"/>
  <c r="J6" i="28"/>
  <c r="J4" i="28" s="1"/>
  <c r="I6" i="28"/>
  <c r="I4" i="28" s="1"/>
  <c r="H6" i="28"/>
  <c r="H4" i="28" s="1"/>
  <c r="G6" i="28"/>
  <c r="G4" i="28" s="1"/>
  <c r="F6" i="28"/>
  <c r="F4" i="28" s="1"/>
  <c r="E6" i="28"/>
  <c r="E4" i="28" s="1"/>
  <c r="D6" i="28"/>
  <c r="D4" i="28" s="1"/>
  <c r="C6" i="28"/>
  <c r="B6" i="28"/>
  <c r="W4" i="28"/>
  <c r="V4" i="28"/>
  <c r="U4" i="28"/>
  <c r="S4" i="28"/>
  <c r="R4" i="28"/>
  <c r="Q4" i="28"/>
  <c r="P4" i="28"/>
  <c r="M4" i="28"/>
  <c r="L4" i="28"/>
  <c r="K4" i="28"/>
  <c r="C4" i="28"/>
  <c r="B4" i="28"/>
  <c r="B6" i="21"/>
  <c r="B4" i="21" s="1"/>
  <c r="C6" i="21"/>
  <c r="C4" i="21" s="1"/>
  <c r="D6" i="21"/>
  <c r="D4" i="21" s="1"/>
  <c r="E6" i="21"/>
  <c r="E4" i="21" s="1"/>
  <c r="F6" i="21"/>
  <c r="F4" i="21" s="1"/>
  <c r="G6" i="21"/>
  <c r="G4" i="21" s="1"/>
  <c r="H6" i="21"/>
  <c r="H4" i="21" s="1"/>
  <c r="I6" i="21"/>
  <c r="I4" i="21" s="1"/>
  <c r="J6" i="21"/>
  <c r="J4" i="21" s="1"/>
  <c r="K6" i="21"/>
  <c r="K4" i="21" s="1"/>
  <c r="L6" i="21"/>
  <c r="L4" i="21" s="1"/>
  <c r="M6" i="21"/>
  <c r="M4" i="21" s="1"/>
  <c r="N6" i="21"/>
  <c r="N4" i="21" s="1"/>
  <c r="O6" i="21"/>
  <c r="O4" i="21" s="1"/>
  <c r="P6" i="21"/>
  <c r="P4" i="21" s="1"/>
  <c r="Q6" i="21"/>
  <c r="Q4" i="21" s="1"/>
  <c r="R6" i="21"/>
  <c r="R4" i="21" s="1"/>
  <c r="S6" i="21"/>
  <c r="S4" i="21" s="1"/>
  <c r="T6" i="21"/>
  <c r="T4" i="21" s="1"/>
  <c r="U6" i="21"/>
  <c r="U4" i="21" s="1"/>
  <c r="V6" i="21"/>
  <c r="V4" i="21" s="1"/>
  <c r="W6" i="21"/>
  <c r="W4" i="21" s="1"/>
  <c r="X6" i="21"/>
  <c r="X4" i="21" s="1"/>
  <c r="Y6" i="21"/>
  <c r="Y4" i="21" s="1"/>
  <c r="Z6" i="21"/>
  <c r="Z4" i="21" s="1"/>
  <c r="AA6" i="21"/>
  <c r="AA4" i="21" s="1"/>
  <c r="AB6" i="21"/>
  <c r="AB4" i="21" s="1"/>
  <c r="AC6" i="21"/>
  <c r="AC4" i="21" s="1"/>
  <c r="AD6" i="21"/>
  <c r="AD4" i="21" s="1"/>
  <c r="AE6" i="21"/>
  <c r="AE4" i="21" s="1"/>
  <c r="C6" i="14"/>
  <c r="C4" i="14" s="1"/>
  <c r="D6" i="14"/>
  <c r="D4" i="14" s="1"/>
  <c r="E6" i="14"/>
  <c r="E4" i="14" s="1"/>
  <c r="F6" i="14"/>
  <c r="G6" i="14"/>
  <c r="H6" i="14"/>
  <c r="I6" i="14"/>
  <c r="I4" i="14" s="1"/>
  <c r="J6" i="14"/>
  <c r="J4" i="14" s="1"/>
  <c r="K6" i="14"/>
  <c r="K4" i="14" s="1"/>
  <c r="L6" i="14"/>
  <c r="L4" i="14" s="1"/>
  <c r="M6" i="14"/>
  <c r="M4" i="14" s="1"/>
  <c r="N6" i="14"/>
  <c r="O6" i="14"/>
  <c r="P6" i="14"/>
  <c r="Q6" i="14"/>
  <c r="Q4" i="14" s="1"/>
  <c r="R6" i="14"/>
  <c r="R4" i="14" s="1"/>
  <c r="S6" i="14"/>
  <c r="S4" i="14" s="1"/>
  <c r="T6" i="14"/>
  <c r="T4" i="14" s="1"/>
  <c r="U6" i="14"/>
  <c r="U4" i="14" s="1"/>
  <c r="V6" i="14"/>
  <c r="V4" i="14" s="1"/>
  <c r="W6" i="14"/>
  <c r="W4" i="14" s="1"/>
  <c r="X6" i="14"/>
  <c r="X4" i="14" s="1"/>
  <c r="Y6" i="14"/>
  <c r="Y4" i="14" s="1"/>
  <c r="Z6" i="14"/>
  <c r="Z4" i="14" s="1"/>
  <c r="AA6" i="14"/>
  <c r="AA4" i="14" s="1"/>
  <c r="AB6" i="14"/>
  <c r="AB4" i="14" s="1"/>
  <c r="AC6" i="14"/>
  <c r="AC4" i="14" s="1"/>
  <c r="AD6" i="14"/>
  <c r="AD4" i="14" s="1"/>
  <c r="AE6" i="14"/>
  <c r="AE4" i="14" s="1"/>
  <c r="F4" i="14"/>
  <c r="G4" i="14"/>
  <c r="H4" i="14"/>
  <c r="N4" i="14"/>
  <c r="O4" i="14"/>
  <c r="P4" i="14"/>
  <c r="B6" i="14"/>
  <c r="B4" i="14" s="1"/>
  <c r="G4" i="5"/>
  <c r="H4" i="5"/>
  <c r="P4" i="5"/>
  <c r="X4" i="5"/>
  <c r="AE4" i="5"/>
  <c r="B6" i="5"/>
  <c r="B4" i="5" s="1"/>
  <c r="C6" i="5"/>
  <c r="C4" i="5" s="1"/>
  <c r="D6" i="5"/>
  <c r="D4" i="5" s="1"/>
  <c r="E6" i="5"/>
  <c r="E4" i="5" s="1"/>
  <c r="F6" i="5"/>
  <c r="F4" i="5" s="1"/>
  <c r="G6" i="5"/>
  <c r="H6" i="5"/>
  <c r="I6" i="5"/>
  <c r="I4" i="5" s="1"/>
  <c r="J6" i="5"/>
  <c r="J4" i="5" s="1"/>
  <c r="K6" i="5"/>
  <c r="K4" i="5" s="1"/>
  <c r="L6" i="5"/>
  <c r="L4" i="5" s="1"/>
  <c r="M6" i="5"/>
  <c r="M4" i="5" s="1"/>
  <c r="N6" i="5"/>
  <c r="N4" i="5" s="1"/>
  <c r="O6" i="5"/>
  <c r="O4" i="5" s="1"/>
  <c r="P6" i="5"/>
  <c r="Q6" i="5"/>
  <c r="Q4" i="5" s="1"/>
  <c r="R6" i="5"/>
  <c r="R4" i="5" s="1"/>
  <c r="S6" i="5"/>
  <c r="S4" i="5" s="1"/>
  <c r="T6" i="5"/>
  <c r="T4" i="5" s="1"/>
  <c r="U6" i="5"/>
  <c r="U4" i="5" s="1"/>
  <c r="V6" i="5"/>
  <c r="V4" i="5" s="1"/>
  <c r="W6" i="5"/>
  <c r="W4" i="5" s="1"/>
  <c r="X6" i="5"/>
  <c r="Y6" i="5"/>
  <c r="Y4" i="5" s="1"/>
  <c r="Z6" i="5"/>
  <c r="Z4" i="5" s="1"/>
  <c r="AA6" i="5"/>
  <c r="AA4" i="5" s="1"/>
  <c r="AB6" i="5"/>
  <c r="AB4" i="5" s="1"/>
  <c r="AC6" i="5"/>
  <c r="AC4" i="5" s="1"/>
  <c r="AD6" i="5"/>
  <c r="AD4" i="5" s="1"/>
  <c r="AE6" i="5"/>
  <c r="C1" i="49" l="1"/>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G30" i="10" l="1"/>
  <c r="C3" i="49"/>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B4" i="7" s="1"/>
  <c r="C2" i="7"/>
  <c r="D2" i="7"/>
  <c r="E2" i="7"/>
  <c r="F2" i="7"/>
  <c r="G2" i="7"/>
  <c r="H2" i="7"/>
  <c r="I2" i="7"/>
  <c r="J2" i="7"/>
  <c r="K2" i="7"/>
  <c r="L2" i="7"/>
  <c r="M2" i="7"/>
  <c r="N2" i="7"/>
  <c r="O2" i="7"/>
  <c r="P2" i="7"/>
  <c r="Q2" i="7"/>
  <c r="R2" i="7"/>
  <c r="S2" i="7"/>
  <c r="T2" i="7"/>
  <c r="U2" i="7"/>
  <c r="V2" i="7"/>
  <c r="W2" i="7"/>
  <c r="X2" i="7"/>
  <c r="Y2" i="7"/>
  <c r="Z2" i="7"/>
  <c r="AA2" i="7"/>
  <c r="AB2" i="7"/>
  <c r="AC2" i="7"/>
  <c r="AD2" i="7"/>
  <c r="AE2" i="7"/>
  <c r="B6" i="7" l="1"/>
  <c r="B2" i="49"/>
  <c r="B6" i="49"/>
  <c r="B4" i="49"/>
  <c r="X30" i="10"/>
  <c r="X5" i="22" s="1"/>
  <c r="T30" i="10"/>
  <c r="T7" i="6" s="1"/>
  <c r="L30" i="10"/>
  <c r="L5" i="15" s="1"/>
  <c r="D30" i="10"/>
  <c r="D5" i="23" s="1"/>
  <c r="AB30" i="10"/>
  <c r="AB7" i="22" s="1"/>
  <c r="P30" i="10"/>
  <c r="P7" i="30" s="1"/>
  <c r="H30" i="10"/>
  <c r="H7" i="42" s="1"/>
  <c r="H7" i="48" s="1"/>
  <c r="AE30" i="10"/>
  <c r="AE5" i="15" s="1"/>
  <c r="AA30" i="10"/>
  <c r="AA7" i="22" s="1"/>
  <c r="W30" i="10"/>
  <c r="W7" i="22" s="1"/>
  <c r="S30" i="10"/>
  <c r="S7" i="6" s="1"/>
  <c r="O30" i="10"/>
  <c r="O7" i="42" s="1"/>
  <c r="O7" i="48" s="1"/>
  <c r="K30" i="10"/>
  <c r="K5" i="42" s="1"/>
  <c r="K5" i="48" s="1"/>
  <c r="G5" i="15"/>
  <c r="C30" i="10"/>
  <c r="AC30" i="10"/>
  <c r="AC5" i="6" s="1"/>
  <c r="Y30" i="10"/>
  <c r="Y7" i="29" s="1"/>
  <c r="U30" i="10"/>
  <c r="U7" i="6" s="1"/>
  <c r="Q30" i="10"/>
  <c r="Q5" i="30" s="1"/>
  <c r="M30" i="10"/>
  <c r="M5" i="6" s="1"/>
  <c r="I30" i="10"/>
  <c r="I5" i="42" s="1"/>
  <c r="I5" i="48" s="1"/>
  <c r="E30" i="10"/>
  <c r="E7" i="22" s="1"/>
  <c r="AD30" i="10"/>
  <c r="AD7" i="15" s="1"/>
  <c r="Z30" i="10"/>
  <c r="Z5" i="23" s="1"/>
  <c r="V30" i="10"/>
  <c r="V7" i="6" s="1"/>
  <c r="R30" i="10"/>
  <c r="R7" i="42" s="1"/>
  <c r="R7" i="48" s="1"/>
  <c r="N30" i="10"/>
  <c r="N7" i="15" s="1"/>
  <c r="J30" i="10"/>
  <c r="J7" i="15" s="1"/>
  <c r="F30" i="10"/>
  <c r="F5" i="6" s="1"/>
  <c r="B30" i="10"/>
  <c r="B7" i="22" s="1"/>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B5" i="6"/>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<sst xmlns="http://schemas.openxmlformats.org/spreadsheetml/2006/main" count="2255" uniqueCount="839">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</sst>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5">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s>
  <cellStyleXfs count="3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cellStyleXfs>
  <cellXfs count="64">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0" fontId="2" fillId="0" borderId="0" xfId="1"/>
    <xf numFmtId="0" fontId="16" fillId="0" borderId="1" xfId="13" applyFont="1">
      <alignment wrapText="1"/>
    </xf>
    <xf numFmtId="0" fontId="2" fillId="0" borderId="1" xfId="1" applyBorder="1"/>
    <xf numFmtId="0" fontId="0" fillId="0" borderId="0" xfId="0"/>
    <xf numFmtId="0" fontId="11" fillId="0" borderId="1" xfId="2" applyFont="1">
      <alignment wrapText="1"/>
    </xf>
    <xf numFmtId="0" fontId="0" fillId="0" borderId="1" xfId="0" applyBorder="1"/>
    <xf numFmtId="0" fontId="0" fillId="0" borderId="0" xfId="0" applyFill="1"/>
    <xf numFmtId="0" fontId="1" fillId="0" borderId="0" xfId="0" applyFont="1" applyFill="1"/>
    <xf numFmtId="4" fontId="0" fillId="0" borderId="0" xfId="0" applyNumberFormat="1" applyFill="1"/>
  </cellXfs>
  <cellStyles count="32">
    <cellStyle name="Body: normal cell" xfId="4" xr:uid="{00000000-0005-0000-0000-000000000000}"/>
    <cellStyle name="Body: normal cell 2" xfId="26" xr:uid="{18BAE46B-2E2B-4189-9E60-EEC8494BA028}"/>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
  <sheetViews>
    <sheetView workbookViewId="0">
      <selection activeCell="B8" sqref="B8"/>
    </sheetView>
  </sheetViews>
  <sheetFormatPr defaultRowHeight="15" x14ac:dyDescent="0.25"/>
  <cols>
    <col min="2" max="2" width="69.28515625" customWidth="1"/>
  </cols>
  <sheetData>
    <row r="1" spans="1:2" x14ac:dyDescent="0.25">
      <c r="A1" s="1" t="s">
        <v>0</v>
      </c>
    </row>
    <row r="3" spans="1:2" x14ac:dyDescent="0.25">
      <c r="A3" s="1" t="s">
        <v>1</v>
      </c>
      <c r="B3" s="6" t="s">
        <v>48</v>
      </c>
    </row>
    <row r="4" spans="1:2" x14ac:dyDescent="0.25">
      <c r="B4" t="s">
        <v>49</v>
      </c>
    </row>
    <row r="5" spans="1:2" x14ac:dyDescent="0.25">
      <c r="B5" s="8" t="s">
        <v>408</v>
      </c>
    </row>
    <row r="6" spans="1:2" x14ac:dyDescent="0.25">
      <c r="B6" t="s">
        <v>409</v>
      </c>
    </row>
    <row r="7" spans="1:2" x14ac:dyDescent="0.25">
      <c r="B7" s="11" t="s">
        <v>159</v>
      </c>
    </row>
    <row r="8" spans="1:2" x14ac:dyDescent="0.25">
      <c r="B8" t="s">
        <v>89</v>
      </c>
    </row>
    <row r="10" spans="1:2" x14ac:dyDescent="0.25">
      <c r="B10" s="6" t="s">
        <v>50</v>
      </c>
    </row>
    <row r="11" spans="1:2" x14ac:dyDescent="0.25">
      <c r="B11" t="s">
        <v>49</v>
      </c>
    </row>
    <row r="12" spans="1:2" x14ac:dyDescent="0.25">
      <c r="B12" s="8" t="s">
        <v>408</v>
      </c>
    </row>
    <row r="13" spans="1:2" x14ac:dyDescent="0.25">
      <c r="B13" t="s">
        <v>409</v>
      </c>
    </row>
    <row r="14" spans="1:2" x14ac:dyDescent="0.25">
      <c r="B14" s="11" t="s">
        <v>159</v>
      </c>
    </row>
    <row r="15" spans="1:2" x14ac:dyDescent="0.25">
      <c r="B15" t="s">
        <v>51</v>
      </c>
    </row>
    <row r="17" spans="1:2" x14ac:dyDescent="0.25">
      <c r="B17" s="6" t="s">
        <v>52</v>
      </c>
    </row>
    <row r="18" spans="1:2" x14ac:dyDescent="0.25">
      <c r="B18" t="s">
        <v>53</v>
      </c>
    </row>
    <row r="19" spans="1:2" x14ac:dyDescent="0.25">
      <c r="B19" t="s">
        <v>54</v>
      </c>
    </row>
    <row r="20" spans="1:2" x14ac:dyDescent="0.25">
      <c r="B20" t="s">
        <v>55</v>
      </c>
    </row>
    <row r="21" spans="1:2" x14ac:dyDescent="0.25">
      <c r="B21" t="s">
        <v>56</v>
      </c>
    </row>
    <row r="22" spans="1:2" x14ac:dyDescent="0.25">
      <c r="B22" t="s">
        <v>57</v>
      </c>
    </row>
    <row r="24" spans="1:2" x14ac:dyDescent="0.25">
      <c r="B24" s="6" t="s">
        <v>161</v>
      </c>
    </row>
    <row r="25" spans="1:2" x14ac:dyDescent="0.25">
      <c r="B25" t="s">
        <v>49</v>
      </c>
    </row>
    <row r="26" spans="1:2" x14ac:dyDescent="0.25">
      <c r="B26" s="8">
        <v>2020</v>
      </c>
    </row>
    <row r="27" spans="1:2" x14ac:dyDescent="0.25">
      <c r="B27" t="s">
        <v>162</v>
      </c>
    </row>
    <row r="28" spans="1:2" x14ac:dyDescent="0.25">
      <c r="B28" s="11" t="s">
        <v>160</v>
      </c>
    </row>
    <row r="31" spans="1:2" x14ac:dyDescent="0.25">
      <c r="A31" s="1" t="s">
        <v>14</v>
      </c>
    </row>
    <row r="32" spans="1:2" x14ac:dyDescent="0.25">
      <c r="A32" t="s">
        <v>66</v>
      </c>
    </row>
    <row r="33" spans="1:1" x14ac:dyDescent="0.25">
      <c r="A33" t="s">
        <v>67</v>
      </c>
    </row>
    <row r="34" spans="1:1" x14ac:dyDescent="0.25">
      <c r="A34" t="s">
        <v>68</v>
      </c>
    </row>
    <row r="35" spans="1:1" x14ac:dyDescent="0.25">
      <c r="A35" t="s">
        <v>70</v>
      </c>
    </row>
    <row r="36" spans="1:1" x14ac:dyDescent="0.25">
      <c r="A36" t="s">
        <v>69</v>
      </c>
    </row>
    <row r="37" spans="1:1" x14ac:dyDescent="0.25">
      <c r="A37" t="s">
        <v>74</v>
      </c>
    </row>
    <row r="38" spans="1:1" x14ac:dyDescent="0.25">
      <c r="A38" t="s">
        <v>71</v>
      </c>
    </row>
    <row r="39" spans="1:1" x14ac:dyDescent="0.25">
      <c r="A39" t="s">
        <v>72</v>
      </c>
    </row>
    <row r="40" spans="1:1" x14ac:dyDescent="0.25">
      <c r="A40" t="s">
        <v>73</v>
      </c>
    </row>
    <row r="42" spans="1:1" x14ac:dyDescent="0.25">
      <c r="A42" t="s">
        <v>62</v>
      </c>
    </row>
    <row r="43" spans="1:1" x14ac:dyDescent="0.25">
      <c r="A43" t="s">
        <v>63</v>
      </c>
    </row>
    <row r="44" spans="1:1" x14ac:dyDescent="0.25">
      <c r="A44" t="s">
        <v>64</v>
      </c>
    </row>
    <row r="45" spans="1:1" x14ac:dyDescent="0.25">
      <c r="A45" t="s">
        <v>65</v>
      </c>
    </row>
    <row r="47" spans="1:1" x14ac:dyDescent="0.25">
      <c r="A47" t="s">
        <v>75</v>
      </c>
    </row>
    <row r="48" spans="1:1" x14ac:dyDescent="0.25">
      <c r="A48" t="s">
        <v>76</v>
      </c>
    </row>
    <row r="49" spans="1:1" x14ac:dyDescent="0.25">
      <c r="A49" t="s">
        <v>77</v>
      </c>
    </row>
    <row r="50" spans="1:1" x14ac:dyDescent="0.25">
      <c r="A50" t="s">
        <v>78</v>
      </c>
    </row>
    <row r="52" spans="1:1" x14ac:dyDescent="0.25">
      <c r="A52" t="s">
        <v>83</v>
      </c>
    </row>
    <row r="53" spans="1:1" x14ac:dyDescent="0.25">
      <c r="A53" t="s">
        <v>84</v>
      </c>
    </row>
    <row r="55" spans="1:1" x14ac:dyDescent="0.25">
      <c r="A55" t="s">
        <v>79</v>
      </c>
    </row>
    <row r="56" spans="1:1" x14ac:dyDescent="0.25">
      <c r="A56" t="s">
        <v>80</v>
      </c>
    </row>
    <row r="57" spans="1:1" x14ac:dyDescent="0.25">
      <c r="A57" t="s">
        <v>81</v>
      </c>
    </row>
    <row r="58" spans="1:1" x14ac:dyDescent="0.25">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x14ac:dyDescent="0.25"/>
  <cols>
    <col min="1" max="1" width="50.140625" style="61" customWidth="1"/>
    <col min="2" max="3" width="41.28515625" style="61" customWidth="1"/>
    <col min="4" max="7" width="9.140625" style="61"/>
    <col min="8" max="8" width="25.140625" style="61" customWidth="1"/>
    <col min="9" max="9" width="9.140625" style="61"/>
    <col min="10" max="10" width="12" style="61" bestFit="1" customWidth="1"/>
    <col min="11" max="16384" width="9.140625" style="61"/>
  </cols>
  <sheetData>
    <row r="1" spans="1:18" x14ac:dyDescent="0.25">
      <c r="A1" s="61" t="s">
        <v>782</v>
      </c>
    </row>
    <row r="2" spans="1:18" x14ac:dyDescent="0.25">
      <c r="I2" s="61" t="s">
        <v>824</v>
      </c>
      <c r="J2" s="61" t="s">
        <v>825</v>
      </c>
    </row>
    <row r="3" spans="1:18" x14ac:dyDescent="0.25">
      <c r="A3" s="61" t="s">
        <v>783</v>
      </c>
      <c r="B3" s="61">
        <v>2019</v>
      </c>
      <c r="C3" s="61">
        <v>2020</v>
      </c>
      <c r="D3" s="61">
        <v>2021</v>
      </c>
      <c r="H3" s="61" t="s">
        <v>822</v>
      </c>
      <c r="I3" s="61">
        <f>D18</f>
        <v>8</v>
      </c>
      <c r="J3" s="61">
        <f>I3*10^12/L10</f>
        <v>107793479781726.61</v>
      </c>
    </row>
    <row r="4" spans="1:18" x14ac:dyDescent="0.25">
      <c r="A4" s="62" t="s">
        <v>784</v>
      </c>
      <c r="B4" s="63">
        <v>1087</v>
      </c>
      <c r="C4" s="61">
        <v>937</v>
      </c>
      <c r="D4" s="63">
        <v>1029</v>
      </c>
      <c r="H4" s="61" t="s">
        <v>823</v>
      </c>
      <c r="I4" s="61">
        <f>D29</f>
        <v>24</v>
      </c>
      <c r="J4" s="61">
        <f>I4*10^12/P10</f>
        <v>318772975028520.69</v>
      </c>
    </row>
    <row r="5" spans="1:18" x14ac:dyDescent="0.25">
      <c r="A5" s="61" t="s">
        <v>785</v>
      </c>
      <c r="B5" s="61">
        <v>380</v>
      </c>
      <c r="C5" s="61">
        <v>328</v>
      </c>
      <c r="D5" s="61">
        <v>361</v>
      </c>
    </row>
    <row r="6" spans="1:18" x14ac:dyDescent="0.25">
      <c r="A6" s="61" t="s">
        <v>786</v>
      </c>
      <c r="B6" s="61">
        <v>659</v>
      </c>
      <c r="C6" s="61">
        <v>566</v>
      </c>
      <c r="D6" s="61">
        <v>620</v>
      </c>
    </row>
    <row r="7" spans="1:18" x14ac:dyDescent="0.25">
      <c r="A7" s="61" t="s">
        <v>787</v>
      </c>
      <c r="B7" s="61">
        <v>27</v>
      </c>
      <c r="C7" s="61">
        <v>24</v>
      </c>
      <c r="D7" s="61">
        <v>27</v>
      </c>
    </row>
    <row r="8" spans="1:18" x14ac:dyDescent="0.25">
      <c r="A8" s="61" t="s">
        <v>788</v>
      </c>
      <c r="B8" s="61">
        <v>3</v>
      </c>
      <c r="C8" s="61">
        <v>3</v>
      </c>
      <c r="D8" s="61">
        <v>3</v>
      </c>
    </row>
    <row r="9" spans="1:18" x14ac:dyDescent="0.25">
      <c r="A9" s="61" t="s">
        <v>789</v>
      </c>
      <c r="B9" s="61">
        <v>7</v>
      </c>
      <c r="C9" s="61">
        <v>7</v>
      </c>
      <c r="D9" s="61">
        <v>7</v>
      </c>
      <c r="H9" s="61" t="s">
        <v>826</v>
      </c>
      <c r="I9" s="61" t="s">
        <v>15</v>
      </c>
      <c r="J9" s="61" t="s">
        <v>16</v>
      </c>
      <c r="K9" s="61" t="s">
        <v>17</v>
      </c>
      <c r="L9" s="61" t="s">
        <v>18</v>
      </c>
      <c r="M9" s="61" t="s">
        <v>19</v>
      </c>
      <c r="N9" s="61" t="s">
        <v>21</v>
      </c>
      <c r="O9" s="61" t="s">
        <v>20</v>
      </c>
      <c r="P9" s="61" t="s">
        <v>85</v>
      </c>
      <c r="Q9" s="61" t="s">
        <v>86</v>
      </c>
      <c r="R9" s="61" t="s">
        <v>87</v>
      </c>
    </row>
    <row r="10" spans="1:18" x14ac:dyDescent="0.25">
      <c r="A10" s="61" t="s">
        <v>790</v>
      </c>
      <c r="B10" s="61">
        <v>11</v>
      </c>
      <c r="C10" s="61">
        <v>10</v>
      </c>
      <c r="D10" s="61">
        <v>11</v>
      </c>
      <c r="H10" s="61" t="s">
        <v>827</v>
      </c>
      <c r="I10" s="61">
        <v>0</v>
      </c>
      <c r="J10" s="61">
        <v>5.2751937984496129E-2</v>
      </c>
      <c r="K10" s="61">
        <v>7.2920703974688528E-2</v>
      </c>
      <c r="L10" s="61">
        <v>7.4215991692627201E-2</v>
      </c>
      <c r="M10" s="61">
        <v>0</v>
      </c>
      <c r="N10" s="61">
        <v>0</v>
      </c>
      <c r="O10" s="61">
        <v>0</v>
      </c>
      <c r="P10" s="61">
        <v>7.5288690949578504E-2</v>
      </c>
      <c r="Q10" s="61">
        <v>6.7030064624894622E-2</v>
      </c>
      <c r="R10" s="61">
        <v>0</v>
      </c>
    </row>
    <row r="11" spans="1:18" x14ac:dyDescent="0.25">
      <c r="A11" s="62" t="s">
        <v>791</v>
      </c>
      <c r="B11" s="61">
        <v>484</v>
      </c>
      <c r="C11" s="61">
        <v>455</v>
      </c>
      <c r="D11" s="61">
        <v>488</v>
      </c>
      <c r="H11" s="61" t="s">
        <v>828</v>
      </c>
      <c r="I11" s="61">
        <v>0</v>
      </c>
      <c r="J11" s="61">
        <v>7.2129997244481045E-5</v>
      </c>
      <c r="K11" s="61">
        <v>5.1729790668657905E-5</v>
      </c>
      <c r="L11" s="61">
        <v>3.5472529647984354E-5</v>
      </c>
      <c r="M11" s="61">
        <v>1.8952017309920747E-5</v>
      </c>
      <c r="N11" s="61">
        <v>3.5472529647984354E-5</v>
      </c>
      <c r="O11" s="61">
        <v>0</v>
      </c>
      <c r="P11" s="61">
        <v>3.5472529647984354E-5</v>
      </c>
      <c r="Q11" s="61">
        <v>7.4260856133811235E-5</v>
      </c>
      <c r="R11" s="61">
        <v>0</v>
      </c>
    </row>
    <row r="12" spans="1:18" x14ac:dyDescent="0.25">
      <c r="A12" s="61" t="s">
        <v>785</v>
      </c>
      <c r="B12" s="61">
        <v>3</v>
      </c>
      <c r="C12" s="61">
        <v>3</v>
      </c>
      <c r="D12" s="61">
        <v>3</v>
      </c>
      <c r="H12" s="61" t="s">
        <v>829</v>
      </c>
      <c r="I12" s="61">
        <v>0</v>
      </c>
      <c r="J12" s="61">
        <v>8.1959997354104109E-5</v>
      </c>
      <c r="K12" s="61">
        <v>5.8541765656290731E-4</v>
      </c>
      <c r="L12" s="61">
        <v>7.9898018886840415E-5</v>
      </c>
      <c r="M12" s="61">
        <v>1.8247772938213255E-4</v>
      </c>
      <c r="N12" s="61">
        <v>7.9898018886840415E-5</v>
      </c>
      <c r="O12" s="61">
        <v>0</v>
      </c>
      <c r="P12" s="61">
        <v>7.9898018886840415E-5</v>
      </c>
      <c r="Q12" s="61">
        <v>8.4381253358586136E-5</v>
      </c>
      <c r="R12" s="61">
        <v>0</v>
      </c>
    </row>
    <row r="13" spans="1:18" x14ac:dyDescent="0.25">
      <c r="A13" s="61" t="s">
        <v>786</v>
      </c>
      <c r="B13" s="61">
        <v>31</v>
      </c>
      <c r="C13" s="61">
        <v>30</v>
      </c>
      <c r="D13" s="61">
        <v>33</v>
      </c>
      <c r="H13" s="61" t="s">
        <v>830</v>
      </c>
      <c r="I13" s="61">
        <v>0</v>
      </c>
      <c r="J13" s="61">
        <v>1.8822699699274582E-3</v>
      </c>
      <c r="K13" s="61">
        <v>2.5993406587307788E-5</v>
      </c>
      <c r="L13" s="61">
        <v>6.9268706818346787E-4</v>
      </c>
      <c r="M13" s="61">
        <v>8.1079829774583076E-4</v>
      </c>
      <c r="N13" s="61">
        <v>6.9268706818346787E-4</v>
      </c>
      <c r="O13" s="61">
        <v>0</v>
      </c>
      <c r="P13" s="61">
        <v>6.9268706818346787E-4</v>
      </c>
      <c r="Q13" s="61">
        <v>1.9378758461337836E-3</v>
      </c>
      <c r="R13" s="61">
        <v>3.0853057030892032E-3</v>
      </c>
    </row>
    <row r="14" spans="1:18" x14ac:dyDescent="0.25">
      <c r="A14" s="61" t="s">
        <v>787</v>
      </c>
      <c r="B14" s="61">
        <v>373</v>
      </c>
      <c r="C14" s="61">
        <v>353</v>
      </c>
      <c r="D14" s="61">
        <v>380</v>
      </c>
      <c r="H14" s="61" t="s">
        <v>831</v>
      </c>
      <c r="I14" s="61">
        <v>0</v>
      </c>
      <c r="J14" s="61">
        <v>1.6357517590208906E-5</v>
      </c>
      <c r="K14" s="61">
        <v>5.0684199129140162E-6</v>
      </c>
      <c r="L14" s="61">
        <v>2.8736272798149454E-5</v>
      </c>
      <c r="M14" s="61">
        <v>2.6644615879539754E-5</v>
      </c>
      <c r="N14" s="61">
        <v>2.8736272798149454E-5</v>
      </c>
      <c r="O14" s="61">
        <v>0</v>
      </c>
      <c r="P14" s="61">
        <v>2.8736272798149454E-5</v>
      </c>
      <c r="Q14" s="61">
        <v>1.6840750130012425E-5</v>
      </c>
      <c r="R14" s="61">
        <v>0</v>
      </c>
    </row>
    <row r="15" spans="1:18" x14ac:dyDescent="0.25">
      <c r="A15" s="61" t="s">
        <v>788</v>
      </c>
      <c r="B15" s="61">
        <v>21</v>
      </c>
      <c r="C15" s="61">
        <v>20</v>
      </c>
      <c r="D15" s="61">
        <v>21</v>
      </c>
      <c r="H15" s="61" t="s">
        <v>832</v>
      </c>
      <c r="I15" s="61">
        <v>0</v>
      </c>
      <c r="J15" s="61">
        <v>1.5052176525077236E-5</v>
      </c>
      <c r="K15" s="61">
        <v>2.0316872030537864E-6</v>
      </c>
      <c r="L15" s="61">
        <v>2.6671624801661308E-5</v>
      </c>
      <c r="M15" s="61">
        <v>2.5845465109392136E-5</v>
      </c>
      <c r="N15" s="61">
        <v>2.6671624801661308E-5</v>
      </c>
      <c r="O15" s="61">
        <v>0</v>
      </c>
      <c r="P15" s="61">
        <v>2.6671624801661308E-5</v>
      </c>
      <c r="Q15" s="61">
        <v>1.5496846778474232E-5</v>
      </c>
      <c r="R15" s="61">
        <v>0</v>
      </c>
    </row>
    <row r="16" spans="1:18" x14ac:dyDescent="0.25">
      <c r="A16" s="61" t="s">
        <v>792</v>
      </c>
      <c r="B16" s="61">
        <v>36</v>
      </c>
      <c r="C16" s="61">
        <v>31</v>
      </c>
      <c r="D16" s="61">
        <v>32</v>
      </c>
      <c r="H16" s="61" t="s">
        <v>833</v>
      </c>
      <c r="I16" s="61">
        <v>0</v>
      </c>
      <c r="J16" s="61">
        <v>2.4242424242424244E-7</v>
      </c>
      <c r="K16" s="61">
        <v>4.2501798364698814E-7</v>
      </c>
      <c r="L16" s="61">
        <v>1.4983881920767892E-4</v>
      </c>
      <c r="M16" s="61">
        <v>0</v>
      </c>
      <c r="N16" s="61">
        <v>1.4983881920767892E-4</v>
      </c>
      <c r="O16" s="61">
        <v>0</v>
      </c>
      <c r="P16" s="61">
        <v>1.4983881920767892E-4</v>
      </c>
      <c r="Q16" s="61">
        <v>0</v>
      </c>
      <c r="R16" s="61">
        <v>0</v>
      </c>
    </row>
    <row r="17" spans="1:18" x14ac:dyDescent="0.25">
      <c r="A17" s="61" t="s">
        <v>790</v>
      </c>
      <c r="B17" s="61">
        <v>3</v>
      </c>
      <c r="C17" s="61">
        <v>3</v>
      </c>
      <c r="D17" s="61">
        <v>3</v>
      </c>
      <c r="H17" s="61" t="s">
        <v>834</v>
      </c>
      <c r="I17" s="61">
        <v>0</v>
      </c>
      <c r="J17" s="61">
        <v>2.2578264787615855E-6</v>
      </c>
      <c r="K17" s="61">
        <v>3.7646612624912489E-7</v>
      </c>
      <c r="L17" s="61">
        <v>8.5008187908751178E-6</v>
      </c>
      <c r="M17" s="61">
        <v>3.8768197664088202E-6</v>
      </c>
      <c r="N17" s="61">
        <v>8.5008187908751178E-6</v>
      </c>
      <c r="O17" s="61">
        <v>0</v>
      </c>
      <c r="P17" s="61">
        <v>8.5008187908751178E-6</v>
      </c>
      <c r="Q17" s="61">
        <v>2.3245270167711351E-6</v>
      </c>
      <c r="R17" s="61">
        <v>0</v>
      </c>
    </row>
    <row r="18" spans="1:18" x14ac:dyDescent="0.25">
      <c r="A18" s="61" t="s">
        <v>793</v>
      </c>
      <c r="B18" s="61">
        <v>7</v>
      </c>
      <c r="C18" s="61">
        <v>8</v>
      </c>
      <c r="D18" s="61">
        <v>8</v>
      </c>
      <c r="H18" s="61" t="s">
        <v>835</v>
      </c>
      <c r="I18" s="61">
        <v>0</v>
      </c>
      <c r="J18" s="61">
        <v>5.8703488447801225E-6</v>
      </c>
      <c r="K18" s="61">
        <v>7.1158701917372055E-7</v>
      </c>
      <c r="L18" s="61">
        <v>8.9907736283645444E-6</v>
      </c>
      <c r="M18" s="61">
        <v>1.0079731392662933E-5</v>
      </c>
      <c r="N18" s="61">
        <v>8.9907736283645444E-6</v>
      </c>
      <c r="O18" s="61">
        <v>0</v>
      </c>
      <c r="P18" s="61">
        <v>8.9907736283645444E-6</v>
      </c>
      <c r="Q18" s="61">
        <v>6.0437702436049511E-6</v>
      </c>
      <c r="R18" s="61">
        <v>0</v>
      </c>
    </row>
    <row r="19" spans="1:18" x14ac:dyDescent="0.25">
      <c r="A19" s="61" t="s">
        <v>794</v>
      </c>
      <c r="B19" s="61">
        <v>10</v>
      </c>
      <c r="C19" s="61">
        <v>8</v>
      </c>
      <c r="D19" s="61">
        <v>7</v>
      </c>
      <c r="H19" s="61" t="s">
        <v>836</v>
      </c>
      <c r="I19" s="61">
        <v>0</v>
      </c>
      <c r="J19" s="61">
        <v>9.9999999999999995E-7</v>
      </c>
      <c r="K19" s="61">
        <v>3.0000000000000001E-6</v>
      </c>
      <c r="L19" s="61">
        <v>3.0000000000000001E-6</v>
      </c>
      <c r="M19" s="61">
        <v>0</v>
      </c>
      <c r="N19" s="61">
        <v>0</v>
      </c>
      <c r="O19" s="61">
        <v>0</v>
      </c>
      <c r="P19" s="61">
        <v>3.0000000000000001E-6</v>
      </c>
      <c r="Q19" s="61">
        <v>3.0000000000000001E-6</v>
      </c>
      <c r="R19" s="61">
        <v>0</v>
      </c>
    </row>
    <row r="20" spans="1:18" x14ac:dyDescent="0.25">
      <c r="A20" s="62" t="s">
        <v>108</v>
      </c>
      <c r="B20" s="61">
        <v>259</v>
      </c>
      <c r="C20" s="61">
        <v>160</v>
      </c>
      <c r="D20" s="61">
        <v>203</v>
      </c>
      <c r="H20" s="61" t="s">
        <v>837</v>
      </c>
      <c r="I20" s="61">
        <v>0</v>
      </c>
      <c r="J20" s="61">
        <v>1.0000000000000001E-7</v>
      </c>
      <c r="K20" s="61">
        <v>5.9999999999999997E-7</v>
      </c>
      <c r="L20" s="61">
        <v>5.9999999999999997E-7</v>
      </c>
      <c r="M20" s="61">
        <v>0</v>
      </c>
      <c r="N20" s="61">
        <v>0</v>
      </c>
      <c r="O20" s="61">
        <v>0</v>
      </c>
      <c r="P20" s="61">
        <v>5.9999999999999997E-7</v>
      </c>
      <c r="Q20" s="61">
        <v>5.9999999999999997E-7</v>
      </c>
      <c r="R20" s="61">
        <v>0</v>
      </c>
    </row>
    <row r="21" spans="1:18" x14ac:dyDescent="0.25">
      <c r="A21" s="61" t="s">
        <v>795</v>
      </c>
      <c r="B21" s="61">
        <v>137</v>
      </c>
      <c r="C21" s="61">
        <v>91</v>
      </c>
      <c r="D21" s="61">
        <v>119</v>
      </c>
      <c r="H21" s="61" t="s">
        <v>838</v>
      </c>
      <c r="I21" s="61">
        <v>0</v>
      </c>
      <c r="J21" s="61">
        <v>0</v>
      </c>
      <c r="K21" s="61">
        <v>0</v>
      </c>
      <c r="L21" s="61">
        <v>0</v>
      </c>
      <c r="M21" s="61">
        <v>0</v>
      </c>
      <c r="N21" s="61">
        <v>0</v>
      </c>
      <c r="O21" s="61">
        <v>0</v>
      </c>
      <c r="P21" s="61">
        <v>0</v>
      </c>
      <c r="Q21" s="61">
        <v>0</v>
      </c>
      <c r="R21" s="61">
        <v>0</v>
      </c>
    </row>
    <row r="22" spans="1:18" x14ac:dyDescent="0.25">
      <c r="A22" s="61" t="s">
        <v>796</v>
      </c>
      <c r="B22" s="61">
        <v>12</v>
      </c>
      <c r="C22" s="61">
        <v>12</v>
      </c>
      <c r="D22" s="61">
        <v>13</v>
      </c>
    </row>
    <row r="23" spans="1:18" x14ac:dyDescent="0.25">
      <c r="A23" s="61" t="s">
        <v>797</v>
      </c>
      <c r="B23" s="61">
        <v>31</v>
      </c>
      <c r="C23" s="61">
        <v>18</v>
      </c>
      <c r="D23" s="61">
        <v>21</v>
      </c>
    </row>
    <row r="24" spans="1:18" x14ac:dyDescent="0.25">
      <c r="A24" s="61" t="s">
        <v>794</v>
      </c>
      <c r="B24" s="61">
        <v>78</v>
      </c>
      <c r="C24" s="61">
        <v>40</v>
      </c>
      <c r="D24" s="61">
        <v>51</v>
      </c>
    </row>
    <row r="25" spans="1:18" x14ac:dyDescent="0.25">
      <c r="A25" s="61" t="s">
        <v>798</v>
      </c>
      <c r="B25" s="61">
        <v>75</v>
      </c>
      <c r="C25" s="61">
        <v>37</v>
      </c>
      <c r="D25" s="61">
        <v>48</v>
      </c>
    </row>
    <row r="26" spans="1:18" x14ac:dyDescent="0.25">
      <c r="A26" s="62" t="s">
        <v>109</v>
      </c>
      <c r="B26" s="61">
        <v>2</v>
      </c>
      <c r="C26" s="61">
        <v>1</v>
      </c>
      <c r="D26" s="61">
        <v>1</v>
      </c>
    </row>
    <row r="27" spans="1:18" x14ac:dyDescent="0.25">
      <c r="A27" s="61" t="s">
        <v>797</v>
      </c>
      <c r="B27" s="61">
        <v>2</v>
      </c>
      <c r="C27" s="61">
        <v>1</v>
      </c>
      <c r="D27" s="61">
        <v>1</v>
      </c>
    </row>
    <row r="28" spans="1:18" x14ac:dyDescent="0.25">
      <c r="A28" s="62" t="s">
        <v>104</v>
      </c>
      <c r="B28" s="61">
        <v>40</v>
      </c>
      <c r="C28" s="61">
        <v>29</v>
      </c>
      <c r="D28" s="61">
        <v>46</v>
      </c>
    </row>
    <row r="29" spans="1:18" x14ac:dyDescent="0.25">
      <c r="A29" s="61" t="s">
        <v>799</v>
      </c>
      <c r="B29" s="61">
        <v>14</v>
      </c>
      <c r="C29" s="61">
        <v>7</v>
      </c>
      <c r="D29" s="61">
        <v>24</v>
      </c>
    </row>
    <row r="30" spans="1:18" x14ac:dyDescent="0.25">
      <c r="A30" s="61" t="s">
        <v>794</v>
      </c>
      <c r="B30" s="61">
        <v>25</v>
      </c>
      <c r="C30" s="61">
        <v>22</v>
      </c>
      <c r="D30" s="61">
        <v>22</v>
      </c>
    </row>
    <row r="31" spans="1:18" x14ac:dyDescent="0.25">
      <c r="A31" s="62" t="s">
        <v>800</v>
      </c>
      <c r="B31" s="61">
        <v>59</v>
      </c>
      <c r="C31" s="61">
        <v>59</v>
      </c>
      <c r="D31" s="61">
        <v>65</v>
      </c>
    </row>
    <row r="32" spans="1:18" x14ac:dyDescent="0.25">
      <c r="A32" s="61" t="s">
        <v>785</v>
      </c>
      <c r="B32" s="61">
        <v>0</v>
      </c>
      <c r="C32" s="61">
        <v>0</v>
      </c>
      <c r="D32" s="61">
        <v>0</v>
      </c>
    </row>
    <row r="33" spans="1:4" x14ac:dyDescent="0.25">
      <c r="A33" s="61" t="s">
        <v>786</v>
      </c>
      <c r="B33" s="61">
        <v>0</v>
      </c>
      <c r="C33" s="61">
        <v>0</v>
      </c>
      <c r="D33" s="61">
        <v>0</v>
      </c>
    </row>
    <row r="34" spans="1:4" x14ac:dyDescent="0.25">
      <c r="A34" s="61" t="s">
        <v>801</v>
      </c>
      <c r="B34" s="61">
        <v>0</v>
      </c>
      <c r="C34" s="61">
        <v>0</v>
      </c>
      <c r="D34" s="61">
        <v>0</v>
      </c>
    </row>
    <row r="35" spans="1:4" x14ac:dyDescent="0.25">
      <c r="A35" s="61" t="s">
        <v>788</v>
      </c>
      <c r="B35" s="61">
        <v>1</v>
      </c>
      <c r="C35" s="61">
        <v>1</v>
      </c>
      <c r="D35" s="61">
        <v>1</v>
      </c>
    </row>
    <row r="36" spans="1:4" x14ac:dyDescent="0.25">
      <c r="A36" s="61" t="s">
        <v>802</v>
      </c>
      <c r="B36" s="61">
        <v>58</v>
      </c>
      <c r="C36" s="61">
        <v>58</v>
      </c>
      <c r="D36" s="61">
        <v>64</v>
      </c>
    </row>
    <row r="37" spans="1:4" x14ac:dyDescent="0.25">
      <c r="A37" s="62" t="s">
        <v>803</v>
      </c>
      <c r="B37" s="61">
        <v>1</v>
      </c>
      <c r="C37" s="61">
        <v>0</v>
      </c>
      <c r="D37" s="61">
        <v>0</v>
      </c>
    </row>
    <row r="38" spans="1:4" x14ac:dyDescent="0.25">
      <c r="A38" s="61" t="s">
        <v>785</v>
      </c>
      <c r="B38" s="61">
        <v>0</v>
      </c>
      <c r="C38" s="61">
        <v>0</v>
      </c>
      <c r="D38" s="61">
        <v>0</v>
      </c>
    </row>
    <row r="39" spans="1:4" x14ac:dyDescent="0.25">
      <c r="A39" s="61" t="s">
        <v>786</v>
      </c>
      <c r="B39" s="61">
        <v>0</v>
      </c>
      <c r="C39" s="61">
        <v>0</v>
      </c>
      <c r="D39" s="61">
        <v>0</v>
      </c>
    </row>
    <row r="40" spans="1:4" x14ac:dyDescent="0.25">
      <c r="A40" s="61" t="s">
        <v>787</v>
      </c>
      <c r="B40" s="61">
        <v>0</v>
      </c>
      <c r="C40" s="61">
        <v>0</v>
      </c>
      <c r="D40" s="61">
        <v>0</v>
      </c>
    </row>
    <row r="41" spans="1:4" x14ac:dyDescent="0.25">
      <c r="A41" s="61" t="s">
        <v>788</v>
      </c>
      <c r="B41" s="61">
        <v>0</v>
      </c>
      <c r="C41" s="61">
        <v>0</v>
      </c>
      <c r="D41" s="61">
        <v>0</v>
      </c>
    </row>
    <row r="42" spans="1:4" x14ac:dyDescent="0.25">
      <c r="A42" s="62" t="s">
        <v>804</v>
      </c>
      <c r="B42" s="61">
        <v>5</v>
      </c>
      <c r="C42" s="61">
        <v>4</v>
      </c>
      <c r="D42" s="61">
        <v>5</v>
      </c>
    </row>
    <row r="43" spans="1:4" x14ac:dyDescent="0.25">
      <c r="A43" s="61" t="s">
        <v>785</v>
      </c>
      <c r="B43" s="61">
        <v>1</v>
      </c>
      <c r="C43" s="61">
        <v>1</v>
      </c>
      <c r="D43" s="61">
        <v>2</v>
      </c>
    </row>
    <row r="44" spans="1:4" x14ac:dyDescent="0.25">
      <c r="A44" s="61" t="s">
        <v>786</v>
      </c>
      <c r="B44" s="61">
        <v>0</v>
      </c>
      <c r="C44" s="61">
        <v>0</v>
      </c>
      <c r="D44" s="61">
        <v>1</v>
      </c>
    </row>
    <row r="45" spans="1:4" x14ac:dyDescent="0.25">
      <c r="A45" s="61" t="s">
        <v>788</v>
      </c>
      <c r="B45" s="61">
        <v>0</v>
      </c>
      <c r="C45" s="61">
        <v>0</v>
      </c>
      <c r="D45" s="61">
        <v>0</v>
      </c>
    </row>
    <row r="46" spans="1:4" x14ac:dyDescent="0.25">
      <c r="A46" s="61" t="s">
        <v>792</v>
      </c>
      <c r="B46" s="61">
        <v>3</v>
      </c>
      <c r="C46" s="61">
        <v>2</v>
      </c>
      <c r="D46" s="61">
        <v>2</v>
      </c>
    </row>
    <row r="47" spans="1:4" x14ac:dyDescent="0.25">
      <c r="A47" s="61" t="s">
        <v>805</v>
      </c>
      <c r="B47" s="61">
        <v>78.7</v>
      </c>
      <c r="C47" s="61">
        <v>68.099999999999994</v>
      </c>
      <c r="D47" s="63">
        <v>75.400000000000006</v>
      </c>
    </row>
    <row r="48" spans="1:4" x14ac:dyDescent="0.25">
      <c r="A48" s="61" t="s">
        <v>806</v>
      </c>
      <c r="B48" s="61">
        <v>114</v>
      </c>
      <c r="C48" s="61">
        <v>70</v>
      </c>
      <c r="D48" s="61">
        <v>80</v>
      </c>
    </row>
    <row r="49" spans="1:4" x14ac:dyDescent="0.25">
      <c r="A49" s="61" t="s">
        <v>807</v>
      </c>
      <c r="B49" s="61">
        <v>78.7</v>
      </c>
      <c r="C49" s="61">
        <v>68.099999999999994</v>
      </c>
      <c r="D49" s="61">
        <v>75.400000000000006</v>
      </c>
    </row>
    <row r="50" spans="1:4" x14ac:dyDescent="0.25">
      <c r="A50" s="61" t="s">
        <v>808</v>
      </c>
      <c r="B50" s="61">
        <v>17.100000000000001</v>
      </c>
      <c r="C50" s="61">
        <v>17.7</v>
      </c>
      <c r="D50" s="61">
        <v>16.100000000000001</v>
      </c>
    </row>
    <row r="51" spans="1:4" x14ac:dyDescent="0.25">
      <c r="A51" s="61" t="s">
        <v>809</v>
      </c>
    </row>
    <row r="52" spans="1:4" x14ac:dyDescent="0.25">
      <c r="A52" s="61" t="s">
        <v>810</v>
      </c>
    </row>
    <row r="53" spans="1:4" x14ac:dyDescent="0.25">
      <c r="A53" s="61" t="s">
        <v>811</v>
      </c>
    </row>
    <row r="54" spans="1:4" x14ac:dyDescent="0.25">
      <c r="A54" s="61" t="s">
        <v>812</v>
      </c>
    </row>
    <row r="55" spans="1:4" x14ac:dyDescent="0.25">
      <c r="A55" s="61" t="s">
        <v>813</v>
      </c>
    </row>
    <row r="56" spans="1:4" x14ac:dyDescent="0.25">
      <c r="A56" s="61" t="s">
        <v>814</v>
      </c>
    </row>
    <row r="57" spans="1:4" x14ac:dyDescent="0.25">
      <c r="A57" s="61" t="s">
        <v>815</v>
      </c>
    </row>
    <row r="58" spans="1:4" x14ac:dyDescent="0.25">
      <c r="A58" s="61" t="s">
        <v>816</v>
      </c>
    </row>
    <row r="59" spans="1:4" x14ac:dyDescent="0.25">
      <c r="A59" s="61" t="s">
        <v>817</v>
      </c>
    </row>
    <row r="60" spans="1:4" x14ac:dyDescent="0.25">
      <c r="A60" s="61" t="s">
        <v>818</v>
      </c>
    </row>
    <row r="61" spans="1:4" x14ac:dyDescent="0.25">
      <c r="A61" s="61" t="s">
        <v>819</v>
      </c>
    </row>
    <row r="62" spans="1:4" x14ac:dyDescent="0.25">
      <c r="A62" s="61" t="s">
        <v>820</v>
      </c>
    </row>
    <row r="63" spans="1:4" x14ac:dyDescent="0.25">
      <c r="A63" s="61" t="s">
        <v>821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x14ac:dyDescent="0.25"/>
  <cols>
    <col min="1" max="1" width="25.1406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B11" sqref="B1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s="2">
        <f t="shared" ref="B4:AE4" si="0">1-B6</f>
        <v>0.89800000000000002</v>
      </c>
      <c r="C4" s="2">
        <f t="shared" si="0"/>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Fraction'!$B18,1-'Biodiesel Fraction'!B30,1)</f>
        <v>0.96982562724837695</v>
      </c>
      <c r="C5">
        <f>IF('Biodiesel Fraction'!$B18,1-'Biodiesel Fraction'!B30,1)</f>
        <v>0.96982562724837695</v>
      </c>
      <c r="D5">
        <f>IF('Biodiesel Fraction'!$B18,1-'Biodiesel Fraction'!D30,1)</f>
        <v>0.96756119768275339</v>
      </c>
      <c r="E5">
        <f>IF('Biodiesel Fraction'!$B18,1-'Biodiesel Fraction'!E30,1)</f>
        <v>0.96217513088919648</v>
      </c>
      <c r="F5">
        <f>IF('Biodiesel Fraction'!$B18,1-'Biodiesel Fraction'!F30,1)</f>
        <v>0.96443225133006649</v>
      </c>
      <c r="G5">
        <f>IF('Biodiesel Fraction'!$B18,1-'Biodiesel Fraction'!G30,1)</f>
        <v>0.96474554583175598</v>
      </c>
      <c r="H5">
        <f>IF('Biodiesel Fraction'!$B18,1-'Biodiesel Fraction'!H30,1)</f>
        <v>0.96391419411335755</v>
      </c>
      <c r="I5">
        <f>IF('Biodiesel Fraction'!$B18,1-'Biodiesel Fraction'!I30,1)</f>
        <v>0.97197761067049815</v>
      </c>
      <c r="J5">
        <f>IF('Biodiesel Fraction'!$B18,1-'Biodiesel Fraction'!J30,1)</f>
        <v>0.97002307526457487</v>
      </c>
      <c r="K5">
        <f>IF('Biodiesel Fraction'!$B18,1-'Biodiesel Fraction'!K30,1)</f>
        <v>0.96811361094888548</v>
      </c>
      <c r="L5">
        <f>IF('Biodiesel Fraction'!$B18,1-'Biodiesel Fraction'!L30,1)</f>
        <v>0.96687983323117066</v>
      </c>
      <c r="M5">
        <f>IF('Biodiesel Fraction'!$B18,1-'Biodiesel Fraction'!M30,1)</f>
        <v>0.96686282301927384</v>
      </c>
      <c r="N5">
        <f>IF('Biodiesel Fraction'!$B18,1-'Biodiesel Fraction'!N30,1)</f>
        <v>0.96603736448357136</v>
      </c>
      <c r="O5">
        <f>IF('Biodiesel Fraction'!$B18,1-'Biodiesel Fraction'!O30,1)</f>
        <v>0.96631896258324768</v>
      </c>
      <c r="P5">
        <f>IF('Biodiesel Fraction'!$B18,1-'Biodiesel Fraction'!P30,1)</f>
        <v>0.96677618290611389</v>
      </c>
      <c r="Q5">
        <f>IF('Biodiesel Fraction'!$B18,1-'Biodiesel Fraction'!Q30,1)</f>
        <v>0.96726221166006854</v>
      </c>
      <c r="R5">
        <f>IF('Biodiesel Fraction'!$B18,1-'Biodiesel Fraction'!R30,1)</f>
        <v>0.96784885622021877</v>
      </c>
      <c r="S5">
        <f>IF('Biodiesel Fraction'!$B18,1-'Biodiesel Fraction'!S30,1)</f>
        <v>0.96849146591577751</v>
      </c>
      <c r="T5">
        <f>IF('Biodiesel Fraction'!$B18,1-'Biodiesel Fraction'!T30,1)</f>
        <v>0.96907707104526464</v>
      </c>
      <c r="U5">
        <f>IF('Biodiesel Fraction'!$B18,1-'Biodiesel Fraction'!U30,1)</f>
        <v>0.96983001919953782</v>
      </c>
      <c r="V5">
        <f>IF('Biodiesel Fraction'!$B18,1-'Biodiesel Fraction'!V30,1)</f>
        <v>0.9706367093891225</v>
      </c>
      <c r="W5">
        <f>IF('Biodiesel Fraction'!$B18,1-'Biodiesel Fraction'!W30,1)</f>
        <v>0.97148429550949056</v>
      </c>
      <c r="X5">
        <f>IF('Biodiesel Fraction'!$B18,1-'Biodiesel Fraction'!X30,1)</f>
        <v>0.97236260439615152</v>
      </c>
      <c r="Y5">
        <f>IF('Biodiesel Fraction'!$B18,1-'Biodiesel Fraction'!Y30,1)</f>
        <v>0.9732553400936832</v>
      </c>
      <c r="Z5">
        <f>IF('Biodiesel Fraction'!$B18,1-'Biodiesel Fraction'!Z30,1)</f>
        <v>0.97416728092843075</v>
      </c>
      <c r="AA5">
        <f>IF('Biodiesel Fraction'!$B18,1-'Biodiesel Fraction'!AA30,1)</f>
        <v>0.97513619296674647</v>
      </c>
      <c r="AB5">
        <f>IF('Biodiesel Fraction'!$B18,1-'Biodiesel Fraction'!AB30,1)</f>
        <v>0.97613904307498167</v>
      </c>
      <c r="AC5">
        <f>IF('Biodiesel Fraction'!$B18,1-'Biodiesel Fraction'!AC30,1)</f>
        <v>0.97714562158233775</v>
      </c>
      <c r="AD5">
        <f>IF('Biodiesel Fraction'!$B18,1-'Biodiesel Fraction'!AD30,1)</f>
        <v>0.9781692203154837</v>
      </c>
      <c r="AE5">
        <f>IF('Biodiesel Fraction'!$B18,1-'Biodiesel Fraction'!AE30,1)</f>
        <v>0.97925293689853288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Fraction'!$B18,'Biodiesel Fraction'!B30,0)</f>
        <v>3.0174372751623022E-2</v>
      </c>
      <c r="C7">
        <f>IF('Biodiesel Fraction'!$B18,'Biodiesel Fraction'!B30,0)</f>
        <v>3.0174372751623022E-2</v>
      </c>
      <c r="D7">
        <f>IF('Biodiesel Fraction'!$B18,'Biodiesel Fraction'!D30,0)</f>
        <v>3.2438802317246634E-2</v>
      </c>
      <c r="E7">
        <f>IF('Biodiesel Fraction'!$B18,'Biodiesel Fraction'!E30,0)</f>
        <v>3.782486911080353E-2</v>
      </c>
      <c r="F7">
        <f>IF('Biodiesel Fraction'!$B18,'Biodiesel Fraction'!F30,0)</f>
        <v>3.5567748669933542E-2</v>
      </c>
      <c r="G7">
        <f>IF('Biodiesel Fraction'!$B18,'Biodiesel Fraction'!G30,0)</f>
        <v>3.5254454168243979E-2</v>
      </c>
      <c r="H7">
        <f>IF('Biodiesel Fraction'!$B18,'Biodiesel Fraction'!H30,0)</f>
        <v>3.608580588664248E-2</v>
      </c>
      <c r="I7">
        <f>IF('Biodiesel Fraction'!$B18,'Biodiesel Fraction'!I30,0)</f>
        <v>2.8022389329501837E-2</v>
      </c>
      <c r="J7">
        <f>IF('Biodiesel Fraction'!$B18,'Biodiesel Fraction'!J30,0)</f>
        <v>2.997692473542508E-2</v>
      </c>
      <c r="K7">
        <f>IF('Biodiesel Fraction'!$B18,'Biodiesel Fraction'!K30,0)</f>
        <v>3.188638905111451E-2</v>
      </c>
      <c r="L7">
        <f>IF('Biodiesel Fraction'!$B18,'Biodiesel Fraction'!L30,0)</f>
        <v>3.3120166768829305E-2</v>
      </c>
      <c r="M7">
        <f>IF('Biodiesel Fraction'!$B18,'Biodiesel Fraction'!M30,0)</f>
        <v>3.3137176980726157E-2</v>
      </c>
      <c r="N7">
        <f>IF('Biodiesel Fraction'!$B18,'Biodiesel Fraction'!N30,0)</f>
        <v>3.3962635516428627E-2</v>
      </c>
      <c r="O7">
        <f>IF('Biodiesel Fraction'!$B18,'Biodiesel Fraction'!O30,0)</f>
        <v>3.3681037416752345E-2</v>
      </c>
      <c r="P7">
        <f>IF('Biodiesel Fraction'!$B18,'Biodiesel Fraction'!P30,0)</f>
        <v>3.3223817093886089E-2</v>
      </c>
      <c r="Q7">
        <f>IF('Biodiesel Fraction'!$B18,'Biodiesel Fraction'!Q30,0)</f>
        <v>3.2737788339931455E-2</v>
      </c>
      <c r="R7">
        <f>IF('Biodiesel Fraction'!$B18,'Biodiesel Fraction'!R30,0)</f>
        <v>3.2151143779781267E-2</v>
      </c>
      <c r="S7">
        <f>IF('Biodiesel Fraction'!$B18,'Biodiesel Fraction'!S30,0)</f>
        <v>3.1508534084222446E-2</v>
      </c>
      <c r="T7">
        <f>IF('Biodiesel Fraction'!$B18,'Biodiesel Fraction'!T30,0)</f>
        <v>3.0922928954735404E-2</v>
      </c>
      <c r="U7">
        <f>IF('Biodiesel Fraction'!$B18,'Biodiesel Fraction'!U30,0)</f>
        <v>3.0169980800462202E-2</v>
      </c>
      <c r="V7">
        <f>IF('Biodiesel Fraction'!$B18,'Biodiesel Fraction'!V30,0)</f>
        <v>2.9363290610877515E-2</v>
      </c>
      <c r="W7">
        <f>IF('Biodiesel Fraction'!$B18,'Biodiesel Fraction'!W30,0)</f>
        <v>2.8515704490509459E-2</v>
      </c>
      <c r="X7">
        <f>IF('Biodiesel Fraction'!$B18,'Biodiesel Fraction'!X30,0)</f>
        <v>2.7637395603848428E-2</v>
      </c>
      <c r="Y7">
        <f>IF('Biodiesel Fraction'!$B18,'Biodiesel Fraction'!Y30,0)</f>
        <v>2.6744659906316835E-2</v>
      </c>
      <c r="Z7">
        <f>IF('Biodiesel Fraction'!$B18,'Biodiesel Fraction'!Z30,0)</f>
        <v>2.5832719071569213E-2</v>
      </c>
      <c r="AA7">
        <f>IF('Biodiesel Fraction'!$B18,'Biodiesel Fraction'!AA30,0)</f>
        <v>2.4863807033253488E-2</v>
      </c>
      <c r="AB7">
        <f>IF('Biodiesel Fraction'!$B18,'Biodiesel Fraction'!AB30,0)</f>
        <v>2.3860956925018297E-2</v>
      </c>
      <c r="AC7">
        <f>IF('Biodiesel Fraction'!$B18,'Biodiesel Fraction'!AC30,0)</f>
        <v>2.2854378417662233E-2</v>
      </c>
      <c r="AD7">
        <f>IF('Biodiesel Fraction'!$B18,'Biodiesel Fraction'!AD30,0)</f>
        <v>2.1830779684516348E-2</v>
      </c>
      <c r="AE7">
        <f>IF('Biodiesel Fraction'!$B18,'Biodiesel Fraction'!AE30,0)</f>
        <v>2.0747063101467136E-2</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workbookViewId="0">
      <selection activeCell="B4" sqref="B4"/>
    </sheetView>
  </sheetViews>
  <sheetFormatPr defaultRowHeight="15" x14ac:dyDescent="0.25"/>
  <cols>
    <col min="1" max="1" width="22.5703125" customWidth="1"/>
  </cols>
  <sheetData>
    <row r="1" spans="1:33"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x14ac:dyDescent="0.2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row>
    <row r="5" spans="1:33"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row>
    <row r="7" spans="1:33"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AE5"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34" workbookViewId="0">
      <selection activeCell="A48" sqref="A48"/>
    </sheetView>
  </sheetViews>
  <sheetFormatPr defaultRowHeight="15" x14ac:dyDescent="0.25"/>
  <sheetData>
    <row r="1" spans="1:3" x14ac:dyDescent="0.25">
      <c r="A1" t="s">
        <v>169</v>
      </c>
    </row>
    <row r="2" spans="1:3" x14ac:dyDescent="0.25">
      <c r="A2" t="s">
        <v>168</v>
      </c>
    </row>
    <row r="3" spans="1:3" x14ac:dyDescent="0.25">
      <c r="A3" t="s">
        <v>167</v>
      </c>
    </row>
    <row r="4" spans="1:3" x14ac:dyDescent="0.25">
      <c r="A4" t="s">
        <v>166</v>
      </c>
    </row>
    <row r="5" spans="1:3" x14ac:dyDescent="0.25">
      <c r="A5" t="s">
        <v>165</v>
      </c>
    </row>
    <row r="7" spans="1:3" x14ac:dyDescent="0.25">
      <c r="B7" t="s">
        <v>164</v>
      </c>
      <c r="C7" t="s">
        <v>163</v>
      </c>
    </row>
    <row r="8" spans="1:3" x14ac:dyDescent="0.25">
      <c r="A8">
        <v>1981</v>
      </c>
      <c r="B8">
        <v>8.3000000000000004E-2</v>
      </c>
      <c r="C8">
        <v>0.08</v>
      </c>
    </row>
    <row r="9" spans="1:3" x14ac:dyDescent="0.25">
      <c r="A9">
        <v>1982</v>
      </c>
      <c r="B9">
        <v>0.22600000000000001</v>
      </c>
      <c r="C9">
        <v>0.22</v>
      </c>
    </row>
    <row r="10" spans="1:3" x14ac:dyDescent="0.25">
      <c r="A10">
        <v>1983</v>
      </c>
      <c r="B10">
        <v>0.41499999999999998</v>
      </c>
      <c r="C10">
        <v>0.41</v>
      </c>
    </row>
    <row r="11" spans="1:3" x14ac:dyDescent="0.25">
      <c r="A11">
        <v>1984</v>
      </c>
      <c r="B11">
        <v>0.51</v>
      </c>
      <c r="C11">
        <v>0.5</v>
      </c>
    </row>
    <row r="12" spans="1:3" x14ac:dyDescent="0.25">
      <c r="A12">
        <v>1985</v>
      </c>
      <c r="B12">
        <v>0.61699999999999999</v>
      </c>
      <c r="C12">
        <v>0.59</v>
      </c>
    </row>
    <row r="13" spans="1:3" x14ac:dyDescent="0.25">
      <c r="A13">
        <v>1986</v>
      </c>
      <c r="B13">
        <v>0.71199999999999997</v>
      </c>
      <c r="C13">
        <v>0.66</v>
      </c>
    </row>
    <row r="14" spans="1:3" x14ac:dyDescent="0.25">
      <c r="A14">
        <v>1987</v>
      </c>
      <c r="B14">
        <v>0.81899999999999995</v>
      </c>
      <c r="C14">
        <v>0.74</v>
      </c>
    </row>
    <row r="15" spans="1:3" x14ac:dyDescent="0.25">
      <c r="A15">
        <v>1988</v>
      </c>
      <c r="B15">
        <v>0.83099999999999996</v>
      </c>
      <c r="C15">
        <v>0.74</v>
      </c>
    </row>
    <row r="16" spans="1:3" x14ac:dyDescent="0.25">
      <c r="A16">
        <v>1989</v>
      </c>
      <c r="B16">
        <v>0.84299999999999997</v>
      </c>
      <c r="C16">
        <v>0.75</v>
      </c>
    </row>
    <row r="17" spans="1:3" x14ac:dyDescent="0.25">
      <c r="A17">
        <v>1990</v>
      </c>
      <c r="B17">
        <v>0.748</v>
      </c>
      <c r="C17">
        <v>0.67</v>
      </c>
    </row>
    <row r="18" spans="1:3" x14ac:dyDescent="0.25">
      <c r="A18">
        <v>1991</v>
      </c>
      <c r="B18">
        <v>0.86599999999999999</v>
      </c>
      <c r="C18">
        <v>0.79</v>
      </c>
    </row>
    <row r="19" spans="1:3" x14ac:dyDescent="0.25">
      <c r="A19">
        <v>1992</v>
      </c>
      <c r="B19">
        <v>0.98499999999999999</v>
      </c>
      <c r="C19">
        <v>0.88</v>
      </c>
    </row>
    <row r="20" spans="1:3" x14ac:dyDescent="0.25">
      <c r="A20">
        <v>1993</v>
      </c>
      <c r="B20">
        <v>1.151</v>
      </c>
      <c r="C20">
        <v>1</v>
      </c>
    </row>
    <row r="21" spans="1:3" x14ac:dyDescent="0.25">
      <c r="A21">
        <v>1994</v>
      </c>
      <c r="B21">
        <v>1.2889999999999999</v>
      </c>
      <c r="C21">
        <v>1.1100000000000001</v>
      </c>
    </row>
    <row r="22" spans="1:3" x14ac:dyDescent="0.25">
      <c r="A22">
        <v>1995</v>
      </c>
      <c r="B22">
        <v>1.383</v>
      </c>
      <c r="C22">
        <v>1.1599999999999999</v>
      </c>
    </row>
    <row r="23" spans="1:3" x14ac:dyDescent="0.25">
      <c r="A23">
        <v>1996</v>
      </c>
      <c r="B23">
        <v>0.99199999999999999</v>
      </c>
      <c r="C23">
        <v>0.82</v>
      </c>
    </row>
    <row r="24" spans="1:3" x14ac:dyDescent="0.25">
      <c r="A24">
        <v>1997</v>
      </c>
      <c r="B24">
        <v>1.256</v>
      </c>
      <c r="C24">
        <v>1.02</v>
      </c>
    </row>
    <row r="25" spans="1:3" x14ac:dyDescent="0.25">
      <c r="A25">
        <v>1998</v>
      </c>
      <c r="B25">
        <v>1.3879999999999999</v>
      </c>
      <c r="C25">
        <v>1.1000000000000001</v>
      </c>
    </row>
    <row r="26" spans="1:3" x14ac:dyDescent="0.25">
      <c r="A26">
        <v>1999</v>
      </c>
      <c r="B26">
        <v>1.4430000000000001</v>
      </c>
      <c r="C26">
        <v>1.1200000000000001</v>
      </c>
    </row>
    <row r="27" spans="1:3" x14ac:dyDescent="0.25">
      <c r="A27">
        <v>2000</v>
      </c>
      <c r="B27">
        <v>1.653</v>
      </c>
      <c r="C27">
        <v>1.27</v>
      </c>
    </row>
    <row r="28" spans="1:3" x14ac:dyDescent="0.25">
      <c r="A28">
        <v>2001</v>
      </c>
      <c r="B28">
        <v>1.7410000000000001</v>
      </c>
      <c r="C28">
        <v>1.32</v>
      </c>
    </row>
    <row r="29" spans="1:3" x14ac:dyDescent="0.25">
      <c r="A29">
        <v>2002</v>
      </c>
      <c r="B29">
        <v>2.073</v>
      </c>
      <c r="C29">
        <v>1.53</v>
      </c>
    </row>
    <row r="30" spans="1:3" x14ac:dyDescent="0.25">
      <c r="A30">
        <v>2003</v>
      </c>
      <c r="B30">
        <v>2.8260000000000001</v>
      </c>
      <c r="C30">
        <v>2.06</v>
      </c>
    </row>
    <row r="31" spans="1:3" x14ac:dyDescent="0.25">
      <c r="A31">
        <v>2004</v>
      </c>
      <c r="B31">
        <v>3.552</v>
      </c>
      <c r="C31">
        <v>2.54</v>
      </c>
    </row>
    <row r="32" spans="1:3" x14ac:dyDescent="0.25">
      <c r="A32">
        <v>2005</v>
      </c>
      <c r="B32">
        <v>4.0590000000000002</v>
      </c>
      <c r="C32">
        <v>2.89</v>
      </c>
    </row>
    <row r="33" spans="1:3" x14ac:dyDescent="0.25">
      <c r="A33">
        <v>2006</v>
      </c>
      <c r="B33">
        <v>5.4809999999999999</v>
      </c>
      <c r="C33">
        <v>3.86</v>
      </c>
    </row>
    <row r="34" spans="1:3" x14ac:dyDescent="0.25">
      <c r="A34">
        <v>2007</v>
      </c>
      <c r="B34">
        <v>6.8860000000000001</v>
      </c>
      <c r="C34">
        <v>4.84</v>
      </c>
    </row>
    <row r="35" spans="1:3" x14ac:dyDescent="0.25">
      <c r="A35">
        <v>2008</v>
      </c>
      <c r="B35">
        <v>9.6829999999999998</v>
      </c>
      <c r="C35">
        <v>7.01</v>
      </c>
    </row>
    <row r="36" spans="1:3" x14ac:dyDescent="0.25">
      <c r="A36">
        <v>2009</v>
      </c>
      <c r="B36">
        <v>11.037000000000001</v>
      </c>
      <c r="C36">
        <v>8</v>
      </c>
    </row>
    <row r="37" spans="1:3" x14ac:dyDescent="0.25">
      <c r="A37">
        <v>2010</v>
      </c>
      <c r="B37">
        <v>12.859</v>
      </c>
      <c r="C37">
        <v>9.33</v>
      </c>
    </row>
    <row r="38" spans="1:3" x14ac:dyDescent="0.25">
      <c r="A38">
        <v>2011</v>
      </c>
      <c r="B38">
        <v>12.893000000000001</v>
      </c>
      <c r="C38">
        <v>9.61</v>
      </c>
    </row>
    <row r="39" spans="1:3" x14ac:dyDescent="0.25">
      <c r="A39">
        <v>2012</v>
      </c>
      <c r="B39">
        <v>12.882</v>
      </c>
      <c r="C39">
        <v>9.65</v>
      </c>
    </row>
    <row r="40" spans="1:3" x14ac:dyDescent="0.25">
      <c r="A40">
        <v>2013</v>
      </c>
      <c r="B40">
        <v>13.215999999999999</v>
      </c>
      <c r="C40">
        <v>9.75</v>
      </c>
    </row>
    <row r="41" spans="1:3" x14ac:dyDescent="0.25">
      <c r="A41">
        <v>2014</v>
      </c>
      <c r="B41">
        <v>13.444000000000001</v>
      </c>
      <c r="C41">
        <v>9.83</v>
      </c>
    </row>
    <row r="42" spans="1:3" x14ac:dyDescent="0.25">
      <c r="A42">
        <v>2015</v>
      </c>
      <c r="B42">
        <v>13.946999999999999</v>
      </c>
      <c r="C42">
        <v>9.91</v>
      </c>
    </row>
    <row r="43" spans="1:3" x14ac:dyDescent="0.25">
      <c r="A43">
        <v>2016</v>
      </c>
      <c r="B43">
        <v>14.356</v>
      </c>
      <c r="C43">
        <v>10.02</v>
      </c>
    </row>
    <row r="44" spans="1:3" x14ac:dyDescent="0.25">
      <c r="A44">
        <v>2017</v>
      </c>
      <c r="B44">
        <v>14.484999999999999</v>
      </c>
      <c r="C44">
        <v>10.130000000000001</v>
      </c>
    </row>
    <row r="45" spans="1:3" x14ac:dyDescent="0.25">
      <c r="A45">
        <v>2018</v>
      </c>
      <c r="B45">
        <v>14.42</v>
      </c>
      <c r="C45">
        <v>10.08</v>
      </c>
    </row>
    <row r="46" spans="1:3" x14ac:dyDescent="0.25">
      <c r="A46">
        <v>2019</v>
      </c>
      <c r="B46">
        <v>14.552</v>
      </c>
      <c r="C46">
        <v>10.199999999999999</v>
      </c>
    </row>
    <row r="47" spans="1:3" x14ac:dyDescent="0.25">
      <c r="A47">
        <v>2020</v>
      </c>
      <c r="B47">
        <v>12.629</v>
      </c>
      <c r="C47">
        <v>10.23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A6" sqref="A6"/>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AE5"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Fraction'!$B19,1-'Biodiesel Fraction'!B30,1)</f>
        <v>0.96982562724837695</v>
      </c>
      <c r="C5">
        <f>IF('Biodiesel Fraction'!$B19,1-'Biodiesel Fraction'!B30,1)</f>
        <v>0.96982562724837695</v>
      </c>
      <c r="D5">
        <f>IF('Biodiesel Fraction'!$B19,1-'Biodiesel Fraction'!D30,1)</f>
        <v>0.96756119768275339</v>
      </c>
      <c r="E5">
        <f>IF('Biodiesel Fraction'!$B19,1-'Biodiesel Fraction'!E30,1)</f>
        <v>0.96217513088919648</v>
      </c>
      <c r="F5">
        <f>IF('Biodiesel Fraction'!$B19,1-'Biodiesel Fraction'!F30,1)</f>
        <v>0.96443225133006649</v>
      </c>
      <c r="G5">
        <f>IF('Biodiesel Fraction'!$B19,1-'Biodiesel Fraction'!G30,1)</f>
        <v>0.96474554583175598</v>
      </c>
      <c r="H5">
        <f>IF('Biodiesel Fraction'!$B19,1-'Biodiesel Fraction'!H30,1)</f>
        <v>0.96391419411335755</v>
      </c>
      <c r="I5">
        <f>IF('Biodiesel Fraction'!$B19,1-'Biodiesel Fraction'!I30,1)</f>
        <v>0.97197761067049815</v>
      </c>
      <c r="J5">
        <f>IF('Biodiesel Fraction'!$B19,1-'Biodiesel Fraction'!J30,1)</f>
        <v>0.97002307526457487</v>
      </c>
      <c r="K5">
        <f>IF('Biodiesel Fraction'!$B19,1-'Biodiesel Fraction'!K30,1)</f>
        <v>0.96811361094888548</v>
      </c>
      <c r="L5">
        <f>IF('Biodiesel Fraction'!$B19,1-'Biodiesel Fraction'!L30,1)</f>
        <v>0.96687983323117066</v>
      </c>
      <c r="M5">
        <f>IF('Biodiesel Fraction'!$B19,1-'Biodiesel Fraction'!M30,1)</f>
        <v>0.96686282301927384</v>
      </c>
      <c r="N5">
        <f>IF('Biodiesel Fraction'!$B19,1-'Biodiesel Fraction'!N30,1)</f>
        <v>0.96603736448357136</v>
      </c>
      <c r="O5">
        <f>IF('Biodiesel Fraction'!$B19,1-'Biodiesel Fraction'!O30,1)</f>
        <v>0.96631896258324768</v>
      </c>
      <c r="P5">
        <f>IF('Biodiesel Fraction'!$B19,1-'Biodiesel Fraction'!P30,1)</f>
        <v>0.96677618290611389</v>
      </c>
      <c r="Q5">
        <f>IF('Biodiesel Fraction'!$B19,1-'Biodiesel Fraction'!Q30,1)</f>
        <v>0.96726221166006854</v>
      </c>
      <c r="R5">
        <f>IF('Biodiesel Fraction'!$B19,1-'Biodiesel Fraction'!R30,1)</f>
        <v>0.96784885622021877</v>
      </c>
      <c r="S5">
        <f>IF('Biodiesel Fraction'!$B19,1-'Biodiesel Fraction'!S30,1)</f>
        <v>0.96849146591577751</v>
      </c>
      <c r="T5">
        <f>IF('Biodiesel Fraction'!$B19,1-'Biodiesel Fraction'!T30,1)</f>
        <v>0.96907707104526464</v>
      </c>
      <c r="U5">
        <f>IF('Biodiesel Fraction'!$B19,1-'Biodiesel Fraction'!U30,1)</f>
        <v>0.96983001919953782</v>
      </c>
      <c r="V5">
        <f>IF('Biodiesel Fraction'!$B19,1-'Biodiesel Fraction'!V30,1)</f>
        <v>0.9706367093891225</v>
      </c>
      <c r="W5">
        <f>IF('Biodiesel Fraction'!$B19,1-'Biodiesel Fraction'!W30,1)</f>
        <v>0.97148429550949056</v>
      </c>
      <c r="X5">
        <f>IF('Biodiesel Fraction'!$B19,1-'Biodiesel Fraction'!X30,1)</f>
        <v>0.97236260439615152</v>
      </c>
      <c r="Y5">
        <f>IF('Biodiesel Fraction'!$B19,1-'Biodiesel Fraction'!Y30,1)</f>
        <v>0.9732553400936832</v>
      </c>
      <c r="Z5">
        <f>IF('Biodiesel Fraction'!$B19,1-'Biodiesel Fraction'!Z30,1)</f>
        <v>0.97416728092843075</v>
      </c>
      <c r="AA5">
        <f>IF('Biodiesel Fraction'!$B19,1-'Biodiesel Fraction'!AA30,1)</f>
        <v>0.97513619296674647</v>
      </c>
      <c r="AB5">
        <f>IF('Biodiesel Fraction'!$B19,1-'Biodiesel Fraction'!AB30,1)</f>
        <v>0.97613904307498167</v>
      </c>
      <c r="AC5">
        <f>IF('Biodiesel Fraction'!$B19,1-'Biodiesel Fraction'!AC30,1)</f>
        <v>0.97714562158233775</v>
      </c>
      <c r="AD5">
        <f>IF('Biodiesel Fraction'!$B19,1-'Biodiesel Fraction'!AD30,1)</f>
        <v>0.9781692203154837</v>
      </c>
      <c r="AE5">
        <f>IF('Biodiesel Fraction'!$B19,1-'Biodiesel Fraction'!AE30,1)</f>
        <v>0.97925293689853288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Fraction'!$B19,'Biodiesel Fraction'!B30,0)</f>
        <v>3.0174372751623022E-2</v>
      </c>
      <c r="C7">
        <f>IF('Biodiesel Fraction'!$B19,'Biodiesel Fraction'!B30,0)</f>
        <v>3.0174372751623022E-2</v>
      </c>
      <c r="D7">
        <f>IF('Biodiesel Fraction'!$B19,'Biodiesel Fraction'!D30,0)</f>
        <v>3.2438802317246634E-2</v>
      </c>
      <c r="E7">
        <f>IF('Biodiesel Fraction'!$B19,'Biodiesel Fraction'!E30,0)</f>
        <v>3.782486911080353E-2</v>
      </c>
      <c r="F7">
        <f>IF('Biodiesel Fraction'!$B19,'Biodiesel Fraction'!F30,0)</f>
        <v>3.5567748669933542E-2</v>
      </c>
      <c r="G7">
        <f>IF('Biodiesel Fraction'!$B19,'Biodiesel Fraction'!G30,0)</f>
        <v>3.5254454168243979E-2</v>
      </c>
      <c r="H7">
        <f>IF('Biodiesel Fraction'!$B19,'Biodiesel Fraction'!H30,0)</f>
        <v>3.608580588664248E-2</v>
      </c>
      <c r="I7">
        <f>IF('Biodiesel Fraction'!$B19,'Biodiesel Fraction'!I30,0)</f>
        <v>2.8022389329501837E-2</v>
      </c>
      <c r="J7">
        <f>IF('Biodiesel Fraction'!$B19,'Biodiesel Fraction'!J30,0)</f>
        <v>2.997692473542508E-2</v>
      </c>
      <c r="K7">
        <f>IF('Biodiesel Fraction'!$B19,'Biodiesel Fraction'!K30,0)</f>
        <v>3.188638905111451E-2</v>
      </c>
      <c r="L7">
        <f>IF('Biodiesel Fraction'!$B19,'Biodiesel Fraction'!L30,0)</f>
        <v>3.3120166768829305E-2</v>
      </c>
      <c r="M7">
        <f>IF('Biodiesel Fraction'!$B19,'Biodiesel Fraction'!M30,0)</f>
        <v>3.3137176980726157E-2</v>
      </c>
      <c r="N7">
        <f>IF('Biodiesel Fraction'!$B19,'Biodiesel Fraction'!N30,0)</f>
        <v>3.3962635516428627E-2</v>
      </c>
      <c r="O7">
        <f>IF('Biodiesel Fraction'!$B19,'Biodiesel Fraction'!O30,0)</f>
        <v>3.3681037416752345E-2</v>
      </c>
      <c r="P7">
        <f>IF('Biodiesel Fraction'!$B19,'Biodiesel Fraction'!P30,0)</f>
        <v>3.3223817093886089E-2</v>
      </c>
      <c r="Q7">
        <f>IF('Biodiesel Fraction'!$B19,'Biodiesel Fraction'!Q30,0)</f>
        <v>3.2737788339931455E-2</v>
      </c>
      <c r="R7">
        <f>IF('Biodiesel Fraction'!$B19,'Biodiesel Fraction'!R30,0)</f>
        <v>3.2151143779781267E-2</v>
      </c>
      <c r="S7">
        <f>IF('Biodiesel Fraction'!$B19,'Biodiesel Fraction'!S30,0)</f>
        <v>3.1508534084222446E-2</v>
      </c>
      <c r="T7">
        <f>IF('Biodiesel Fraction'!$B19,'Biodiesel Fraction'!T30,0)</f>
        <v>3.0922928954735404E-2</v>
      </c>
      <c r="U7">
        <f>IF('Biodiesel Fraction'!$B19,'Biodiesel Fraction'!U30,0)</f>
        <v>3.0169980800462202E-2</v>
      </c>
      <c r="V7">
        <f>IF('Biodiesel Fraction'!$B19,'Biodiesel Fraction'!V30,0)</f>
        <v>2.9363290610877515E-2</v>
      </c>
      <c r="W7">
        <f>IF('Biodiesel Fraction'!$B19,'Biodiesel Fraction'!W30,0)</f>
        <v>2.8515704490509459E-2</v>
      </c>
      <c r="X7">
        <f>IF('Biodiesel Fraction'!$B19,'Biodiesel Fraction'!X30,0)</f>
        <v>2.7637395603848428E-2</v>
      </c>
      <c r="Y7">
        <f>IF('Biodiesel Fraction'!$B19,'Biodiesel Fraction'!Y30,0)</f>
        <v>2.6744659906316835E-2</v>
      </c>
      <c r="Z7">
        <f>IF('Biodiesel Fraction'!$B19,'Biodiesel Fraction'!Z30,0)</f>
        <v>2.5832719071569213E-2</v>
      </c>
      <c r="AA7">
        <f>IF('Biodiesel Fraction'!$B19,'Biodiesel Fraction'!AA30,0)</f>
        <v>2.4863807033253488E-2</v>
      </c>
      <c r="AB7">
        <f>IF('Biodiesel Fraction'!$B19,'Biodiesel Fraction'!AB30,0)</f>
        <v>2.3860956925018297E-2</v>
      </c>
      <c r="AC7">
        <f>IF('Biodiesel Fraction'!$B19,'Biodiesel Fraction'!AC30,0)</f>
        <v>2.2854378417662233E-2</v>
      </c>
      <c r="AD7">
        <f>IF('Biodiesel Fraction'!$B19,'Biodiesel Fraction'!AD30,0)</f>
        <v>2.1830779684516348E-2</v>
      </c>
      <c r="AE7">
        <f>IF('Biodiesel Fraction'!$B19,'Biodiesel Fraction'!AE30,0)</f>
        <v>2.0747063101467136E-2</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topLeftCell="D1" workbookViewId="0">
      <selection activeCell="AF1" sqref="AF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s="2">
        <f>'AEO 2022 Table 36'!F15/SUM('AEO 2022 Table 36'!F15:F16)*(1-B2)</f>
        <v>0.4469767502957484</v>
      </c>
      <c r="C4" s="2">
        <f>'AEO 2023 Table 36 Raw'!F15/SUM('AEO 2023 Table 36 Raw'!F15:F16)*(1-C2)</f>
        <v>0.447608957162343</v>
      </c>
      <c r="D4" s="2">
        <f>'AEO 2023 Table 36 Raw'!G15/SUM('AEO 2023 Table 36 Raw'!G15:G16)*(1-D2)</f>
        <v>0.44767009054453705</v>
      </c>
      <c r="E4" s="2">
        <f>'AEO 2023 Table 36 Raw'!H15/SUM('AEO 2023 Table 36 Raw'!H15:H16)*(1-E2)</f>
        <v>0.44790892694154488</v>
      </c>
      <c r="F4" s="2">
        <f>'AEO 2023 Table 36 Raw'!I15/SUM('AEO 2023 Table 36 Raw'!I15:I16)*(1-F2)</f>
        <v>0.44794984002339772</v>
      </c>
      <c r="G4" s="2">
        <f>'AEO 2023 Table 36 Raw'!J15/SUM('AEO 2023 Table 36 Raw'!J15:J16)*(1-G2)</f>
        <v>0.44803429323819066</v>
      </c>
      <c r="H4" s="2">
        <f>'AEO 2023 Table 36 Raw'!K15/SUM('AEO 2023 Table 36 Raw'!K15:K16)*(1-H2)</f>
        <v>0.44805790472159535</v>
      </c>
      <c r="I4" s="2">
        <f>'AEO 2023 Table 36 Raw'!L15/SUM('AEO 2023 Table 36 Raw'!L15:L16)*(1-I2)</f>
        <v>0.4480770425637266</v>
      </c>
      <c r="J4" s="2">
        <f>'AEO 2023 Table 36 Raw'!M15/SUM('AEO 2023 Table 36 Raw'!M15:M16)*(1-J2)</f>
        <v>0.44806371726519101</v>
      </c>
      <c r="K4" s="2">
        <f>'AEO 2023 Table 36 Raw'!N15/SUM('AEO 2023 Table 36 Raw'!N15:N16)*(1-K2)</f>
        <v>0.44804722564248034</v>
      </c>
      <c r="L4" s="2">
        <f>'AEO 2023 Table 36 Raw'!O15/SUM('AEO 2023 Table 36 Raw'!O15:O16)*(1-L2)</f>
        <v>0.44802421591657748</v>
      </c>
      <c r="M4" s="2">
        <f>'AEO 2023 Table 36 Raw'!P15/SUM('AEO 2023 Table 36 Raw'!P15:P16)*(1-M2)</f>
        <v>0.44799723761272642</v>
      </c>
      <c r="N4" s="2">
        <f>'AEO 2023 Table 36 Raw'!Q15/SUM('AEO 2023 Table 36 Raw'!Q15:Q16)*(1-N2)</f>
        <v>0.44795963768883423</v>
      </c>
      <c r="O4" s="2">
        <f>'AEO 2023 Table 36 Raw'!R15/SUM('AEO 2023 Table 36 Raw'!R15:R16)*(1-O2)</f>
        <v>0.4479147408327307</v>
      </c>
      <c r="P4" s="2">
        <f>'AEO 2023 Table 36 Raw'!S15/SUM('AEO 2023 Table 36 Raw'!S15:S16)*(1-P2)</f>
        <v>0.4478542349329816</v>
      </c>
      <c r="Q4" s="2">
        <f>'AEO 2023 Table 36 Raw'!T15/SUM('AEO 2023 Table 36 Raw'!T15:T16)*(1-Q2)</f>
        <v>0.44779078257798005</v>
      </c>
      <c r="R4" s="2">
        <f>'AEO 2023 Table 36 Raw'!U15/SUM('AEO 2023 Table 36 Raw'!U15:U16)*(1-R2)</f>
        <v>0.44771048393508511</v>
      </c>
      <c r="S4" s="2">
        <f>'AEO 2023 Table 36 Raw'!V15/SUM('AEO 2023 Table 36 Raw'!V15:V16)*(1-S2)</f>
        <v>0.44762431237982475</v>
      </c>
      <c r="T4" s="2">
        <f>'AEO 2023 Table 36 Raw'!W15/SUM('AEO 2023 Table 36 Raw'!W15:W16)*(1-T2)</f>
        <v>0.44753334043071435</v>
      </c>
      <c r="U4" s="2">
        <f>'AEO 2023 Table 36 Raw'!X15/SUM('AEO 2023 Table 36 Raw'!X15:X16)*(1-U2)</f>
        <v>0.44743969821965651</v>
      </c>
      <c r="V4" s="2">
        <f>'AEO 2023 Table 36 Raw'!Y15/SUM('AEO 2023 Table 36 Raw'!Y15:Y16)*(1-V2)</f>
        <v>0.44734170997039829</v>
      </c>
      <c r="W4" s="2">
        <f>'AEO 2023 Table 36 Raw'!Z15/SUM('AEO 2023 Table 36 Raw'!Z15:Z16)*(1-W2)</f>
        <v>0.44725034120081658</v>
      </c>
      <c r="X4" s="2">
        <f>'AEO 2023 Table 36 Raw'!AA15/SUM('AEO 2023 Table 36 Raw'!AA15:AA16)*(1-X2)</f>
        <v>0.44715375807074659</v>
      </c>
      <c r="Y4" s="2">
        <f>'AEO 2023 Table 36 Raw'!AB15/SUM('AEO 2023 Table 36 Raw'!AB15:AB16)*(1-Y2)</f>
        <v>0.44706800865518648</v>
      </c>
      <c r="Z4" s="2">
        <f>'AEO 2023 Table 36 Raw'!AC15/SUM('AEO 2023 Table 36 Raw'!AC15:AC16)*(1-Z2)</f>
        <v>0.44698317807217219</v>
      </c>
      <c r="AA4" s="2">
        <f>'AEO 2023 Table 36 Raw'!AD15/SUM('AEO 2023 Table 36 Raw'!AD15:AD16)*(1-AA2)</f>
        <v>0.44691005161431335</v>
      </c>
      <c r="AB4" s="2">
        <f>'AEO 2023 Table 36 Raw'!AE15/SUM('AEO 2023 Table 36 Raw'!AE15:AE16)*(1-AB2)</f>
        <v>0.44683374364131595</v>
      </c>
      <c r="AC4" s="2">
        <f>'AEO 2023 Table 36 Raw'!AF15/SUM('AEO 2023 Table 36 Raw'!AF15:AF16)*(1-AC2)</f>
        <v>0.44677107658671483</v>
      </c>
      <c r="AD4" s="2">
        <f>'AEO 2023 Table 36 Raw'!AG15/SUM('AEO 2023 Table 36 Raw'!AG15:AG16)*(1-AD2)</f>
        <v>0.44670469155972126</v>
      </c>
      <c r="AE4" s="2">
        <f>'AEO 2023 Table 36 Raw'!AH15/SUM('AEO 2023 Table 36 Raw'!AH15:AH16)*(1-AE2)</f>
        <v>0.44664968004481159</v>
      </c>
      <c r="AF4" s="2"/>
      <c r="AG4" s="2"/>
      <c r="AH4" s="2"/>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s="2">
        <f>'AEO 2022 Table 36'!F16/SUM('AEO 2022 Table 36'!F15:F16)*(1-B2)</f>
        <v>3.0232497042515772E-3</v>
      </c>
      <c r="C6" s="2">
        <f>'AEO 2023 Table 36 Raw'!F16/SUM('AEO 2023 Table 36 Raw'!F15:F16)*(1-C2)</f>
        <v>2.3910428376569142E-3</v>
      </c>
      <c r="D6" s="2">
        <f>'AEO 2023 Table 36 Raw'!G16/SUM('AEO 2023 Table 36 Raw'!G15:G16)*(1-D2)</f>
        <v>2.3299094554629068E-3</v>
      </c>
      <c r="E6" s="2">
        <f>'AEO 2023 Table 36 Raw'!H16/SUM('AEO 2023 Table 36 Raw'!H15:H16)*(1-E2)</f>
        <v>2.0910730584550764E-3</v>
      </c>
      <c r="F6" s="2">
        <f>'AEO 2023 Table 36 Raw'!I16/SUM('AEO 2023 Table 36 Raw'!I15:I16)*(1-F2)</f>
        <v>2.050159976602212E-3</v>
      </c>
      <c r="G6" s="2">
        <f>'AEO 2023 Table 36 Raw'!J16/SUM('AEO 2023 Table 36 Raw'!J15:J16)*(1-G2)</f>
        <v>1.9657067618092878E-3</v>
      </c>
      <c r="H6" s="2">
        <f>'AEO 2023 Table 36 Raw'!K16/SUM('AEO 2023 Table 36 Raw'!K15:K16)*(1-H2)</f>
        <v>1.9420952784046305E-3</v>
      </c>
      <c r="I6" s="2">
        <f>'AEO 2023 Table 36 Raw'!L16/SUM('AEO 2023 Table 36 Raw'!L15:L16)*(1-I2)</f>
        <v>1.9229574362733604E-3</v>
      </c>
      <c r="J6" s="2">
        <f>'AEO 2023 Table 36 Raw'!M16/SUM('AEO 2023 Table 36 Raw'!M15:M16)*(1-J2)</f>
        <v>1.9362827348089384E-3</v>
      </c>
      <c r="K6" s="2">
        <f>'AEO 2023 Table 36 Raw'!N16/SUM('AEO 2023 Table 36 Raw'!N15:N16)*(1-K2)</f>
        <v>1.9527743575196213E-3</v>
      </c>
      <c r="L6" s="2">
        <f>'AEO 2023 Table 36 Raw'!O16/SUM('AEO 2023 Table 36 Raw'!O15:O16)*(1-L2)</f>
        <v>1.9757840834224698E-3</v>
      </c>
      <c r="M6" s="2">
        <f>'AEO 2023 Table 36 Raw'!P16/SUM('AEO 2023 Table 36 Raw'!P15:P16)*(1-M2)</f>
        <v>2.0027623872735617E-3</v>
      </c>
      <c r="N6" s="2">
        <f>'AEO 2023 Table 36 Raw'!Q16/SUM('AEO 2023 Table 36 Raw'!Q15:Q16)*(1-N2)</f>
        <v>2.0403623111657329E-3</v>
      </c>
      <c r="O6" s="2">
        <f>'AEO 2023 Table 36 Raw'!R16/SUM('AEO 2023 Table 36 Raw'!R15:R16)*(1-O2)</f>
        <v>2.0852591672692851E-3</v>
      </c>
      <c r="P6" s="2">
        <f>'AEO 2023 Table 36 Raw'!S16/SUM('AEO 2023 Table 36 Raw'!S15:S16)*(1-P2)</f>
        <v>2.1457650670183232E-3</v>
      </c>
      <c r="Q6" s="2">
        <f>'AEO 2023 Table 36 Raw'!T16/SUM('AEO 2023 Table 36 Raw'!T15:T16)*(1-Q2)</f>
        <v>2.2092174220199497E-3</v>
      </c>
      <c r="R6" s="2">
        <f>'AEO 2023 Table 36 Raw'!U16/SUM('AEO 2023 Table 36 Raw'!U15:U16)*(1-R2)</f>
        <v>2.2895160649148874E-3</v>
      </c>
      <c r="S6" s="2">
        <f>'AEO 2023 Table 36 Raw'!V16/SUM('AEO 2023 Table 36 Raw'!V15:V16)*(1-S2)</f>
        <v>2.3756876201752571E-3</v>
      </c>
      <c r="T6" s="2">
        <f>'AEO 2023 Table 36 Raw'!W16/SUM('AEO 2023 Table 36 Raw'!W15:W16)*(1-T2)</f>
        <v>2.4666595692856247E-3</v>
      </c>
      <c r="U6" s="2">
        <f>'AEO 2023 Table 36 Raw'!X16/SUM('AEO 2023 Table 36 Raw'!X15:X16)*(1-U2)</f>
        <v>2.5603017803434301E-3</v>
      </c>
      <c r="V6" s="2">
        <f>'AEO 2023 Table 36 Raw'!Y16/SUM('AEO 2023 Table 36 Raw'!Y15:Y16)*(1-V2)</f>
        <v>2.6582900296016621E-3</v>
      </c>
      <c r="W6" s="2">
        <f>'AEO 2023 Table 36 Raw'!Z16/SUM('AEO 2023 Table 36 Raw'!Z15:Z16)*(1-W2)</f>
        <v>2.7496587991833782E-3</v>
      </c>
      <c r="X6" s="2">
        <f>'AEO 2023 Table 36 Raw'!AA16/SUM('AEO 2023 Table 36 Raw'!AA15:AA16)*(1-X2)</f>
        <v>2.846241929253352E-3</v>
      </c>
      <c r="Y6" s="2">
        <f>'AEO 2023 Table 36 Raw'!AB16/SUM('AEO 2023 Table 36 Raw'!AB15:AB16)*(1-Y2)</f>
        <v>2.9319913448134414E-3</v>
      </c>
      <c r="Z6" s="2">
        <f>'AEO 2023 Table 36 Raw'!AC16/SUM('AEO 2023 Table 36 Raw'!AC15:AC16)*(1-Z2)</f>
        <v>3.0168219278277381E-3</v>
      </c>
      <c r="AA6" s="2">
        <f>'AEO 2023 Table 36 Raw'!AD16/SUM('AEO 2023 Table 36 Raw'!AD15:AD16)*(1-AA2)</f>
        <v>3.089948385686559E-3</v>
      </c>
      <c r="AB6" s="2">
        <f>'AEO 2023 Table 36 Raw'!AE16/SUM('AEO 2023 Table 36 Raw'!AE15:AE16)*(1-AB2)</f>
        <v>3.1662563586839633E-3</v>
      </c>
      <c r="AC6" s="2">
        <f>'AEO 2023 Table 36 Raw'!AF16/SUM('AEO 2023 Table 36 Raw'!AF15:AF16)*(1-AC2)</f>
        <v>3.228923413285061E-3</v>
      </c>
      <c r="AD6" s="2">
        <f>'AEO 2023 Table 36 Raw'!AG16/SUM('AEO 2023 Table 36 Raw'!AG15:AG16)*(1-AD2)</f>
        <v>3.2953084402787759E-3</v>
      </c>
      <c r="AE6" s="2">
        <f>'AEO 2023 Table 36 Raw'!AH16/SUM('AEO 2023 Table 36 Raw'!AH15:AH16)*(1-AE2)</f>
        <v>3.3503199551883573E-3</v>
      </c>
      <c r="AF6" s="2"/>
      <c r="AG6" s="2"/>
      <c r="AH6" s="2"/>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ignoredErrors>
    <ignoredError sqref="B5:AE5" formulaRange="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AD1" workbookViewId="0">
      <selection activeCell="AD1" sqref="AD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topLeftCell="F1" workbookViewId="0">
      <selection activeCell="AG1" sqref="AG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x14ac:dyDescent="0.25"/>
  <cols>
    <col min="1" max="1" width="21.42578125" hidden="1" customWidth="1"/>
    <col min="2" max="2" width="46.7109375" customWidth="1"/>
  </cols>
  <sheetData>
    <row r="1" spans="1:33" ht="15" customHeight="1" thickBot="1" x14ac:dyDescent="0.3">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x14ac:dyDescent="0.25">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x14ac:dyDescent="0.25">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x14ac:dyDescent="0.25">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x14ac:dyDescent="0.25">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x14ac:dyDescent="0.25">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x14ac:dyDescent="0.25">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x14ac:dyDescent="0.25">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x14ac:dyDescent="0.25">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x14ac:dyDescent="0.25">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x14ac:dyDescent="0.25">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x14ac:dyDescent="0.25">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x14ac:dyDescent="0.3">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x14ac:dyDescent="0.25">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x14ac:dyDescent="0.25">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x14ac:dyDescent="0.25">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x14ac:dyDescent="0.25">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x14ac:dyDescent="0.25">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x14ac:dyDescent="0.25">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x14ac:dyDescent="0.25">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x14ac:dyDescent="0.25">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x14ac:dyDescent="0.25">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x14ac:dyDescent="0.25">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x14ac:dyDescent="0.25">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x14ac:dyDescent="0.25">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x14ac:dyDescent="0.25">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x14ac:dyDescent="0.25">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x14ac:dyDescent="0.25">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x14ac:dyDescent="0.25">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x14ac:dyDescent="0.25">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x14ac:dyDescent="0.25">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x14ac:dyDescent="0.25">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x14ac:dyDescent="0.25">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x14ac:dyDescent="0.25">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x14ac:dyDescent="0.25">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x14ac:dyDescent="0.25">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x14ac:dyDescent="0.25">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x14ac:dyDescent="0.25">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x14ac:dyDescent="0.25">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x14ac:dyDescent="0.25">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x14ac:dyDescent="0.25">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x14ac:dyDescent="0.25">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x14ac:dyDescent="0.25">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x14ac:dyDescent="0.25">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x14ac:dyDescent="0.25">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x14ac:dyDescent="0.25">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x14ac:dyDescent="0.25">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x14ac:dyDescent="0.25">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x14ac:dyDescent="0.25">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x14ac:dyDescent="0.25">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x14ac:dyDescent="0.25">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x14ac:dyDescent="0.25">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x14ac:dyDescent="0.25">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x14ac:dyDescent="0.25">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x14ac:dyDescent="0.25">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x14ac:dyDescent="0.25">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x14ac:dyDescent="0.25">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x14ac:dyDescent="0.25">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x14ac:dyDescent="0.25">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x14ac:dyDescent="0.25">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x14ac:dyDescent="0.25">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x14ac:dyDescent="0.25">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x14ac:dyDescent="0.25">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x14ac:dyDescent="0.25">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x14ac:dyDescent="0.25">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x14ac:dyDescent="0.25">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x14ac:dyDescent="0.25">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x14ac:dyDescent="0.3">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x14ac:dyDescent="0.25">
      <c r="A69" s="31"/>
      <c r="B69" s="56" t="s">
        <v>255</v>
      </c>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30"/>
    </row>
    <row r="70" spans="1:34" ht="15" customHeight="1" x14ac:dyDescent="0.25">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x14ac:dyDescent="0.25">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x14ac:dyDescent="0.25">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x14ac:dyDescent="0.25">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x14ac:dyDescent="0.25">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x14ac:dyDescent="0.25">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x14ac:dyDescent="0.25">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x14ac:dyDescent="0.25">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x14ac:dyDescent="0.25">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x14ac:dyDescent="0.25">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x14ac:dyDescent="0.25">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x14ac:dyDescent="0.25">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x14ac:dyDescent="0.25">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x14ac:dyDescent="0.25">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x14ac:dyDescent="0.25">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x14ac:dyDescent="0.25">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x14ac:dyDescent="0.25">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x14ac:dyDescent="0.25">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x14ac:dyDescent="0.25">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x14ac:dyDescent="0.25">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x14ac:dyDescent="0.25">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x14ac:dyDescent="0.2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x14ac:dyDescent="0.2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x14ac:dyDescent="0.2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x14ac:dyDescent="0.2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x14ac:dyDescent="0.2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x14ac:dyDescent="0.2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x14ac:dyDescent="0.2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x14ac:dyDescent="0.2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x14ac:dyDescent="0.2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x14ac:dyDescent="0.2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x14ac:dyDescent="0.2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x14ac:dyDescent="0.2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x14ac:dyDescent="0.2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x14ac:dyDescent="0.2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x14ac:dyDescent="0.2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x14ac:dyDescent="0.2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x14ac:dyDescent="0.2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x14ac:dyDescent="0.2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x14ac:dyDescent="0.2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x14ac:dyDescent="0.25"/>
    <row r="111" spans="2:33" ht="15" customHeight="1"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x14ac:dyDescent="0.2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31"/>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2" ht="15" customHeight="1" x14ac:dyDescent="0.25"/>
    <row r="306" spans="2:32" ht="15" customHeight="1" x14ac:dyDescent="0.25"/>
    <row r="307" spans="2:32" ht="15" customHeight="1" x14ac:dyDescent="0.25">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x14ac:dyDescent="0.2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row>
    <row r="309" spans="2:32" ht="15" customHeight="1" x14ac:dyDescent="0.25"/>
    <row r="310" spans="2:32" ht="15" customHeight="1" x14ac:dyDescent="0.25"/>
    <row r="311" spans="2:32" ht="15" customHeight="1" x14ac:dyDescent="0.25"/>
    <row r="312" spans="2:32" ht="15" customHeight="1" x14ac:dyDescent="0.25"/>
    <row r="313" spans="2:32" ht="15" customHeight="1" x14ac:dyDescent="0.25"/>
    <row r="314" spans="2:32" ht="15" customHeight="1" x14ac:dyDescent="0.25"/>
    <row r="315" spans="2:32" ht="15" customHeight="1" x14ac:dyDescent="0.25"/>
    <row r="316" spans="2:32" ht="15" customHeight="1" x14ac:dyDescent="0.25"/>
    <row r="317" spans="2:32" ht="15" customHeight="1" x14ac:dyDescent="0.25"/>
    <row r="318" spans="2:32" ht="15" customHeight="1" x14ac:dyDescent="0.25"/>
    <row r="319" spans="2:32" ht="15" customHeight="1" x14ac:dyDescent="0.25"/>
    <row r="320" spans="2:3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2" ht="15" customHeight="1" x14ac:dyDescent="0.25"/>
    <row r="498" spans="2:32" ht="15" customHeight="1" x14ac:dyDescent="0.25"/>
    <row r="499" spans="2:32" x14ac:dyDescent="0.25">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x14ac:dyDescent="0.25"/>
    <row r="501" spans="2:32" ht="15" customHeight="1" x14ac:dyDescent="0.25"/>
    <row r="502" spans="2:32" ht="15" customHeight="1" x14ac:dyDescent="0.25"/>
    <row r="503" spans="2:32" ht="15" customHeight="1" x14ac:dyDescent="0.25"/>
    <row r="504" spans="2:32" ht="15" customHeight="1" x14ac:dyDescent="0.25"/>
    <row r="505" spans="2:32" ht="15" customHeight="1" x14ac:dyDescent="0.25"/>
    <row r="506" spans="2:32" ht="15" customHeight="1" x14ac:dyDescent="0.25"/>
    <row r="507" spans="2:32" ht="15" customHeight="1" x14ac:dyDescent="0.25"/>
    <row r="508" spans="2:32" ht="15" customHeight="1" x14ac:dyDescent="0.25"/>
    <row r="509" spans="2:32" x14ac:dyDescent="0.25">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x14ac:dyDescent="0.25">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x14ac:dyDescent="0.2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row>
    <row r="512" spans="2:3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2" ht="15" customHeight="1" x14ac:dyDescent="0.25"/>
    <row r="706" spans="2:32" ht="15" customHeight="1" x14ac:dyDescent="0.25"/>
    <row r="707" spans="2:32" ht="15" customHeight="1" x14ac:dyDescent="0.25"/>
    <row r="708" spans="2:32" ht="15" customHeight="1" x14ac:dyDescent="0.25"/>
    <row r="709" spans="2:32" ht="15" customHeight="1" x14ac:dyDescent="0.25"/>
    <row r="710" spans="2:32" ht="15" customHeight="1" x14ac:dyDescent="0.25"/>
    <row r="711" spans="2:32" ht="15" customHeight="1" x14ac:dyDescent="0.25">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x14ac:dyDescent="0.2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row>
    <row r="713" spans="2:32" ht="15" customHeight="1" x14ac:dyDescent="0.25"/>
    <row r="714" spans="2:32" ht="15" customHeight="1" x14ac:dyDescent="0.25"/>
    <row r="715" spans="2:32" ht="15" customHeight="1" x14ac:dyDescent="0.25"/>
    <row r="716" spans="2:32" ht="15" customHeight="1" x14ac:dyDescent="0.25"/>
    <row r="717" spans="2:32" ht="15" customHeight="1" x14ac:dyDescent="0.25"/>
    <row r="718" spans="2:32" ht="15" customHeight="1" x14ac:dyDescent="0.25"/>
    <row r="719" spans="2:32" ht="15" customHeight="1" x14ac:dyDescent="0.25"/>
    <row r="720" spans="2:32"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2" ht="15" customHeight="1" x14ac:dyDescent="0.25"/>
    <row r="882" spans="2:32" ht="15" customHeight="1" x14ac:dyDescent="0.25"/>
    <row r="883" spans="2:32" ht="15" customHeight="1" x14ac:dyDescent="0.25"/>
    <row r="884" spans="2:32" ht="15" customHeight="1" x14ac:dyDescent="0.25"/>
    <row r="885" spans="2:32" ht="15" customHeight="1" x14ac:dyDescent="0.25"/>
    <row r="886" spans="2:32" ht="15" customHeight="1" x14ac:dyDescent="0.25">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x14ac:dyDescent="0.2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row>
    <row r="888" spans="2:32" ht="15" customHeight="1" x14ac:dyDescent="0.25"/>
    <row r="889" spans="2:32" ht="15" customHeight="1" x14ac:dyDescent="0.25"/>
    <row r="890" spans="2:32" ht="15" customHeight="1" x14ac:dyDescent="0.25"/>
    <row r="891" spans="2:32" ht="15" customHeight="1" x14ac:dyDescent="0.25"/>
    <row r="892" spans="2:32" ht="15" customHeight="1" x14ac:dyDescent="0.25"/>
    <row r="893" spans="2:32" ht="15" customHeight="1" x14ac:dyDescent="0.25"/>
    <row r="894" spans="2:32" ht="15" customHeight="1" x14ac:dyDescent="0.25"/>
    <row r="895" spans="2:32" ht="15" customHeight="1" x14ac:dyDescent="0.25"/>
    <row r="896" spans="2:32"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2" ht="15" customHeight="1" x14ac:dyDescent="0.25"/>
    <row r="1090" spans="2:32" ht="15" customHeight="1" x14ac:dyDescent="0.25"/>
    <row r="1091" spans="2:32" ht="15" customHeight="1" x14ac:dyDescent="0.25"/>
    <row r="1092" spans="2:32" ht="15" customHeight="1" x14ac:dyDescent="0.25"/>
    <row r="1093" spans="2:32" ht="15" customHeight="1" x14ac:dyDescent="0.25"/>
    <row r="1094" spans="2:32" ht="15" customHeight="1" x14ac:dyDescent="0.25"/>
    <row r="1096" spans="2:32" ht="15" customHeight="1" x14ac:dyDescent="0.25">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x14ac:dyDescent="0.25"/>
    <row r="1098" spans="2:32" ht="15" customHeight="1" x14ac:dyDescent="0.25"/>
    <row r="1099" spans="2:32" ht="15" customHeight="1" x14ac:dyDescent="0.25"/>
    <row r="1100" spans="2:32" ht="15" customHeight="1" x14ac:dyDescent="0.25">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x14ac:dyDescent="0.25">
      <c r="B1101" s="55"/>
      <c r="C1101" s="55"/>
      <c r="D1101" s="55"/>
      <c r="E1101" s="55"/>
      <c r="F1101" s="55"/>
      <c r="G1101" s="55"/>
      <c r="H1101" s="55"/>
      <c r="I1101" s="55"/>
      <c r="J1101" s="55"/>
      <c r="K1101" s="55"/>
      <c r="L1101" s="55"/>
      <c r="M1101" s="55"/>
      <c r="N1101" s="55"/>
      <c r="O1101" s="55"/>
      <c r="P1101" s="55"/>
      <c r="Q1101" s="55"/>
      <c r="R1101" s="55"/>
      <c r="S1101" s="55"/>
      <c r="T1101" s="55"/>
      <c r="U1101" s="55"/>
      <c r="V1101" s="55"/>
      <c r="W1101" s="55"/>
      <c r="X1101" s="55"/>
      <c r="Y1101" s="55"/>
      <c r="Z1101" s="55"/>
      <c r="AA1101" s="55"/>
      <c r="AB1101" s="55"/>
      <c r="AC1101" s="55"/>
      <c r="AD1101" s="55"/>
      <c r="AE1101" s="55"/>
      <c r="AF1101" s="55"/>
    </row>
    <row r="1102" spans="2:32" ht="15" customHeight="1" x14ac:dyDescent="0.25"/>
    <row r="1103" spans="2:32" ht="15" customHeight="1" x14ac:dyDescent="0.25"/>
    <row r="1104" spans="2:32"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2" ht="15" customHeight="1" x14ac:dyDescent="0.25"/>
    <row r="1218" spans="2:32" ht="15" customHeight="1" x14ac:dyDescent="0.25"/>
    <row r="1219" spans="2:32" ht="15" customHeight="1" x14ac:dyDescent="0.25"/>
    <row r="1220" spans="2:32" ht="15" customHeight="1" x14ac:dyDescent="0.25"/>
    <row r="1221" spans="2:32" ht="15" customHeight="1" x14ac:dyDescent="0.25"/>
    <row r="1222" spans="2:32" ht="15" customHeight="1" x14ac:dyDescent="0.25"/>
    <row r="1223" spans="2:32" ht="15" customHeight="1" x14ac:dyDescent="0.25"/>
    <row r="1224" spans="2:32" ht="15" customHeight="1" x14ac:dyDescent="0.25"/>
    <row r="1225" spans="2:32" ht="15" customHeight="1" x14ac:dyDescent="0.25"/>
    <row r="1226" spans="2:32" ht="15" customHeight="1" x14ac:dyDescent="0.25"/>
    <row r="1227" spans="2:32" ht="15" customHeight="1" x14ac:dyDescent="0.25"/>
    <row r="1228" spans="2:32" ht="15" customHeight="1" x14ac:dyDescent="0.25">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x14ac:dyDescent="0.25">
      <c r="B1229" s="55"/>
      <c r="C1229" s="55"/>
      <c r="D1229" s="55"/>
      <c r="E1229" s="55"/>
      <c r="F1229" s="55"/>
      <c r="G1229" s="55"/>
      <c r="H1229" s="55"/>
      <c r="I1229" s="55"/>
      <c r="J1229" s="55"/>
      <c r="K1229" s="55"/>
      <c r="L1229" s="55"/>
      <c r="M1229" s="55"/>
      <c r="N1229" s="55"/>
      <c r="O1229" s="55"/>
      <c r="P1229" s="55"/>
      <c r="Q1229" s="55"/>
      <c r="R1229" s="55"/>
      <c r="S1229" s="55"/>
      <c r="T1229" s="55"/>
      <c r="U1229" s="55"/>
      <c r="V1229" s="55"/>
      <c r="W1229" s="55"/>
      <c r="X1229" s="55"/>
      <c r="Y1229" s="55"/>
      <c r="Z1229" s="55"/>
      <c r="AA1229" s="55"/>
      <c r="AB1229" s="55"/>
      <c r="AC1229" s="55"/>
      <c r="AD1229" s="55"/>
      <c r="AE1229" s="55"/>
      <c r="AF1229" s="55"/>
    </row>
    <row r="1230" spans="2:32" ht="15" customHeight="1" x14ac:dyDescent="0.25"/>
    <row r="1231" spans="2:32" ht="15" customHeight="1" x14ac:dyDescent="0.25"/>
    <row r="1232" spans="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2" ht="15" customHeight="1" x14ac:dyDescent="0.25"/>
    <row r="1378" spans="2:32" ht="15" customHeight="1" x14ac:dyDescent="0.25"/>
    <row r="1379" spans="2:32" ht="15" customHeight="1" x14ac:dyDescent="0.25"/>
    <row r="1380" spans="2:32" ht="15" customHeight="1" x14ac:dyDescent="0.25"/>
    <row r="1381" spans="2:32" ht="15" customHeight="1" x14ac:dyDescent="0.25"/>
    <row r="1382" spans="2:32" ht="15" customHeight="1" x14ac:dyDescent="0.25"/>
    <row r="1383" spans="2:32" ht="15" customHeight="1" x14ac:dyDescent="0.25"/>
    <row r="1384" spans="2:32" x14ac:dyDescent="0.25">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x14ac:dyDescent="0.25"/>
    <row r="1386" spans="2:32" ht="15" customHeight="1" x14ac:dyDescent="0.25"/>
    <row r="1387" spans="2:32" ht="15" customHeight="1" x14ac:dyDescent="0.25"/>
    <row r="1388" spans="2:32" ht="15" customHeight="1" x14ac:dyDescent="0.25"/>
    <row r="1389" spans="2:32" ht="15" customHeight="1" x14ac:dyDescent="0.25">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x14ac:dyDescent="0.25">
      <c r="B1390" s="55"/>
      <c r="C1390" s="55"/>
      <c r="D1390" s="55"/>
      <c r="E1390" s="55"/>
      <c r="F1390" s="55"/>
      <c r="G1390" s="55"/>
      <c r="H1390" s="55"/>
      <c r="I1390" s="55"/>
      <c r="J1390" s="55"/>
      <c r="K1390" s="55"/>
      <c r="L1390" s="55"/>
      <c r="M1390" s="55"/>
      <c r="N1390" s="55"/>
      <c r="O1390" s="55"/>
      <c r="P1390" s="55"/>
      <c r="Q1390" s="55"/>
      <c r="R1390" s="55"/>
      <c r="S1390" s="55"/>
      <c r="T1390" s="55"/>
      <c r="U1390" s="55"/>
      <c r="V1390" s="55"/>
      <c r="W1390" s="55"/>
      <c r="X1390" s="55"/>
      <c r="Y1390" s="55"/>
      <c r="Z1390" s="55"/>
      <c r="AA1390" s="55"/>
      <c r="AB1390" s="55"/>
      <c r="AC1390" s="55"/>
      <c r="AD1390" s="55"/>
      <c r="AE1390" s="55"/>
      <c r="AF1390" s="55"/>
    </row>
    <row r="1391" spans="2:32" ht="15" customHeight="1" x14ac:dyDescent="0.25"/>
    <row r="1392" spans="2:3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2" ht="15" customHeight="1" x14ac:dyDescent="0.25"/>
    <row r="1490" spans="2:32" x14ac:dyDescent="0.25">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x14ac:dyDescent="0.25"/>
    <row r="1492" spans="2:32" ht="15" customHeight="1" x14ac:dyDescent="0.25"/>
    <row r="1493" spans="2:32" ht="15" customHeight="1" x14ac:dyDescent="0.25"/>
    <row r="1494" spans="2:32" ht="15" customHeight="1" x14ac:dyDescent="0.25"/>
    <row r="1495" spans="2:32" ht="15" customHeight="1" x14ac:dyDescent="0.25"/>
    <row r="1496" spans="2:32" ht="15" customHeight="1" x14ac:dyDescent="0.25"/>
    <row r="1497" spans="2:32" ht="15" customHeight="1" x14ac:dyDescent="0.25"/>
    <row r="1498" spans="2:32" ht="15" customHeight="1" x14ac:dyDescent="0.25"/>
    <row r="1499" spans="2:32" x14ac:dyDescent="0.25">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x14ac:dyDescent="0.25"/>
    <row r="1501" spans="2:32" ht="15" customHeight="1" x14ac:dyDescent="0.25">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x14ac:dyDescent="0.25">
      <c r="B1502" s="55"/>
      <c r="C1502" s="55"/>
      <c r="D1502" s="55"/>
      <c r="E1502" s="55"/>
      <c r="F1502" s="55"/>
      <c r="G1502" s="55"/>
      <c r="H1502" s="55"/>
      <c r="I1502" s="55"/>
      <c r="J1502" s="55"/>
      <c r="K1502" s="55"/>
      <c r="L1502" s="55"/>
      <c r="M1502" s="55"/>
      <c r="N1502" s="55"/>
      <c r="O1502" s="55"/>
      <c r="P1502" s="55"/>
      <c r="Q1502" s="55"/>
      <c r="R1502" s="55"/>
      <c r="S1502" s="55"/>
      <c r="T1502" s="55"/>
      <c r="U1502" s="55"/>
      <c r="V1502" s="55"/>
      <c r="W1502" s="55"/>
      <c r="X1502" s="55"/>
      <c r="Y1502" s="55"/>
      <c r="Z1502" s="55"/>
      <c r="AA1502" s="55"/>
      <c r="AB1502" s="55"/>
      <c r="AC1502" s="55"/>
      <c r="AD1502" s="55"/>
      <c r="AE1502" s="55"/>
      <c r="AF1502" s="55"/>
    </row>
    <row r="1503" spans="2:32" ht="15" customHeight="1" x14ac:dyDescent="0.25"/>
    <row r="1504" spans="2:32"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2" ht="15" customHeight="1" x14ac:dyDescent="0.25"/>
    <row r="1602" spans="2:32" ht="15" customHeight="1" x14ac:dyDescent="0.25"/>
    <row r="1603" spans="2:32" ht="15" customHeight="1" x14ac:dyDescent="0.25">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x14ac:dyDescent="0.25">
      <c r="B1604" s="55"/>
      <c r="C1604" s="55"/>
      <c r="D1604" s="55"/>
      <c r="E1604" s="55"/>
      <c r="F1604" s="55"/>
      <c r="G1604" s="55"/>
      <c r="H1604" s="55"/>
      <c r="I1604" s="55"/>
      <c r="J1604" s="55"/>
      <c r="K1604" s="55"/>
      <c r="L1604" s="55"/>
      <c r="M1604" s="55"/>
      <c r="N1604" s="55"/>
      <c r="O1604" s="55"/>
      <c r="P1604" s="55"/>
      <c r="Q1604" s="55"/>
      <c r="R1604" s="55"/>
      <c r="S1604" s="55"/>
      <c r="T1604" s="55"/>
      <c r="U1604" s="55"/>
      <c r="V1604" s="55"/>
      <c r="W1604" s="55"/>
      <c r="X1604" s="55"/>
      <c r="Y1604" s="55"/>
      <c r="Z1604" s="55"/>
      <c r="AA1604" s="55"/>
      <c r="AB1604" s="55"/>
      <c r="AC1604" s="55"/>
      <c r="AD1604" s="55"/>
      <c r="AE1604" s="55"/>
      <c r="AF1604" s="55"/>
    </row>
    <row r="1605" spans="2:32" ht="15" customHeight="1" x14ac:dyDescent="0.25"/>
    <row r="1606" spans="2:32" ht="15" customHeight="1" x14ac:dyDescent="0.25"/>
    <row r="1607" spans="2:32" ht="15" customHeight="1" x14ac:dyDescent="0.25"/>
    <row r="1608" spans="2:32" ht="15" customHeight="1" x14ac:dyDescent="0.25"/>
    <row r="1609" spans="2:32" ht="15" customHeight="1" x14ac:dyDescent="0.25"/>
    <row r="1610" spans="2:32" ht="15" customHeight="1" x14ac:dyDescent="0.25"/>
    <row r="1612" spans="2:32" x14ac:dyDescent="0.25">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x14ac:dyDescent="0.25">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x14ac:dyDescent="0.25">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x14ac:dyDescent="0.25">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x14ac:dyDescent="0.25">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2" ht="15" customHeight="1" x14ac:dyDescent="0.25">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x14ac:dyDescent="0.25">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x14ac:dyDescent="0.25">
      <c r="B1699" s="55"/>
      <c r="C1699" s="55"/>
      <c r="D1699" s="55"/>
      <c r="E1699" s="55"/>
      <c r="F1699" s="55"/>
      <c r="G1699" s="55"/>
      <c r="H1699" s="55"/>
      <c r="I1699" s="55"/>
      <c r="J1699" s="55"/>
      <c r="K1699" s="55"/>
      <c r="L1699" s="55"/>
      <c r="M1699" s="55"/>
      <c r="N1699" s="55"/>
      <c r="O1699" s="55"/>
      <c r="P1699" s="55"/>
      <c r="Q1699" s="55"/>
      <c r="R1699" s="55"/>
      <c r="S1699" s="55"/>
      <c r="T1699" s="55"/>
      <c r="U1699" s="55"/>
      <c r="V1699" s="55"/>
      <c r="W1699" s="55"/>
      <c r="X1699" s="55"/>
      <c r="Y1699" s="55"/>
      <c r="Z1699" s="55"/>
      <c r="AA1699" s="55"/>
      <c r="AB1699" s="55"/>
      <c r="AC1699" s="55"/>
      <c r="AD1699" s="55"/>
      <c r="AE1699" s="55"/>
      <c r="AF1699" s="55"/>
    </row>
    <row r="1700" spans="2:32" ht="15" customHeight="1" x14ac:dyDescent="0.25"/>
    <row r="1701" spans="2:32" ht="15" customHeight="1" x14ac:dyDescent="0.25"/>
    <row r="1702" spans="2:32" ht="15" customHeight="1" x14ac:dyDescent="0.25"/>
    <row r="1703" spans="2:32" ht="15" customHeight="1" x14ac:dyDescent="0.25"/>
    <row r="1704" spans="2:32" ht="15" customHeight="1" x14ac:dyDescent="0.25"/>
    <row r="1705" spans="2:32" ht="15" customHeight="1" x14ac:dyDescent="0.25"/>
    <row r="1706" spans="2:32" ht="15" customHeight="1" x14ac:dyDescent="0.25"/>
    <row r="1707" spans="2:32" ht="15" customHeight="1" x14ac:dyDescent="0.25"/>
    <row r="1708" spans="2:32" ht="15" customHeight="1" x14ac:dyDescent="0.25"/>
    <row r="1709" spans="2:32" ht="15" customHeight="1" x14ac:dyDescent="0.25"/>
    <row r="1710" spans="2:32" ht="15" customHeight="1" x14ac:dyDescent="0.25"/>
    <row r="1711" spans="2:32" ht="15" customHeight="1" x14ac:dyDescent="0.25"/>
    <row r="1712" spans="2:3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2" ht="15" customHeight="1" x14ac:dyDescent="0.25"/>
    <row r="1938" spans="2:32" ht="15" customHeight="1" x14ac:dyDescent="0.25"/>
    <row r="1939" spans="2:32" ht="15" customHeight="1" x14ac:dyDescent="0.25"/>
    <row r="1940" spans="2:32" ht="15" customHeight="1" x14ac:dyDescent="0.25"/>
    <row r="1941" spans="2:32" ht="15" customHeight="1" x14ac:dyDescent="0.25"/>
    <row r="1942" spans="2:32" ht="15" customHeight="1" x14ac:dyDescent="0.25"/>
    <row r="1943" spans="2:32" ht="15" customHeight="1" x14ac:dyDescent="0.25"/>
    <row r="1944" spans="2:32" ht="15" customHeight="1" x14ac:dyDescent="0.25">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x14ac:dyDescent="0.25">
      <c r="B1945" s="55"/>
      <c r="C1945" s="55"/>
      <c r="D1945" s="55"/>
      <c r="E1945" s="55"/>
      <c r="F1945" s="55"/>
      <c r="G1945" s="55"/>
      <c r="H1945" s="55"/>
      <c r="I1945" s="55"/>
      <c r="J1945" s="55"/>
      <c r="K1945" s="55"/>
      <c r="L1945" s="55"/>
      <c r="M1945" s="55"/>
      <c r="N1945" s="55"/>
      <c r="O1945" s="55"/>
      <c r="P1945" s="55"/>
      <c r="Q1945" s="55"/>
      <c r="R1945" s="55"/>
      <c r="S1945" s="55"/>
      <c r="T1945" s="55"/>
      <c r="U1945" s="55"/>
      <c r="V1945" s="55"/>
      <c r="W1945" s="55"/>
      <c r="X1945" s="55"/>
      <c r="Y1945" s="55"/>
      <c r="Z1945" s="55"/>
      <c r="AA1945" s="55"/>
      <c r="AB1945" s="55"/>
      <c r="AC1945" s="55"/>
      <c r="AD1945" s="55"/>
      <c r="AE1945" s="55"/>
      <c r="AF1945" s="55"/>
    </row>
    <row r="1946" spans="2:32" ht="15" customHeight="1" x14ac:dyDescent="0.25"/>
    <row r="1947" spans="2:32" ht="15" customHeight="1" x14ac:dyDescent="0.25"/>
    <row r="1948" spans="2:32" ht="15" customHeight="1" x14ac:dyDescent="0.25"/>
    <row r="1949" spans="2:32" ht="15" customHeight="1" x14ac:dyDescent="0.25"/>
    <row r="1950" spans="2:32" ht="15" customHeight="1" x14ac:dyDescent="0.25"/>
    <row r="1951" spans="2:32" ht="15" customHeight="1" x14ac:dyDescent="0.25"/>
    <row r="1952" spans="2:32"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2" ht="15" customHeight="1" x14ac:dyDescent="0.25"/>
    <row r="2018" spans="2:32" ht="15" customHeight="1" x14ac:dyDescent="0.25"/>
    <row r="2019" spans="2:32" ht="15" customHeight="1" x14ac:dyDescent="0.25"/>
    <row r="2020" spans="2:32" ht="15" customHeight="1" x14ac:dyDescent="0.25"/>
    <row r="2021" spans="2:32" x14ac:dyDescent="0.25">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x14ac:dyDescent="0.25"/>
    <row r="2023" spans="2:32" ht="15" customHeight="1" x14ac:dyDescent="0.25"/>
    <row r="2024" spans="2:32" ht="15" customHeight="1" x14ac:dyDescent="0.25"/>
    <row r="2025" spans="2:32" ht="15" customHeight="1" x14ac:dyDescent="0.25"/>
    <row r="2026" spans="2:32" ht="15" customHeight="1" x14ac:dyDescent="0.25"/>
    <row r="2027" spans="2:32" ht="15" customHeight="1" x14ac:dyDescent="0.25"/>
    <row r="2028" spans="2:32" ht="15" customHeight="1" x14ac:dyDescent="0.25"/>
    <row r="2029" spans="2:32" ht="15" customHeight="1" x14ac:dyDescent="0.25"/>
    <row r="2030" spans="2:32" ht="15" customHeight="1" x14ac:dyDescent="0.25">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x14ac:dyDescent="0.25">
      <c r="B2031" s="55"/>
      <c r="C2031" s="55"/>
      <c r="D2031" s="55"/>
      <c r="E2031" s="55"/>
      <c r="F2031" s="55"/>
      <c r="G2031" s="55"/>
      <c r="H2031" s="55"/>
      <c r="I2031" s="55"/>
      <c r="J2031" s="55"/>
      <c r="K2031" s="55"/>
      <c r="L2031" s="55"/>
      <c r="M2031" s="55"/>
      <c r="N2031" s="55"/>
      <c r="O2031" s="55"/>
      <c r="P2031" s="55"/>
      <c r="Q2031" s="55"/>
      <c r="R2031" s="55"/>
      <c r="S2031" s="55"/>
      <c r="T2031" s="55"/>
      <c r="U2031" s="55"/>
      <c r="V2031" s="55"/>
      <c r="W2031" s="55"/>
      <c r="X2031" s="55"/>
      <c r="Y2031" s="55"/>
      <c r="Z2031" s="55"/>
      <c r="AA2031" s="55"/>
      <c r="AB2031" s="55"/>
      <c r="AC2031" s="55"/>
      <c r="AD2031" s="55"/>
      <c r="AE2031" s="55"/>
      <c r="AF2031" s="55"/>
    </row>
    <row r="2032" spans="2: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2" ht="15" customHeight="1" x14ac:dyDescent="0.25"/>
    <row r="2146" spans="2:32" ht="15" customHeight="1" x14ac:dyDescent="0.25"/>
    <row r="2147" spans="2:32" x14ac:dyDescent="0.25">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x14ac:dyDescent="0.25"/>
    <row r="2149" spans="2:32" x14ac:dyDescent="0.25">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x14ac:dyDescent="0.25">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x14ac:dyDescent="0.25"/>
    <row r="2152" spans="2:32" ht="15" customHeight="1" x14ac:dyDescent="0.25">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x14ac:dyDescent="0.25">
      <c r="B2153" s="55"/>
      <c r="C2153" s="55"/>
      <c r="D2153" s="55"/>
      <c r="E2153" s="55"/>
      <c r="F2153" s="55"/>
      <c r="G2153" s="55"/>
      <c r="H2153" s="55"/>
      <c r="I2153" s="55"/>
      <c r="J2153" s="55"/>
      <c r="K2153" s="55"/>
      <c r="L2153" s="55"/>
      <c r="M2153" s="55"/>
      <c r="N2153" s="55"/>
      <c r="O2153" s="55"/>
      <c r="P2153" s="55"/>
      <c r="Q2153" s="55"/>
      <c r="R2153" s="55"/>
      <c r="S2153" s="55"/>
      <c r="T2153" s="55"/>
      <c r="U2153" s="55"/>
      <c r="V2153" s="55"/>
      <c r="W2153" s="55"/>
      <c r="X2153" s="55"/>
      <c r="Y2153" s="55"/>
      <c r="Z2153" s="55"/>
      <c r="AA2153" s="55"/>
      <c r="AB2153" s="55"/>
      <c r="AC2153" s="55"/>
      <c r="AD2153" s="55"/>
      <c r="AE2153" s="55"/>
      <c r="AF2153" s="55"/>
    </row>
    <row r="2154" spans="2:32" ht="15" customHeight="1" x14ac:dyDescent="0.25"/>
    <row r="2155" spans="2:32" ht="15" customHeight="1" x14ac:dyDescent="0.25"/>
    <row r="2156" spans="2:32" ht="15" customHeight="1" x14ac:dyDescent="0.25"/>
    <row r="2157" spans="2:32" ht="15" customHeight="1" x14ac:dyDescent="0.25"/>
    <row r="2158" spans="2:32" ht="15" customHeight="1" x14ac:dyDescent="0.25"/>
    <row r="2159" spans="2:32" ht="15" customHeight="1" x14ac:dyDescent="0.25"/>
    <row r="2160" spans="2:32"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2" ht="15" customHeight="1" x14ac:dyDescent="0.25"/>
    <row r="2306" spans="2:32" ht="15" customHeight="1" x14ac:dyDescent="0.25"/>
    <row r="2307" spans="2:32" ht="15" customHeight="1" x14ac:dyDescent="0.25"/>
    <row r="2308" spans="2:32" ht="15" customHeight="1" x14ac:dyDescent="0.25"/>
    <row r="2309" spans="2:32" ht="15" customHeight="1" x14ac:dyDescent="0.25"/>
    <row r="2310" spans="2:32" ht="15" customHeight="1" x14ac:dyDescent="0.25"/>
    <row r="2311" spans="2:32" ht="15" customHeight="1" x14ac:dyDescent="0.25"/>
    <row r="2312" spans="2:32" ht="15" customHeight="1" x14ac:dyDescent="0.25"/>
    <row r="2313" spans="2:32" ht="15" customHeight="1" x14ac:dyDescent="0.25"/>
    <row r="2314" spans="2:32" ht="15" customHeight="1" x14ac:dyDescent="0.25"/>
    <row r="2315" spans="2:32" ht="15" customHeight="1" x14ac:dyDescent="0.25"/>
    <row r="2316" spans="2:32" ht="15" customHeight="1" x14ac:dyDescent="0.25">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x14ac:dyDescent="0.25">
      <c r="B2317" s="55"/>
      <c r="C2317" s="55"/>
      <c r="D2317" s="55"/>
      <c r="E2317" s="55"/>
      <c r="F2317" s="55"/>
      <c r="G2317" s="55"/>
      <c r="H2317" s="55"/>
      <c r="I2317" s="55"/>
      <c r="J2317" s="55"/>
      <c r="K2317" s="55"/>
      <c r="L2317" s="55"/>
      <c r="M2317" s="55"/>
      <c r="N2317" s="55"/>
      <c r="O2317" s="55"/>
      <c r="P2317" s="55"/>
      <c r="Q2317" s="55"/>
      <c r="R2317" s="55"/>
      <c r="S2317" s="55"/>
      <c r="T2317" s="55"/>
      <c r="U2317" s="55"/>
      <c r="V2317" s="55"/>
      <c r="W2317" s="55"/>
      <c r="X2317" s="55"/>
      <c r="Y2317" s="55"/>
      <c r="Z2317" s="55"/>
      <c r="AA2317" s="55"/>
      <c r="AB2317" s="55"/>
      <c r="AC2317" s="55"/>
      <c r="AD2317" s="55"/>
      <c r="AE2317" s="55"/>
      <c r="AF2317" s="55"/>
    </row>
    <row r="2318" spans="2:32" ht="15" customHeight="1" x14ac:dyDescent="0.25"/>
    <row r="2319" spans="2:32" ht="15" customHeight="1" x14ac:dyDescent="0.25"/>
    <row r="2320" spans="2:32"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2" ht="15" customHeight="1" x14ac:dyDescent="0.25"/>
    <row r="2418" spans="2:32" ht="15" customHeight="1" x14ac:dyDescent="0.25">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x14ac:dyDescent="0.25">
      <c r="B2419" s="55"/>
      <c r="C2419" s="55"/>
      <c r="D2419" s="55"/>
      <c r="E2419" s="55"/>
      <c r="F2419" s="55"/>
      <c r="G2419" s="55"/>
      <c r="H2419" s="55"/>
      <c r="I2419" s="55"/>
      <c r="J2419" s="55"/>
      <c r="K2419" s="55"/>
      <c r="L2419" s="55"/>
      <c r="M2419" s="55"/>
      <c r="N2419" s="55"/>
      <c r="O2419" s="55"/>
      <c r="P2419" s="55"/>
      <c r="Q2419" s="55"/>
      <c r="R2419" s="55"/>
      <c r="S2419" s="55"/>
      <c r="T2419" s="55"/>
      <c r="U2419" s="55"/>
      <c r="V2419" s="55"/>
      <c r="W2419" s="55"/>
      <c r="X2419" s="55"/>
      <c r="Y2419" s="55"/>
      <c r="Z2419" s="55"/>
      <c r="AA2419" s="55"/>
      <c r="AB2419" s="55"/>
      <c r="AC2419" s="55"/>
      <c r="AD2419" s="55"/>
      <c r="AE2419" s="55"/>
      <c r="AF2419" s="55"/>
    </row>
    <row r="2420" spans="2:32" ht="15" customHeight="1" x14ac:dyDescent="0.25"/>
    <row r="2421" spans="2:32" ht="15" customHeight="1" x14ac:dyDescent="0.25"/>
    <row r="2422" spans="2:32" ht="15" customHeight="1" x14ac:dyDescent="0.25"/>
    <row r="2423" spans="2:32" ht="15" customHeight="1" x14ac:dyDescent="0.25"/>
    <row r="2424" spans="2:32" ht="15" customHeight="1" x14ac:dyDescent="0.25"/>
    <row r="2425" spans="2:32" ht="15" customHeight="1" x14ac:dyDescent="0.25"/>
    <row r="2426" spans="2:32" ht="15" customHeight="1" x14ac:dyDescent="0.25"/>
    <row r="2427" spans="2:32" ht="15" customHeight="1" x14ac:dyDescent="0.25"/>
    <row r="2428" spans="2:32" ht="15" customHeight="1" x14ac:dyDescent="0.25"/>
    <row r="2429" spans="2:32" ht="15" customHeight="1" x14ac:dyDescent="0.25"/>
    <row r="2430" spans="2:32" ht="15" customHeight="1" x14ac:dyDescent="0.25"/>
    <row r="2431" spans="2:32" ht="15" customHeight="1" x14ac:dyDescent="0.25"/>
    <row r="2432" spans="2: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7" spans="2:32" x14ac:dyDescent="0.25">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x14ac:dyDescent="0.25"/>
    <row r="2499" spans="2:32" ht="15" customHeight="1" x14ac:dyDescent="0.25"/>
    <row r="2500" spans="2:32" ht="15" customHeight="1" x14ac:dyDescent="0.25"/>
    <row r="2501" spans="2:32" ht="15" customHeight="1" x14ac:dyDescent="0.25"/>
    <row r="2502" spans="2:32" ht="15" customHeight="1" x14ac:dyDescent="0.25"/>
    <row r="2503" spans="2:32" x14ac:dyDescent="0.25">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x14ac:dyDescent="0.25"/>
    <row r="2505" spans="2:32" ht="15" customHeight="1" x14ac:dyDescent="0.25"/>
    <row r="2506" spans="2:32" ht="15" customHeight="1" x14ac:dyDescent="0.25"/>
    <row r="2507" spans="2:32" ht="15" customHeight="1" x14ac:dyDescent="0.25"/>
    <row r="2508" spans="2:32" ht="15" customHeight="1" x14ac:dyDescent="0.25">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x14ac:dyDescent="0.25">
      <c r="B2509" s="55"/>
      <c r="C2509" s="55"/>
      <c r="D2509" s="55"/>
      <c r="E2509" s="55"/>
      <c r="F2509" s="55"/>
      <c r="G2509" s="55"/>
      <c r="H2509" s="55"/>
      <c r="I2509" s="55"/>
      <c r="J2509" s="55"/>
      <c r="K2509" s="55"/>
      <c r="L2509" s="55"/>
      <c r="M2509" s="55"/>
      <c r="N2509" s="55"/>
      <c r="O2509" s="55"/>
      <c r="P2509" s="55"/>
      <c r="Q2509" s="55"/>
      <c r="R2509" s="55"/>
      <c r="S2509" s="55"/>
      <c r="T2509" s="55"/>
      <c r="U2509" s="55"/>
      <c r="V2509" s="55"/>
      <c r="W2509" s="55"/>
      <c r="X2509" s="55"/>
      <c r="Y2509" s="55"/>
      <c r="Z2509" s="55"/>
      <c r="AA2509" s="55"/>
      <c r="AB2509" s="55"/>
      <c r="AC2509" s="55"/>
      <c r="AD2509" s="55"/>
      <c r="AE2509" s="55"/>
      <c r="AF2509" s="55"/>
    </row>
    <row r="2510" spans="2:32" ht="15" customHeight="1" x14ac:dyDescent="0.25"/>
    <row r="2511" spans="2:32" ht="15" customHeight="1" x14ac:dyDescent="0.25"/>
    <row r="2512" spans="2:3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2" ht="15" customHeight="1" x14ac:dyDescent="0.25"/>
    <row r="2594" spans="2:32" x14ac:dyDescent="0.25">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x14ac:dyDescent="0.25"/>
    <row r="2596" spans="2:32" ht="15" customHeight="1" x14ac:dyDescent="0.25"/>
    <row r="2597" spans="2:32" ht="15" customHeight="1" x14ac:dyDescent="0.25">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x14ac:dyDescent="0.25">
      <c r="B2598" s="55"/>
      <c r="C2598" s="55"/>
      <c r="D2598" s="55"/>
      <c r="E2598" s="55"/>
      <c r="F2598" s="55"/>
      <c r="G2598" s="55"/>
      <c r="H2598" s="55"/>
      <c r="I2598" s="55"/>
      <c r="J2598" s="55"/>
      <c r="K2598" s="55"/>
      <c r="L2598" s="55"/>
      <c r="M2598" s="55"/>
      <c r="N2598" s="55"/>
      <c r="O2598" s="55"/>
      <c r="P2598" s="55"/>
      <c r="Q2598" s="55"/>
      <c r="R2598" s="55"/>
      <c r="S2598" s="55"/>
      <c r="T2598" s="55"/>
      <c r="U2598" s="55"/>
      <c r="V2598" s="55"/>
      <c r="W2598" s="55"/>
      <c r="X2598" s="55"/>
      <c r="Y2598" s="55"/>
      <c r="Z2598" s="55"/>
      <c r="AA2598" s="55"/>
      <c r="AB2598" s="55"/>
      <c r="AC2598" s="55"/>
      <c r="AD2598" s="55"/>
      <c r="AE2598" s="55"/>
      <c r="AF2598" s="55"/>
    </row>
    <row r="2599" spans="2:32" ht="15" customHeight="1" x14ac:dyDescent="0.25"/>
    <row r="2600" spans="2:32" ht="15" customHeight="1" x14ac:dyDescent="0.25"/>
    <row r="2601" spans="2:32" ht="15" customHeight="1" x14ac:dyDescent="0.25"/>
    <row r="2602" spans="2:32" ht="15" customHeight="1" x14ac:dyDescent="0.25"/>
    <row r="2603" spans="2:32" ht="15" customHeight="1" x14ac:dyDescent="0.25"/>
    <row r="2604" spans="2:32" ht="15" customHeight="1" x14ac:dyDescent="0.25"/>
    <row r="2605" spans="2:32" ht="15" customHeight="1" x14ac:dyDescent="0.25"/>
    <row r="2606" spans="2:32" ht="15" customHeight="1" x14ac:dyDescent="0.25"/>
    <row r="2607" spans="2:32" ht="15" customHeight="1" x14ac:dyDescent="0.25"/>
    <row r="2608" spans="2:32"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2" x14ac:dyDescent="0.25">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x14ac:dyDescent="0.25">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x14ac:dyDescent="0.25"/>
    <row r="2708" spans="2:32" ht="15" customHeight="1" x14ac:dyDescent="0.25"/>
    <row r="2709" spans="2:32" ht="15" customHeight="1" x14ac:dyDescent="0.25"/>
    <row r="2710" spans="2:32" ht="15" customHeight="1" x14ac:dyDescent="0.25"/>
    <row r="2711" spans="2:32" ht="15" customHeight="1" x14ac:dyDescent="0.25"/>
    <row r="2712" spans="2:32" ht="15" customHeight="1" x14ac:dyDescent="0.25"/>
    <row r="2713" spans="2:32" ht="15" customHeight="1" x14ac:dyDescent="0.25"/>
    <row r="2714" spans="2:32" ht="15" customHeight="1" x14ac:dyDescent="0.25"/>
    <row r="2715" spans="2:32" ht="15" customHeight="1" x14ac:dyDescent="0.25"/>
    <row r="2716" spans="2:32" ht="15" customHeight="1" x14ac:dyDescent="0.25"/>
    <row r="2717" spans="2:32" ht="15" customHeight="1" x14ac:dyDescent="0.25"/>
    <row r="2718" spans="2:32" ht="15" customHeight="1" x14ac:dyDescent="0.25">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x14ac:dyDescent="0.25">
      <c r="B2719" s="55"/>
      <c r="C2719" s="55"/>
      <c r="D2719" s="55"/>
      <c r="E2719" s="55"/>
      <c r="F2719" s="55"/>
      <c r="G2719" s="55"/>
      <c r="H2719" s="55"/>
      <c r="I2719" s="55"/>
      <c r="J2719" s="55"/>
      <c r="K2719" s="55"/>
      <c r="L2719" s="55"/>
      <c r="M2719" s="55"/>
      <c r="N2719" s="55"/>
      <c r="O2719" s="55"/>
      <c r="P2719" s="55"/>
      <c r="Q2719" s="55"/>
      <c r="R2719" s="55"/>
      <c r="S2719" s="55"/>
      <c r="T2719" s="55"/>
      <c r="U2719" s="55"/>
      <c r="V2719" s="55"/>
      <c r="W2719" s="55"/>
      <c r="X2719" s="55"/>
      <c r="Y2719" s="55"/>
      <c r="Z2719" s="55"/>
      <c r="AA2719" s="55"/>
      <c r="AB2719" s="55"/>
      <c r="AC2719" s="55"/>
      <c r="AD2719" s="55"/>
      <c r="AE2719" s="55"/>
      <c r="AF2719" s="55"/>
    </row>
    <row r="2720" spans="2:32"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2" ht="15" customHeight="1" x14ac:dyDescent="0.25"/>
    <row r="2834" spans="2:32" ht="15" customHeight="1" x14ac:dyDescent="0.25"/>
    <row r="2835" spans="2:32" ht="15" customHeight="1" x14ac:dyDescent="0.25"/>
    <row r="2836" spans="2:32" ht="15" customHeight="1" x14ac:dyDescent="0.25">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x14ac:dyDescent="0.25">
      <c r="B2837" s="55"/>
      <c r="C2837" s="55"/>
      <c r="D2837" s="55"/>
      <c r="E2837" s="55"/>
      <c r="F2837" s="55"/>
      <c r="G2837" s="55"/>
      <c r="H2837" s="55"/>
      <c r="I2837" s="55"/>
      <c r="J2837" s="55"/>
      <c r="K2837" s="55"/>
      <c r="L2837" s="55"/>
      <c r="M2837" s="55"/>
      <c r="N2837" s="55"/>
      <c r="O2837" s="55"/>
      <c r="P2837" s="55"/>
      <c r="Q2837" s="55"/>
      <c r="R2837" s="55"/>
      <c r="S2837" s="55"/>
      <c r="T2837" s="55"/>
      <c r="U2837" s="55"/>
      <c r="V2837" s="55"/>
      <c r="W2837" s="55"/>
      <c r="X2837" s="55"/>
      <c r="Y2837" s="55"/>
      <c r="Z2837" s="55"/>
      <c r="AA2837" s="55"/>
      <c r="AB2837" s="55"/>
      <c r="AC2837" s="55"/>
      <c r="AD2837" s="55"/>
      <c r="AE2837" s="55"/>
      <c r="AF2837" s="55"/>
    </row>
    <row r="2838" spans="2:32" ht="15" customHeight="1" x14ac:dyDescent="0.25"/>
    <row r="2839" spans="2:32" ht="15" customHeight="1" x14ac:dyDescent="0.25"/>
    <row r="2840" spans="2:32" ht="15" customHeight="1" x14ac:dyDescent="0.25"/>
    <row r="2841" spans="2:32" ht="15" customHeight="1" x14ac:dyDescent="0.25"/>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A4" sqref="A4"/>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s="2">
        <f t="shared" ref="B4:AE4" si="0">1-B6</f>
        <v>0.89800000000000002</v>
      </c>
      <c r="C4" s="2">
        <f t="shared" si="0"/>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topLeftCell="F1" workbookViewId="0">
      <selection activeCell="AG1" sqref="AG1"/>
    </sheetView>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Fraction'!$B20,1-'Biodiesel Fraction'!B30,1)</f>
        <v>0.96982562724837695</v>
      </c>
      <c r="C5">
        <f>IF('Biodiesel Fraction'!$B20,1-'Biodiesel Fraction'!B30,1)</f>
        <v>0.96982562724837695</v>
      </c>
      <c r="D5">
        <f>IF('Biodiesel Fraction'!$B20,1-'Biodiesel Fraction'!D30,1)</f>
        <v>0.96756119768275339</v>
      </c>
      <c r="E5">
        <f>IF('Biodiesel Fraction'!$B20,1-'Biodiesel Fraction'!E30,1)</f>
        <v>0.96217513088919648</v>
      </c>
      <c r="F5">
        <f>IF('Biodiesel Fraction'!$B20,1-'Biodiesel Fraction'!F30,1)</f>
        <v>0.96443225133006649</v>
      </c>
      <c r="G5">
        <f>IF('Biodiesel Fraction'!$B20,1-'Biodiesel Fraction'!G30,1)</f>
        <v>0.96474554583175598</v>
      </c>
      <c r="H5">
        <f>IF('Biodiesel Fraction'!$B20,1-'Biodiesel Fraction'!H30,1)</f>
        <v>0.96391419411335755</v>
      </c>
      <c r="I5">
        <f>IF('Biodiesel Fraction'!$B20,1-'Biodiesel Fraction'!I30,1)</f>
        <v>0.97197761067049815</v>
      </c>
      <c r="J5">
        <f>IF('Biodiesel Fraction'!$B20,1-'Biodiesel Fraction'!J30,1)</f>
        <v>0.97002307526457487</v>
      </c>
      <c r="K5">
        <f>IF('Biodiesel Fraction'!$B20,1-'Biodiesel Fraction'!K30,1)</f>
        <v>0.96811361094888548</v>
      </c>
      <c r="L5">
        <f>IF('Biodiesel Fraction'!$B20,1-'Biodiesel Fraction'!L30,1)</f>
        <v>0.96687983323117066</v>
      </c>
      <c r="M5">
        <f>IF('Biodiesel Fraction'!$B20,1-'Biodiesel Fraction'!M30,1)</f>
        <v>0.96686282301927384</v>
      </c>
      <c r="N5">
        <f>IF('Biodiesel Fraction'!$B20,1-'Biodiesel Fraction'!N30,1)</f>
        <v>0.96603736448357136</v>
      </c>
      <c r="O5">
        <f>IF('Biodiesel Fraction'!$B20,1-'Biodiesel Fraction'!O30,1)</f>
        <v>0.96631896258324768</v>
      </c>
      <c r="P5">
        <f>IF('Biodiesel Fraction'!$B20,1-'Biodiesel Fraction'!P30,1)</f>
        <v>0.96677618290611389</v>
      </c>
      <c r="Q5">
        <f>IF('Biodiesel Fraction'!$B20,1-'Biodiesel Fraction'!Q30,1)</f>
        <v>0.96726221166006854</v>
      </c>
      <c r="R5">
        <f>IF('Biodiesel Fraction'!$B20,1-'Biodiesel Fraction'!R30,1)</f>
        <v>0.96784885622021877</v>
      </c>
      <c r="S5">
        <f>IF('Biodiesel Fraction'!$B20,1-'Biodiesel Fraction'!S30,1)</f>
        <v>0.96849146591577751</v>
      </c>
      <c r="T5">
        <f>IF('Biodiesel Fraction'!$B20,1-'Biodiesel Fraction'!T30,1)</f>
        <v>0.96907707104526464</v>
      </c>
      <c r="U5">
        <f>IF('Biodiesel Fraction'!$B20,1-'Biodiesel Fraction'!U30,1)</f>
        <v>0.96983001919953782</v>
      </c>
      <c r="V5">
        <f>IF('Biodiesel Fraction'!$B20,1-'Biodiesel Fraction'!V30,1)</f>
        <v>0.9706367093891225</v>
      </c>
      <c r="W5">
        <f>IF('Biodiesel Fraction'!$B20,1-'Biodiesel Fraction'!W30,1)</f>
        <v>0.97148429550949056</v>
      </c>
      <c r="X5">
        <f>IF('Biodiesel Fraction'!$B20,1-'Biodiesel Fraction'!X30,1)</f>
        <v>0.97236260439615152</v>
      </c>
      <c r="Y5">
        <f>IF('Biodiesel Fraction'!$B20,1-'Biodiesel Fraction'!Y30,1)</f>
        <v>0.9732553400936832</v>
      </c>
      <c r="Z5">
        <f>IF('Biodiesel Fraction'!$B20,1-'Biodiesel Fraction'!Z30,1)</f>
        <v>0.97416728092843075</v>
      </c>
      <c r="AA5">
        <f>IF('Biodiesel Fraction'!$B20,1-'Biodiesel Fraction'!AA30,1)</f>
        <v>0.97513619296674647</v>
      </c>
      <c r="AB5">
        <f>IF('Biodiesel Fraction'!$B20,1-'Biodiesel Fraction'!AB30,1)</f>
        <v>0.97613904307498167</v>
      </c>
      <c r="AC5">
        <f>IF('Biodiesel Fraction'!$B20,1-'Biodiesel Fraction'!AC30,1)</f>
        <v>0.97714562158233775</v>
      </c>
      <c r="AD5">
        <f>IF('Biodiesel Fraction'!$B20,1-'Biodiesel Fraction'!AD30,1)</f>
        <v>0.9781692203154837</v>
      </c>
      <c r="AE5">
        <f>IF('Biodiesel Fraction'!$B20,1-'Biodiesel Fraction'!AE30,1)</f>
        <v>0.97925293689853288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Fraction'!$B20,'Biodiesel Fraction'!B30,0)</f>
        <v>3.0174372751623022E-2</v>
      </c>
      <c r="C7">
        <f>IF('Biodiesel Fraction'!$B20,'Biodiesel Fraction'!B30,0)</f>
        <v>3.0174372751623022E-2</v>
      </c>
      <c r="D7">
        <f>IF('Biodiesel Fraction'!$B20,'Biodiesel Fraction'!D30,0)</f>
        <v>3.2438802317246634E-2</v>
      </c>
      <c r="E7">
        <f>IF('Biodiesel Fraction'!$B20,'Biodiesel Fraction'!E30,0)</f>
        <v>3.782486911080353E-2</v>
      </c>
      <c r="F7">
        <f>IF('Biodiesel Fraction'!$B20,'Biodiesel Fraction'!F30,0)</f>
        <v>3.5567748669933542E-2</v>
      </c>
      <c r="G7">
        <f>IF('Biodiesel Fraction'!$B20,'Biodiesel Fraction'!G30,0)</f>
        <v>3.5254454168243979E-2</v>
      </c>
      <c r="H7">
        <f>IF('Biodiesel Fraction'!$B20,'Biodiesel Fraction'!H30,0)</f>
        <v>3.608580588664248E-2</v>
      </c>
      <c r="I7">
        <f>IF('Biodiesel Fraction'!$B20,'Biodiesel Fraction'!I30,0)</f>
        <v>2.8022389329501837E-2</v>
      </c>
      <c r="J7">
        <f>IF('Biodiesel Fraction'!$B20,'Biodiesel Fraction'!J30,0)</f>
        <v>2.997692473542508E-2</v>
      </c>
      <c r="K7">
        <f>IF('Biodiesel Fraction'!$B20,'Biodiesel Fraction'!K30,0)</f>
        <v>3.188638905111451E-2</v>
      </c>
      <c r="L7">
        <f>IF('Biodiesel Fraction'!$B20,'Biodiesel Fraction'!L30,0)</f>
        <v>3.3120166768829305E-2</v>
      </c>
      <c r="M7">
        <f>IF('Biodiesel Fraction'!$B20,'Biodiesel Fraction'!M30,0)</f>
        <v>3.3137176980726157E-2</v>
      </c>
      <c r="N7">
        <f>IF('Biodiesel Fraction'!$B20,'Biodiesel Fraction'!N30,0)</f>
        <v>3.3962635516428627E-2</v>
      </c>
      <c r="O7">
        <f>IF('Biodiesel Fraction'!$B20,'Biodiesel Fraction'!O30,0)</f>
        <v>3.3681037416752345E-2</v>
      </c>
      <c r="P7">
        <f>IF('Biodiesel Fraction'!$B20,'Biodiesel Fraction'!P30,0)</f>
        <v>3.3223817093886089E-2</v>
      </c>
      <c r="Q7">
        <f>IF('Biodiesel Fraction'!$B20,'Biodiesel Fraction'!Q30,0)</f>
        <v>3.2737788339931455E-2</v>
      </c>
      <c r="R7">
        <f>IF('Biodiesel Fraction'!$B20,'Biodiesel Fraction'!R30,0)</f>
        <v>3.2151143779781267E-2</v>
      </c>
      <c r="S7">
        <f>IF('Biodiesel Fraction'!$B20,'Biodiesel Fraction'!S30,0)</f>
        <v>3.1508534084222446E-2</v>
      </c>
      <c r="T7">
        <f>IF('Biodiesel Fraction'!$B20,'Biodiesel Fraction'!T30,0)</f>
        <v>3.0922928954735404E-2</v>
      </c>
      <c r="U7">
        <f>IF('Biodiesel Fraction'!$B20,'Biodiesel Fraction'!U30,0)</f>
        <v>3.0169980800462202E-2</v>
      </c>
      <c r="V7">
        <f>IF('Biodiesel Fraction'!$B20,'Biodiesel Fraction'!V30,0)</f>
        <v>2.9363290610877515E-2</v>
      </c>
      <c r="W7">
        <f>IF('Biodiesel Fraction'!$B20,'Biodiesel Fraction'!W30,0)</f>
        <v>2.8515704490509459E-2</v>
      </c>
      <c r="X7">
        <f>IF('Biodiesel Fraction'!$B20,'Biodiesel Fraction'!X30,0)</f>
        <v>2.7637395603848428E-2</v>
      </c>
      <c r="Y7">
        <f>IF('Biodiesel Fraction'!$B20,'Biodiesel Fraction'!Y30,0)</f>
        <v>2.6744659906316835E-2</v>
      </c>
      <c r="Z7">
        <f>IF('Biodiesel Fraction'!$B20,'Biodiesel Fraction'!Z30,0)</f>
        <v>2.5832719071569213E-2</v>
      </c>
      <c r="AA7">
        <f>IF('Biodiesel Fraction'!$B20,'Biodiesel Fraction'!AA30,0)</f>
        <v>2.4863807033253488E-2</v>
      </c>
      <c r="AB7">
        <f>IF('Biodiesel Fraction'!$B20,'Biodiesel Fraction'!AB30,0)</f>
        <v>2.3860956925018297E-2</v>
      </c>
      <c r="AC7">
        <f>IF('Biodiesel Fraction'!$B20,'Biodiesel Fraction'!AC30,0)</f>
        <v>2.2854378417662233E-2</v>
      </c>
      <c r="AD7">
        <f>IF('Biodiesel Fraction'!$B20,'Biodiesel Fraction'!AD30,0)</f>
        <v>2.1830779684516348E-2</v>
      </c>
      <c r="AE7">
        <f>IF('Biodiesel Fraction'!$B20,'Biodiesel Fraction'!AE30,0)</f>
        <v>2.0747063101467136E-2</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1"/>
  <sheetViews>
    <sheetView topLeftCell="F1" workbookViewId="0">
      <selection activeCell="AG1" sqref="AG1"/>
    </sheetView>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Fraction'!$B20,1-'Biodiesel Fraction'!B30,1)*(1-B2)</f>
        <v>0.43642153226176961</v>
      </c>
      <c r="C5">
        <f>IF('Biodiesel Fraction'!$B20,1-'Biodiesel Fraction'!B30,1)*(1-C2)</f>
        <v>0.43642153226176961</v>
      </c>
      <c r="D5">
        <f>IF('Biodiesel Fraction'!$B20,1-'Biodiesel Fraction'!D30,1)*(1-D2)</f>
        <v>0.43540253895723896</v>
      </c>
      <c r="E5">
        <f>IF('Biodiesel Fraction'!$B20,1-'Biodiesel Fraction'!E30,1)*(1-E2)</f>
        <v>0.4329788089001384</v>
      </c>
      <c r="F5">
        <f>IF('Biodiesel Fraction'!$B20,1-'Biodiesel Fraction'!F30,1)*(1-F2)</f>
        <v>0.43399451309852988</v>
      </c>
      <c r="G5">
        <f>IF('Biodiesel Fraction'!$B20,1-'Biodiesel Fraction'!G30,1)*(1-G2)</f>
        <v>0.43413549562429016</v>
      </c>
      <c r="H5">
        <f>IF('Biodiesel Fraction'!$B20,1-'Biodiesel Fraction'!H30,1)*(1-H2)</f>
        <v>0.43376138735101083</v>
      </c>
      <c r="I5">
        <f>IF('Biodiesel Fraction'!$B20,1-'Biodiesel Fraction'!I30,1)*(1-I2)</f>
        <v>0.43738992480172412</v>
      </c>
      <c r="J5">
        <f>IF('Biodiesel Fraction'!$B20,1-'Biodiesel Fraction'!J30,1)*(1-J2)</f>
        <v>0.43651038386905866</v>
      </c>
      <c r="K5">
        <f>IF('Biodiesel Fraction'!$B20,1-'Biodiesel Fraction'!K30,1)*(1-K2)</f>
        <v>0.43565112492699842</v>
      </c>
      <c r="L5">
        <f>IF('Biodiesel Fraction'!$B20,1-'Biodiesel Fraction'!L30,1)*(1-L2)</f>
        <v>0.43509592495402677</v>
      </c>
      <c r="M5">
        <f>IF('Biodiesel Fraction'!$B20,1-'Biodiesel Fraction'!M30,1)*(1-M2)</f>
        <v>0.4350882703586732</v>
      </c>
      <c r="N5">
        <f>IF('Biodiesel Fraction'!$B20,1-'Biodiesel Fraction'!N30,1)*(1-N2)</f>
        <v>0.43471681401760709</v>
      </c>
      <c r="O5">
        <f>IF('Biodiesel Fraction'!$B20,1-'Biodiesel Fraction'!O30,1)*(1-O2)</f>
        <v>0.43484353316246144</v>
      </c>
      <c r="P5">
        <f>IF('Biodiesel Fraction'!$B20,1-'Biodiesel Fraction'!P30,1)*(1-P2)</f>
        <v>0.4350492823077512</v>
      </c>
      <c r="Q5">
        <f>IF('Biodiesel Fraction'!$B20,1-'Biodiesel Fraction'!Q30,1)*(1-Q2)</f>
        <v>0.4352679952470308</v>
      </c>
      <c r="R5">
        <f>IF('Biodiesel Fraction'!$B20,1-'Biodiesel Fraction'!R30,1)*(1-R2)</f>
        <v>0.43553198529909842</v>
      </c>
      <c r="S5">
        <f>IF('Biodiesel Fraction'!$B20,1-'Biodiesel Fraction'!S30,1)*(1-S2)</f>
        <v>0.43582115966209983</v>
      </c>
      <c r="T5">
        <f>IF('Biodiesel Fraction'!$B20,1-'Biodiesel Fraction'!T30,1)*(1-T2)</f>
        <v>0.43608468197036904</v>
      </c>
      <c r="U5">
        <f>IF('Biodiesel Fraction'!$B20,1-'Biodiesel Fraction'!U30,1)*(1-U2)</f>
        <v>0.43642350863979196</v>
      </c>
      <c r="V5">
        <f>IF('Biodiesel Fraction'!$B20,1-'Biodiesel Fraction'!V30,1)*(1-V2)</f>
        <v>0.43678651922510509</v>
      </c>
      <c r="W5">
        <f>IF('Biodiesel Fraction'!$B20,1-'Biodiesel Fraction'!W30,1)*(1-W2)</f>
        <v>0.4371679329792707</v>
      </c>
      <c r="X5">
        <f>IF('Biodiesel Fraction'!$B20,1-'Biodiesel Fraction'!X30,1)*(1-X2)</f>
        <v>0.43756317197826816</v>
      </c>
      <c r="Y5">
        <f>IF('Biodiesel Fraction'!$B20,1-'Biodiesel Fraction'!Y30,1)*(1-Y2)</f>
        <v>0.43796490304215741</v>
      </c>
      <c r="Z5">
        <f>IF('Biodiesel Fraction'!$B20,1-'Biodiesel Fraction'!Z30,1)*(1-Z2)</f>
        <v>0.43837527641779378</v>
      </c>
      <c r="AA5">
        <f>IF('Biodiesel Fraction'!$B20,1-'Biodiesel Fraction'!AA30,1)*(1-AA2)</f>
        <v>0.4388112868350359</v>
      </c>
      <c r="AB5">
        <f>IF('Biodiesel Fraction'!$B20,1-'Biodiesel Fraction'!AB30,1)*(1-AB2)</f>
        <v>0.4392625693837417</v>
      </c>
      <c r="AC5">
        <f>IF('Biodiesel Fraction'!$B20,1-'Biodiesel Fraction'!AC30,1)*(1-AC2)</f>
        <v>0.43971552971205197</v>
      </c>
      <c r="AD5">
        <f>IF('Biodiesel Fraction'!$B20,1-'Biodiesel Fraction'!AD30,1)*(1-AD2)</f>
        <v>0.44017614914196762</v>
      </c>
      <c r="AE5">
        <f>IF('Biodiesel Fraction'!$B20,1-'Biodiesel Fraction'!AE30,1)*(1-AE2)</f>
        <v>0.44066382160433976</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Fraction'!$B20,'Biodiesel Fraction'!B30,0)*(1-B2)</f>
        <v>1.3578467738230359E-2</v>
      </c>
      <c r="C7">
        <f>IF('Biodiesel Fraction'!$B20,'Biodiesel Fraction'!B30,0)*(1-C2)</f>
        <v>1.3578467738230359E-2</v>
      </c>
      <c r="D7">
        <f>IF('Biodiesel Fraction'!$B20,'Biodiesel Fraction'!D30,0)*(1-D2)</f>
        <v>1.4597461042760985E-2</v>
      </c>
      <c r="E7">
        <f>IF('Biodiesel Fraction'!$B20,'Biodiesel Fraction'!E30,0)*(1-E2)</f>
        <v>1.7021191099861586E-2</v>
      </c>
      <c r="F7">
        <f>IF('Biodiesel Fraction'!$B20,'Biodiesel Fraction'!F30,0)*(1-F2)</f>
        <v>1.6005486901470092E-2</v>
      </c>
      <c r="G7">
        <f>IF('Biodiesel Fraction'!$B20,'Biodiesel Fraction'!G30,0)*(1-G2)</f>
        <v>1.5864504375709788E-2</v>
      </c>
      <c r="H7">
        <f>IF('Biodiesel Fraction'!$B20,'Biodiesel Fraction'!H30,0)*(1-H2)</f>
        <v>1.6238612648989115E-2</v>
      </c>
      <c r="I7">
        <f>IF('Biodiesel Fraction'!$B20,'Biodiesel Fraction'!I30,0)*(1-I2)</f>
        <v>1.2610075198275825E-2</v>
      </c>
      <c r="J7">
        <f>IF('Biodiesel Fraction'!$B20,'Biodiesel Fraction'!J30,0)*(1-J2)</f>
        <v>1.3489616130941285E-2</v>
      </c>
      <c r="K7">
        <f>IF('Biodiesel Fraction'!$B20,'Biodiesel Fraction'!K30,0)*(1-K2)</f>
        <v>1.4348875073001527E-2</v>
      </c>
      <c r="L7">
        <f>IF('Biodiesel Fraction'!$B20,'Biodiesel Fraction'!L30,0)*(1-L2)</f>
        <v>1.4904075045973186E-2</v>
      </c>
      <c r="M7">
        <f>IF('Biodiesel Fraction'!$B20,'Biodiesel Fraction'!M30,0)*(1-M2)</f>
        <v>1.491172964132677E-2</v>
      </c>
      <c r="N7">
        <f>IF('Biodiesel Fraction'!$B20,'Biodiesel Fraction'!N30,0)*(1-N2)</f>
        <v>1.528318598239288E-2</v>
      </c>
      <c r="O7">
        <f>IF('Biodiesel Fraction'!$B20,'Biodiesel Fraction'!O30,0)*(1-O2)</f>
        <v>1.5156466837538555E-2</v>
      </c>
      <c r="P7">
        <f>IF('Biodiesel Fraction'!$B20,'Biodiesel Fraction'!P30,0)*(1-P2)</f>
        <v>1.4950717692248738E-2</v>
      </c>
      <c r="Q7">
        <f>IF('Biodiesel Fraction'!$B20,'Biodiesel Fraction'!Q30,0)*(1-Q2)</f>
        <v>1.4732004752969154E-2</v>
      </c>
      <c r="R7">
        <f>IF('Biodiesel Fraction'!$B20,'Biodiesel Fraction'!R30,0)*(1-R2)</f>
        <v>1.4468014700901569E-2</v>
      </c>
      <c r="S7">
        <f>IF('Biodiesel Fraction'!$B20,'Biodiesel Fraction'!S30,0)*(1-S2)</f>
        <v>1.41788403379001E-2</v>
      </c>
      <c r="T7">
        <f>IF('Biodiesel Fraction'!$B20,'Biodiesel Fraction'!T30,0)*(1-T2)</f>
        <v>1.3915318029630931E-2</v>
      </c>
      <c r="U7">
        <f>IF('Biodiesel Fraction'!$B20,'Biodiesel Fraction'!U30,0)*(1-U2)</f>
        <v>1.357649136020799E-2</v>
      </c>
      <c r="V7">
        <f>IF('Biodiesel Fraction'!$B20,'Biodiesel Fraction'!V30,0)*(1-V2)</f>
        <v>1.3213480774894881E-2</v>
      </c>
      <c r="W7">
        <f>IF('Biodiesel Fraction'!$B20,'Biodiesel Fraction'!W30,0)*(1-W2)</f>
        <v>1.2832067020729256E-2</v>
      </c>
      <c r="X7">
        <f>IF('Biodiesel Fraction'!$B20,'Biodiesel Fraction'!X30,0)*(1-X2)</f>
        <v>1.2436828021731792E-2</v>
      </c>
      <c r="Y7">
        <f>IF('Biodiesel Fraction'!$B20,'Biodiesel Fraction'!Y30,0)*(1-Y2)</f>
        <v>1.2035096957842575E-2</v>
      </c>
      <c r="Z7">
        <f>IF('Biodiesel Fraction'!$B20,'Biodiesel Fraction'!Z30,0)*(1-Z2)</f>
        <v>1.1624723582206144E-2</v>
      </c>
      <c r="AA7">
        <f>IF('Biodiesel Fraction'!$B20,'Biodiesel Fraction'!AA30,0)*(1-AA2)</f>
        <v>1.1188713164964068E-2</v>
      </c>
      <c r="AB7">
        <f>IF('Biodiesel Fraction'!$B20,'Biodiesel Fraction'!AB30,0)*(1-AB2)</f>
        <v>1.0737430616258233E-2</v>
      </c>
      <c r="AC7">
        <f>IF('Biodiesel Fraction'!$B20,'Biodiesel Fraction'!AC30,0)*(1-AC2)</f>
        <v>1.0284470287948004E-2</v>
      </c>
      <c r="AD7">
        <f>IF('Biodiesel Fraction'!$B20,'Biodiesel Fraction'!AD30,0)*(1-AD2)</f>
        <v>9.8238508580323555E-3</v>
      </c>
      <c r="AE7">
        <f>IF('Biodiesel Fraction'!$B20,'Biodiesel Fraction'!AE30,0)*(1-AE2)</f>
        <v>9.33617839566021E-3</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topLeftCell="E1" workbookViewId="0">
      <selection activeCell="AG1" sqref="AG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G1" sqref="AG1:AG1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A4" sqref="A4"/>
    </sheetView>
  </sheetViews>
  <sheetFormatPr defaultRowHeight="15" x14ac:dyDescent="0.25"/>
  <cols>
    <col min="1" max="1" width="22.5703125" customWidth="1"/>
  </cols>
  <sheetData>
    <row r="1" spans="1:34"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x14ac:dyDescent="0.2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row>
    <row r="5" spans="1:34"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x14ac:dyDescent="0.2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row>
    <row r="7" spans="1:34"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Fraction'!$B21,1-'Biodiesel Fraction'!B30,1)</f>
        <v>0.96982562724837695</v>
      </c>
      <c r="C5">
        <f>IF('Biodiesel Fraction'!$B21,1-'Biodiesel Fraction'!B30,1)</f>
        <v>0.96982562724837695</v>
      </c>
      <c r="D5">
        <f>IF('Biodiesel Fraction'!$B21,1-'Biodiesel Fraction'!D30,1)</f>
        <v>0.96756119768275339</v>
      </c>
      <c r="E5">
        <f>IF('Biodiesel Fraction'!$B21,1-'Biodiesel Fraction'!E30,1)</f>
        <v>0.96217513088919648</v>
      </c>
      <c r="F5">
        <f>IF('Biodiesel Fraction'!$B21,1-'Biodiesel Fraction'!F30,1)</f>
        <v>0.96443225133006649</v>
      </c>
      <c r="G5">
        <f>IF('Biodiesel Fraction'!$B21,1-'Biodiesel Fraction'!G30,1)</f>
        <v>0.96474554583175598</v>
      </c>
      <c r="H5">
        <f>IF('Biodiesel Fraction'!$B21,1-'Biodiesel Fraction'!H30,1)</f>
        <v>0.96391419411335755</v>
      </c>
      <c r="I5">
        <f>IF('Biodiesel Fraction'!$B21,1-'Biodiesel Fraction'!I30,1)</f>
        <v>0.97197761067049815</v>
      </c>
      <c r="J5">
        <f>IF('Biodiesel Fraction'!$B21,1-'Biodiesel Fraction'!J30,1)</f>
        <v>0.97002307526457487</v>
      </c>
      <c r="K5">
        <f>IF('Biodiesel Fraction'!$B21,1-'Biodiesel Fraction'!K30,1)</f>
        <v>0.96811361094888548</v>
      </c>
      <c r="L5">
        <f>IF('Biodiesel Fraction'!$B21,1-'Biodiesel Fraction'!L30,1)</f>
        <v>0.96687983323117066</v>
      </c>
      <c r="M5">
        <f>IF('Biodiesel Fraction'!$B21,1-'Biodiesel Fraction'!M30,1)</f>
        <v>0.96686282301927384</v>
      </c>
      <c r="N5">
        <f>IF('Biodiesel Fraction'!$B21,1-'Biodiesel Fraction'!N30,1)</f>
        <v>0.96603736448357136</v>
      </c>
      <c r="O5">
        <f>IF('Biodiesel Fraction'!$B21,1-'Biodiesel Fraction'!O30,1)</f>
        <v>0.96631896258324768</v>
      </c>
      <c r="P5">
        <f>IF('Biodiesel Fraction'!$B21,1-'Biodiesel Fraction'!P30,1)</f>
        <v>0.96677618290611389</v>
      </c>
      <c r="Q5">
        <f>IF('Biodiesel Fraction'!$B21,1-'Biodiesel Fraction'!Q30,1)</f>
        <v>0.96726221166006854</v>
      </c>
      <c r="R5">
        <f>IF('Biodiesel Fraction'!$B21,1-'Biodiesel Fraction'!R30,1)</f>
        <v>0.96784885622021877</v>
      </c>
      <c r="S5">
        <f>IF('Biodiesel Fraction'!$B21,1-'Biodiesel Fraction'!S30,1)</f>
        <v>0.96849146591577751</v>
      </c>
      <c r="T5">
        <f>IF('Biodiesel Fraction'!$B21,1-'Biodiesel Fraction'!T30,1)</f>
        <v>0.96907707104526464</v>
      </c>
      <c r="U5">
        <f>IF('Biodiesel Fraction'!$B21,1-'Biodiesel Fraction'!U30,1)</f>
        <v>0.96983001919953782</v>
      </c>
      <c r="V5">
        <f>IF('Biodiesel Fraction'!$B21,1-'Biodiesel Fraction'!V30,1)</f>
        <v>0.9706367093891225</v>
      </c>
      <c r="W5">
        <f>IF('Biodiesel Fraction'!$B21,1-'Biodiesel Fraction'!W30,1)</f>
        <v>0.97148429550949056</v>
      </c>
      <c r="X5">
        <f>IF('Biodiesel Fraction'!$B21,1-'Biodiesel Fraction'!X30,1)</f>
        <v>0.97236260439615152</v>
      </c>
      <c r="Y5">
        <f>IF('Biodiesel Fraction'!$B21,1-'Biodiesel Fraction'!Y30,1)</f>
        <v>0.9732553400936832</v>
      </c>
      <c r="Z5">
        <f>IF('Biodiesel Fraction'!$B21,1-'Biodiesel Fraction'!Z30,1)</f>
        <v>0.97416728092843075</v>
      </c>
      <c r="AA5">
        <f>IF('Biodiesel Fraction'!$B21,1-'Biodiesel Fraction'!AA30,1)</f>
        <v>0.97513619296674647</v>
      </c>
      <c r="AB5">
        <f>IF('Biodiesel Fraction'!$B21,1-'Biodiesel Fraction'!AB30,1)</f>
        <v>0.97613904307498167</v>
      </c>
      <c r="AC5">
        <f>IF('Biodiesel Fraction'!$B21,1-'Biodiesel Fraction'!AC30,1)</f>
        <v>0.97714562158233775</v>
      </c>
      <c r="AD5">
        <f>IF('Biodiesel Fraction'!$B21,1-'Biodiesel Fraction'!AD30,1)</f>
        <v>0.9781692203154837</v>
      </c>
      <c r="AE5">
        <f>IF('Biodiesel Fraction'!$B21,1-'Biodiesel Fraction'!AE30,1)</f>
        <v>0.97925293689853288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Fraction'!$B21,'Biodiesel Fraction'!B30,0)</f>
        <v>3.0174372751623022E-2</v>
      </c>
      <c r="C7">
        <f>IF('Biodiesel Fraction'!$B21,'Biodiesel Fraction'!B30,0)</f>
        <v>3.0174372751623022E-2</v>
      </c>
      <c r="D7">
        <f>IF('Biodiesel Fraction'!$B21,'Biodiesel Fraction'!D30,0)</f>
        <v>3.2438802317246634E-2</v>
      </c>
      <c r="E7">
        <f>IF('Biodiesel Fraction'!$B21,'Biodiesel Fraction'!E30,0)</f>
        <v>3.782486911080353E-2</v>
      </c>
      <c r="F7">
        <f>IF('Biodiesel Fraction'!$B21,'Biodiesel Fraction'!F30,0)</f>
        <v>3.5567748669933542E-2</v>
      </c>
      <c r="G7">
        <f>IF('Biodiesel Fraction'!$B21,'Biodiesel Fraction'!G30,0)</f>
        <v>3.5254454168243979E-2</v>
      </c>
      <c r="H7">
        <f>IF('Biodiesel Fraction'!$B21,'Biodiesel Fraction'!H30,0)</f>
        <v>3.608580588664248E-2</v>
      </c>
      <c r="I7">
        <f>IF('Biodiesel Fraction'!$B21,'Biodiesel Fraction'!I30,0)</f>
        <v>2.8022389329501837E-2</v>
      </c>
      <c r="J7">
        <f>IF('Biodiesel Fraction'!$B21,'Biodiesel Fraction'!J30,0)</f>
        <v>2.997692473542508E-2</v>
      </c>
      <c r="K7">
        <f>IF('Biodiesel Fraction'!$B21,'Biodiesel Fraction'!K30,0)</f>
        <v>3.188638905111451E-2</v>
      </c>
      <c r="L7">
        <f>IF('Biodiesel Fraction'!$B21,'Biodiesel Fraction'!L30,0)</f>
        <v>3.3120166768829305E-2</v>
      </c>
      <c r="M7">
        <f>IF('Biodiesel Fraction'!$B21,'Biodiesel Fraction'!M30,0)</f>
        <v>3.3137176980726157E-2</v>
      </c>
      <c r="N7">
        <f>IF('Biodiesel Fraction'!$B21,'Biodiesel Fraction'!N30,0)</f>
        <v>3.3962635516428627E-2</v>
      </c>
      <c r="O7">
        <f>IF('Biodiesel Fraction'!$B21,'Biodiesel Fraction'!O30,0)</f>
        <v>3.3681037416752345E-2</v>
      </c>
      <c r="P7">
        <f>IF('Biodiesel Fraction'!$B21,'Biodiesel Fraction'!P30,0)</f>
        <v>3.3223817093886089E-2</v>
      </c>
      <c r="Q7">
        <f>IF('Biodiesel Fraction'!$B21,'Biodiesel Fraction'!Q30,0)</f>
        <v>3.2737788339931455E-2</v>
      </c>
      <c r="R7">
        <f>IF('Biodiesel Fraction'!$B21,'Biodiesel Fraction'!R30,0)</f>
        <v>3.2151143779781267E-2</v>
      </c>
      <c r="S7">
        <f>IF('Biodiesel Fraction'!$B21,'Biodiesel Fraction'!S30,0)</f>
        <v>3.1508534084222446E-2</v>
      </c>
      <c r="T7">
        <f>IF('Biodiesel Fraction'!$B21,'Biodiesel Fraction'!T30,0)</f>
        <v>3.0922928954735404E-2</v>
      </c>
      <c r="U7">
        <f>IF('Biodiesel Fraction'!$B21,'Biodiesel Fraction'!U30,0)</f>
        <v>3.0169980800462202E-2</v>
      </c>
      <c r="V7">
        <f>IF('Biodiesel Fraction'!$B21,'Biodiesel Fraction'!V30,0)</f>
        <v>2.9363290610877515E-2</v>
      </c>
      <c r="W7">
        <f>IF('Biodiesel Fraction'!$B21,'Biodiesel Fraction'!W30,0)</f>
        <v>2.8515704490509459E-2</v>
      </c>
      <c r="X7">
        <f>IF('Biodiesel Fraction'!$B21,'Biodiesel Fraction'!X30,0)</f>
        <v>2.7637395603848428E-2</v>
      </c>
      <c r="Y7">
        <f>IF('Biodiesel Fraction'!$B21,'Biodiesel Fraction'!Y30,0)</f>
        <v>2.6744659906316835E-2</v>
      </c>
      <c r="Z7">
        <f>IF('Biodiesel Fraction'!$B21,'Biodiesel Fraction'!Z30,0)</f>
        <v>2.5832719071569213E-2</v>
      </c>
      <c r="AA7">
        <f>IF('Biodiesel Fraction'!$B21,'Biodiesel Fraction'!AA30,0)</f>
        <v>2.4863807033253488E-2</v>
      </c>
      <c r="AB7">
        <f>IF('Biodiesel Fraction'!$B21,'Biodiesel Fraction'!AB30,0)</f>
        <v>2.3860956925018297E-2</v>
      </c>
      <c r="AC7">
        <f>IF('Biodiesel Fraction'!$B21,'Biodiesel Fraction'!AC30,0)</f>
        <v>2.2854378417662233E-2</v>
      </c>
      <c r="AD7">
        <f>IF('Biodiesel Fraction'!$B21,'Biodiesel Fraction'!AD30,0)</f>
        <v>2.1830779684516348E-2</v>
      </c>
      <c r="AE7">
        <f>IF('Biodiesel Fraction'!$B21,'Biodiesel Fraction'!AE30,0)</f>
        <v>2.0747063101467136E-2</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x14ac:dyDescent="0.25"/>
  <sheetData>
    <row r="1" spans="1:36" x14ac:dyDescent="0.25">
      <c r="A1" t="s">
        <v>123</v>
      </c>
    </row>
    <row r="2" spans="1:36" x14ac:dyDescent="0.25">
      <c r="A2" t="s">
        <v>426</v>
      </c>
    </row>
    <row r="3" spans="1:36" x14ac:dyDescent="0.25">
      <c r="A3" t="s">
        <v>427</v>
      </c>
    </row>
    <row r="4" spans="1:36" x14ac:dyDescent="0.25">
      <c r="A4" t="s">
        <v>91</v>
      </c>
    </row>
    <row r="5" spans="1:36" x14ac:dyDescent="0.25">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x14ac:dyDescent="0.25">
      <c r="A6" t="s">
        <v>124</v>
      </c>
    </row>
    <row r="7" spans="1:36" x14ac:dyDescent="0.25">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x14ac:dyDescent="0.25">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x14ac:dyDescent="0.25">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x14ac:dyDescent="0.25">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x14ac:dyDescent="0.25">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x14ac:dyDescent="0.25">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x14ac:dyDescent="0.25">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x14ac:dyDescent="0.25">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x14ac:dyDescent="0.25">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x14ac:dyDescent="0.25">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x14ac:dyDescent="0.25">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x14ac:dyDescent="0.25">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x14ac:dyDescent="0.25">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x14ac:dyDescent="0.25">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x14ac:dyDescent="0.25">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x14ac:dyDescent="0.25">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x14ac:dyDescent="0.25">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x14ac:dyDescent="0.25">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x14ac:dyDescent="0.25">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x14ac:dyDescent="0.25">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x14ac:dyDescent="0.25">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x14ac:dyDescent="0.25">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x14ac:dyDescent="0.25">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x14ac:dyDescent="0.25">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x14ac:dyDescent="0.25">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x14ac:dyDescent="0.25">
      <c r="A32" t="s">
        <v>22</v>
      </c>
    </row>
    <row r="33" spans="1:36" x14ac:dyDescent="0.25">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x14ac:dyDescent="0.25">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x14ac:dyDescent="0.25">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x14ac:dyDescent="0.25">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x14ac:dyDescent="0.25">
      <c r="A37" t="s">
        <v>152</v>
      </c>
    </row>
    <row r="38" spans="1:36" x14ac:dyDescent="0.25">
      <c r="A38" t="s">
        <v>153</v>
      </c>
    </row>
    <row r="39" spans="1:36" x14ac:dyDescent="0.25">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x14ac:dyDescent="0.25">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x14ac:dyDescent="0.25">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x14ac:dyDescent="0.25">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x14ac:dyDescent="0.25">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x14ac:dyDescent="0.25">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x14ac:dyDescent="0.25">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x14ac:dyDescent="0.25">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x14ac:dyDescent="0.25">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x14ac:dyDescent="0.25"/>
    <row r="49" x14ac:dyDescent="0.25"/>
    <row r="50" x14ac:dyDescent="0.25"/>
    <row r="51" x14ac:dyDescent="0.25"/>
    <row r="52" x14ac:dyDescent="0.25"/>
    <row r="53" x14ac:dyDescent="0.25"/>
    <row r="54" x14ac:dyDescent="0.25"/>
    <row r="55" x14ac:dyDescent="0.25"/>
    <row r="56" x14ac:dyDescent="0.25"/>
  </sheetData>
  <pageMargins left="0.75" right="0.75" top="1" bottom="1" header="0.5" footer="0.5"/>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Fraction'!$B21,1-'Biodiesel Fraction'!B30,1)*(1-B2)</f>
        <v>0.43642153226176961</v>
      </c>
      <c r="C5">
        <f>IF('Biodiesel Fraction'!$B21,1-'Biodiesel Fraction'!B30,1)*(1-C2)</f>
        <v>0.43642153226176961</v>
      </c>
      <c r="D5">
        <f>IF('Biodiesel Fraction'!$B21,1-'Biodiesel Fraction'!D30,1)*(1-D2)</f>
        <v>0.43540253895723896</v>
      </c>
      <c r="E5">
        <f>IF('Biodiesel Fraction'!$B21,1-'Biodiesel Fraction'!E30,1)*(1-E2)</f>
        <v>0.4329788089001384</v>
      </c>
      <c r="F5">
        <f>IF('Biodiesel Fraction'!$B21,1-'Biodiesel Fraction'!F30,1)*(1-F2)</f>
        <v>0.43399451309852988</v>
      </c>
      <c r="G5">
        <f>IF('Biodiesel Fraction'!$B21,1-'Biodiesel Fraction'!G30,1)*(1-G2)</f>
        <v>0.43413549562429016</v>
      </c>
      <c r="H5">
        <f>IF('Biodiesel Fraction'!$B21,1-'Biodiesel Fraction'!H30,1)*(1-H2)</f>
        <v>0.43376138735101083</v>
      </c>
      <c r="I5">
        <f>IF('Biodiesel Fraction'!$B21,1-'Biodiesel Fraction'!I30,1)*(1-I2)</f>
        <v>0.43738992480172412</v>
      </c>
      <c r="J5">
        <f>IF('Biodiesel Fraction'!$B21,1-'Biodiesel Fraction'!J30,1)*(1-J2)</f>
        <v>0.43651038386905866</v>
      </c>
      <c r="K5">
        <f>IF('Biodiesel Fraction'!$B21,1-'Biodiesel Fraction'!K30,1)*(1-K2)</f>
        <v>0.43565112492699842</v>
      </c>
      <c r="L5">
        <f>IF('Biodiesel Fraction'!$B21,1-'Biodiesel Fraction'!L30,1)*(1-L2)</f>
        <v>0.43509592495402677</v>
      </c>
      <c r="M5">
        <f>IF('Biodiesel Fraction'!$B21,1-'Biodiesel Fraction'!M30,1)*(1-M2)</f>
        <v>0.4350882703586732</v>
      </c>
      <c r="N5">
        <f>IF('Biodiesel Fraction'!$B21,1-'Biodiesel Fraction'!N30,1)*(1-N2)</f>
        <v>0.43471681401760709</v>
      </c>
      <c r="O5">
        <f>IF('Biodiesel Fraction'!$B21,1-'Biodiesel Fraction'!O30,1)*(1-O2)</f>
        <v>0.43484353316246144</v>
      </c>
      <c r="P5">
        <f>IF('Biodiesel Fraction'!$B21,1-'Biodiesel Fraction'!P30,1)*(1-P2)</f>
        <v>0.4350492823077512</v>
      </c>
      <c r="Q5">
        <f>IF('Biodiesel Fraction'!$B21,1-'Biodiesel Fraction'!Q30,1)*(1-Q2)</f>
        <v>0.4352679952470308</v>
      </c>
      <c r="R5">
        <f>IF('Biodiesel Fraction'!$B21,1-'Biodiesel Fraction'!R30,1)*(1-R2)</f>
        <v>0.43553198529909842</v>
      </c>
      <c r="S5">
        <f>IF('Biodiesel Fraction'!$B21,1-'Biodiesel Fraction'!S30,1)*(1-S2)</f>
        <v>0.43582115966209983</v>
      </c>
      <c r="T5">
        <f>IF('Biodiesel Fraction'!$B21,1-'Biodiesel Fraction'!T30,1)*(1-T2)</f>
        <v>0.43608468197036904</v>
      </c>
      <c r="U5">
        <f>IF('Biodiesel Fraction'!$B21,1-'Biodiesel Fraction'!U30,1)*(1-U2)</f>
        <v>0.43642350863979196</v>
      </c>
      <c r="V5">
        <f>IF('Biodiesel Fraction'!$B21,1-'Biodiesel Fraction'!V30,1)*(1-V2)</f>
        <v>0.43678651922510509</v>
      </c>
      <c r="W5">
        <f>IF('Biodiesel Fraction'!$B21,1-'Biodiesel Fraction'!W30,1)*(1-W2)</f>
        <v>0.4371679329792707</v>
      </c>
      <c r="X5">
        <f>IF('Biodiesel Fraction'!$B21,1-'Biodiesel Fraction'!X30,1)*(1-X2)</f>
        <v>0.43756317197826816</v>
      </c>
      <c r="Y5">
        <f>IF('Biodiesel Fraction'!$B21,1-'Biodiesel Fraction'!Y30,1)*(1-Y2)</f>
        <v>0.43796490304215741</v>
      </c>
      <c r="Z5">
        <f>IF('Biodiesel Fraction'!$B21,1-'Biodiesel Fraction'!Z30,1)*(1-Z2)</f>
        <v>0.43837527641779378</v>
      </c>
      <c r="AA5">
        <f>IF('Biodiesel Fraction'!$B21,1-'Biodiesel Fraction'!AA30,1)*(1-AA2)</f>
        <v>0.4388112868350359</v>
      </c>
      <c r="AB5">
        <f>IF('Biodiesel Fraction'!$B21,1-'Biodiesel Fraction'!AB30,1)*(1-AB2)</f>
        <v>0.4392625693837417</v>
      </c>
      <c r="AC5">
        <f>IF('Biodiesel Fraction'!$B21,1-'Biodiesel Fraction'!AC30,1)*(1-AC2)</f>
        <v>0.43971552971205197</v>
      </c>
      <c r="AD5">
        <f>IF('Biodiesel Fraction'!$B21,1-'Biodiesel Fraction'!AD30,1)*(1-AD2)</f>
        <v>0.44017614914196762</v>
      </c>
      <c r="AE5">
        <f>IF('Biodiesel Fraction'!$B21,1-'Biodiesel Fraction'!AE30,1)*(1-AE2)</f>
        <v>0.44066382160433976</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Fraction'!$B21,'Biodiesel Fraction'!B30,0)*(1-B2)</f>
        <v>1.3578467738230359E-2</v>
      </c>
      <c r="C7">
        <f>IF('Biodiesel Fraction'!$B21,'Biodiesel Fraction'!B30,0)*(1-C2)</f>
        <v>1.3578467738230359E-2</v>
      </c>
      <c r="D7">
        <f>IF('Biodiesel Fraction'!$B21,'Biodiesel Fraction'!D30,0)*(1-D2)</f>
        <v>1.4597461042760985E-2</v>
      </c>
      <c r="E7">
        <f>IF('Biodiesel Fraction'!$B21,'Biodiesel Fraction'!E30,0)*(1-E2)</f>
        <v>1.7021191099861586E-2</v>
      </c>
      <c r="F7">
        <f>IF('Biodiesel Fraction'!$B21,'Biodiesel Fraction'!F30,0)*(1-F2)</f>
        <v>1.6005486901470092E-2</v>
      </c>
      <c r="G7">
        <f>IF('Biodiesel Fraction'!$B21,'Biodiesel Fraction'!G30,0)*(1-G2)</f>
        <v>1.5864504375709788E-2</v>
      </c>
      <c r="H7">
        <f>IF('Biodiesel Fraction'!$B21,'Biodiesel Fraction'!H30,0)*(1-H2)</f>
        <v>1.6238612648989115E-2</v>
      </c>
      <c r="I7">
        <f>IF('Biodiesel Fraction'!$B21,'Biodiesel Fraction'!I30,0)*(1-I2)</f>
        <v>1.2610075198275825E-2</v>
      </c>
      <c r="J7">
        <f>IF('Biodiesel Fraction'!$B21,'Biodiesel Fraction'!J30,0)*(1-J2)</f>
        <v>1.3489616130941285E-2</v>
      </c>
      <c r="K7">
        <f>IF('Biodiesel Fraction'!$B21,'Biodiesel Fraction'!K30,0)*(1-K2)</f>
        <v>1.4348875073001527E-2</v>
      </c>
      <c r="L7">
        <f>IF('Biodiesel Fraction'!$B21,'Biodiesel Fraction'!L30,0)*(1-L2)</f>
        <v>1.4904075045973186E-2</v>
      </c>
      <c r="M7">
        <f>IF('Biodiesel Fraction'!$B21,'Biodiesel Fraction'!M30,0)*(1-M2)</f>
        <v>1.491172964132677E-2</v>
      </c>
      <c r="N7">
        <f>IF('Biodiesel Fraction'!$B21,'Biodiesel Fraction'!N30,0)*(1-N2)</f>
        <v>1.528318598239288E-2</v>
      </c>
      <c r="O7">
        <f>IF('Biodiesel Fraction'!$B21,'Biodiesel Fraction'!O30,0)*(1-O2)</f>
        <v>1.5156466837538555E-2</v>
      </c>
      <c r="P7">
        <f>IF('Biodiesel Fraction'!$B21,'Biodiesel Fraction'!P30,0)*(1-P2)</f>
        <v>1.4950717692248738E-2</v>
      </c>
      <c r="Q7">
        <f>IF('Biodiesel Fraction'!$B21,'Biodiesel Fraction'!Q30,0)*(1-Q2)</f>
        <v>1.4732004752969154E-2</v>
      </c>
      <c r="R7">
        <f>IF('Biodiesel Fraction'!$B21,'Biodiesel Fraction'!R30,0)*(1-R2)</f>
        <v>1.4468014700901569E-2</v>
      </c>
      <c r="S7">
        <f>IF('Biodiesel Fraction'!$B21,'Biodiesel Fraction'!S30,0)*(1-S2)</f>
        <v>1.41788403379001E-2</v>
      </c>
      <c r="T7">
        <f>IF('Biodiesel Fraction'!$B21,'Biodiesel Fraction'!T30,0)*(1-T2)</f>
        <v>1.3915318029630931E-2</v>
      </c>
      <c r="U7">
        <f>IF('Biodiesel Fraction'!$B21,'Biodiesel Fraction'!U30,0)*(1-U2)</f>
        <v>1.357649136020799E-2</v>
      </c>
      <c r="V7">
        <f>IF('Biodiesel Fraction'!$B21,'Biodiesel Fraction'!V30,0)*(1-V2)</f>
        <v>1.3213480774894881E-2</v>
      </c>
      <c r="W7">
        <f>IF('Biodiesel Fraction'!$B21,'Biodiesel Fraction'!W30,0)*(1-W2)</f>
        <v>1.2832067020729256E-2</v>
      </c>
      <c r="X7">
        <f>IF('Biodiesel Fraction'!$B21,'Biodiesel Fraction'!X30,0)*(1-X2)</f>
        <v>1.2436828021731792E-2</v>
      </c>
      <c r="Y7">
        <f>IF('Biodiesel Fraction'!$B21,'Biodiesel Fraction'!Y30,0)*(1-Y2)</f>
        <v>1.2035096957842575E-2</v>
      </c>
      <c r="Z7">
        <f>IF('Biodiesel Fraction'!$B21,'Biodiesel Fraction'!Z30,0)*(1-Z2)</f>
        <v>1.1624723582206144E-2</v>
      </c>
      <c r="AA7">
        <f>IF('Biodiesel Fraction'!$B21,'Biodiesel Fraction'!AA30,0)*(1-AA2)</f>
        <v>1.1188713164964068E-2</v>
      </c>
      <c r="AB7">
        <f>IF('Biodiesel Fraction'!$B21,'Biodiesel Fraction'!AB30,0)*(1-AB2)</f>
        <v>1.0737430616258233E-2</v>
      </c>
      <c r="AC7">
        <f>IF('Biodiesel Fraction'!$B21,'Biodiesel Fraction'!AC30,0)*(1-AC2)</f>
        <v>1.0284470287948004E-2</v>
      </c>
      <c r="AD7">
        <f>IF('Biodiesel Fraction'!$B21,'Biodiesel Fraction'!AD30,0)*(1-AD2)</f>
        <v>9.8238508580323555E-3</v>
      </c>
      <c r="AE7">
        <f>IF('Biodiesel Fraction'!$B21,'Biodiesel Fraction'!AE30,0)*(1-AE2)</f>
        <v>9.33617839566021E-3</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x14ac:dyDescent="0.25"/>
  <sheetData>
    <row r="1" spans="1:35" x14ac:dyDescent="0.25">
      <c r="A1" t="s">
        <v>90</v>
      </c>
    </row>
    <row r="2" spans="1:35" x14ac:dyDescent="0.25">
      <c r="A2" t="s">
        <v>504</v>
      </c>
    </row>
    <row r="3" spans="1:35" x14ac:dyDescent="0.25">
      <c r="A3" t="s">
        <v>505</v>
      </c>
    </row>
    <row r="4" spans="1:35" x14ac:dyDescent="0.25">
      <c r="A4" t="s">
        <v>91</v>
      </c>
    </row>
    <row r="5" spans="1:35" x14ac:dyDescent="0.2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x14ac:dyDescent="0.2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x14ac:dyDescent="0.2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x14ac:dyDescent="0.2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x14ac:dyDescent="0.2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x14ac:dyDescent="0.2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x14ac:dyDescent="0.2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x14ac:dyDescent="0.2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x14ac:dyDescent="0.2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x14ac:dyDescent="0.2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x14ac:dyDescent="0.2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x14ac:dyDescent="0.2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x14ac:dyDescent="0.2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x14ac:dyDescent="0.2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x14ac:dyDescent="0.2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x14ac:dyDescent="0.2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x14ac:dyDescent="0.2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x14ac:dyDescent="0.2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x14ac:dyDescent="0.2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x14ac:dyDescent="0.2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x14ac:dyDescent="0.2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x14ac:dyDescent="0.2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x14ac:dyDescent="0.2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x14ac:dyDescent="0.2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x14ac:dyDescent="0.2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x14ac:dyDescent="0.2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x14ac:dyDescent="0.2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x14ac:dyDescent="0.2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x14ac:dyDescent="0.2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x14ac:dyDescent="0.2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x14ac:dyDescent="0.2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x14ac:dyDescent="0.2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x14ac:dyDescent="0.2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x14ac:dyDescent="0.2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x14ac:dyDescent="0.2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x14ac:dyDescent="0.2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x14ac:dyDescent="0.2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x14ac:dyDescent="0.2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x14ac:dyDescent="0.2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x14ac:dyDescent="0.2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x14ac:dyDescent="0.2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x14ac:dyDescent="0.2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x14ac:dyDescent="0.2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x14ac:dyDescent="0.2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x14ac:dyDescent="0.2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x14ac:dyDescent="0.2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x14ac:dyDescent="0.2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x14ac:dyDescent="0.2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x14ac:dyDescent="0.2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x14ac:dyDescent="0.2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x14ac:dyDescent="0.2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x14ac:dyDescent="0.2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x14ac:dyDescent="0.2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x14ac:dyDescent="0.2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x14ac:dyDescent="0.2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x14ac:dyDescent="0.2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x14ac:dyDescent="0.2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x14ac:dyDescent="0.2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x14ac:dyDescent="0.2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x14ac:dyDescent="0.2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x14ac:dyDescent="0.2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x14ac:dyDescent="0.2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x14ac:dyDescent="0.2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x14ac:dyDescent="0.2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x14ac:dyDescent="0.2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x14ac:dyDescent="0.2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x14ac:dyDescent="0.2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x14ac:dyDescent="0.2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x14ac:dyDescent="0.2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x14ac:dyDescent="0.2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x14ac:dyDescent="0.2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x14ac:dyDescent="0.2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x14ac:dyDescent="0.2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x14ac:dyDescent="0.2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x14ac:dyDescent="0.2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x14ac:dyDescent="0.2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x14ac:dyDescent="0.2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x14ac:dyDescent="0.2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x14ac:dyDescent="0.2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x14ac:dyDescent="0.2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x14ac:dyDescent="0.2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x14ac:dyDescent="0.2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x14ac:dyDescent="0.2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x14ac:dyDescent="0.2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x14ac:dyDescent="0.2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x14ac:dyDescent="0.2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x14ac:dyDescent="0.2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x14ac:dyDescent="0.2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x14ac:dyDescent="0.2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x14ac:dyDescent="0.2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x14ac:dyDescent="0.2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x14ac:dyDescent="0.2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x14ac:dyDescent="0.25"/>
  <cols>
    <col min="1" max="1" width="21.42578125" hidden="1" customWidth="1"/>
    <col min="2" max="2" width="46.7109375" customWidth="1"/>
    <col min="32" max="32" width="8.7109375" style="50"/>
  </cols>
  <sheetData>
    <row r="1" spans="1:32" ht="15" customHeight="1" x14ac:dyDescent="0.25">
      <c r="B1" s="15" t="s">
        <v>170</v>
      </c>
    </row>
    <row r="2" spans="1:32" ht="15" customHeight="1" x14ac:dyDescent="0.25"/>
    <row r="3" spans="1:32" ht="15" customHeight="1" x14ac:dyDescent="0.25">
      <c r="C3" s="23" t="s">
        <v>171</v>
      </c>
      <c r="D3" s="23"/>
      <c r="E3" s="17"/>
      <c r="F3" s="17"/>
      <c r="G3" s="17"/>
    </row>
    <row r="4" spans="1:32" ht="15" customHeight="1" x14ac:dyDescent="0.25">
      <c r="C4" s="23" t="s">
        <v>172</v>
      </c>
      <c r="D4" s="23"/>
      <c r="E4" s="17"/>
      <c r="F4" s="17"/>
      <c r="G4" s="23" t="s">
        <v>173</v>
      </c>
    </row>
    <row r="5" spans="1:32" ht="15" customHeight="1" x14ac:dyDescent="0.25">
      <c r="C5" s="23" t="s">
        <v>174</v>
      </c>
      <c r="D5" s="23"/>
      <c r="E5" s="17"/>
      <c r="F5" s="17"/>
      <c r="G5" s="17"/>
    </row>
    <row r="6" spans="1:32" ht="15" customHeight="1" x14ac:dyDescent="0.25">
      <c r="C6" s="23" t="s">
        <v>175</v>
      </c>
      <c r="D6" s="17"/>
      <c r="E6" s="23"/>
      <c r="F6" s="17"/>
      <c r="G6" s="17"/>
    </row>
    <row r="7" spans="1:32" ht="12" customHeight="1" x14ac:dyDescent="0.25"/>
    <row r="8" spans="1:32" ht="12" customHeight="1" x14ac:dyDescent="0.25"/>
    <row r="9" spans="1:32" ht="12" customHeight="1" x14ac:dyDescent="0.25"/>
    <row r="10" spans="1:32" ht="15" customHeight="1" x14ac:dyDescent="0.25">
      <c r="A10" s="18" t="s">
        <v>270</v>
      </c>
      <c r="B10" s="19" t="s">
        <v>271</v>
      </c>
      <c r="AF10" s="51" t="s">
        <v>178</v>
      </c>
    </row>
    <row r="11" spans="1:32" ht="15" customHeight="1" x14ac:dyDescent="0.25">
      <c r="B11" s="15" t="s">
        <v>272</v>
      </c>
      <c r="AF11" s="51" t="s">
        <v>180</v>
      </c>
    </row>
    <row r="12" spans="1:32" ht="15" customHeight="1" x14ac:dyDescent="0.25">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x14ac:dyDescent="0.3">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x14ac:dyDescent="0.25"/>
    <row r="15" spans="1:32" ht="15" customHeight="1" x14ac:dyDescent="0.25">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x14ac:dyDescent="0.25">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x14ac:dyDescent="0.25">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x14ac:dyDescent="0.25">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x14ac:dyDescent="0.25">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x14ac:dyDescent="0.25">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x14ac:dyDescent="0.25">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x14ac:dyDescent="0.25">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x14ac:dyDescent="0.25">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x14ac:dyDescent="0.25">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x14ac:dyDescent="0.25">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x14ac:dyDescent="0.25">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x14ac:dyDescent="0.25">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x14ac:dyDescent="0.25">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x14ac:dyDescent="0.25">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x14ac:dyDescent="0.25">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x14ac:dyDescent="0.25">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x14ac:dyDescent="0.25">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x14ac:dyDescent="0.25">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x14ac:dyDescent="0.25">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x14ac:dyDescent="0.25">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x14ac:dyDescent="0.25">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x14ac:dyDescent="0.25">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x14ac:dyDescent="0.25">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x14ac:dyDescent="0.25">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x14ac:dyDescent="0.25">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x14ac:dyDescent="0.25">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x14ac:dyDescent="0.25">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x14ac:dyDescent="0.25">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x14ac:dyDescent="0.25">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x14ac:dyDescent="0.25">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x14ac:dyDescent="0.25">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x14ac:dyDescent="0.25">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x14ac:dyDescent="0.25">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x14ac:dyDescent="0.25">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x14ac:dyDescent="0.25">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x14ac:dyDescent="0.25">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x14ac:dyDescent="0.25">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x14ac:dyDescent="0.25">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x14ac:dyDescent="0.25">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x14ac:dyDescent="0.25">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x14ac:dyDescent="0.25">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x14ac:dyDescent="0.25">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x14ac:dyDescent="0.25">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x14ac:dyDescent="0.25">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x14ac:dyDescent="0.25">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x14ac:dyDescent="0.25">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x14ac:dyDescent="0.25">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x14ac:dyDescent="0.25">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x14ac:dyDescent="0.25">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x14ac:dyDescent="0.25">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x14ac:dyDescent="0.25">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x14ac:dyDescent="0.25">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x14ac:dyDescent="0.25">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x14ac:dyDescent="0.25">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x14ac:dyDescent="0.25">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x14ac:dyDescent="0.25">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x14ac:dyDescent="0.25">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x14ac:dyDescent="0.25">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x14ac:dyDescent="0.25">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x14ac:dyDescent="0.25">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x14ac:dyDescent="0.25">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x14ac:dyDescent="0.25">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x14ac:dyDescent="0.25">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x14ac:dyDescent="0.25">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x14ac:dyDescent="0.25">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x14ac:dyDescent="0.25">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x14ac:dyDescent="0.25">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x14ac:dyDescent="0.25">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x14ac:dyDescent="0.25">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x14ac:dyDescent="0.25">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x14ac:dyDescent="0.25">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x14ac:dyDescent="0.25">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x14ac:dyDescent="0.25">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x14ac:dyDescent="0.25">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x14ac:dyDescent="0.25">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x14ac:dyDescent="0.25">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x14ac:dyDescent="0.25">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x14ac:dyDescent="0.25">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x14ac:dyDescent="0.25">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x14ac:dyDescent="0.25">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x14ac:dyDescent="0.25">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x14ac:dyDescent="0.25">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x14ac:dyDescent="0.25">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x14ac:dyDescent="0.25">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x14ac:dyDescent="0.25">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x14ac:dyDescent="0.25">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x14ac:dyDescent="0.25">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x14ac:dyDescent="0.25">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x14ac:dyDescent="0.25">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x14ac:dyDescent="0.25">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x14ac:dyDescent="0.25">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x14ac:dyDescent="0.25">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x14ac:dyDescent="0.25">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x14ac:dyDescent="0.25">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x14ac:dyDescent="0.25">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x14ac:dyDescent="0.25">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x14ac:dyDescent="0.25">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x14ac:dyDescent="0.25">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x14ac:dyDescent="0.25">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x14ac:dyDescent="0.25">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x14ac:dyDescent="0.25">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x14ac:dyDescent="0.3"/>
    <row r="118" spans="1:32" ht="15" customHeight="1" x14ac:dyDescent="0.25">
      <c r="B118" s="59" t="s">
        <v>401</v>
      </c>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row>
    <row r="119" spans="1:32" ht="15" customHeight="1" x14ac:dyDescent="0.25">
      <c r="B119" s="22" t="s">
        <v>402</v>
      </c>
    </row>
    <row r="120" spans="1:32" ht="15" customHeight="1" x14ac:dyDescent="0.25">
      <c r="B120" s="22" t="s">
        <v>403</v>
      </c>
    </row>
    <row r="121" spans="1:32" ht="15" customHeight="1" x14ac:dyDescent="0.25">
      <c r="B121" s="22" t="s">
        <v>404</v>
      </c>
    </row>
    <row r="122" spans="1:32" ht="15" customHeight="1" x14ac:dyDescent="0.25">
      <c r="B122" s="22" t="s">
        <v>405</v>
      </c>
    </row>
    <row r="123" spans="1:32" ht="15" customHeight="1" x14ac:dyDescent="0.25">
      <c r="B123" s="22" t="s">
        <v>268</v>
      </c>
    </row>
    <row r="124" spans="1:32" ht="15" customHeight="1" x14ac:dyDescent="0.25">
      <c r="B124" s="22" t="s">
        <v>267</v>
      </c>
    </row>
    <row r="125" spans="1:32" ht="15" customHeight="1" x14ac:dyDescent="0.25">
      <c r="B125" s="22" t="s">
        <v>406</v>
      </c>
    </row>
    <row r="126" spans="1:32" ht="15" customHeight="1" x14ac:dyDescent="0.25">
      <c r="B126" s="22" t="s">
        <v>407</v>
      </c>
    </row>
    <row r="127" spans="1:32" ht="15" customHeight="1" x14ac:dyDescent="0.25">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x14ac:dyDescent="0.25">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x14ac:dyDescent="0.25">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x14ac:dyDescent="0.25">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x14ac:dyDescent="0.25">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x14ac:dyDescent="0.25">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x14ac:dyDescent="0.25"/>
    <row r="134" spans="1:32" ht="12" customHeight="1" x14ac:dyDescent="0.25">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x14ac:dyDescent="0.25">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x14ac:dyDescent="0.25">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x14ac:dyDescent="0.25">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x14ac:dyDescent="0.25">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x14ac:dyDescent="0.25">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x14ac:dyDescent="0.25">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x14ac:dyDescent="0.25">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x14ac:dyDescent="0.25"/>
    <row r="143" spans="1:32" ht="12" customHeight="1" x14ac:dyDescent="0.25">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x14ac:dyDescent="0.25">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x14ac:dyDescent="0.25">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x14ac:dyDescent="0.25">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x14ac:dyDescent="0.25">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x14ac:dyDescent="0.25">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x14ac:dyDescent="0.25">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x14ac:dyDescent="0.25">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x14ac:dyDescent="0.25">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x14ac:dyDescent="0.25">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x14ac:dyDescent="0.25">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x14ac:dyDescent="0.25">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x14ac:dyDescent="0.25">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x14ac:dyDescent="0.25">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x14ac:dyDescent="0.25">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x14ac:dyDescent="0.25">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x14ac:dyDescent="0.25">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x14ac:dyDescent="0.25">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x14ac:dyDescent="0.25">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x14ac:dyDescent="0.25">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x14ac:dyDescent="0.25">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x14ac:dyDescent="0.25">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x14ac:dyDescent="0.25">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x14ac:dyDescent="0.25">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x14ac:dyDescent="0.25">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x14ac:dyDescent="0.25">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x14ac:dyDescent="0.25">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x14ac:dyDescent="0.25">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x14ac:dyDescent="0.25">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x14ac:dyDescent="0.25">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x14ac:dyDescent="0.25">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x14ac:dyDescent="0.25">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x14ac:dyDescent="0.25">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x14ac:dyDescent="0.25">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x14ac:dyDescent="0.25">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x14ac:dyDescent="0.25">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x14ac:dyDescent="0.25">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x14ac:dyDescent="0.25">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x14ac:dyDescent="0.25">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x14ac:dyDescent="0.25">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x14ac:dyDescent="0.25">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x14ac:dyDescent="0.25">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x14ac:dyDescent="0.25">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x14ac:dyDescent="0.25">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x14ac:dyDescent="0.25">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x14ac:dyDescent="0.25">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x14ac:dyDescent="0.25">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x14ac:dyDescent="0.25">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x14ac:dyDescent="0.25">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x14ac:dyDescent="0.25">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x14ac:dyDescent="0.25">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x14ac:dyDescent="0.25">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x14ac:dyDescent="0.25">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x14ac:dyDescent="0.25">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x14ac:dyDescent="0.25">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x14ac:dyDescent="0.25">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x14ac:dyDescent="0.25">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x14ac:dyDescent="0.25">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x14ac:dyDescent="0.25">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x14ac:dyDescent="0.25">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x14ac:dyDescent="0.25">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x14ac:dyDescent="0.25">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x14ac:dyDescent="0.25">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x14ac:dyDescent="0.25">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x14ac:dyDescent="0.25">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x14ac:dyDescent="0.25">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x14ac:dyDescent="0.25">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x14ac:dyDescent="0.25">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x14ac:dyDescent="0.25">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x14ac:dyDescent="0.25">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x14ac:dyDescent="0.25">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x14ac:dyDescent="0.25">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x14ac:dyDescent="0.25">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x14ac:dyDescent="0.25">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x14ac:dyDescent="0.25"/>
    <row r="228" spans="1:32" ht="15" customHeight="1" x14ac:dyDescent="0.25">
      <c r="B228" s="28"/>
    </row>
    <row r="229" spans="1:32" ht="15" customHeight="1" x14ac:dyDescent="0.25">
      <c r="B229" s="22"/>
    </row>
    <row r="230" spans="1:32" ht="15" customHeight="1" x14ac:dyDescent="0.25">
      <c r="B230" s="22"/>
    </row>
    <row r="231" spans="1:32" ht="15" customHeight="1" x14ac:dyDescent="0.25">
      <c r="B231" s="22"/>
    </row>
    <row r="232" spans="1:32" ht="15" customHeight="1" x14ac:dyDescent="0.25">
      <c r="B232" s="22"/>
    </row>
    <row r="233" spans="1:32" ht="15" customHeight="1" x14ac:dyDescent="0.25">
      <c r="B233" s="22"/>
    </row>
    <row r="234" spans="1:32" ht="15" customHeight="1" x14ac:dyDescent="0.25">
      <c r="B234" s="22"/>
    </row>
    <row r="235" spans="1:32" ht="15" customHeight="1" x14ac:dyDescent="0.25">
      <c r="B235" s="22"/>
    </row>
    <row r="236" spans="1:32" ht="15" customHeight="1" x14ac:dyDescent="0.25">
      <c r="B236" s="22"/>
    </row>
    <row r="248" ht="12" customHeight="1" x14ac:dyDescent="0.25"/>
    <row r="252" ht="12" customHeight="1" x14ac:dyDescent="0.25"/>
    <row r="255" ht="12" customHeight="1" x14ac:dyDescent="0.25"/>
    <row r="257" spans="2:32" ht="15" customHeight="1" x14ac:dyDescent="0.25"/>
    <row r="258" spans="2:32" ht="15" customHeight="1" x14ac:dyDescent="0.25">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row>
    <row r="267" spans="2:32" ht="12" customHeight="1" x14ac:dyDescent="0.25"/>
    <row r="268" spans="2:32" ht="12" customHeight="1" x14ac:dyDescent="0.25"/>
    <row r="269" spans="2:32" ht="12" customHeight="1" x14ac:dyDescent="0.25"/>
    <row r="270" spans="2:32" ht="12" customHeight="1" x14ac:dyDescent="0.25"/>
    <row r="271" spans="2:32" ht="12" customHeight="1" x14ac:dyDescent="0.25"/>
    <row r="272" spans="2:3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3" ht="15" customHeight="1" x14ac:dyDescent="0.25"/>
    <row r="304" ht="15" customHeight="1" x14ac:dyDescent="0.25"/>
    <row r="310" ht="12" customHeight="1" x14ac:dyDescent="0.25"/>
    <row r="327" ht="12" customHeight="1" x14ac:dyDescent="0.25"/>
    <row r="329" ht="12" customHeight="1" x14ac:dyDescent="0.25"/>
    <row r="339" spans="2:32" ht="15" customHeight="1" x14ac:dyDescent="0.25"/>
    <row r="340" spans="2:32" ht="15" customHeight="1" x14ac:dyDescent="0.25">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row>
    <row r="346" spans="2:32" ht="12" customHeight="1" x14ac:dyDescent="0.25"/>
    <row r="347" spans="2:32" ht="12" customHeight="1" x14ac:dyDescent="0.25"/>
    <row r="348" spans="2:32" ht="12" customHeight="1" x14ac:dyDescent="0.25"/>
    <row r="349" spans="2:32" ht="12" customHeight="1" x14ac:dyDescent="0.25"/>
    <row r="350" spans="2:32" ht="12" customHeight="1" x14ac:dyDescent="0.25"/>
    <row r="351" spans="2:32" ht="12" customHeight="1" x14ac:dyDescent="0.25"/>
    <row r="352" spans="2:3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8" ht="15" customHeight="1" x14ac:dyDescent="0.25"/>
    <row r="379" ht="15" customHeight="1" x14ac:dyDescent="0.25"/>
    <row r="385" ht="12" customHeight="1" x14ac:dyDescent="0.25"/>
    <row r="402" ht="12" customHeight="1" x14ac:dyDescent="0.25"/>
    <row r="405" ht="12" customHeight="1" x14ac:dyDescent="0.25"/>
    <row r="411" ht="12" customHeight="1" x14ac:dyDescent="0.25"/>
    <row r="428" ht="12" customHeight="1" x14ac:dyDescent="0.25"/>
    <row r="431" ht="12" customHeight="1" x14ac:dyDescent="0.25"/>
    <row r="435" ht="12" customHeight="1" x14ac:dyDescent="0.25"/>
    <row r="446" ht="12" customHeight="1" x14ac:dyDescent="0.25"/>
    <row r="449" spans="2:32" ht="12" customHeight="1" x14ac:dyDescent="0.25"/>
    <row r="451" spans="2:32" ht="15" customHeight="1" x14ac:dyDescent="0.25"/>
    <row r="452" spans="2:32" ht="15" customHeight="1" x14ac:dyDescent="0.25">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row>
    <row r="460" spans="2:32" ht="12" customHeight="1" x14ac:dyDescent="0.25"/>
    <row r="461" spans="2:32" ht="12" customHeight="1" x14ac:dyDescent="0.25"/>
    <row r="462" spans="2:32" ht="12" customHeight="1" x14ac:dyDescent="0.25"/>
    <row r="463" spans="2:32" ht="12" customHeight="1" x14ac:dyDescent="0.25"/>
    <row r="464" spans="2:32"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3" ht="15" customHeight="1" x14ac:dyDescent="0.25"/>
    <row r="504" ht="15" customHeight="1" x14ac:dyDescent="0.25"/>
    <row r="510" ht="12" customHeight="1" x14ac:dyDescent="0.25"/>
    <row r="527" ht="12" customHeight="1" x14ac:dyDescent="0.25"/>
    <row r="529" ht="12" customHeight="1" x14ac:dyDescent="0.25"/>
    <row r="535" ht="12" customHeight="1" x14ac:dyDescent="0.25"/>
    <row r="552" spans="2:32" ht="12" customHeight="1" x14ac:dyDescent="0.25"/>
    <row r="554" spans="2:32" ht="12" customHeight="1" x14ac:dyDescent="0.25"/>
    <row r="556" spans="2:32" ht="15" customHeight="1" x14ac:dyDescent="0.25"/>
    <row r="557" spans="2:32" ht="15" customHeight="1" x14ac:dyDescent="0.25">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row>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8" ht="15" customHeight="1" x14ac:dyDescent="0.25"/>
    <row r="579" ht="15" customHeight="1" x14ac:dyDescent="0.25"/>
    <row r="584" ht="12" customHeight="1" x14ac:dyDescent="0.25"/>
    <row r="600" ht="12" customHeight="1" x14ac:dyDescent="0.25"/>
    <row r="602" ht="12" customHeight="1" x14ac:dyDescent="0.25"/>
    <row r="607" ht="12" customHeight="1" x14ac:dyDescent="0.25"/>
    <row r="623" ht="12" customHeight="1" x14ac:dyDescent="0.25"/>
    <row r="625" spans="2:32" ht="12" customHeight="1" x14ac:dyDescent="0.25"/>
    <row r="627" spans="2:32" ht="12" customHeight="1" x14ac:dyDescent="0.25"/>
    <row r="630" spans="2:32" ht="12" customHeight="1" x14ac:dyDescent="0.25"/>
    <row r="632" spans="2:32" ht="12" customHeight="1" x14ac:dyDescent="0.25"/>
    <row r="633" spans="2:32" ht="12" customHeight="1" x14ac:dyDescent="0.25"/>
    <row r="635" spans="2:32" ht="12" customHeight="1" x14ac:dyDescent="0.25"/>
    <row r="637" spans="2:32" ht="15" customHeight="1" x14ac:dyDescent="0.25"/>
    <row r="638" spans="2:32" ht="15" customHeight="1" x14ac:dyDescent="0.25">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row>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8" ht="15" customHeight="1" x14ac:dyDescent="0.25"/>
    <row r="679" ht="15" customHeight="1" x14ac:dyDescent="0.25"/>
    <row r="682" ht="12" customHeight="1" x14ac:dyDescent="0.25"/>
    <row r="698" ht="12" customHeight="1" x14ac:dyDescent="0.25"/>
    <row r="703" ht="12" customHeight="1" x14ac:dyDescent="0.25"/>
    <row r="709" spans="2:32" ht="15" customHeight="1" x14ac:dyDescent="0.25"/>
    <row r="710" spans="2:32" ht="15" customHeight="1" x14ac:dyDescent="0.25">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row>
    <row r="716" spans="2:32" ht="12" customHeight="1" x14ac:dyDescent="0.25"/>
    <row r="717" spans="2:32" ht="12" customHeight="1" x14ac:dyDescent="0.25"/>
    <row r="718" spans="2:32" ht="12" customHeight="1" x14ac:dyDescent="0.25"/>
    <row r="719" spans="2:32" ht="12" customHeight="1" x14ac:dyDescent="0.25"/>
    <row r="720" spans="2:32"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3" ht="15" customHeight="1" x14ac:dyDescent="0.25"/>
    <row r="754" ht="15" customHeight="1" x14ac:dyDescent="0.25"/>
    <row r="768" ht="12" customHeight="1" x14ac:dyDescent="0.25"/>
    <row r="780" ht="12" customHeight="1" x14ac:dyDescent="0.25"/>
    <row r="784" ht="12" customHeight="1" x14ac:dyDescent="0.25"/>
    <row r="796" ht="12" customHeight="1" x14ac:dyDescent="0.25"/>
    <row r="810" ht="12" customHeight="1" x14ac:dyDescent="0.25"/>
    <row r="814" ht="12" customHeight="1" x14ac:dyDescent="0.25"/>
    <row r="825" ht="12" customHeight="1" x14ac:dyDescent="0.25"/>
    <row r="835" ht="12" customHeight="1" x14ac:dyDescent="0.25"/>
    <row r="847" ht="12" customHeight="1" x14ac:dyDescent="0.25"/>
    <row r="858" ht="12" customHeight="1" x14ac:dyDescent="0.25"/>
    <row r="870" ht="12" customHeight="1" x14ac:dyDescent="0.25"/>
    <row r="881" spans="2:32" ht="12" customHeight="1" x14ac:dyDescent="0.25"/>
    <row r="885" spans="2:32" ht="15" customHeight="1" x14ac:dyDescent="0.25"/>
    <row r="886" spans="2:32" ht="15" customHeight="1" x14ac:dyDescent="0.25">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row>
    <row r="889" spans="2:32" ht="12" customHeight="1" x14ac:dyDescent="0.25"/>
    <row r="890" spans="2:32" ht="12" customHeight="1" x14ac:dyDescent="0.25"/>
    <row r="891" spans="2:32" ht="12" customHeight="1" x14ac:dyDescent="0.25"/>
    <row r="892" spans="2:32" ht="12" customHeight="1" x14ac:dyDescent="0.25"/>
    <row r="893" spans="2:32" ht="12" customHeight="1" x14ac:dyDescent="0.25"/>
    <row r="894" spans="2:32" ht="12" customHeight="1" x14ac:dyDescent="0.25"/>
    <row r="895" spans="2:32" ht="12" customHeight="1" x14ac:dyDescent="0.25"/>
    <row r="896" spans="2:32" ht="12" customHeight="1" x14ac:dyDescent="0.25"/>
    <row r="897" ht="12" customHeight="1" x14ac:dyDescent="0.25"/>
    <row r="898" ht="12" customHeight="1" x14ac:dyDescent="0.25"/>
    <row r="899" ht="12" customHeight="1" x14ac:dyDescent="0.25"/>
    <row r="903" ht="15" customHeight="1" x14ac:dyDescent="0.25"/>
    <row r="904" ht="15" customHeight="1" x14ac:dyDescent="0.25"/>
    <row r="910" ht="12" customHeight="1" x14ac:dyDescent="0.25"/>
    <row r="927" ht="12" customHeight="1" x14ac:dyDescent="0.25"/>
    <row r="929" ht="12" customHeight="1" x14ac:dyDescent="0.25"/>
    <row r="935" ht="12" customHeight="1" x14ac:dyDescent="0.25"/>
    <row r="952" ht="12" customHeight="1" x14ac:dyDescent="0.25"/>
    <row r="954" ht="12" customHeight="1" x14ac:dyDescent="0.25"/>
    <row r="956" ht="12" customHeight="1" x14ac:dyDescent="0.25"/>
    <row r="968" spans="2:32" ht="15" customHeight="1" x14ac:dyDescent="0.25"/>
    <row r="969" spans="2:32" ht="15" customHeight="1" x14ac:dyDescent="0.25">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row>
    <row r="975" spans="2:32" ht="12" customHeight="1" x14ac:dyDescent="0.25"/>
    <row r="976" spans="2:32"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3" ht="15" customHeight="1" x14ac:dyDescent="0.25"/>
    <row r="1004" ht="15" customHeight="1" x14ac:dyDescent="0.25"/>
    <row r="1010" ht="12" customHeight="1" x14ac:dyDescent="0.25"/>
    <row r="1027" ht="12" customHeight="1" x14ac:dyDescent="0.25"/>
    <row r="1030" ht="12" customHeight="1" x14ac:dyDescent="0.25"/>
    <row r="1036" ht="12" customHeight="1" x14ac:dyDescent="0.25"/>
    <row r="1053" ht="12" customHeight="1" x14ac:dyDescent="0.25"/>
    <row r="1056" ht="12" customHeight="1" x14ac:dyDescent="0.25"/>
    <row r="1058" spans="2:32" ht="12" customHeight="1" x14ac:dyDescent="0.25"/>
    <row r="1070" spans="2:32" ht="15" customHeight="1" x14ac:dyDescent="0.25"/>
    <row r="1071" spans="2:32" ht="15" customHeight="1" x14ac:dyDescent="0.25">
      <c r="B1071" s="58"/>
      <c r="C1071" s="58"/>
      <c r="D1071" s="58"/>
      <c r="E1071" s="58"/>
      <c r="F1071" s="58"/>
      <c r="G1071" s="58"/>
      <c r="H1071" s="58"/>
      <c r="I1071" s="58"/>
      <c r="J1071" s="58"/>
      <c r="K1071" s="58"/>
      <c r="L1071" s="58"/>
      <c r="M1071" s="58"/>
      <c r="N1071" s="58"/>
      <c r="O1071" s="58"/>
      <c r="P1071" s="58"/>
      <c r="Q1071" s="58"/>
      <c r="R1071" s="58"/>
      <c r="S1071" s="58"/>
      <c r="T1071" s="58"/>
      <c r="U1071" s="58"/>
      <c r="V1071" s="58"/>
      <c r="W1071" s="58"/>
      <c r="X1071" s="58"/>
      <c r="Y1071" s="58"/>
      <c r="Z1071" s="58"/>
      <c r="AA1071" s="58"/>
      <c r="AB1071" s="58"/>
      <c r="AC1071" s="58"/>
      <c r="AD1071" s="58"/>
      <c r="AE1071" s="58"/>
      <c r="AF1071" s="58"/>
    </row>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3" ht="15" customHeight="1" x14ac:dyDescent="0.25"/>
    <row r="1104" ht="15" customHeight="1" x14ac:dyDescent="0.25"/>
    <row r="1110" ht="12" customHeight="1" x14ac:dyDescent="0.25"/>
    <row r="1127" ht="12" customHeight="1" x14ac:dyDescent="0.25"/>
    <row r="1129" ht="12" customHeight="1" x14ac:dyDescent="0.25"/>
    <row r="1135" ht="12" customHeight="1" x14ac:dyDescent="0.25"/>
    <row r="1152" ht="12" customHeight="1" x14ac:dyDescent="0.25"/>
    <row r="1154" ht="12" customHeight="1" x14ac:dyDescent="0.25"/>
    <row r="1156" ht="12" customHeight="1" x14ac:dyDescent="0.25"/>
    <row r="1168" ht="15" customHeight="1" x14ac:dyDescent="0.25"/>
    <row r="1169" spans="2:32" ht="15" customHeight="1" x14ac:dyDescent="0.25">
      <c r="B1169" s="58"/>
      <c r="C1169" s="58"/>
      <c r="D1169" s="58"/>
      <c r="E1169" s="58"/>
      <c r="F1169" s="58"/>
      <c r="G1169" s="58"/>
      <c r="H1169" s="58"/>
      <c r="I1169" s="58"/>
      <c r="J1169" s="58"/>
      <c r="K1169" s="58"/>
      <c r="L1169" s="58"/>
      <c r="M1169" s="58"/>
      <c r="N1169" s="58"/>
      <c r="O1169" s="58"/>
      <c r="P1169" s="58"/>
      <c r="Q1169" s="58"/>
      <c r="R1169" s="58"/>
      <c r="S1169" s="58"/>
      <c r="T1169" s="58"/>
      <c r="U1169" s="58"/>
      <c r="V1169" s="58"/>
      <c r="W1169" s="58"/>
      <c r="X1169" s="58"/>
      <c r="Y1169" s="58"/>
      <c r="Z1169" s="58"/>
      <c r="AA1169" s="58"/>
      <c r="AB1169" s="58"/>
      <c r="AC1169" s="58"/>
      <c r="AD1169" s="58"/>
      <c r="AE1169" s="58"/>
      <c r="AF1169" s="58"/>
    </row>
    <row r="1175" spans="2:32" ht="12" customHeight="1" x14ac:dyDescent="0.25"/>
    <row r="1176" spans="2:32" ht="12" customHeight="1" x14ac:dyDescent="0.25"/>
    <row r="1177" spans="2:32" ht="12" customHeight="1" x14ac:dyDescent="0.25"/>
    <row r="1178" spans="2:32" ht="12" customHeight="1" x14ac:dyDescent="0.25"/>
    <row r="1179" spans="2:32" ht="12" customHeight="1" x14ac:dyDescent="0.25"/>
    <row r="1180" spans="2:32" ht="12" customHeight="1" x14ac:dyDescent="0.25"/>
    <row r="1181" spans="2:32" ht="12" customHeight="1" x14ac:dyDescent="0.25"/>
    <row r="1182" spans="2:32" ht="12" customHeight="1" x14ac:dyDescent="0.25"/>
    <row r="1183" spans="2:32" ht="12" customHeight="1" x14ac:dyDescent="0.25"/>
    <row r="1184" spans="2:32"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3" ht="15" customHeight="1" x14ac:dyDescent="0.25"/>
    <row r="1204" ht="15" customHeight="1" x14ac:dyDescent="0.25"/>
    <row r="1210" ht="12" customHeight="1" x14ac:dyDescent="0.25"/>
    <row r="1227" ht="12" customHeight="1" x14ac:dyDescent="0.25"/>
    <row r="1229" ht="12" customHeight="1" x14ac:dyDescent="0.25"/>
    <row r="1235" ht="12" customHeight="1" x14ac:dyDescent="0.25"/>
    <row r="1252" ht="12" customHeight="1" x14ac:dyDescent="0.25"/>
    <row r="1254" ht="12" customHeight="1" x14ac:dyDescent="0.25"/>
    <row r="1256" ht="12" customHeight="1" x14ac:dyDescent="0.25"/>
    <row r="1268" spans="2:32" ht="15" customHeight="1" x14ac:dyDescent="0.25"/>
    <row r="1269" spans="2:32" ht="15" customHeight="1" x14ac:dyDescent="0.25">
      <c r="B1269" s="58"/>
      <c r="C1269" s="58"/>
      <c r="D1269" s="58"/>
      <c r="E1269" s="58"/>
      <c r="F1269" s="58"/>
      <c r="G1269" s="58"/>
      <c r="H1269" s="58"/>
      <c r="I1269" s="58"/>
      <c r="J1269" s="58"/>
      <c r="K1269" s="58"/>
      <c r="L1269" s="58"/>
      <c r="M1269" s="58"/>
      <c r="N1269" s="58"/>
      <c r="O1269" s="58"/>
      <c r="P1269" s="58"/>
      <c r="Q1269" s="58"/>
      <c r="R1269" s="58"/>
      <c r="S1269" s="58"/>
      <c r="T1269" s="58"/>
      <c r="U1269" s="58"/>
      <c r="V1269" s="58"/>
      <c r="W1269" s="58"/>
      <c r="X1269" s="58"/>
      <c r="Y1269" s="58"/>
      <c r="Z1269" s="58"/>
      <c r="AA1269" s="58"/>
      <c r="AB1269" s="58"/>
      <c r="AC1269" s="58"/>
      <c r="AD1269" s="58"/>
      <c r="AE1269" s="58"/>
      <c r="AF1269" s="58"/>
    </row>
    <row r="1275" spans="2:32" ht="12" customHeight="1" x14ac:dyDescent="0.25"/>
    <row r="1276" spans="2:32" ht="12" customHeight="1" x14ac:dyDescent="0.25"/>
    <row r="1277" spans="2:32" ht="12" customHeight="1" x14ac:dyDescent="0.25"/>
    <row r="1278" spans="2:32" ht="12" customHeight="1" x14ac:dyDescent="0.25"/>
    <row r="1279" spans="2:32" ht="12" customHeight="1" x14ac:dyDescent="0.25"/>
    <row r="1280" spans="2:32"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3" ht="15" customHeight="1" x14ac:dyDescent="0.25"/>
    <row r="1304" ht="15" customHeight="1" x14ac:dyDescent="0.25"/>
    <row r="1306" ht="12" customHeight="1" x14ac:dyDescent="0.25"/>
    <row r="1311" ht="12" customHeight="1" x14ac:dyDescent="0.25"/>
    <row r="1315" ht="12" customHeight="1" x14ac:dyDescent="0.25"/>
    <row r="1331" ht="12" customHeight="1" x14ac:dyDescent="0.25"/>
    <row r="1362" ht="12" customHeight="1" x14ac:dyDescent="0.25"/>
    <row r="1378" ht="12" customHeight="1" x14ac:dyDescent="0.25"/>
    <row r="1397" ht="12" customHeight="1" x14ac:dyDescent="0.25"/>
    <row r="1452" ht="12" customHeight="1" x14ac:dyDescent="0.25"/>
    <row r="1464" ht="12" customHeight="1" x14ac:dyDescent="0.25"/>
    <row r="1483" spans="2:32" ht="15" customHeight="1" x14ac:dyDescent="0.25"/>
    <row r="1484" spans="2:32" ht="15" customHeight="1" x14ac:dyDescent="0.25">
      <c r="B1484" s="58"/>
      <c r="C1484" s="58"/>
      <c r="D1484" s="58"/>
      <c r="E1484" s="58"/>
      <c r="F1484" s="58"/>
      <c r="G1484" s="58"/>
      <c r="H1484" s="58"/>
      <c r="I1484" s="58"/>
      <c r="J1484" s="58"/>
      <c r="K1484" s="58"/>
      <c r="L1484" s="58"/>
      <c r="M1484" s="58"/>
      <c r="N1484" s="58"/>
      <c r="O1484" s="58"/>
      <c r="P1484" s="58"/>
      <c r="Q1484" s="58"/>
      <c r="R1484" s="58"/>
      <c r="S1484" s="58"/>
      <c r="T1484" s="58"/>
      <c r="U1484" s="58"/>
      <c r="V1484" s="58"/>
      <c r="W1484" s="58"/>
      <c r="X1484" s="58"/>
      <c r="Y1484" s="58"/>
      <c r="Z1484" s="58"/>
      <c r="AA1484" s="58"/>
      <c r="AB1484" s="58"/>
      <c r="AC1484" s="58"/>
      <c r="AD1484" s="58"/>
      <c r="AE1484" s="58"/>
      <c r="AF1484" s="58"/>
    </row>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8" ht="15" customHeight="1" x14ac:dyDescent="0.25"/>
    <row r="1529" ht="15" customHeight="1" x14ac:dyDescent="0.25"/>
    <row r="1584" ht="12" customHeight="1" x14ac:dyDescent="0.25"/>
    <row r="1585" ht="12" customHeight="1" x14ac:dyDescent="0.25"/>
    <row r="1640" ht="12" customHeight="1" x14ac:dyDescent="0.25"/>
    <row r="1641" ht="12" customHeight="1" x14ac:dyDescent="0.25"/>
    <row r="1696" ht="12" customHeight="1" x14ac:dyDescent="0.25"/>
    <row r="1697" ht="12" customHeight="1" x14ac:dyDescent="0.25"/>
    <row r="1712" ht="15" customHeight="1" x14ac:dyDescent="0.25"/>
    <row r="1713" spans="2:32" ht="15" customHeight="1" x14ac:dyDescent="0.25">
      <c r="B1713" s="58"/>
      <c r="C1713" s="58"/>
      <c r="D1713" s="58"/>
      <c r="E1713" s="58"/>
      <c r="F1713" s="58"/>
      <c r="G1713" s="58"/>
      <c r="H1713" s="58"/>
      <c r="I1713" s="58"/>
      <c r="J1713" s="58"/>
      <c r="K1713" s="58"/>
      <c r="L1713" s="58"/>
      <c r="M1713" s="58"/>
      <c r="N1713" s="58"/>
      <c r="O1713" s="58"/>
      <c r="P1713" s="58"/>
      <c r="Q1713" s="58"/>
      <c r="R1713" s="58"/>
      <c r="S1713" s="58"/>
      <c r="T1713" s="58"/>
      <c r="U1713" s="58"/>
      <c r="V1713" s="58"/>
      <c r="W1713" s="58"/>
      <c r="X1713" s="58"/>
      <c r="Y1713" s="58"/>
      <c r="Z1713" s="58"/>
      <c r="AA1713" s="58"/>
      <c r="AB1713" s="58"/>
      <c r="AC1713" s="58"/>
      <c r="AD1713" s="58"/>
      <c r="AE1713" s="58"/>
      <c r="AF1713" s="58"/>
    </row>
    <row r="1714" spans="2:32" ht="12" customHeight="1" x14ac:dyDescent="0.25"/>
    <row r="1715" spans="2:32" ht="12" customHeight="1" x14ac:dyDescent="0.25"/>
    <row r="1716" spans="2:32" ht="12" customHeight="1" x14ac:dyDescent="0.25"/>
    <row r="1717" spans="2:32" ht="12" customHeight="1" x14ac:dyDescent="0.25"/>
    <row r="1718" spans="2:32" ht="12" customHeight="1" x14ac:dyDescent="0.25"/>
    <row r="1719" spans="2:32" ht="12" customHeight="1" x14ac:dyDescent="0.25"/>
    <row r="1720" spans="2:32" ht="12" customHeight="1" x14ac:dyDescent="0.25"/>
    <row r="1721" spans="2:32" ht="12" customHeight="1" x14ac:dyDescent="0.25"/>
    <row r="1722" spans="2:32" ht="12" customHeight="1" x14ac:dyDescent="0.25"/>
    <row r="1723" spans="2:32" ht="12" customHeight="1" x14ac:dyDescent="0.25"/>
    <row r="1724" spans="2:32" ht="12" customHeight="1" x14ac:dyDescent="0.25"/>
    <row r="1728" spans="2:32" ht="15" customHeight="1" x14ac:dyDescent="0.25"/>
    <row r="1729" ht="15" customHeight="1" x14ac:dyDescent="0.25"/>
    <row r="1731" ht="12" customHeight="1" x14ac:dyDescent="0.25"/>
    <row r="1767" ht="12" customHeight="1" x14ac:dyDescent="0.25"/>
    <row r="1813" ht="12" customHeight="1" x14ac:dyDescent="0.25"/>
    <row r="1849" ht="12" customHeight="1" x14ac:dyDescent="0.25"/>
    <row r="1885" ht="12" customHeight="1" x14ac:dyDescent="0.25"/>
    <row r="1887" ht="12" customHeight="1" x14ac:dyDescent="0.25"/>
    <row r="1923" ht="12" customHeight="1" x14ac:dyDescent="0.25"/>
    <row r="1959" ht="12" customHeight="1" x14ac:dyDescent="0.25"/>
    <row r="1960" ht="12" customHeight="1" x14ac:dyDescent="0.25"/>
    <row r="1961" ht="12" customHeight="1" x14ac:dyDescent="0.25"/>
    <row r="1970" ht="12" customHeight="1" x14ac:dyDescent="0.25"/>
    <row r="1979" ht="12" customHeight="1" x14ac:dyDescent="0.25"/>
    <row r="1989" spans="2:32" ht="15" customHeight="1" x14ac:dyDescent="0.25"/>
    <row r="1990" spans="2:32" ht="15" customHeight="1" x14ac:dyDescent="0.25">
      <c r="B1990" s="58"/>
      <c r="C1990" s="58"/>
      <c r="D1990" s="58"/>
      <c r="E1990" s="58"/>
      <c r="F1990" s="58"/>
      <c r="G1990" s="58"/>
      <c r="H1990" s="58"/>
      <c r="I1990" s="58"/>
      <c r="J1990" s="58"/>
      <c r="K1990" s="58"/>
      <c r="L1990" s="58"/>
      <c r="M1990" s="58"/>
      <c r="N1990" s="58"/>
      <c r="O1990" s="58"/>
      <c r="P1990" s="58"/>
      <c r="Q1990" s="58"/>
      <c r="R1990" s="58"/>
      <c r="S1990" s="58"/>
      <c r="T1990" s="58"/>
      <c r="U1990" s="58"/>
      <c r="V1990" s="58"/>
      <c r="W1990" s="58"/>
      <c r="X1990" s="58"/>
      <c r="Y1990" s="58"/>
      <c r="Z1990" s="58"/>
      <c r="AA1990" s="58"/>
      <c r="AB1990" s="58"/>
      <c r="AC1990" s="58"/>
      <c r="AD1990" s="58"/>
      <c r="AE1990" s="58"/>
      <c r="AF1990" s="58"/>
    </row>
    <row r="1998" spans="2:32" ht="12" customHeight="1" x14ac:dyDescent="0.25"/>
    <row r="1999" spans="2:32" ht="12" customHeight="1" x14ac:dyDescent="0.25"/>
    <row r="2000" spans="2:32"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3" ht="15" customHeight="1" x14ac:dyDescent="0.25"/>
    <row r="2054" ht="15" customHeight="1" x14ac:dyDescent="0.25"/>
    <row r="2144" ht="12" customHeight="1" x14ac:dyDescent="0.25"/>
    <row r="2234" ht="12" customHeight="1" x14ac:dyDescent="0.25"/>
    <row r="2324" spans="2:32" ht="15" customHeight="1" x14ac:dyDescent="0.25"/>
    <row r="2325" spans="2:32" ht="15" customHeight="1" x14ac:dyDescent="0.25">
      <c r="B2325" s="58"/>
      <c r="C2325" s="58"/>
      <c r="D2325" s="58"/>
      <c r="E2325" s="58"/>
      <c r="F2325" s="58"/>
      <c r="G2325" s="58"/>
      <c r="H2325" s="58"/>
      <c r="I2325" s="58"/>
      <c r="J2325" s="58"/>
      <c r="K2325" s="58"/>
      <c r="L2325" s="58"/>
      <c r="M2325" s="58"/>
      <c r="N2325" s="58"/>
      <c r="O2325" s="58"/>
      <c r="P2325" s="58"/>
      <c r="Q2325" s="58"/>
      <c r="R2325" s="58"/>
      <c r="S2325" s="58"/>
      <c r="T2325" s="58"/>
      <c r="U2325" s="58"/>
      <c r="V2325" s="58"/>
      <c r="W2325" s="58"/>
      <c r="X2325" s="58"/>
      <c r="Y2325" s="58"/>
      <c r="Z2325" s="58"/>
      <c r="AA2325" s="58"/>
      <c r="AB2325" s="58"/>
      <c r="AC2325" s="58"/>
      <c r="AD2325" s="58"/>
      <c r="AE2325" s="58"/>
      <c r="AF2325" s="58"/>
    </row>
    <row r="2327" spans="2:32" ht="12" customHeight="1" x14ac:dyDescent="0.25"/>
    <row r="2328" spans="2:32" ht="12" customHeight="1" x14ac:dyDescent="0.25"/>
    <row r="2329" spans="2:32" ht="12" customHeight="1" x14ac:dyDescent="0.25"/>
    <row r="2330" spans="2:32" ht="12" customHeight="1" x14ac:dyDescent="0.25"/>
    <row r="2331" spans="2:32" ht="12" customHeight="1" x14ac:dyDescent="0.25"/>
    <row r="2332" spans="2:32" ht="12" customHeight="1" x14ac:dyDescent="0.25"/>
    <row r="2333" spans="2:32" ht="12" customHeight="1" x14ac:dyDescent="0.25"/>
    <row r="2334" spans="2:32" ht="12" customHeight="1" x14ac:dyDescent="0.25"/>
    <row r="2335" spans="2:32" ht="12" customHeight="1" x14ac:dyDescent="0.25"/>
    <row r="2336" spans="2:32"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3" ht="15" customHeight="1" x14ac:dyDescent="0.25"/>
    <row r="2354" ht="15" customHeight="1" x14ac:dyDescent="0.25"/>
    <row r="2372" ht="12" customHeight="1" x14ac:dyDescent="0.25"/>
    <row r="2390" ht="12" customHeight="1" x14ac:dyDescent="0.25"/>
    <row r="2408" ht="12" customHeight="1" x14ac:dyDescent="0.25"/>
    <row r="2426" ht="12" customHeight="1" x14ac:dyDescent="0.25"/>
    <row r="2444" ht="12" customHeight="1" x14ac:dyDescent="0.25"/>
    <row r="2462" ht="12" customHeight="1" x14ac:dyDescent="0.25"/>
    <row r="2463" ht="12" customHeight="1" x14ac:dyDescent="0.25"/>
    <row r="2481" ht="12" customHeight="1" x14ac:dyDescent="0.25"/>
    <row r="2499" ht="12" customHeight="1" x14ac:dyDescent="0.25"/>
    <row r="2517" ht="12" customHeight="1" x14ac:dyDescent="0.25"/>
    <row r="2518" ht="12" customHeight="1" x14ac:dyDescent="0.25"/>
    <row r="2536" ht="12" customHeight="1" x14ac:dyDescent="0.25"/>
    <row r="2554" ht="12" customHeight="1" x14ac:dyDescent="0.25"/>
    <row r="2572" ht="12" customHeight="1" x14ac:dyDescent="0.25"/>
    <row r="2590" ht="12" customHeight="1" x14ac:dyDescent="0.25"/>
    <row r="2608" ht="12" customHeight="1" x14ac:dyDescent="0.25"/>
    <row r="2626" ht="12" customHeight="1" x14ac:dyDescent="0.25"/>
    <row r="2644" spans="2:32" ht="15" customHeight="1" x14ac:dyDescent="0.25"/>
    <row r="2645" spans="2:32" ht="15" customHeight="1" x14ac:dyDescent="0.25">
      <c r="B2645" s="58"/>
      <c r="C2645" s="58"/>
      <c r="D2645" s="58"/>
      <c r="E2645" s="58"/>
      <c r="F2645" s="58"/>
      <c r="G2645" s="58"/>
      <c r="H2645" s="58"/>
      <c r="I2645" s="58"/>
      <c r="J2645" s="58"/>
      <c r="K2645" s="58"/>
      <c r="L2645" s="58"/>
      <c r="M2645" s="58"/>
      <c r="N2645" s="58"/>
      <c r="O2645" s="58"/>
      <c r="P2645" s="58"/>
      <c r="Q2645" s="58"/>
      <c r="R2645" s="58"/>
      <c r="S2645" s="58"/>
      <c r="T2645" s="58"/>
      <c r="U2645" s="58"/>
      <c r="V2645" s="58"/>
      <c r="W2645" s="58"/>
      <c r="X2645" s="58"/>
      <c r="Y2645" s="58"/>
      <c r="Z2645" s="58"/>
      <c r="AA2645" s="58"/>
      <c r="AB2645" s="58"/>
      <c r="AC2645" s="58"/>
      <c r="AD2645" s="58"/>
      <c r="AE2645" s="58"/>
      <c r="AF2645" s="58"/>
    </row>
    <row r="2647" spans="2:32" ht="12" customHeight="1" x14ac:dyDescent="0.25"/>
    <row r="2648" spans="2:32" ht="12" customHeight="1" x14ac:dyDescent="0.25"/>
    <row r="2649" spans="2:32" ht="12" customHeight="1" x14ac:dyDescent="0.25"/>
    <row r="2650" spans="2:32" ht="12" customHeight="1" x14ac:dyDescent="0.25"/>
    <row r="2651" spans="2:32" ht="12" customHeight="1" x14ac:dyDescent="0.25"/>
    <row r="2652" spans="2:32" ht="12" customHeight="1" x14ac:dyDescent="0.25"/>
    <row r="2653" spans="2:32" ht="12" customHeight="1" x14ac:dyDescent="0.25"/>
    <row r="2654" spans="2:32" ht="12" customHeight="1" x14ac:dyDescent="0.25"/>
    <row r="2655" spans="2:32" ht="12" customHeight="1" x14ac:dyDescent="0.25"/>
    <row r="2656" spans="2:32"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8" ht="15" customHeight="1" x14ac:dyDescent="0.25"/>
    <row r="2679" ht="15" customHeight="1" x14ac:dyDescent="0.25"/>
    <row r="2697" ht="12" customHeight="1" x14ac:dyDescent="0.25"/>
    <row r="2715" ht="12" customHeight="1" x14ac:dyDescent="0.25"/>
    <row r="2733" ht="12" customHeight="1" x14ac:dyDescent="0.25"/>
    <row r="2751" ht="12" customHeight="1" x14ac:dyDescent="0.25"/>
    <row r="2786" ht="12" customHeight="1" x14ac:dyDescent="0.25"/>
    <row r="2804" ht="12" customHeight="1" x14ac:dyDescent="0.25"/>
    <row r="2839" ht="12" customHeight="1" x14ac:dyDescent="0.25"/>
    <row r="2857" ht="12" customHeight="1" x14ac:dyDescent="0.25"/>
    <row r="2875" ht="12" customHeight="1" x14ac:dyDescent="0.25"/>
    <row r="2893" ht="12" customHeight="1" x14ac:dyDescent="0.25"/>
    <row r="2911" ht="12" customHeight="1" x14ac:dyDescent="0.25"/>
    <row r="2929" ht="12" customHeight="1" x14ac:dyDescent="0.25"/>
    <row r="2947" ht="12" customHeight="1" x14ac:dyDescent="0.25"/>
    <row r="2965" spans="2:32" ht="12" customHeight="1" x14ac:dyDescent="0.25"/>
    <row r="2970" spans="2:32" ht="15" customHeight="1" x14ac:dyDescent="0.25"/>
    <row r="2971" spans="2:32" ht="15" customHeight="1" x14ac:dyDescent="0.25">
      <c r="B2971" s="58"/>
      <c r="C2971" s="58"/>
      <c r="D2971" s="58"/>
      <c r="E2971" s="58"/>
      <c r="F2971" s="58"/>
      <c r="G2971" s="58"/>
      <c r="H2971" s="58"/>
      <c r="I2971" s="58"/>
      <c r="J2971" s="58"/>
      <c r="K2971" s="58"/>
      <c r="L2971" s="58"/>
      <c r="M2971" s="58"/>
      <c r="N2971" s="58"/>
      <c r="O2971" s="58"/>
      <c r="P2971" s="58"/>
      <c r="Q2971" s="58"/>
      <c r="R2971" s="58"/>
      <c r="S2971" s="58"/>
      <c r="T2971" s="58"/>
      <c r="U2971" s="58"/>
      <c r="V2971" s="58"/>
      <c r="W2971" s="58"/>
      <c r="X2971" s="58"/>
      <c r="Y2971" s="58"/>
      <c r="Z2971" s="58"/>
      <c r="AA2971" s="58"/>
      <c r="AB2971" s="58"/>
      <c r="AC2971" s="58"/>
      <c r="AD2971" s="58"/>
      <c r="AE2971" s="58"/>
      <c r="AF2971" s="58"/>
    </row>
    <row r="2973" spans="2:32" ht="12" customHeight="1" x14ac:dyDescent="0.25"/>
    <row r="2974" spans="2:32" ht="12" customHeight="1" x14ac:dyDescent="0.25"/>
    <row r="2975" spans="2:32" ht="12" customHeight="1" x14ac:dyDescent="0.25"/>
    <row r="2976" spans="2:32"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3" ht="15" customHeight="1" x14ac:dyDescent="0.25"/>
    <row r="3004" ht="15" customHeight="1" x14ac:dyDescent="0.25"/>
    <row r="3022" ht="12" customHeight="1" x14ac:dyDescent="0.25"/>
    <row r="3040" ht="12" customHeight="1" x14ac:dyDescent="0.25"/>
    <row r="3058" ht="12" customHeight="1" x14ac:dyDescent="0.25"/>
    <row r="3076" ht="12" customHeight="1" x14ac:dyDescent="0.25"/>
    <row r="3111" ht="12" customHeight="1" x14ac:dyDescent="0.25"/>
    <row r="3129" ht="12" customHeight="1" x14ac:dyDescent="0.25"/>
    <row r="3147" ht="12" customHeight="1" x14ac:dyDescent="0.25"/>
    <row r="3165" ht="12" customHeight="1" x14ac:dyDescent="0.25"/>
    <row r="3166" ht="12" customHeight="1" x14ac:dyDescent="0.25"/>
    <row r="3184" ht="12" customHeight="1" x14ac:dyDescent="0.25"/>
    <row r="3202" ht="12" customHeight="1" x14ac:dyDescent="0.25"/>
    <row r="3220" ht="12" customHeight="1" x14ac:dyDescent="0.25"/>
    <row r="3238" ht="12" customHeight="1" x14ac:dyDescent="0.25"/>
    <row r="3256" ht="12" customHeight="1" x14ac:dyDescent="0.25"/>
    <row r="3274" ht="12" customHeight="1" x14ac:dyDescent="0.25"/>
    <row r="3292" spans="2:32" ht="15" customHeight="1" x14ac:dyDescent="0.25"/>
    <row r="3293" spans="2:32" ht="15" customHeight="1" x14ac:dyDescent="0.25">
      <c r="B3293" s="58"/>
      <c r="C3293" s="58"/>
      <c r="D3293" s="58"/>
      <c r="E3293" s="58"/>
      <c r="F3293" s="58"/>
      <c r="G3293" s="58"/>
      <c r="H3293" s="58"/>
      <c r="I3293" s="58"/>
      <c r="J3293" s="58"/>
      <c r="K3293" s="58"/>
      <c r="L3293" s="58"/>
      <c r="M3293" s="58"/>
      <c r="N3293" s="58"/>
      <c r="O3293" s="58"/>
      <c r="P3293" s="58"/>
      <c r="Q3293" s="58"/>
      <c r="R3293" s="58"/>
      <c r="S3293" s="58"/>
      <c r="T3293" s="58"/>
      <c r="U3293" s="58"/>
      <c r="V3293" s="58"/>
      <c r="W3293" s="58"/>
      <c r="X3293" s="58"/>
      <c r="Y3293" s="58"/>
      <c r="Z3293" s="58"/>
      <c r="AA3293" s="58"/>
      <c r="AB3293" s="58"/>
      <c r="AC3293" s="58"/>
      <c r="AD3293" s="58"/>
      <c r="AE3293" s="58"/>
      <c r="AF3293" s="58"/>
    </row>
    <row r="3294" spans="2:32" ht="12" customHeight="1" x14ac:dyDescent="0.25"/>
    <row r="3295" spans="2:32" ht="12" customHeight="1" x14ac:dyDescent="0.25"/>
    <row r="3296" spans="2:32"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8" ht="15" customHeight="1" x14ac:dyDescent="0.25"/>
    <row r="3329" ht="15" customHeight="1" x14ac:dyDescent="0.25"/>
    <row r="3335" ht="12" customHeight="1" x14ac:dyDescent="0.25"/>
    <row r="3352" ht="12" customHeight="1" x14ac:dyDescent="0.25"/>
    <row r="3355" ht="12" customHeight="1" x14ac:dyDescent="0.25"/>
    <row r="3361" ht="12" customHeight="1" x14ac:dyDescent="0.25"/>
    <row r="3378" ht="12" customHeight="1" x14ac:dyDescent="0.25"/>
    <row r="3381" ht="12" customHeight="1" x14ac:dyDescent="0.25"/>
    <row r="3385" ht="12" customHeight="1" x14ac:dyDescent="0.25"/>
    <row r="3396" spans="2:32" ht="12" customHeight="1" x14ac:dyDescent="0.25"/>
    <row r="3399" spans="2:32" ht="12" customHeight="1" x14ac:dyDescent="0.25"/>
    <row r="3401" spans="2:32" ht="15" customHeight="1" x14ac:dyDescent="0.25"/>
    <row r="3402" spans="2:32" ht="15" customHeight="1" x14ac:dyDescent="0.25">
      <c r="B3402" s="58"/>
      <c r="C3402" s="58"/>
      <c r="D3402" s="58"/>
      <c r="E3402" s="58"/>
      <c r="F3402" s="58"/>
      <c r="G3402" s="58"/>
      <c r="H3402" s="58"/>
      <c r="I3402" s="58"/>
      <c r="J3402" s="58"/>
      <c r="K3402" s="58"/>
      <c r="L3402" s="58"/>
      <c r="M3402" s="58"/>
      <c r="N3402" s="58"/>
      <c r="O3402" s="58"/>
      <c r="P3402" s="58"/>
      <c r="Q3402" s="58"/>
      <c r="R3402" s="58"/>
      <c r="S3402" s="58"/>
      <c r="T3402" s="58"/>
      <c r="U3402" s="58"/>
      <c r="V3402" s="58"/>
      <c r="W3402" s="58"/>
      <c r="X3402" s="58"/>
      <c r="Y3402" s="58"/>
      <c r="Z3402" s="58"/>
      <c r="AA3402" s="58"/>
      <c r="AB3402" s="58"/>
      <c r="AC3402" s="58"/>
      <c r="AD3402" s="58"/>
      <c r="AE3402" s="58"/>
      <c r="AF3402" s="58"/>
    </row>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3" ht="15" customHeight="1" x14ac:dyDescent="0.25"/>
    <row r="3454" ht="15" customHeight="1" x14ac:dyDescent="0.25"/>
    <row r="3460" ht="12" customHeight="1" x14ac:dyDescent="0.25"/>
    <row r="3477" ht="12" customHeight="1" x14ac:dyDescent="0.25"/>
    <row r="3480" ht="12" customHeight="1" x14ac:dyDescent="0.25"/>
    <row r="3486" ht="12" customHeight="1" x14ac:dyDescent="0.25"/>
    <row r="3503" ht="12" customHeight="1" x14ac:dyDescent="0.25"/>
    <row r="3506" ht="12" customHeight="1" x14ac:dyDescent="0.25"/>
    <row r="3510" ht="12" customHeight="1" x14ac:dyDescent="0.25"/>
    <row r="3521" spans="2:32" ht="12" customHeight="1" x14ac:dyDescent="0.25"/>
    <row r="3524" spans="2:32" ht="12" customHeight="1" x14ac:dyDescent="0.25"/>
    <row r="3526" spans="2:32" ht="15" customHeight="1" x14ac:dyDescent="0.25"/>
    <row r="3527" spans="2:32" ht="15" customHeight="1" x14ac:dyDescent="0.25">
      <c r="B3527" s="58"/>
      <c r="C3527" s="58"/>
      <c r="D3527" s="58"/>
      <c r="E3527" s="58"/>
      <c r="F3527" s="58"/>
      <c r="G3527" s="58"/>
      <c r="H3527" s="58"/>
      <c r="I3527" s="58"/>
      <c r="J3527" s="58"/>
      <c r="K3527" s="58"/>
      <c r="L3527" s="58"/>
      <c r="M3527" s="58"/>
      <c r="N3527" s="58"/>
      <c r="O3527" s="58"/>
      <c r="P3527" s="58"/>
      <c r="Q3527" s="58"/>
      <c r="R3527" s="58"/>
      <c r="S3527" s="58"/>
      <c r="T3527" s="58"/>
      <c r="U3527" s="58"/>
      <c r="V3527" s="58"/>
      <c r="W3527" s="58"/>
      <c r="X3527" s="58"/>
      <c r="Y3527" s="58"/>
      <c r="Z3527" s="58"/>
      <c r="AA3527" s="58"/>
      <c r="AB3527" s="58"/>
      <c r="AC3527" s="58"/>
      <c r="AD3527" s="58"/>
      <c r="AE3527" s="58"/>
      <c r="AF3527" s="58"/>
    </row>
    <row r="3535" spans="2:32" ht="12" customHeight="1" x14ac:dyDescent="0.25"/>
    <row r="3536" spans="2:32"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8" ht="15" customHeight="1" x14ac:dyDescent="0.25"/>
    <row r="3579" ht="15" customHeight="1" x14ac:dyDescent="0.25"/>
    <row r="3585" ht="12" customHeight="1" x14ac:dyDescent="0.25"/>
    <row r="3602" ht="12" customHeight="1" x14ac:dyDescent="0.25"/>
    <row r="3605" ht="12" customHeight="1" x14ac:dyDescent="0.25"/>
    <row r="3611" ht="12" customHeight="1" x14ac:dyDescent="0.25"/>
    <row r="3628" ht="12" customHeight="1" x14ac:dyDescent="0.25"/>
    <row r="3631" ht="12" customHeight="1" x14ac:dyDescent="0.25"/>
    <row r="3635" ht="12" customHeight="1" x14ac:dyDescent="0.25"/>
    <row r="3646" ht="12" customHeight="1" x14ac:dyDescent="0.25"/>
    <row r="3649" spans="2:32" ht="12" customHeight="1" x14ac:dyDescent="0.25"/>
    <row r="3651" spans="2:32" ht="15" customHeight="1" x14ac:dyDescent="0.25"/>
    <row r="3652" spans="2:32" ht="15" customHeight="1" x14ac:dyDescent="0.25">
      <c r="B3652" s="58"/>
      <c r="C3652" s="58"/>
      <c r="D3652" s="58"/>
      <c r="E3652" s="58"/>
      <c r="F3652" s="58"/>
      <c r="G3652" s="58"/>
      <c r="H3652" s="58"/>
      <c r="I3652" s="58"/>
      <c r="J3652" s="58"/>
      <c r="K3652" s="58"/>
      <c r="L3652" s="58"/>
      <c r="M3652" s="58"/>
      <c r="N3652" s="58"/>
      <c r="O3652" s="58"/>
      <c r="P3652" s="58"/>
      <c r="Q3652" s="58"/>
      <c r="R3652" s="58"/>
      <c r="S3652" s="58"/>
      <c r="T3652" s="58"/>
      <c r="U3652" s="58"/>
      <c r="V3652" s="58"/>
      <c r="W3652" s="58"/>
      <c r="X3652" s="58"/>
      <c r="Y3652" s="58"/>
      <c r="Z3652" s="58"/>
      <c r="AA3652" s="58"/>
      <c r="AB3652" s="58"/>
      <c r="AC3652" s="58"/>
      <c r="AD3652" s="58"/>
      <c r="AE3652" s="58"/>
      <c r="AF3652" s="58"/>
    </row>
    <row r="3660" spans="2:32" ht="12" customHeight="1" x14ac:dyDescent="0.25"/>
    <row r="3661" spans="2:32" ht="12" customHeight="1" x14ac:dyDescent="0.25"/>
    <row r="3662" spans="2:32" ht="12" customHeight="1" x14ac:dyDescent="0.25"/>
    <row r="3663" spans="2:32" ht="12" customHeight="1" x14ac:dyDescent="0.25"/>
    <row r="3664" spans="2:32"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3" ht="15" customHeight="1" x14ac:dyDescent="0.25"/>
    <row r="3704" ht="15" customHeight="1" x14ac:dyDescent="0.25"/>
    <row r="3710" ht="12" customHeight="1" x14ac:dyDescent="0.25"/>
    <row r="3727" ht="12" customHeight="1" x14ac:dyDescent="0.25"/>
    <row r="3730" ht="12" customHeight="1" x14ac:dyDescent="0.25"/>
    <row r="3736" ht="12" customHeight="1" x14ac:dyDescent="0.25"/>
    <row r="3753" ht="12" customHeight="1" x14ac:dyDescent="0.25"/>
    <row r="3756" ht="12" customHeight="1" x14ac:dyDescent="0.25"/>
    <row r="3760" ht="12" customHeight="1" x14ac:dyDescent="0.25"/>
    <row r="3771" ht="12" customHeight="1" x14ac:dyDescent="0.25"/>
    <row r="3774" ht="12" customHeight="1" x14ac:dyDescent="0.25"/>
    <row r="3776" ht="15" customHeight="1" x14ac:dyDescent="0.25"/>
    <row r="3777" spans="2:32" ht="15" customHeight="1" x14ac:dyDescent="0.25">
      <c r="B3777" s="58"/>
      <c r="C3777" s="58"/>
      <c r="D3777" s="58"/>
      <c r="E3777" s="58"/>
      <c r="F3777" s="58"/>
      <c r="G3777" s="58"/>
      <c r="H3777" s="58"/>
      <c r="I3777" s="58"/>
      <c r="J3777" s="58"/>
      <c r="K3777" s="58"/>
      <c r="L3777" s="58"/>
      <c r="M3777" s="58"/>
      <c r="N3777" s="58"/>
      <c r="O3777" s="58"/>
      <c r="P3777" s="58"/>
      <c r="Q3777" s="58"/>
      <c r="R3777" s="58"/>
      <c r="S3777" s="58"/>
      <c r="T3777" s="58"/>
      <c r="U3777" s="58"/>
      <c r="V3777" s="58"/>
      <c r="W3777" s="58"/>
      <c r="X3777" s="58"/>
      <c r="Y3777" s="58"/>
      <c r="Z3777" s="58"/>
      <c r="AA3777" s="58"/>
      <c r="AB3777" s="58"/>
      <c r="AC3777" s="58"/>
      <c r="AD3777" s="58"/>
      <c r="AE3777" s="58"/>
      <c r="AF3777" s="58"/>
    </row>
    <row r="3785" spans="2:32" ht="12" customHeight="1" x14ac:dyDescent="0.25"/>
    <row r="3786" spans="2:32" ht="12" customHeight="1" x14ac:dyDescent="0.25"/>
    <row r="3787" spans="2:32" ht="12" customHeight="1" x14ac:dyDescent="0.25"/>
    <row r="3788" spans="2:32" ht="12" customHeight="1" x14ac:dyDescent="0.25"/>
    <row r="3789" spans="2:32" ht="12" customHeight="1" x14ac:dyDescent="0.25"/>
    <row r="3790" spans="2:32" ht="12" customHeight="1" x14ac:dyDescent="0.25"/>
    <row r="3791" spans="2:32" ht="12" customHeight="1" x14ac:dyDescent="0.25"/>
    <row r="3792" spans="2:3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8" ht="15" customHeight="1" x14ac:dyDescent="0.25"/>
    <row r="3829" ht="15" customHeight="1" x14ac:dyDescent="0.25"/>
    <row r="3835" ht="12" customHeight="1" x14ac:dyDescent="0.25"/>
    <row r="3852" ht="12" customHeight="1" x14ac:dyDescent="0.25"/>
    <row r="3855" ht="12" customHeight="1" x14ac:dyDescent="0.25"/>
    <row r="3861" ht="12" customHeight="1" x14ac:dyDescent="0.25"/>
    <row r="3878" ht="12" customHeight="1" x14ac:dyDescent="0.25"/>
    <row r="3881" ht="12" customHeight="1" x14ac:dyDescent="0.25"/>
    <row r="3885" ht="12" customHeight="1" x14ac:dyDescent="0.25"/>
    <row r="3896" spans="2:32" ht="12" customHeight="1" x14ac:dyDescent="0.25"/>
    <row r="3899" spans="2:32" ht="12" customHeight="1" x14ac:dyDescent="0.25"/>
    <row r="3901" spans="2:32" ht="15" customHeight="1" x14ac:dyDescent="0.25"/>
    <row r="3902" spans="2:32" ht="15" customHeight="1" x14ac:dyDescent="0.25">
      <c r="B3902" s="58"/>
      <c r="C3902" s="58"/>
      <c r="D3902" s="58"/>
      <c r="E3902" s="58"/>
      <c r="F3902" s="58"/>
      <c r="G3902" s="58"/>
      <c r="H3902" s="58"/>
      <c r="I3902" s="58"/>
      <c r="J3902" s="58"/>
      <c r="K3902" s="58"/>
      <c r="L3902" s="58"/>
      <c r="M3902" s="58"/>
      <c r="N3902" s="58"/>
      <c r="O3902" s="58"/>
      <c r="P3902" s="58"/>
      <c r="Q3902" s="58"/>
      <c r="R3902" s="58"/>
      <c r="S3902" s="58"/>
      <c r="T3902" s="58"/>
      <c r="U3902" s="58"/>
      <c r="V3902" s="58"/>
      <c r="W3902" s="58"/>
      <c r="X3902" s="58"/>
      <c r="Y3902" s="58"/>
      <c r="Z3902" s="58"/>
      <c r="AA3902" s="58"/>
      <c r="AB3902" s="58"/>
      <c r="AC3902" s="58"/>
      <c r="AD3902" s="58"/>
      <c r="AE3902" s="58"/>
      <c r="AF3902" s="58"/>
    </row>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3" ht="15" customHeight="1" x14ac:dyDescent="0.25"/>
    <row r="3954" ht="15" customHeight="1" x14ac:dyDescent="0.25"/>
    <row r="3960" ht="12" customHeight="1" x14ac:dyDescent="0.25"/>
    <row r="3977" ht="12" customHeight="1" x14ac:dyDescent="0.25"/>
    <row r="3980" ht="12" customHeight="1" x14ac:dyDescent="0.25"/>
    <row r="3986" ht="12" customHeight="1" x14ac:dyDescent="0.25"/>
    <row r="4003" ht="12" customHeight="1" x14ac:dyDescent="0.25"/>
    <row r="4006" ht="12" customHeight="1" x14ac:dyDescent="0.25"/>
    <row r="4010" ht="12" customHeight="1" x14ac:dyDescent="0.25"/>
    <row r="4021" spans="2:32" ht="12" customHeight="1" x14ac:dyDescent="0.25"/>
    <row r="4024" spans="2:32" ht="12" customHeight="1" x14ac:dyDescent="0.25"/>
    <row r="4026" spans="2:32" ht="15" customHeight="1" x14ac:dyDescent="0.25"/>
    <row r="4027" spans="2:32" ht="15" customHeight="1" x14ac:dyDescent="0.25">
      <c r="B4027" s="58"/>
      <c r="C4027" s="58"/>
      <c r="D4027" s="58"/>
      <c r="E4027" s="58"/>
      <c r="F4027" s="58"/>
      <c r="G4027" s="58"/>
      <c r="H4027" s="58"/>
      <c r="I4027" s="58"/>
      <c r="J4027" s="58"/>
      <c r="K4027" s="58"/>
      <c r="L4027" s="58"/>
      <c r="M4027" s="58"/>
      <c r="N4027" s="58"/>
      <c r="O4027" s="58"/>
      <c r="P4027" s="58"/>
      <c r="Q4027" s="58"/>
      <c r="R4027" s="58"/>
      <c r="S4027" s="58"/>
      <c r="T4027" s="58"/>
      <c r="U4027" s="58"/>
      <c r="V4027" s="58"/>
      <c r="W4027" s="58"/>
      <c r="X4027" s="58"/>
      <c r="Y4027" s="58"/>
      <c r="Z4027" s="58"/>
      <c r="AA4027" s="58"/>
      <c r="AB4027" s="58"/>
      <c r="AC4027" s="58"/>
      <c r="AD4027" s="58"/>
      <c r="AE4027" s="58"/>
      <c r="AF4027" s="58"/>
    </row>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8" ht="15" customHeight="1" x14ac:dyDescent="0.25"/>
    <row r="4079" ht="15" customHeight="1" x14ac:dyDescent="0.25"/>
    <row r="4085" ht="12" customHeight="1" x14ac:dyDescent="0.25"/>
    <row r="4102" ht="12" customHeight="1" x14ac:dyDescent="0.25"/>
    <row r="4105" ht="12" customHeight="1" x14ac:dyDescent="0.25"/>
    <row r="4111" ht="12" customHeight="1" x14ac:dyDescent="0.25"/>
    <row r="4128" ht="12" customHeight="1" x14ac:dyDescent="0.25"/>
    <row r="4131" ht="12" customHeight="1" x14ac:dyDescent="0.25"/>
    <row r="4135" ht="12" customHeight="1" x14ac:dyDescent="0.25"/>
    <row r="4146" spans="2:32" ht="12" customHeight="1" x14ac:dyDescent="0.25"/>
    <row r="4149" spans="2:32" ht="12" customHeight="1" x14ac:dyDescent="0.25"/>
    <row r="4151" spans="2:32" ht="15" customHeight="1" x14ac:dyDescent="0.25"/>
    <row r="4152" spans="2:32" ht="15" customHeight="1" x14ac:dyDescent="0.25">
      <c r="B4152" s="58"/>
      <c r="C4152" s="58"/>
      <c r="D4152" s="58"/>
      <c r="E4152" s="58"/>
      <c r="F4152" s="58"/>
      <c r="G4152" s="58"/>
      <c r="H4152" s="58"/>
      <c r="I4152" s="58"/>
      <c r="J4152" s="58"/>
      <c r="K4152" s="58"/>
      <c r="L4152" s="58"/>
      <c r="M4152" s="58"/>
      <c r="N4152" s="58"/>
      <c r="O4152" s="58"/>
      <c r="P4152" s="58"/>
      <c r="Q4152" s="58"/>
      <c r="R4152" s="58"/>
      <c r="S4152" s="58"/>
      <c r="T4152" s="58"/>
      <c r="U4152" s="58"/>
      <c r="V4152" s="58"/>
      <c r="W4152" s="58"/>
      <c r="X4152" s="58"/>
      <c r="Y4152" s="58"/>
      <c r="Z4152" s="58"/>
      <c r="AA4152" s="58"/>
      <c r="AB4152" s="58"/>
      <c r="AC4152" s="58"/>
      <c r="AD4152" s="58"/>
      <c r="AE4152" s="58"/>
      <c r="AF4152" s="58"/>
    </row>
    <row r="4160" spans="2:32"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3" ht="15" customHeight="1" x14ac:dyDescent="0.25"/>
    <row r="4204" ht="15" customHeight="1" x14ac:dyDescent="0.25"/>
    <row r="4210" ht="12" customHeight="1" x14ac:dyDescent="0.25"/>
    <row r="4227" ht="12" customHeight="1" x14ac:dyDescent="0.25"/>
    <row r="4230" ht="12" customHeight="1" x14ac:dyDescent="0.25"/>
    <row r="4236" ht="12" customHeight="1" x14ac:dyDescent="0.25"/>
    <row r="4253" ht="12" customHeight="1" x14ac:dyDescent="0.25"/>
    <row r="4256" ht="12" customHeight="1" x14ac:dyDescent="0.25"/>
    <row r="4260" ht="12" customHeight="1" x14ac:dyDescent="0.25"/>
    <row r="4271" ht="12" customHeight="1" x14ac:dyDescent="0.25"/>
    <row r="4274" spans="2:32" ht="12" customHeight="1" x14ac:dyDescent="0.25"/>
    <row r="4276" spans="2:32" ht="15" customHeight="1" x14ac:dyDescent="0.25"/>
    <row r="4277" spans="2:32" ht="15" customHeight="1" x14ac:dyDescent="0.25">
      <c r="B4277" s="58"/>
      <c r="C4277" s="58"/>
      <c r="D4277" s="58"/>
      <c r="E4277" s="58"/>
      <c r="F4277" s="58"/>
      <c r="G4277" s="58"/>
      <c r="H4277" s="58"/>
      <c r="I4277" s="58"/>
      <c r="J4277" s="58"/>
      <c r="K4277" s="58"/>
      <c r="L4277" s="58"/>
      <c r="M4277" s="58"/>
      <c r="N4277" s="58"/>
      <c r="O4277" s="58"/>
      <c r="P4277" s="58"/>
      <c r="Q4277" s="58"/>
      <c r="R4277" s="58"/>
      <c r="S4277" s="58"/>
      <c r="T4277" s="58"/>
      <c r="U4277" s="58"/>
      <c r="V4277" s="58"/>
      <c r="W4277" s="58"/>
      <c r="X4277" s="58"/>
      <c r="Y4277" s="58"/>
      <c r="Z4277" s="58"/>
      <c r="AA4277" s="58"/>
      <c r="AB4277" s="58"/>
      <c r="AC4277" s="58"/>
      <c r="AD4277" s="58"/>
      <c r="AE4277" s="58"/>
      <c r="AF4277" s="58"/>
    </row>
    <row r="4285" spans="2:32" ht="12" customHeight="1" x14ac:dyDescent="0.25"/>
    <row r="4286" spans="2:32" ht="12" customHeight="1" x14ac:dyDescent="0.25"/>
    <row r="4287" spans="2:32" ht="12" customHeight="1" x14ac:dyDescent="0.25"/>
    <row r="4288" spans="2:32"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8" ht="15" customHeight="1" x14ac:dyDescent="0.25"/>
    <row r="4329" ht="15" customHeight="1" x14ac:dyDescent="0.25"/>
    <row r="4335" ht="12" customHeight="1" x14ac:dyDescent="0.25"/>
    <row r="4352" ht="12" customHeight="1" x14ac:dyDescent="0.25"/>
    <row r="4355" ht="12" customHeight="1" x14ac:dyDescent="0.25"/>
    <row r="4361" ht="12" customHeight="1" x14ac:dyDescent="0.25"/>
    <row r="4378" ht="12" customHeight="1" x14ac:dyDescent="0.25"/>
    <row r="4381" ht="12" customHeight="1" x14ac:dyDescent="0.25"/>
    <row r="4385" ht="12" customHeight="1" x14ac:dyDescent="0.25"/>
    <row r="4396" ht="12" customHeight="1" x14ac:dyDescent="0.25"/>
    <row r="4399" ht="12" customHeight="1" x14ac:dyDescent="0.25"/>
    <row r="4401" spans="2:32" ht="15" customHeight="1" x14ac:dyDescent="0.25"/>
    <row r="4402" spans="2:32" ht="15" customHeight="1" x14ac:dyDescent="0.25">
      <c r="B4402" s="58"/>
      <c r="C4402" s="58"/>
      <c r="D4402" s="58"/>
      <c r="E4402" s="58"/>
      <c r="F4402" s="58"/>
      <c r="G4402" s="58"/>
      <c r="H4402" s="58"/>
      <c r="I4402" s="58"/>
      <c r="J4402" s="58"/>
      <c r="K4402" s="58"/>
      <c r="L4402" s="58"/>
      <c r="M4402" s="58"/>
      <c r="N4402" s="58"/>
      <c r="O4402" s="58"/>
      <c r="P4402" s="58"/>
      <c r="Q4402" s="58"/>
      <c r="R4402" s="58"/>
      <c r="S4402" s="58"/>
      <c r="T4402" s="58"/>
      <c r="U4402" s="58"/>
      <c r="V4402" s="58"/>
      <c r="W4402" s="58"/>
      <c r="X4402" s="58"/>
      <c r="Y4402" s="58"/>
      <c r="Z4402" s="58"/>
      <c r="AA4402" s="58"/>
      <c r="AB4402" s="58"/>
      <c r="AC4402" s="58"/>
      <c r="AD4402" s="58"/>
      <c r="AE4402" s="58"/>
      <c r="AF4402" s="58"/>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D19" sqref="D19"/>
    </sheetView>
  </sheetViews>
  <sheetFormatPr defaultRowHeight="15" customHeight="1" x14ac:dyDescent="0.25"/>
  <cols>
    <col min="1" max="1" width="45.7109375" customWidth="1"/>
    <col min="2" max="2" width="27.42578125" customWidth="1"/>
    <col min="3" max="3" width="18.42578125" customWidth="1"/>
  </cols>
  <sheetData>
    <row r="1" spans="1:36" x14ac:dyDescent="0.25">
      <c r="A1" t="s">
        <v>90</v>
      </c>
    </row>
    <row r="2" spans="1:36" x14ac:dyDescent="0.25">
      <c r="A2" t="s">
        <v>690</v>
      </c>
    </row>
    <row r="3" spans="1:36" x14ac:dyDescent="0.25">
      <c r="A3" t="s">
        <v>691</v>
      </c>
    </row>
    <row r="4" spans="1:36" x14ac:dyDescent="0.25">
      <c r="A4" t="s">
        <v>91</v>
      </c>
    </row>
    <row r="5" spans="1:36" x14ac:dyDescent="0.25">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x14ac:dyDescent="0.25">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x14ac:dyDescent="0.25">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x14ac:dyDescent="0.25">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x14ac:dyDescent="0.25">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x14ac:dyDescent="0.25">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x14ac:dyDescent="0.25">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x14ac:dyDescent="0.25">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x14ac:dyDescent="0.25">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x14ac:dyDescent="0.25">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x14ac:dyDescent="0.25">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x14ac:dyDescent="0.25">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x14ac:dyDescent="0.25">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x14ac:dyDescent="0.25">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x14ac:dyDescent="0.25">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x14ac:dyDescent="0.25">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x14ac:dyDescent="0.25">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x14ac:dyDescent="0.25">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x14ac:dyDescent="0.25">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x14ac:dyDescent="0.25">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x14ac:dyDescent="0.25">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x14ac:dyDescent="0.25">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x14ac:dyDescent="0.25">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x14ac:dyDescent="0.25">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x14ac:dyDescent="0.25">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x14ac:dyDescent="0.25">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x14ac:dyDescent="0.25">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x14ac:dyDescent="0.25">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x14ac:dyDescent="0.25">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x14ac:dyDescent="0.25">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x14ac:dyDescent="0.25">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x14ac:dyDescent="0.25">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x14ac:dyDescent="0.25">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x14ac:dyDescent="0.25">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x14ac:dyDescent="0.25">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x14ac:dyDescent="0.25">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x14ac:dyDescent="0.25">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x14ac:dyDescent="0.25">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x14ac:dyDescent="0.25">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x14ac:dyDescent="0.25">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x14ac:dyDescent="0.25">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x14ac:dyDescent="0.25">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x14ac:dyDescent="0.25">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x14ac:dyDescent="0.25">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x14ac:dyDescent="0.25">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x14ac:dyDescent="0.25">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x14ac:dyDescent="0.25">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x14ac:dyDescent="0.25">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x14ac:dyDescent="0.25">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x14ac:dyDescent="0.25">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x14ac:dyDescent="0.25">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x14ac:dyDescent="0.25">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x14ac:dyDescent="0.25">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x14ac:dyDescent="0.25">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x14ac:dyDescent="0.25">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x14ac:dyDescent="0.25">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x14ac:dyDescent="0.25">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x14ac:dyDescent="0.25">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x14ac:dyDescent="0.25">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x14ac:dyDescent="0.25">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x14ac:dyDescent="0.25">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x14ac:dyDescent="0.25">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x14ac:dyDescent="0.25">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x14ac:dyDescent="0.25">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x14ac:dyDescent="0.25">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x14ac:dyDescent="0.25">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x14ac:dyDescent="0.25">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x14ac:dyDescent="0.25">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x14ac:dyDescent="0.25">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x14ac:dyDescent="0.25">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x14ac:dyDescent="0.25">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x14ac:dyDescent="0.25">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x14ac:dyDescent="0.25">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x14ac:dyDescent="0.25">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x14ac:dyDescent="0.25">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x14ac:dyDescent="0.25">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x14ac:dyDescent="0.25">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x14ac:dyDescent="0.25">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x14ac:dyDescent="0.25">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x14ac:dyDescent="0.25">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x14ac:dyDescent="0.25">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x14ac:dyDescent="0.25">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x14ac:dyDescent="0.25">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x14ac:dyDescent="0.25">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x14ac:dyDescent="0.25">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x14ac:dyDescent="0.25">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x14ac:dyDescent="0.25">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x14ac:dyDescent="0.25">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x14ac:dyDescent="0.25">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x14ac:dyDescent="0.25">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x14ac:dyDescent="0.25">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tabSelected="1" workbookViewId="0">
      <selection activeCell="B10" sqref="B10"/>
    </sheetView>
  </sheetViews>
  <sheetFormatPr defaultRowHeight="15" x14ac:dyDescent="0.25"/>
  <cols>
    <col min="1" max="1" width="22.5703125" customWidth="1"/>
    <col min="31" max="31" width="10.85546875" customWidth="1"/>
    <col min="32" max="32" width="9.5703125" style="13" bestFit="1"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E9" sqref="E9"/>
    </sheetView>
  </sheetViews>
  <sheetFormatPr defaultRowHeight="15" x14ac:dyDescent="0.25"/>
  <cols>
    <col min="1" max="1" width="46.42578125" customWidth="1"/>
    <col min="2" max="2" width="29" customWidth="1"/>
    <col min="3" max="3" width="14.28515625" customWidth="1"/>
    <col min="4" max="4" width="18.5703125" customWidth="1"/>
  </cols>
  <sheetData>
    <row r="1" spans="1:36" x14ac:dyDescent="0.25">
      <c r="A1" t="s">
        <v>24</v>
      </c>
    </row>
    <row r="2" spans="1:36" x14ac:dyDescent="0.25">
      <c r="A2" t="s">
        <v>42</v>
      </c>
    </row>
    <row r="3" spans="1:36" x14ac:dyDescent="0.25">
      <c r="A3" t="s">
        <v>43</v>
      </c>
    </row>
    <row r="4" spans="1:36" x14ac:dyDescent="0.25">
      <c r="A4" t="s">
        <v>44</v>
      </c>
    </row>
    <row r="6" spans="1:36" s="1" customFormat="1" x14ac:dyDescent="0.25">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x14ac:dyDescent="0.25">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x14ac:dyDescent="0.25">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x14ac:dyDescent="0.25">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x14ac:dyDescent="0.25">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x14ac:dyDescent="0.25">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x14ac:dyDescent="0.25">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x14ac:dyDescent="0.25">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x14ac:dyDescent="0.25">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x14ac:dyDescent="0.25">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x14ac:dyDescent="0.25">
      <c r="A17" s="6" t="s">
        <v>40</v>
      </c>
      <c r="B17" s="7"/>
    </row>
    <row r="18" spans="1:36" x14ac:dyDescent="0.25">
      <c r="A18" t="s">
        <v>30</v>
      </c>
      <c r="B18" s="5" t="b">
        <v>1</v>
      </c>
    </row>
    <row r="19" spans="1:36" x14ac:dyDescent="0.25">
      <c r="A19" t="s">
        <v>31</v>
      </c>
      <c r="B19" s="5" t="b">
        <v>1</v>
      </c>
    </row>
    <row r="20" spans="1:36" x14ac:dyDescent="0.25">
      <c r="A20" t="s">
        <v>34</v>
      </c>
      <c r="B20" s="5" t="b">
        <v>1</v>
      </c>
    </row>
    <row r="21" spans="1:36" x14ac:dyDescent="0.25">
      <c r="A21" t="s">
        <v>35</v>
      </c>
      <c r="B21" s="5" t="b">
        <v>1</v>
      </c>
    </row>
    <row r="22" spans="1:36" x14ac:dyDescent="0.25">
      <c r="A22" t="s">
        <v>36</v>
      </c>
      <c r="B22" s="5" t="b">
        <v>0</v>
      </c>
    </row>
    <row r="23" spans="1:36" x14ac:dyDescent="0.25">
      <c r="A23" t="s">
        <v>37</v>
      </c>
      <c r="B23" s="5" t="b">
        <v>0</v>
      </c>
    </row>
    <row r="24" spans="1:36" x14ac:dyDescent="0.25">
      <c r="A24" t="s">
        <v>38</v>
      </c>
      <c r="B24" s="5" t="b">
        <v>0</v>
      </c>
    </row>
    <row r="25" spans="1:36" x14ac:dyDescent="0.25">
      <c r="A25" t="s">
        <v>39</v>
      </c>
      <c r="B25" s="5" t="b">
        <v>0</v>
      </c>
    </row>
    <row r="28" spans="1:36" x14ac:dyDescent="0.25">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x14ac:dyDescent="0.25">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x14ac:dyDescent="0.25">
      <c r="A30" s="1" t="s">
        <v>23</v>
      </c>
      <c r="B30" s="2">
        <f t="shared" ref="B30:AE30" si="1">D7/(SUMIFS(D8:D15,$B18:$B25,TRUE)+D7)</f>
        <v>3.0174372751623022E-2</v>
      </c>
      <c r="C30" s="2">
        <f t="shared" si="1"/>
        <v>3.383163744664671E-2</v>
      </c>
      <c r="D30" s="2">
        <f t="shared" si="1"/>
        <v>3.2438802317246634E-2</v>
      </c>
      <c r="E30" s="2">
        <f t="shared" si="1"/>
        <v>3.782486911080353E-2</v>
      </c>
      <c r="F30" s="2">
        <f t="shared" si="1"/>
        <v>3.5567748669933542E-2</v>
      </c>
      <c r="G30" s="2">
        <f t="shared" si="1"/>
        <v>3.5254454168243979E-2</v>
      </c>
      <c r="H30" s="2">
        <f t="shared" si="1"/>
        <v>3.608580588664248E-2</v>
      </c>
      <c r="I30" s="2">
        <f t="shared" si="1"/>
        <v>2.8022389329501837E-2</v>
      </c>
      <c r="J30" s="2">
        <f t="shared" si="1"/>
        <v>2.997692473542508E-2</v>
      </c>
      <c r="K30" s="2">
        <f t="shared" si="1"/>
        <v>3.188638905111451E-2</v>
      </c>
      <c r="L30" s="2">
        <f t="shared" si="1"/>
        <v>3.3120166768829305E-2</v>
      </c>
      <c r="M30" s="2">
        <f t="shared" si="1"/>
        <v>3.3137176980726157E-2</v>
      </c>
      <c r="N30" s="2">
        <f t="shared" si="1"/>
        <v>3.3962635516428627E-2</v>
      </c>
      <c r="O30" s="2">
        <f t="shared" si="1"/>
        <v>3.3681037416752345E-2</v>
      </c>
      <c r="P30" s="2">
        <f t="shared" si="1"/>
        <v>3.3223817093886089E-2</v>
      </c>
      <c r="Q30" s="2">
        <f t="shared" si="1"/>
        <v>3.2737788339931455E-2</v>
      </c>
      <c r="R30" s="2">
        <f t="shared" si="1"/>
        <v>3.2151143779781267E-2</v>
      </c>
      <c r="S30" s="2">
        <f t="shared" si="1"/>
        <v>3.1508534084222446E-2</v>
      </c>
      <c r="T30" s="2">
        <f t="shared" si="1"/>
        <v>3.0922928954735404E-2</v>
      </c>
      <c r="U30" s="2">
        <f t="shared" si="1"/>
        <v>3.0169980800462202E-2</v>
      </c>
      <c r="V30" s="2">
        <f t="shared" si="1"/>
        <v>2.9363290610877515E-2</v>
      </c>
      <c r="W30" s="2">
        <f t="shared" si="1"/>
        <v>2.8515704490509459E-2</v>
      </c>
      <c r="X30" s="2">
        <f t="shared" si="1"/>
        <v>2.7637395603848428E-2</v>
      </c>
      <c r="Y30" s="2">
        <f t="shared" si="1"/>
        <v>2.6744659906316835E-2</v>
      </c>
      <c r="Z30" s="2">
        <f t="shared" si="1"/>
        <v>2.5832719071569213E-2</v>
      </c>
      <c r="AA30" s="2">
        <f t="shared" si="1"/>
        <v>2.4863807033253488E-2</v>
      </c>
      <c r="AB30" s="2">
        <f t="shared" si="1"/>
        <v>2.3860956925018297E-2</v>
      </c>
      <c r="AC30" s="2">
        <f t="shared" si="1"/>
        <v>2.2854378417662233E-2</v>
      </c>
      <c r="AD30" s="2">
        <f t="shared" si="1"/>
        <v>2.1830779684516348E-2</v>
      </c>
      <c r="AE30" s="2">
        <f t="shared" si="1"/>
        <v>2.0747063101467136E-2</v>
      </c>
      <c r="AF30" s="2"/>
      <c r="AG30" s="2"/>
      <c r="AH30" s="2"/>
      <c r="AI30" s="2"/>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f>IF('Biodiesel Fraction'!$B18,1-'Biodiesel Fraction'!B30,1)</f>
        <v>0.96982562724837695</v>
      </c>
      <c r="C5">
        <f>IF('Biodiesel Fraction'!$B18,1-'Biodiesel Fraction'!B30,1)</f>
        <v>0.96982562724837695</v>
      </c>
      <c r="D5">
        <f>IF('Biodiesel Fraction'!$B18,1-'Biodiesel Fraction'!D30,1)</f>
        <v>0.96756119768275339</v>
      </c>
      <c r="E5">
        <f>IF('Biodiesel Fraction'!$B18,1-'Biodiesel Fraction'!E30,1)</f>
        <v>0.96217513088919648</v>
      </c>
      <c r="F5">
        <f>IF('Biodiesel Fraction'!$B18,1-'Biodiesel Fraction'!F30,1)</f>
        <v>0.96443225133006649</v>
      </c>
      <c r="G5">
        <f>IF('Biodiesel Fraction'!$B18,1-'Biodiesel Fraction'!G30,1)</f>
        <v>0.96474554583175598</v>
      </c>
      <c r="H5">
        <f>IF('Biodiesel Fraction'!$B18,1-'Biodiesel Fraction'!H30,1)</f>
        <v>0.96391419411335755</v>
      </c>
      <c r="I5">
        <f>IF('Biodiesel Fraction'!$B18,1-'Biodiesel Fraction'!I30,1)</f>
        <v>0.97197761067049815</v>
      </c>
      <c r="J5">
        <f>IF('Biodiesel Fraction'!$B18,1-'Biodiesel Fraction'!J30,1)</f>
        <v>0.97002307526457487</v>
      </c>
      <c r="K5">
        <f>IF('Biodiesel Fraction'!$B18,1-'Biodiesel Fraction'!K30,1)</f>
        <v>0.96811361094888548</v>
      </c>
      <c r="L5">
        <f>IF('Biodiesel Fraction'!$B18,1-'Biodiesel Fraction'!L30,1)</f>
        <v>0.96687983323117066</v>
      </c>
      <c r="M5">
        <f>IF('Biodiesel Fraction'!$B18,1-'Biodiesel Fraction'!M30,1)</f>
        <v>0.96686282301927384</v>
      </c>
      <c r="N5">
        <f>IF('Biodiesel Fraction'!$B18,1-'Biodiesel Fraction'!N30,1)</f>
        <v>0.96603736448357136</v>
      </c>
      <c r="O5">
        <f>IF('Biodiesel Fraction'!$B18,1-'Biodiesel Fraction'!O30,1)</f>
        <v>0.96631896258324768</v>
      </c>
      <c r="P5">
        <f>IF('Biodiesel Fraction'!$B18,1-'Biodiesel Fraction'!P30,1)</f>
        <v>0.96677618290611389</v>
      </c>
      <c r="Q5">
        <f>IF('Biodiesel Fraction'!$B18,1-'Biodiesel Fraction'!Q30,1)</f>
        <v>0.96726221166006854</v>
      </c>
      <c r="R5">
        <f>IF('Biodiesel Fraction'!$B18,1-'Biodiesel Fraction'!R30,1)</f>
        <v>0.96784885622021877</v>
      </c>
      <c r="S5">
        <f>IF('Biodiesel Fraction'!$B18,1-'Biodiesel Fraction'!S30,1)</f>
        <v>0.96849146591577751</v>
      </c>
      <c r="T5">
        <f>IF('Biodiesel Fraction'!$B18,1-'Biodiesel Fraction'!T30,1)</f>
        <v>0.96907707104526464</v>
      </c>
      <c r="U5">
        <f>IF('Biodiesel Fraction'!$B18,1-'Biodiesel Fraction'!U30,1)</f>
        <v>0.96983001919953782</v>
      </c>
      <c r="V5">
        <f>IF('Biodiesel Fraction'!$B18,1-'Biodiesel Fraction'!V30,1)</f>
        <v>0.9706367093891225</v>
      </c>
      <c r="W5">
        <f>IF('Biodiesel Fraction'!$B18,1-'Biodiesel Fraction'!W30,1)</f>
        <v>0.97148429550949056</v>
      </c>
      <c r="X5">
        <f>IF('Biodiesel Fraction'!$B18,1-'Biodiesel Fraction'!X30,1)</f>
        <v>0.97236260439615152</v>
      </c>
      <c r="Y5">
        <f>IF('Biodiesel Fraction'!$B18,1-'Biodiesel Fraction'!Y30,1)</f>
        <v>0.9732553400936832</v>
      </c>
      <c r="Z5">
        <f>IF('Biodiesel Fraction'!$B18,1-'Biodiesel Fraction'!Z30,1)</f>
        <v>0.97416728092843075</v>
      </c>
      <c r="AA5">
        <f>IF('Biodiesel Fraction'!$B18,1-'Biodiesel Fraction'!AA30,1)</f>
        <v>0.97513619296674647</v>
      </c>
      <c r="AB5">
        <f>IF('Biodiesel Fraction'!$B18,1-'Biodiesel Fraction'!AB30,1)</f>
        <v>0.97613904307498167</v>
      </c>
      <c r="AC5">
        <f>IF('Biodiesel Fraction'!$B18,1-'Biodiesel Fraction'!AC30,1)</f>
        <v>0.97714562158233775</v>
      </c>
      <c r="AD5">
        <f>IF('Biodiesel Fraction'!$B18,1-'Biodiesel Fraction'!AD30,1)</f>
        <v>0.9781692203154837</v>
      </c>
      <c r="AE5">
        <f>IF('Biodiesel Fraction'!$B18,1-'Biodiesel Fraction'!AE30,1)</f>
        <v>0.97925293689853288</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f>IF('Biodiesel Fraction'!$B18,'Biodiesel Fraction'!B30,0)</f>
        <v>3.0174372751623022E-2</v>
      </c>
      <c r="C7">
        <f>IF('Biodiesel Fraction'!$B18,'Biodiesel Fraction'!B30,0)</f>
        <v>3.0174372751623022E-2</v>
      </c>
      <c r="D7">
        <f>IF('Biodiesel Fraction'!$B18,'Biodiesel Fraction'!D30,0)</f>
        <v>3.2438802317246634E-2</v>
      </c>
      <c r="E7">
        <f>IF('Biodiesel Fraction'!$B18,'Biodiesel Fraction'!E30,0)</f>
        <v>3.782486911080353E-2</v>
      </c>
      <c r="F7">
        <f>IF('Biodiesel Fraction'!$B18,'Biodiesel Fraction'!F30,0)</f>
        <v>3.5567748669933542E-2</v>
      </c>
      <c r="G7">
        <f>IF('Biodiesel Fraction'!$B18,'Biodiesel Fraction'!G30,0)</f>
        <v>3.5254454168243979E-2</v>
      </c>
      <c r="H7">
        <f>IF('Biodiesel Fraction'!$B18,'Biodiesel Fraction'!H30,0)</f>
        <v>3.608580588664248E-2</v>
      </c>
      <c r="I7">
        <f>IF('Biodiesel Fraction'!$B18,'Biodiesel Fraction'!I30,0)</f>
        <v>2.8022389329501837E-2</v>
      </c>
      <c r="J7">
        <f>IF('Biodiesel Fraction'!$B18,'Biodiesel Fraction'!J30,0)</f>
        <v>2.997692473542508E-2</v>
      </c>
      <c r="K7">
        <f>IF('Biodiesel Fraction'!$B18,'Biodiesel Fraction'!K30,0)</f>
        <v>3.188638905111451E-2</v>
      </c>
      <c r="L7">
        <f>IF('Biodiesel Fraction'!$B18,'Biodiesel Fraction'!L30,0)</f>
        <v>3.3120166768829305E-2</v>
      </c>
      <c r="M7">
        <f>IF('Biodiesel Fraction'!$B18,'Biodiesel Fraction'!M30,0)</f>
        <v>3.3137176980726157E-2</v>
      </c>
      <c r="N7">
        <f>IF('Biodiesel Fraction'!$B18,'Biodiesel Fraction'!N30,0)</f>
        <v>3.3962635516428627E-2</v>
      </c>
      <c r="O7">
        <f>IF('Biodiesel Fraction'!$B18,'Biodiesel Fraction'!O30,0)</f>
        <v>3.3681037416752345E-2</v>
      </c>
      <c r="P7">
        <f>IF('Biodiesel Fraction'!$B18,'Biodiesel Fraction'!P30,0)</f>
        <v>3.3223817093886089E-2</v>
      </c>
      <c r="Q7">
        <f>IF('Biodiesel Fraction'!$B18,'Biodiesel Fraction'!Q30,0)</f>
        <v>3.2737788339931455E-2</v>
      </c>
      <c r="R7">
        <f>IF('Biodiesel Fraction'!$B18,'Biodiesel Fraction'!R30,0)</f>
        <v>3.2151143779781267E-2</v>
      </c>
      <c r="S7">
        <f>IF('Biodiesel Fraction'!$B18,'Biodiesel Fraction'!S30,0)</f>
        <v>3.1508534084222446E-2</v>
      </c>
      <c r="T7">
        <f>IF('Biodiesel Fraction'!$B18,'Biodiesel Fraction'!T30,0)</f>
        <v>3.0922928954735404E-2</v>
      </c>
      <c r="U7">
        <f>IF('Biodiesel Fraction'!$B18,'Biodiesel Fraction'!U30,0)</f>
        <v>3.0169980800462202E-2</v>
      </c>
      <c r="V7">
        <f>IF('Biodiesel Fraction'!$B18,'Biodiesel Fraction'!V30,0)</f>
        <v>2.9363290610877515E-2</v>
      </c>
      <c r="W7">
        <f>IF('Biodiesel Fraction'!$B18,'Biodiesel Fraction'!W30,0)</f>
        <v>2.8515704490509459E-2</v>
      </c>
      <c r="X7">
        <f>IF('Biodiesel Fraction'!$B18,'Biodiesel Fraction'!X30,0)</f>
        <v>2.7637395603848428E-2</v>
      </c>
      <c r="Y7">
        <f>IF('Biodiesel Fraction'!$B18,'Biodiesel Fraction'!Y30,0)</f>
        <v>2.6744659906316835E-2</v>
      </c>
      <c r="Z7">
        <f>IF('Biodiesel Fraction'!$B18,'Biodiesel Fraction'!Z30,0)</f>
        <v>2.5832719071569213E-2</v>
      </c>
      <c r="AA7">
        <f>IF('Biodiesel Fraction'!$B18,'Biodiesel Fraction'!AA30,0)</f>
        <v>2.4863807033253488E-2</v>
      </c>
      <c r="AB7">
        <f>IF('Biodiesel Fraction'!$B18,'Biodiesel Fraction'!AB30,0)</f>
        <v>2.3860956925018297E-2</v>
      </c>
      <c r="AC7">
        <f>IF('Biodiesel Fraction'!$B18,'Biodiesel Fraction'!AC30,0)</f>
        <v>2.2854378417662233E-2</v>
      </c>
      <c r="AD7">
        <f>IF('Biodiesel Fraction'!$B18,'Biodiesel Fraction'!AD30,0)</f>
        <v>2.1830779684516348E-2</v>
      </c>
      <c r="AE7">
        <f>IF('Biodiesel Fraction'!$B18,'Biodiesel Fraction'!AE30,0)</f>
        <v>2.0747063101467136E-2</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x14ac:dyDescent="0.25"/>
  <cols>
    <col min="1" max="1" width="22.5703125" customWidth="1"/>
  </cols>
  <sheetData>
    <row r="1" spans="1:31" ht="30" x14ac:dyDescent="0.25">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25">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x14ac:dyDescent="0.25"/>
  <sheetData>
    <row r="1" spans="1:1" x14ac:dyDescent="0.25">
      <c r="A1" t="s">
        <v>45</v>
      </c>
    </row>
    <row r="2" spans="1:1" x14ac:dyDescent="0.25">
      <c r="A2" t="s">
        <v>46</v>
      </c>
    </row>
    <row r="4" spans="1:1" x14ac:dyDescent="0.25">
      <c r="A4" t="s">
        <v>47</v>
      </c>
    </row>
    <row r="5" spans="1:1" x14ac:dyDescent="0.25">
      <c r="A5">
        <v>0.55000000000000004</v>
      </c>
    </row>
    <row r="7" spans="1:1" x14ac:dyDescent="0.25">
      <c r="A7" t="s">
        <v>58</v>
      </c>
    </row>
    <row r="8" spans="1:1" x14ac:dyDescent="0.25">
      <c r="A8" t="s">
        <v>59</v>
      </c>
    </row>
    <row r="9" spans="1:1" x14ac:dyDescent="0.25">
      <c r="A9" t="s">
        <v>60</v>
      </c>
    </row>
    <row r="11" spans="1:1" x14ac:dyDescent="0.25">
      <c r="A11" s="9" t="s">
        <v>61</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x14ac:dyDescent="0.25"/>
  <cols>
    <col min="1" max="1" width="22.5703125" customWidth="1"/>
  </cols>
  <sheetData>
    <row r="1" spans="1:31" ht="30" x14ac:dyDescent="0.25">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x14ac:dyDescent="0.25">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x14ac:dyDescent="0.25">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x14ac:dyDescent="0.25">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x14ac:dyDescent="0.25">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x14ac:dyDescent="0.25">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x14ac:dyDescent="0.25">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x14ac:dyDescent="0.25">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x14ac:dyDescent="0.25"/>
  <cols>
    <col min="1" max="1" width="22.5703125" customWidth="1"/>
  </cols>
  <sheetData>
    <row r="1" spans="1:31" ht="30" x14ac:dyDescent="0.25">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x14ac:dyDescent="0.25">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x14ac:dyDescent="0.25">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x14ac:dyDescent="0.25">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x14ac:dyDescent="0.25">
      <c r="A5" t="s">
        <v>18</v>
      </c>
      <c r="B5">
        <f>'BPoEFUbVT-mtrbks-psgr-dslveh'!B5</f>
        <v>0.96982562724837695</v>
      </c>
      <c r="C5">
        <f>'BPoEFUbVT-mtrbks-psgr-dslveh'!C5</f>
        <v>0.96982562724837695</v>
      </c>
      <c r="D5">
        <f>'BPoEFUbVT-mtrbks-psgr-dslveh'!D5</f>
        <v>0.96756119768275339</v>
      </c>
      <c r="E5">
        <f>'BPoEFUbVT-mtrbks-psgr-dslveh'!E5</f>
        <v>0.96217513088919648</v>
      </c>
      <c r="F5">
        <f>'BPoEFUbVT-mtrbks-psgr-dslveh'!F5</f>
        <v>0.96443225133006649</v>
      </c>
      <c r="G5">
        <f>'BPoEFUbVT-mtrbks-psgr-dslveh'!G5</f>
        <v>0.96474554583175598</v>
      </c>
      <c r="H5">
        <f>'BPoEFUbVT-mtrbks-psgr-dslveh'!H5</f>
        <v>0.96391419411335755</v>
      </c>
      <c r="I5">
        <f>'BPoEFUbVT-mtrbks-psgr-dslveh'!I5</f>
        <v>0.97197761067049815</v>
      </c>
      <c r="J5">
        <f>'BPoEFUbVT-mtrbks-psgr-dslveh'!J5</f>
        <v>0.97002307526457487</v>
      </c>
      <c r="K5">
        <f>'BPoEFUbVT-mtrbks-psgr-dslveh'!K5</f>
        <v>0.96811361094888548</v>
      </c>
      <c r="L5">
        <f>'BPoEFUbVT-mtrbks-psgr-dslveh'!L5</f>
        <v>0.96687983323117066</v>
      </c>
      <c r="M5">
        <f>'BPoEFUbVT-mtrbks-psgr-dslveh'!M5</f>
        <v>0.96686282301927384</v>
      </c>
      <c r="N5">
        <f>'BPoEFUbVT-mtrbks-psgr-dslveh'!N5</f>
        <v>0.96603736448357136</v>
      </c>
      <c r="O5">
        <f>'BPoEFUbVT-mtrbks-psgr-dslveh'!O5</f>
        <v>0.96631896258324768</v>
      </c>
      <c r="P5">
        <f>'BPoEFUbVT-mtrbks-psgr-dslveh'!P5</f>
        <v>0.96677618290611389</v>
      </c>
      <c r="Q5">
        <f>'BPoEFUbVT-mtrbks-psgr-dslveh'!Q5</f>
        <v>0.96726221166006854</v>
      </c>
      <c r="R5">
        <f>'BPoEFUbVT-mtrbks-psgr-dslveh'!R5</f>
        <v>0.96784885622021877</v>
      </c>
      <c r="S5">
        <f>'BPoEFUbVT-mtrbks-psgr-dslveh'!S5</f>
        <v>0.96849146591577751</v>
      </c>
      <c r="T5">
        <f>'BPoEFUbVT-mtrbks-psgr-dslveh'!T5</f>
        <v>0.96907707104526464</v>
      </c>
      <c r="U5">
        <f>'BPoEFUbVT-mtrbks-psgr-dslveh'!U5</f>
        <v>0.96983001919953782</v>
      </c>
      <c r="V5">
        <f>'BPoEFUbVT-mtrbks-psgr-dslveh'!V5</f>
        <v>0.9706367093891225</v>
      </c>
      <c r="W5">
        <f>'BPoEFUbVT-mtrbks-psgr-dslveh'!W5</f>
        <v>0.97148429550949056</v>
      </c>
      <c r="X5">
        <f>'BPoEFUbVT-mtrbks-psgr-dslveh'!X5</f>
        <v>0.97236260439615152</v>
      </c>
      <c r="Y5">
        <f>'BPoEFUbVT-mtrbks-psgr-dslveh'!Y5</f>
        <v>0.9732553400936832</v>
      </c>
      <c r="Z5">
        <f>'BPoEFUbVT-mtrbks-psgr-dslveh'!Z5</f>
        <v>0.97416728092843075</v>
      </c>
      <c r="AA5">
        <f>'BPoEFUbVT-mtrbks-psgr-dslveh'!AA5</f>
        <v>0.97513619296674647</v>
      </c>
      <c r="AB5">
        <f>'BPoEFUbVT-mtrbks-psgr-dslveh'!AB5</f>
        <v>0.97613904307498167</v>
      </c>
      <c r="AC5">
        <f>'BPoEFUbVT-mtrbks-psgr-dslveh'!AC5</f>
        <v>0.97714562158233775</v>
      </c>
      <c r="AD5">
        <f>'BPoEFUbVT-mtrbks-psgr-dslveh'!AD5</f>
        <v>0.9781692203154837</v>
      </c>
      <c r="AE5">
        <f>'BPoEFUbVT-mtrbks-psgr-dslveh'!AE5</f>
        <v>0.97925293689853288</v>
      </c>
    </row>
    <row r="6" spans="1:31" x14ac:dyDescent="0.25">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x14ac:dyDescent="0.25">
      <c r="A7" t="s">
        <v>21</v>
      </c>
      <c r="B7">
        <f>'BPoEFUbVT-mtrbks-psgr-dslveh'!B7</f>
        <v>3.0174372751623022E-2</v>
      </c>
      <c r="C7">
        <f>'BPoEFUbVT-mtrbks-psgr-dslveh'!C7</f>
        <v>3.0174372751623022E-2</v>
      </c>
      <c r="D7">
        <f>'BPoEFUbVT-mtrbks-psgr-dslveh'!D7</f>
        <v>3.2438802317246634E-2</v>
      </c>
      <c r="E7">
        <f>'BPoEFUbVT-mtrbks-psgr-dslveh'!E7</f>
        <v>3.782486911080353E-2</v>
      </c>
      <c r="F7">
        <f>'BPoEFUbVT-mtrbks-psgr-dslveh'!F7</f>
        <v>3.5567748669933542E-2</v>
      </c>
      <c r="G7">
        <f>'BPoEFUbVT-mtrbks-psgr-dslveh'!G7</f>
        <v>3.5254454168243979E-2</v>
      </c>
      <c r="H7">
        <f>'BPoEFUbVT-mtrbks-psgr-dslveh'!H7</f>
        <v>3.608580588664248E-2</v>
      </c>
      <c r="I7">
        <f>'BPoEFUbVT-mtrbks-psgr-dslveh'!I7</f>
        <v>2.8022389329501837E-2</v>
      </c>
      <c r="J7">
        <f>'BPoEFUbVT-mtrbks-psgr-dslveh'!J7</f>
        <v>2.997692473542508E-2</v>
      </c>
      <c r="K7">
        <f>'BPoEFUbVT-mtrbks-psgr-dslveh'!K7</f>
        <v>3.188638905111451E-2</v>
      </c>
      <c r="L7">
        <f>'BPoEFUbVT-mtrbks-psgr-dslveh'!L7</f>
        <v>3.3120166768829305E-2</v>
      </c>
      <c r="M7">
        <f>'BPoEFUbVT-mtrbks-psgr-dslveh'!M7</f>
        <v>3.3137176980726157E-2</v>
      </c>
      <c r="N7">
        <f>'BPoEFUbVT-mtrbks-psgr-dslveh'!N7</f>
        <v>3.3962635516428627E-2</v>
      </c>
      <c r="O7">
        <f>'BPoEFUbVT-mtrbks-psgr-dslveh'!O7</f>
        <v>3.3681037416752345E-2</v>
      </c>
      <c r="P7">
        <f>'BPoEFUbVT-mtrbks-psgr-dslveh'!P7</f>
        <v>3.3223817093886089E-2</v>
      </c>
      <c r="Q7">
        <f>'BPoEFUbVT-mtrbks-psgr-dslveh'!Q7</f>
        <v>3.2737788339931455E-2</v>
      </c>
      <c r="R7">
        <f>'BPoEFUbVT-mtrbks-psgr-dslveh'!R7</f>
        <v>3.2151143779781267E-2</v>
      </c>
      <c r="S7">
        <f>'BPoEFUbVT-mtrbks-psgr-dslveh'!S7</f>
        <v>3.1508534084222446E-2</v>
      </c>
      <c r="T7">
        <f>'BPoEFUbVT-mtrbks-psgr-dslveh'!T7</f>
        <v>3.0922928954735404E-2</v>
      </c>
      <c r="U7">
        <f>'BPoEFUbVT-mtrbks-psgr-dslveh'!U7</f>
        <v>3.0169980800462202E-2</v>
      </c>
      <c r="V7">
        <f>'BPoEFUbVT-mtrbks-psgr-dslveh'!V7</f>
        <v>2.9363290610877515E-2</v>
      </c>
      <c r="W7">
        <f>'BPoEFUbVT-mtrbks-psgr-dslveh'!W7</f>
        <v>2.8515704490509459E-2</v>
      </c>
      <c r="X7">
        <f>'BPoEFUbVT-mtrbks-psgr-dslveh'!X7</f>
        <v>2.7637395603848428E-2</v>
      </c>
      <c r="Y7">
        <f>'BPoEFUbVT-mtrbks-psgr-dslveh'!Y7</f>
        <v>2.6744659906316835E-2</v>
      </c>
      <c r="Z7">
        <f>'BPoEFUbVT-mtrbks-psgr-dslveh'!Z7</f>
        <v>2.5832719071569213E-2</v>
      </c>
      <c r="AA7">
        <f>'BPoEFUbVT-mtrbks-psgr-dslveh'!AA7</f>
        <v>2.4863807033253488E-2</v>
      </c>
      <c r="AB7">
        <f>'BPoEFUbVT-mtrbks-psgr-dslveh'!AB7</f>
        <v>2.3860956925018297E-2</v>
      </c>
      <c r="AC7">
        <f>'BPoEFUbVT-mtrbks-psgr-dslveh'!AC7</f>
        <v>2.2854378417662233E-2</v>
      </c>
      <c r="AD7">
        <f>'BPoEFUbVT-mtrbks-psgr-dslveh'!AD7</f>
        <v>2.1830779684516348E-2</v>
      </c>
      <c r="AE7">
        <f>'BPoEFUbVT-mtrbks-psgr-dslveh'!AE7</f>
        <v>2.0747063101467136E-2</v>
      </c>
    </row>
    <row r="8" spans="1:31" x14ac:dyDescent="0.25">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x14ac:dyDescent="0.25"/>
  <cols>
    <col min="1" max="1" width="22.5703125" customWidth="1"/>
  </cols>
  <sheetData>
    <row r="1" spans="1:31" ht="30" x14ac:dyDescent="0.25">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x14ac:dyDescent="0.25">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x14ac:dyDescent="0.25">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x14ac:dyDescent="0.25">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x14ac:dyDescent="0.25">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x14ac:dyDescent="0.25">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x14ac:dyDescent="0.25">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x14ac:dyDescent="0.25">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x14ac:dyDescent="0.2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x14ac:dyDescent="0.25"/>
  <cols>
    <col min="1" max="1" width="22.5703125" customWidth="1"/>
  </cols>
  <sheetData>
    <row r="1" spans="1:35" ht="30" x14ac:dyDescent="0.25">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x14ac:dyDescent="0.2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x14ac:dyDescent="0.2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x14ac:dyDescent="0.2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x14ac:dyDescent="0.2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x14ac:dyDescent="0.2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x14ac:dyDescent="0.2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x14ac:dyDescent="0.2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x14ac:dyDescent="0.2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x14ac:dyDescent="0.2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x14ac:dyDescent="0.2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About</vt:lpstr>
      <vt:lpstr>EIA-fuel-ethanol-motor-gasoline</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2017-06-23T20:50:52Z</dcterms:created>
  <dcterms:modified xsi:type="dcterms:W3CDTF">2024-02-22T21:26:44Z</dcterms:modified>
</cp:coreProperties>
</file>