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trans\BPoEFUbVT\"/>
    </mc:Choice>
  </mc:AlternateContent>
  <xr:revisionPtr revIDLastSave="0" documentId="13_ncr:1_{61632137-5284-4EF7-9684-544A98917190}" xr6:coauthVersionLast="47" xr6:coauthVersionMax="47" xr10:uidLastSave="{00000000-0000-0000-0000-000000000000}"/>
  <bookViews>
    <workbookView xWindow="-90" yWindow="0" windowWidth="9780" windowHeight="11370" firstSheet="5" activeTab="5" xr2:uid="{00000000-000D-0000-FFFF-FFFF00000000}"/>
    <workbookView xWindow="-110" yWindow="-110" windowWidth="19420" windowHeight="11500" firstSheet="6" activeTab="3" xr2:uid="{C686060E-AB81-47E5-9B8D-04966D62119A}"/>
  </bookViews>
  <sheets>
    <sheet name="About" sheetId="1" r:id="rId1"/>
    <sheet name="EIA-fuel-ethanol-motor-gasoline" sheetId="97" r:id="rId2"/>
    <sheet name="AEO 2023 Table 17" sheetId="98" r:id="rId3"/>
    <sheet name="AEO 2022 Table 17" sheetId="9" r:id="rId4"/>
    <sheet name="AEO 2023 Table 36 Raw" sheetId="100" r:id="rId5"/>
    <sheet name="AEO 2023 Table 36 " sheetId="99" r:id="rId6"/>
    <sheet name="AEO 2022 Table 36" sheetId="4" r:id="rId7"/>
    <sheet name="Biodiesel Fraction" sheetId="10" r:id="rId8"/>
    <sheet name="Plug-in Hybrid Elec Fraction" sheetId="11" r:id="rId9"/>
    <sheet name="LDVs-psgr" sheetId="17" r:id="rId10"/>
    <sheet name="BPoEFUbVT-LDVs-psgr-batelc" sheetId="2" r:id="rId11"/>
    <sheet name="BPoEFUbVT-LDVs-psgr-natgas" sheetId="3" r:id="rId12"/>
    <sheet name="BPoEFUbVT-LDVs-psgr-gasveh" sheetId="5" r:id="rId13"/>
    <sheet name="BPoEFUbVT-LDVs-psgr-dslveh" sheetId="6" r:id="rId14"/>
    <sheet name="BPoEFUbVT-LDVs-psgr-plghyb" sheetId="7" r:id="rId15"/>
    <sheet name="BPoEFUbVT-LDVs-psgr-LPG" sheetId="50" r:id="rId16"/>
    <sheet name="BPoEFUbVT-LDVs-psgr-hydgn" sheetId="51" r:id="rId17"/>
    <sheet name="LDVs-frgt" sheetId="18" r:id="rId18"/>
    <sheet name="BPoEFUbVT-LDVs-frgt-batelc" sheetId="12" r:id="rId19"/>
    <sheet name="BPoEFUbVT-LDVs-frgt-natgas" sheetId="13" r:id="rId20"/>
    <sheet name="BPoEFUbVT-LDVs-frgt-gasveh" sheetId="14" r:id="rId21"/>
    <sheet name="BPoEFUbVT-LDVs-frgt-dslveh" sheetId="15" r:id="rId22"/>
    <sheet name="BPoEFUbVT-LDVs-frgt-plghyb" sheetId="16" r:id="rId23"/>
    <sheet name="BPoEFUbVT-LDVs-frgt-LPG" sheetId="52" r:id="rId24"/>
    <sheet name="BPoEFUbVT-LDVs-frgt-hydgn" sheetId="53" r:id="rId25"/>
    <sheet name="HDVs-psgr" sheetId="24" r:id="rId26"/>
    <sheet name="BPoEFUbVT-HDVs-psgr-batelc" sheetId="19" r:id="rId27"/>
    <sheet name="BPoEFUbVT-HDVs-psgr-natgas" sheetId="20" r:id="rId28"/>
    <sheet name="BPoEFUbVT-HDVs-psgr-gasveh" sheetId="21" r:id="rId29"/>
    <sheet name="BPoEFUbVT-HDVs-psgr-dslveh" sheetId="22" r:id="rId30"/>
    <sheet name="BPoEFUbVT-HDVs-psgr-plghyb" sheetId="23" r:id="rId31"/>
    <sheet name="BPoEFUbVT-HDVs-psgr-LPG" sheetId="54" r:id="rId32"/>
    <sheet name="BPoEFUbVT-HDVs-psgr-hydgn" sheetId="55" r:id="rId33"/>
    <sheet name="HDVs-frgt" sheetId="25" r:id="rId34"/>
    <sheet name="BPoEFUbVT-HDVs-frgt-batelc" sheetId="26" r:id="rId35"/>
    <sheet name="BPoEFUbVT-HDVs-frgt-natgas" sheetId="27" r:id="rId36"/>
    <sheet name="BPoEFUbVT-HDVs-frgt-gasveh" sheetId="28" r:id="rId37"/>
    <sheet name="BPoEFUbVT-HDVs-frgt-dslveh" sheetId="29" r:id="rId38"/>
    <sheet name="BPoEFUbVT-HDVs-frgt-plghyb" sheetId="30" r:id="rId39"/>
    <sheet name="BPoEFUbVT-HDVs-frgt-LPG" sheetId="56" r:id="rId40"/>
    <sheet name="BPoEFUbVT-HDVs-frgt-hydgn" sheetId="57" r:id="rId41"/>
    <sheet name="aircraft-psgr" sheetId="31" r:id="rId42"/>
    <sheet name="BPoEFUbVT-aircraft-psgr-batelc" sheetId="62" r:id="rId43"/>
    <sheet name="BPoEFUbVT-aircraft-psgr-natgas" sheetId="65" r:id="rId44"/>
    <sheet name="BPoEFUbVT-aircraft-psgr-gasveh" sheetId="75" r:id="rId45"/>
    <sheet name="BPoEFUbVT-aircraft-psgr-dslveh" sheetId="63" r:id="rId46"/>
    <sheet name="BPoEFUbVT-aircraft-psgr-hydgn" sheetId="64" r:id="rId47"/>
    <sheet name="aircraft-frgt" sheetId="66" r:id="rId48"/>
    <sheet name="BPoEFUbVT-aircraft-frgt-batelc" sheetId="67" r:id="rId49"/>
    <sheet name="BPoEFUbVT-aircraft-frgt-natgas" sheetId="68" r:id="rId50"/>
    <sheet name="BPoEFUbVT-aircraft-frgt-gasveh" sheetId="76" r:id="rId51"/>
    <sheet name="BPoEFUbVT-aircraft-frgt-dslveh" sheetId="69" r:id="rId52"/>
    <sheet name="BPoEFUbVT-aircraft-frgt-hydgn" sheetId="70" r:id="rId53"/>
    <sheet name="rail-psgr" sheetId="71" r:id="rId54"/>
    <sheet name="BPoEFUbVT-rail-psgr-batelc" sheetId="77" r:id="rId55"/>
    <sheet name="BPoEFUbVT-rail-psgr-natgas" sheetId="78" r:id="rId56"/>
    <sheet name="BPoEFUbVT-rail-psgr-gasveh" sheetId="79" r:id="rId57"/>
    <sheet name="BPoEFUbVT-rail-psgr-dslveh" sheetId="80" r:id="rId58"/>
    <sheet name="BPoEFUbVT-rail-psgr-hydgn" sheetId="81" r:id="rId59"/>
    <sheet name="rail-frgt" sheetId="72" r:id="rId60"/>
    <sheet name="BPoEFUbVT-rail-frgt-batelc" sheetId="82" r:id="rId61"/>
    <sheet name="BPoEFUbVT-rail-frgt-natgas" sheetId="83" r:id="rId62"/>
    <sheet name="BPoEFUbVT-rail-frgt-gasveh" sheetId="84" r:id="rId63"/>
    <sheet name="BPoEFUbVT-rail-frgt-dslveh" sheetId="85" r:id="rId64"/>
    <sheet name="BPoEFUbVT-rail-frgt-hydgn" sheetId="86" r:id="rId65"/>
    <sheet name="ships-psgr" sheetId="73" r:id="rId66"/>
    <sheet name="BPoEFUbVT-ships-psgr-batelc" sheetId="87" r:id="rId67"/>
    <sheet name="BPoEFUbVT-ships-psgr-natgas" sheetId="88" r:id="rId68"/>
    <sheet name="BPoEFUbVT-ships-psgr-gasveh" sheetId="89" r:id="rId69"/>
    <sheet name="BPoEFUbVT-ships-psgr-dslveh" sheetId="90" r:id="rId70"/>
    <sheet name="BPoEFUbVT-ships-psgr-hydgn" sheetId="91" r:id="rId71"/>
    <sheet name="ships-frgt" sheetId="74" r:id="rId72"/>
    <sheet name="BPoEFUbVT-ships-frgt-batelc" sheetId="92" r:id="rId73"/>
    <sheet name="BPoEFUbVT-ships-frgt-natgas" sheetId="93" r:id="rId74"/>
    <sheet name="BPoEFUbVT-ships-frgt-gasveh" sheetId="94" r:id="rId75"/>
    <sheet name="BPoEFUbVT-ships-frgt-dslveh" sheetId="95" r:id="rId76"/>
    <sheet name="BPoEFUbVT-ships-frgt-hydgn" sheetId="96" r:id="rId77"/>
    <sheet name="mtrbks-psgr" sheetId="38" r:id="rId78"/>
    <sheet name="BPoEFUbVT-mtrbks-psgr-batelc" sheetId="39" r:id="rId79"/>
    <sheet name="BPoEFUbVT-mtrbks-psgr-natgas" sheetId="40" r:id="rId80"/>
    <sheet name="BPoEFUbVT-mtrbks-psgr-gasveh" sheetId="41" r:id="rId81"/>
    <sheet name="BPoEFUbVT-mtrbks-psgr-dslveh" sheetId="42" r:id="rId82"/>
    <sheet name="BPoEFUbVT-mtrbks-psgr-plghyb" sheetId="43" r:id="rId83"/>
    <sheet name="BPoEFUbVT-mtrbks-psgr-LPG" sheetId="60" r:id="rId84"/>
    <sheet name="BPoEFUbVT-mtrbks-psgr-hydgn" sheetId="61" r:id="rId85"/>
    <sheet name="mtrbks-frgt" sheetId="44" r:id="rId86"/>
    <sheet name="BPoEFUbVT-mtrbks-frgt-batelc" sheetId="45" r:id="rId87"/>
    <sheet name="BPoEFUbVT-mtrbks-frgt-natgas" sheetId="46" r:id="rId88"/>
    <sheet name="BPoEFUbVT-mtrbks-frgt-gasveh" sheetId="47" r:id="rId89"/>
    <sheet name="BPoEFUbVT-mtrbks-frgt-dslveh" sheetId="48" r:id="rId90"/>
    <sheet name="BPoEFUbVT-mtrbks-frgt-plghyb" sheetId="49" r:id="rId91"/>
    <sheet name="BPoEFUbVT-mtrbks-frgt-LPG" sheetId="58" r:id="rId92"/>
    <sheet name="BPoEFUbVT-mtrbks-frgt-hydgn" sheetId="59" r:id="rId9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5" l="1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B1" i="5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D6" i="10"/>
  <c r="C1" i="59"/>
  <c r="D1" i="59"/>
  <c r="E1" i="59"/>
  <c r="F1" i="59"/>
  <c r="G1" i="59"/>
  <c r="H1" i="59"/>
  <c r="I1" i="59"/>
  <c r="J1" i="59"/>
  <c r="K1" i="59"/>
  <c r="L1" i="59"/>
  <c r="M1" i="59"/>
  <c r="N1" i="59"/>
  <c r="O1" i="59"/>
  <c r="P1" i="59"/>
  <c r="Q1" i="59"/>
  <c r="R1" i="59"/>
  <c r="S1" i="59"/>
  <c r="T1" i="59"/>
  <c r="U1" i="59"/>
  <c r="V1" i="59"/>
  <c r="W1" i="59"/>
  <c r="X1" i="59"/>
  <c r="Y1" i="59"/>
  <c r="Z1" i="59"/>
  <c r="AA1" i="59"/>
  <c r="AB1" i="59"/>
  <c r="AC1" i="59"/>
  <c r="AD1" i="59"/>
  <c r="AE1" i="59"/>
  <c r="B1" i="59"/>
  <c r="C1" i="58"/>
  <c r="D1" i="58"/>
  <c r="E1" i="58"/>
  <c r="F1" i="58"/>
  <c r="G1" i="58"/>
  <c r="H1" i="58"/>
  <c r="I1" i="58"/>
  <c r="J1" i="58"/>
  <c r="K1" i="58"/>
  <c r="L1" i="58"/>
  <c r="M1" i="58"/>
  <c r="N1" i="58"/>
  <c r="O1" i="58"/>
  <c r="P1" i="58"/>
  <c r="Q1" i="58"/>
  <c r="R1" i="58"/>
  <c r="S1" i="58"/>
  <c r="T1" i="58"/>
  <c r="U1" i="58"/>
  <c r="V1" i="58"/>
  <c r="W1" i="58"/>
  <c r="X1" i="58"/>
  <c r="Y1" i="58"/>
  <c r="Z1" i="58"/>
  <c r="AA1" i="58"/>
  <c r="AB1" i="58"/>
  <c r="AC1" i="58"/>
  <c r="AD1" i="58"/>
  <c r="AE1" i="58"/>
  <c r="B1" i="58"/>
  <c r="C1" i="61"/>
  <c r="D1" i="61"/>
  <c r="E1" i="61"/>
  <c r="F1" i="61"/>
  <c r="G1" i="61"/>
  <c r="H1" i="61"/>
  <c r="I1" i="61"/>
  <c r="J1" i="61"/>
  <c r="K1" i="61"/>
  <c r="L1" i="61"/>
  <c r="M1" i="61"/>
  <c r="N1" i="61"/>
  <c r="O1" i="61"/>
  <c r="P1" i="61"/>
  <c r="Q1" i="61"/>
  <c r="R1" i="61"/>
  <c r="S1" i="61"/>
  <c r="T1" i="61"/>
  <c r="U1" i="61"/>
  <c r="V1" i="61"/>
  <c r="W1" i="61"/>
  <c r="X1" i="61"/>
  <c r="Y1" i="61"/>
  <c r="Z1" i="61"/>
  <c r="AA1" i="61"/>
  <c r="AB1" i="61"/>
  <c r="AC1" i="61"/>
  <c r="AD1" i="61"/>
  <c r="AE1" i="61"/>
  <c r="B1" i="61"/>
  <c r="C1" i="60"/>
  <c r="D1" i="60"/>
  <c r="E1" i="60"/>
  <c r="F1" i="60"/>
  <c r="G1" i="60"/>
  <c r="H1" i="60"/>
  <c r="I1" i="60"/>
  <c r="J1" i="60"/>
  <c r="K1" i="60"/>
  <c r="L1" i="60"/>
  <c r="M1" i="60"/>
  <c r="N1" i="60"/>
  <c r="O1" i="60"/>
  <c r="P1" i="60"/>
  <c r="Q1" i="60"/>
  <c r="R1" i="60"/>
  <c r="S1" i="60"/>
  <c r="T1" i="60"/>
  <c r="U1" i="60"/>
  <c r="V1" i="60"/>
  <c r="W1" i="60"/>
  <c r="X1" i="60"/>
  <c r="Y1" i="60"/>
  <c r="Z1" i="60"/>
  <c r="AA1" i="60"/>
  <c r="AB1" i="60"/>
  <c r="AC1" i="60"/>
  <c r="AD1" i="60"/>
  <c r="AE1" i="60"/>
  <c r="B1" i="60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Z4" i="43"/>
  <c r="AA4" i="43"/>
  <c r="AB4" i="43"/>
  <c r="AC4" i="43"/>
  <c r="AD4" i="43"/>
  <c r="AE4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C6" i="43"/>
  <c r="C4" i="43"/>
  <c r="B6" i="43"/>
  <c r="B4" i="43"/>
  <c r="C1" i="43"/>
  <c r="D1" i="43"/>
  <c r="E1" i="43"/>
  <c r="F1" i="43"/>
  <c r="G1" i="43"/>
  <c r="H1" i="43"/>
  <c r="I1" i="43"/>
  <c r="J1" i="43"/>
  <c r="K1" i="43"/>
  <c r="L1" i="43"/>
  <c r="M1" i="43"/>
  <c r="N1" i="43"/>
  <c r="O1" i="43"/>
  <c r="P1" i="43"/>
  <c r="Q1" i="43"/>
  <c r="R1" i="43"/>
  <c r="S1" i="43"/>
  <c r="T1" i="43"/>
  <c r="U1" i="43"/>
  <c r="V1" i="43"/>
  <c r="W1" i="43"/>
  <c r="X1" i="43"/>
  <c r="Y1" i="43"/>
  <c r="Z1" i="43"/>
  <c r="AA1" i="43"/>
  <c r="AB1" i="43"/>
  <c r="AC1" i="43"/>
  <c r="AD1" i="43"/>
  <c r="AE1" i="43"/>
  <c r="B1" i="43"/>
  <c r="C1" i="41"/>
  <c r="D1" i="41"/>
  <c r="E1" i="41"/>
  <c r="F1" i="41"/>
  <c r="G1" i="41"/>
  <c r="H1" i="41"/>
  <c r="I1" i="41"/>
  <c r="J1" i="41"/>
  <c r="K1" i="41"/>
  <c r="L1" i="41"/>
  <c r="M1" i="41"/>
  <c r="N1" i="41"/>
  <c r="O1" i="41"/>
  <c r="P1" i="41"/>
  <c r="Q1" i="41"/>
  <c r="R1" i="41"/>
  <c r="S1" i="41"/>
  <c r="T1" i="41"/>
  <c r="U1" i="41"/>
  <c r="V1" i="41"/>
  <c r="W1" i="41"/>
  <c r="X1" i="41"/>
  <c r="Y1" i="41"/>
  <c r="Z1" i="41"/>
  <c r="AA1" i="41"/>
  <c r="AB1" i="41"/>
  <c r="AC1" i="41"/>
  <c r="AD1" i="41"/>
  <c r="AE1" i="41"/>
  <c r="B1" i="41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Z9" i="95"/>
  <c r="AA9" i="95"/>
  <c r="AB9" i="95"/>
  <c r="AC9" i="95"/>
  <c r="AD9" i="95"/>
  <c r="AE9" i="95"/>
  <c r="C9" i="95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Z5" i="95"/>
  <c r="AA5" i="95"/>
  <c r="AB5" i="95"/>
  <c r="AC5" i="95"/>
  <c r="AD5" i="95"/>
  <c r="AE5" i="95"/>
  <c r="C5" i="95"/>
  <c r="C1" i="57"/>
  <c r="D1" i="57"/>
  <c r="E1" i="57"/>
  <c r="F1" i="57"/>
  <c r="G1" i="57"/>
  <c r="H1" i="57"/>
  <c r="I1" i="57"/>
  <c r="J1" i="57"/>
  <c r="K1" i="57"/>
  <c r="L1" i="57"/>
  <c r="M1" i="57"/>
  <c r="N1" i="57"/>
  <c r="O1" i="57"/>
  <c r="P1" i="57"/>
  <c r="Q1" i="57"/>
  <c r="R1" i="57"/>
  <c r="S1" i="57"/>
  <c r="T1" i="57"/>
  <c r="U1" i="57"/>
  <c r="V1" i="57"/>
  <c r="W1" i="57"/>
  <c r="X1" i="57"/>
  <c r="Y1" i="57"/>
  <c r="Z1" i="57"/>
  <c r="AA1" i="57"/>
  <c r="AB1" i="57"/>
  <c r="AC1" i="57"/>
  <c r="AD1" i="57"/>
  <c r="AE1" i="57"/>
  <c r="B1" i="57"/>
  <c r="C1" i="56"/>
  <c r="D1" i="56"/>
  <c r="E1" i="56"/>
  <c r="F1" i="56"/>
  <c r="G1" i="56"/>
  <c r="H1" i="56"/>
  <c r="I1" i="56"/>
  <c r="J1" i="56"/>
  <c r="K1" i="56"/>
  <c r="L1" i="56"/>
  <c r="M1" i="56"/>
  <c r="N1" i="56"/>
  <c r="O1" i="56"/>
  <c r="P1" i="56"/>
  <c r="Q1" i="56"/>
  <c r="R1" i="56"/>
  <c r="S1" i="56"/>
  <c r="T1" i="56"/>
  <c r="U1" i="56"/>
  <c r="V1" i="56"/>
  <c r="W1" i="56"/>
  <c r="X1" i="56"/>
  <c r="Y1" i="56"/>
  <c r="Z1" i="56"/>
  <c r="AA1" i="56"/>
  <c r="AB1" i="56"/>
  <c r="AC1" i="56"/>
  <c r="AD1" i="56"/>
  <c r="AE1" i="56"/>
  <c r="B1" i="56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B1" i="28"/>
  <c r="C1" i="55"/>
  <c r="D1" i="55"/>
  <c r="E1" i="55"/>
  <c r="F1" i="55"/>
  <c r="G1" i="55"/>
  <c r="H1" i="55"/>
  <c r="I1" i="55"/>
  <c r="J1" i="55"/>
  <c r="K1" i="55"/>
  <c r="L1" i="55"/>
  <c r="M1" i="55"/>
  <c r="N1" i="55"/>
  <c r="O1" i="55"/>
  <c r="P1" i="55"/>
  <c r="Q1" i="55"/>
  <c r="R1" i="55"/>
  <c r="S1" i="55"/>
  <c r="T1" i="55"/>
  <c r="U1" i="55"/>
  <c r="V1" i="55"/>
  <c r="W1" i="55"/>
  <c r="X1" i="55"/>
  <c r="Y1" i="55"/>
  <c r="Z1" i="55"/>
  <c r="AA1" i="55"/>
  <c r="AB1" i="55"/>
  <c r="AC1" i="55"/>
  <c r="AD1" i="55"/>
  <c r="AE1" i="55"/>
  <c r="B1" i="55"/>
  <c r="C1" i="54"/>
  <c r="D1" i="54"/>
  <c r="E1" i="54"/>
  <c r="F1" i="54"/>
  <c r="G1" i="54"/>
  <c r="H1" i="54"/>
  <c r="I1" i="54"/>
  <c r="J1" i="54"/>
  <c r="K1" i="54"/>
  <c r="L1" i="54"/>
  <c r="M1" i="54"/>
  <c r="N1" i="54"/>
  <c r="O1" i="54"/>
  <c r="P1" i="54"/>
  <c r="Q1" i="54"/>
  <c r="R1" i="54"/>
  <c r="S1" i="54"/>
  <c r="T1" i="54"/>
  <c r="U1" i="54"/>
  <c r="V1" i="54"/>
  <c r="W1" i="54"/>
  <c r="X1" i="54"/>
  <c r="Y1" i="54"/>
  <c r="Z1" i="54"/>
  <c r="AA1" i="54"/>
  <c r="AB1" i="54"/>
  <c r="AC1" i="54"/>
  <c r="AD1" i="54"/>
  <c r="AE1" i="54"/>
  <c r="B1" i="54"/>
  <c r="C1" i="53"/>
  <c r="D1" i="53"/>
  <c r="E1" i="53"/>
  <c r="F1" i="53"/>
  <c r="G1" i="53"/>
  <c r="H1" i="53"/>
  <c r="I1" i="53"/>
  <c r="J1" i="53"/>
  <c r="K1" i="53"/>
  <c r="L1" i="53"/>
  <c r="M1" i="53"/>
  <c r="N1" i="53"/>
  <c r="O1" i="53"/>
  <c r="P1" i="53"/>
  <c r="Q1" i="53"/>
  <c r="R1" i="53"/>
  <c r="S1" i="53"/>
  <c r="T1" i="53"/>
  <c r="U1" i="53"/>
  <c r="V1" i="53"/>
  <c r="W1" i="53"/>
  <c r="X1" i="53"/>
  <c r="Y1" i="53"/>
  <c r="Z1" i="53"/>
  <c r="AA1" i="53"/>
  <c r="AB1" i="53"/>
  <c r="AC1" i="53"/>
  <c r="AD1" i="53"/>
  <c r="AE1" i="53"/>
  <c r="B1" i="53"/>
  <c r="C1" i="52"/>
  <c r="D1" i="52"/>
  <c r="E1" i="52"/>
  <c r="F1" i="52"/>
  <c r="G1" i="52"/>
  <c r="H1" i="52"/>
  <c r="I1" i="52"/>
  <c r="J1" i="52"/>
  <c r="K1" i="52"/>
  <c r="L1" i="52"/>
  <c r="M1" i="52"/>
  <c r="N1" i="52"/>
  <c r="O1" i="52"/>
  <c r="P1" i="52"/>
  <c r="Q1" i="52"/>
  <c r="R1" i="52"/>
  <c r="S1" i="52"/>
  <c r="T1" i="52"/>
  <c r="U1" i="52"/>
  <c r="V1" i="52"/>
  <c r="W1" i="52"/>
  <c r="X1" i="52"/>
  <c r="Y1" i="52"/>
  <c r="Z1" i="52"/>
  <c r="AA1" i="52"/>
  <c r="AB1" i="52"/>
  <c r="AC1" i="52"/>
  <c r="AD1" i="52"/>
  <c r="AE1" i="52"/>
  <c r="B1" i="52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C6" i="16"/>
  <c r="B6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C4" i="16"/>
  <c r="B4" i="16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B1" i="16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B1" i="14"/>
  <c r="C1" i="51"/>
  <c r="D1" i="51"/>
  <c r="E1" i="51"/>
  <c r="F1" i="51"/>
  <c r="G1" i="51"/>
  <c r="H1" i="51"/>
  <c r="I1" i="51"/>
  <c r="J1" i="51"/>
  <c r="K1" i="51"/>
  <c r="L1" i="51"/>
  <c r="M1" i="51"/>
  <c r="N1" i="51"/>
  <c r="O1" i="51"/>
  <c r="P1" i="51"/>
  <c r="Q1" i="51"/>
  <c r="R1" i="51"/>
  <c r="S1" i="51"/>
  <c r="T1" i="51"/>
  <c r="U1" i="51"/>
  <c r="V1" i="51"/>
  <c r="W1" i="51"/>
  <c r="X1" i="51"/>
  <c r="Y1" i="51"/>
  <c r="Z1" i="51"/>
  <c r="AA1" i="51"/>
  <c r="AB1" i="51"/>
  <c r="AC1" i="51"/>
  <c r="AD1" i="51"/>
  <c r="AE1" i="51"/>
  <c r="B1" i="51"/>
  <c r="C1" i="50"/>
  <c r="D1" i="50"/>
  <c r="E1" i="50"/>
  <c r="F1" i="50"/>
  <c r="G1" i="50"/>
  <c r="H1" i="50"/>
  <c r="I1" i="50"/>
  <c r="J1" i="50"/>
  <c r="K1" i="50"/>
  <c r="L1" i="50"/>
  <c r="M1" i="50"/>
  <c r="N1" i="50"/>
  <c r="O1" i="50"/>
  <c r="P1" i="50"/>
  <c r="Q1" i="50"/>
  <c r="R1" i="50"/>
  <c r="S1" i="50"/>
  <c r="T1" i="50"/>
  <c r="U1" i="50"/>
  <c r="V1" i="50"/>
  <c r="W1" i="50"/>
  <c r="X1" i="50"/>
  <c r="Y1" i="50"/>
  <c r="Z1" i="50"/>
  <c r="AA1" i="50"/>
  <c r="AB1" i="50"/>
  <c r="AC1" i="50"/>
  <c r="AD1" i="50"/>
  <c r="AE1" i="50"/>
  <c r="B1" i="50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C6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C4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B1" i="7"/>
  <c r="D15" i="10"/>
  <c r="D14" i="10"/>
  <c r="D13" i="10"/>
  <c r="D12" i="10"/>
  <c r="D11" i="10"/>
  <c r="D10" i="10"/>
  <c r="D9" i="10"/>
  <c r="D8" i="10"/>
  <c r="D7" i="10"/>
  <c r="AF116" i="99"/>
  <c r="AE116" i="99"/>
  <c r="AD116" i="99"/>
  <c r="AC116" i="99"/>
  <c r="AB116" i="99"/>
  <c r="AA116" i="99"/>
  <c r="Z116" i="99"/>
  <c r="Y116" i="99"/>
  <c r="X116" i="99"/>
  <c r="W116" i="99"/>
  <c r="V116" i="99"/>
  <c r="U116" i="99"/>
  <c r="T116" i="99"/>
  <c r="S116" i="99"/>
  <c r="R116" i="99"/>
  <c r="Q116" i="99"/>
  <c r="P116" i="99"/>
  <c r="O116" i="99"/>
  <c r="N116" i="99"/>
  <c r="M116" i="99"/>
  <c r="L116" i="99"/>
  <c r="K116" i="99"/>
  <c r="J116" i="99"/>
  <c r="I116" i="99"/>
  <c r="H116" i="99"/>
  <c r="G116" i="99"/>
  <c r="F116" i="99"/>
  <c r="E116" i="99"/>
  <c r="D116" i="99"/>
  <c r="AF114" i="99"/>
  <c r="AE114" i="99"/>
  <c r="AD114" i="99"/>
  <c r="AC114" i="99"/>
  <c r="AB114" i="99"/>
  <c r="AA114" i="99"/>
  <c r="Z114" i="99"/>
  <c r="Y114" i="99"/>
  <c r="X114" i="99"/>
  <c r="W114" i="99"/>
  <c r="V114" i="99"/>
  <c r="U114" i="99"/>
  <c r="T114" i="99"/>
  <c r="S114" i="99"/>
  <c r="R114" i="99"/>
  <c r="Q114" i="99"/>
  <c r="P114" i="99"/>
  <c r="O114" i="99"/>
  <c r="N114" i="99"/>
  <c r="M114" i="99"/>
  <c r="L114" i="99"/>
  <c r="K114" i="99"/>
  <c r="J114" i="99"/>
  <c r="I114" i="99"/>
  <c r="H114" i="99"/>
  <c r="G114" i="99"/>
  <c r="F114" i="99"/>
  <c r="E114" i="99"/>
  <c r="D114" i="99"/>
  <c r="AF113" i="99"/>
  <c r="AE113" i="99"/>
  <c r="AD113" i="99"/>
  <c r="AC113" i="99"/>
  <c r="AB113" i="99"/>
  <c r="AA113" i="99"/>
  <c r="Z113" i="99"/>
  <c r="Y113" i="99"/>
  <c r="X113" i="99"/>
  <c r="W113" i="99"/>
  <c r="V113" i="99"/>
  <c r="U113" i="99"/>
  <c r="T113" i="99"/>
  <c r="S113" i="99"/>
  <c r="R113" i="99"/>
  <c r="Q113" i="99"/>
  <c r="P113" i="99"/>
  <c r="O113" i="99"/>
  <c r="N113" i="99"/>
  <c r="M113" i="99"/>
  <c r="L113" i="99"/>
  <c r="K113" i="99"/>
  <c r="J113" i="99"/>
  <c r="I113" i="99"/>
  <c r="H113" i="99"/>
  <c r="G113" i="99"/>
  <c r="F113" i="99"/>
  <c r="E113" i="99"/>
  <c r="D113" i="99"/>
  <c r="AF111" i="99"/>
  <c r="AE111" i="99"/>
  <c r="AD111" i="99"/>
  <c r="AC111" i="99"/>
  <c r="AB111" i="99"/>
  <c r="AA111" i="99"/>
  <c r="Z111" i="99"/>
  <c r="Y111" i="99"/>
  <c r="X111" i="99"/>
  <c r="W111" i="99"/>
  <c r="V111" i="99"/>
  <c r="U111" i="99"/>
  <c r="T111" i="99"/>
  <c r="S111" i="99"/>
  <c r="R111" i="99"/>
  <c r="Q111" i="99"/>
  <c r="P111" i="99"/>
  <c r="O111" i="99"/>
  <c r="N111" i="99"/>
  <c r="M111" i="99"/>
  <c r="L111" i="99"/>
  <c r="K111" i="99"/>
  <c r="J111" i="99"/>
  <c r="I111" i="99"/>
  <c r="H111" i="99"/>
  <c r="G111" i="99"/>
  <c r="F111" i="99"/>
  <c r="E111" i="99"/>
  <c r="D111" i="99"/>
  <c r="AF110" i="99"/>
  <c r="AE110" i="99"/>
  <c r="AD110" i="99"/>
  <c r="AC110" i="99"/>
  <c r="AB110" i="99"/>
  <c r="AA110" i="99"/>
  <c r="Z110" i="99"/>
  <c r="Y110" i="99"/>
  <c r="X110" i="99"/>
  <c r="W110" i="99"/>
  <c r="V110" i="99"/>
  <c r="U110" i="99"/>
  <c r="T110" i="99"/>
  <c r="S110" i="99"/>
  <c r="R110" i="99"/>
  <c r="Q110" i="99"/>
  <c r="P110" i="99"/>
  <c r="O110" i="99"/>
  <c r="N110" i="99"/>
  <c r="M110" i="99"/>
  <c r="L110" i="99"/>
  <c r="K110" i="99"/>
  <c r="J110" i="99"/>
  <c r="I110" i="99"/>
  <c r="H110" i="99"/>
  <c r="G110" i="99"/>
  <c r="F110" i="99"/>
  <c r="E110" i="99"/>
  <c r="D110" i="99"/>
  <c r="AF109" i="99"/>
  <c r="AE109" i="99"/>
  <c r="AD109" i="99"/>
  <c r="AC109" i="99"/>
  <c r="AB109" i="99"/>
  <c r="AA109" i="99"/>
  <c r="Z109" i="99"/>
  <c r="Y109" i="99"/>
  <c r="X109" i="99"/>
  <c r="W109" i="99"/>
  <c r="V109" i="99"/>
  <c r="U109" i="99"/>
  <c r="T109" i="99"/>
  <c r="S109" i="99"/>
  <c r="R109" i="99"/>
  <c r="Q109" i="99"/>
  <c r="P109" i="99"/>
  <c r="O109" i="99"/>
  <c r="N109" i="99"/>
  <c r="M109" i="99"/>
  <c r="L109" i="99"/>
  <c r="K109" i="99"/>
  <c r="J109" i="99"/>
  <c r="I109" i="99"/>
  <c r="H109" i="99"/>
  <c r="G109" i="99"/>
  <c r="F109" i="99"/>
  <c r="E109" i="99"/>
  <c r="D109" i="99"/>
  <c r="AF107" i="99"/>
  <c r="AE107" i="99"/>
  <c r="AD107" i="99"/>
  <c r="AC107" i="99"/>
  <c r="AB107" i="99"/>
  <c r="AA107" i="99"/>
  <c r="Z107" i="99"/>
  <c r="Y107" i="99"/>
  <c r="X107" i="99"/>
  <c r="W107" i="99"/>
  <c r="V107" i="99"/>
  <c r="U107" i="99"/>
  <c r="T107" i="99"/>
  <c r="S107" i="99"/>
  <c r="R107" i="99"/>
  <c r="Q107" i="99"/>
  <c r="P107" i="99"/>
  <c r="O107" i="99"/>
  <c r="N107" i="99"/>
  <c r="M107" i="99"/>
  <c r="L107" i="99"/>
  <c r="K107" i="99"/>
  <c r="J107" i="99"/>
  <c r="I107" i="99"/>
  <c r="H107" i="99"/>
  <c r="G107" i="99"/>
  <c r="F107" i="99"/>
  <c r="E107" i="99"/>
  <c r="D107" i="99"/>
  <c r="AF106" i="99"/>
  <c r="AE106" i="99"/>
  <c r="AD106" i="99"/>
  <c r="AC106" i="99"/>
  <c r="AB106" i="99"/>
  <c r="AA106" i="99"/>
  <c r="Z106" i="99"/>
  <c r="Y106" i="99"/>
  <c r="X106" i="99"/>
  <c r="W106" i="99"/>
  <c r="V106" i="99"/>
  <c r="U106" i="99"/>
  <c r="T106" i="99"/>
  <c r="S106" i="99"/>
  <c r="R106" i="99"/>
  <c r="Q106" i="99"/>
  <c r="P106" i="99"/>
  <c r="O106" i="99"/>
  <c r="N106" i="99"/>
  <c r="M106" i="99"/>
  <c r="L106" i="99"/>
  <c r="K106" i="99"/>
  <c r="J106" i="99"/>
  <c r="I106" i="99"/>
  <c r="H106" i="99"/>
  <c r="G106" i="99"/>
  <c r="F106" i="99"/>
  <c r="E106" i="99"/>
  <c r="D106" i="99"/>
  <c r="AF105" i="99"/>
  <c r="AE105" i="99"/>
  <c r="AD105" i="99"/>
  <c r="AC105" i="99"/>
  <c r="AB105" i="99"/>
  <c r="AA105" i="99"/>
  <c r="Z105" i="99"/>
  <c r="Y105" i="99"/>
  <c r="X105" i="99"/>
  <c r="W105" i="99"/>
  <c r="V105" i="99"/>
  <c r="U105" i="99"/>
  <c r="T105" i="99"/>
  <c r="S105" i="99"/>
  <c r="R105" i="99"/>
  <c r="Q105" i="99"/>
  <c r="P105" i="99"/>
  <c r="O105" i="99"/>
  <c r="N105" i="99"/>
  <c r="M105" i="99"/>
  <c r="L105" i="99"/>
  <c r="K105" i="99"/>
  <c r="J105" i="99"/>
  <c r="I105" i="99"/>
  <c r="H105" i="99"/>
  <c r="G105" i="99"/>
  <c r="F105" i="99"/>
  <c r="E105" i="99"/>
  <c r="D105" i="99"/>
  <c r="AF104" i="99"/>
  <c r="AE104" i="99"/>
  <c r="AD104" i="99"/>
  <c r="AC104" i="99"/>
  <c r="AB104" i="99"/>
  <c r="AA104" i="99"/>
  <c r="Z104" i="99"/>
  <c r="Y104" i="99"/>
  <c r="X104" i="99"/>
  <c r="W104" i="99"/>
  <c r="V104" i="99"/>
  <c r="U104" i="99"/>
  <c r="T104" i="99"/>
  <c r="S104" i="99"/>
  <c r="R104" i="99"/>
  <c r="Q104" i="99"/>
  <c r="P104" i="99"/>
  <c r="O104" i="99"/>
  <c r="N104" i="99"/>
  <c r="M104" i="99"/>
  <c r="L104" i="99"/>
  <c r="K104" i="99"/>
  <c r="J104" i="99"/>
  <c r="I104" i="99"/>
  <c r="H104" i="99"/>
  <c r="G104" i="99"/>
  <c r="F104" i="99"/>
  <c r="E104" i="99"/>
  <c r="D104" i="99"/>
  <c r="AF103" i="99"/>
  <c r="AE103" i="99"/>
  <c r="AD103" i="99"/>
  <c r="AC103" i="99"/>
  <c r="AB103" i="99"/>
  <c r="AA103" i="99"/>
  <c r="Z103" i="99"/>
  <c r="Y103" i="99"/>
  <c r="X103" i="99"/>
  <c r="W103" i="99"/>
  <c r="V103" i="99"/>
  <c r="U103" i="99"/>
  <c r="T103" i="99"/>
  <c r="S103" i="99"/>
  <c r="R103" i="99"/>
  <c r="Q103" i="99"/>
  <c r="P103" i="99"/>
  <c r="O103" i="99"/>
  <c r="N103" i="99"/>
  <c r="M103" i="99"/>
  <c r="L103" i="99"/>
  <c r="K103" i="99"/>
  <c r="J103" i="99"/>
  <c r="I103" i="99"/>
  <c r="H103" i="99"/>
  <c r="G103" i="99"/>
  <c r="F103" i="99"/>
  <c r="E103" i="99"/>
  <c r="D103" i="99"/>
  <c r="AF102" i="99"/>
  <c r="AE102" i="99"/>
  <c r="AD102" i="99"/>
  <c r="AC102" i="99"/>
  <c r="AB102" i="99"/>
  <c r="AA102" i="99"/>
  <c r="Z102" i="99"/>
  <c r="Y102" i="99"/>
  <c r="X102" i="99"/>
  <c r="W102" i="99"/>
  <c r="V102" i="99"/>
  <c r="U102" i="99"/>
  <c r="T102" i="99"/>
  <c r="S102" i="99"/>
  <c r="R102" i="99"/>
  <c r="Q102" i="99"/>
  <c r="P102" i="99"/>
  <c r="O102" i="99"/>
  <c r="N102" i="99"/>
  <c r="M102" i="99"/>
  <c r="L102" i="99"/>
  <c r="K102" i="99"/>
  <c r="J102" i="99"/>
  <c r="I102" i="99"/>
  <c r="H102" i="99"/>
  <c r="G102" i="99"/>
  <c r="F102" i="99"/>
  <c r="E102" i="99"/>
  <c r="D102" i="99"/>
  <c r="AF101" i="99"/>
  <c r="AE101" i="99"/>
  <c r="AD101" i="99"/>
  <c r="AC101" i="99"/>
  <c r="AB101" i="99"/>
  <c r="AA101" i="99"/>
  <c r="Z101" i="99"/>
  <c r="Y101" i="99"/>
  <c r="X101" i="99"/>
  <c r="W101" i="99"/>
  <c r="V101" i="99"/>
  <c r="U101" i="99"/>
  <c r="T101" i="99"/>
  <c r="S101" i="99"/>
  <c r="R101" i="99"/>
  <c r="Q101" i="99"/>
  <c r="P101" i="99"/>
  <c r="O101" i="99"/>
  <c r="N101" i="99"/>
  <c r="M101" i="99"/>
  <c r="L101" i="99"/>
  <c r="K101" i="99"/>
  <c r="J101" i="99"/>
  <c r="I101" i="99"/>
  <c r="H101" i="99"/>
  <c r="G101" i="99"/>
  <c r="F101" i="99"/>
  <c r="E101" i="99"/>
  <c r="D101" i="99"/>
  <c r="AF100" i="99"/>
  <c r="AE100" i="99"/>
  <c r="AD100" i="99"/>
  <c r="AC100" i="99"/>
  <c r="AB100" i="99"/>
  <c r="AA100" i="99"/>
  <c r="Z100" i="99"/>
  <c r="Y100" i="99"/>
  <c r="X100" i="99"/>
  <c r="W100" i="99"/>
  <c r="V100" i="99"/>
  <c r="U100" i="99"/>
  <c r="T100" i="99"/>
  <c r="S100" i="99"/>
  <c r="R100" i="99"/>
  <c r="Q100" i="99"/>
  <c r="P100" i="99"/>
  <c r="O100" i="99"/>
  <c r="N100" i="99"/>
  <c r="M100" i="99"/>
  <c r="L100" i="99"/>
  <c r="K100" i="99"/>
  <c r="J100" i="99"/>
  <c r="I100" i="99"/>
  <c r="H100" i="99"/>
  <c r="G100" i="99"/>
  <c r="F100" i="99"/>
  <c r="E100" i="99"/>
  <c r="D100" i="99"/>
  <c r="AF99" i="99"/>
  <c r="AE99" i="99"/>
  <c r="AD99" i="99"/>
  <c r="AC99" i="99"/>
  <c r="AB99" i="99"/>
  <c r="AA99" i="99"/>
  <c r="Z99" i="99"/>
  <c r="Y99" i="99"/>
  <c r="X99" i="99"/>
  <c r="W99" i="99"/>
  <c r="V99" i="99"/>
  <c r="U99" i="99"/>
  <c r="T99" i="99"/>
  <c r="S99" i="99"/>
  <c r="R99" i="99"/>
  <c r="Q99" i="99"/>
  <c r="P99" i="99"/>
  <c r="O99" i="99"/>
  <c r="N99" i="99"/>
  <c r="M99" i="99"/>
  <c r="L99" i="99"/>
  <c r="K99" i="99"/>
  <c r="J99" i="99"/>
  <c r="I99" i="99"/>
  <c r="H99" i="99"/>
  <c r="G99" i="99"/>
  <c r="F99" i="99"/>
  <c r="E99" i="99"/>
  <c r="D99" i="99"/>
  <c r="AF98" i="99"/>
  <c r="AE98" i="99"/>
  <c r="AD98" i="99"/>
  <c r="AC98" i="99"/>
  <c r="AB98" i="99"/>
  <c r="AA98" i="99"/>
  <c r="Z98" i="99"/>
  <c r="Y98" i="99"/>
  <c r="X98" i="99"/>
  <c r="W98" i="99"/>
  <c r="V98" i="99"/>
  <c r="U98" i="99"/>
  <c r="T98" i="99"/>
  <c r="S98" i="99"/>
  <c r="R98" i="99"/>
  <c r="Q98" i="99"/>
  <c r="P98" i="99"/>
  <c r="O98" i="99"/>
  <c r="N98" i="99"/>
  <c r="M98" i="99"/>
  <c r="L98" i="99"/>
  <c r="K98" i="99"/>
  <c r="J98" i="99"/>
  <c r="I98" i="99"/>
  <c r="H98" i="99"/>
  <c r="G98" i="99"/>
  <c r="F98" i="99"/>
  <c r="E98" i="99"/>
  <c r="D98" i="99"/>
  <c r="AF97" i="99"/>
  <c r="AE97" i="99"/>
  <c r="AD97" i="99"/>
  <c r="AC97" i="99"/>
  <c r="AB97" i="99"/>
  <c r="AA97" i="99"/>
  <c r="Z97" i="99"/>
  <c r="Y97" i="99"/>
  <c r="X97" i="99"/>
  <c r="W97" i="99"/>
  <c r="V97" i="99"/>
  <c r="U97" i="99"/>
  <c r="T97" i="99"/>
  <c r="S97" i="99"/>
  <c r="R97" i="99"/>
  <c r="Q97" i="99"/>
  <c r="P97" i="99"/>
  <c r="O97" i="99"/>
  <c r="N97" i="99"/>
  <c r="M97" i="99"/>
  <c r="L97" i="99"/>
  <c r="K97" i="99"/>
  <c r="J97" i="99"/>
  <c r="I97" i="99"/>
  <c r="H97" i="99"/>
  <c r="G97" i="99"/>
  <c r="F97" i="99"/>
  <c r="E97" i="99"/>
  <c r="D97" i="99"/>
  <c r="AF96" i="99"/>
  <c r="AE96" i="99"/>
  <c r="AD96" i="99"/>
  <c r="AC96" i="99"/>
  <c r="AB96" i="99"/>
  <c r="AA96" i="99"/>
  <c r="Z96" i="99"/>
  <c r="Y96" i="99"/>
  <c r="X96" i="99"/>
  <c r="W96" i="99"/>
  <c r="V96" i="99"/>
  <c r="U96" i="99"/>
  <c r="T96" i="99"/>
  <c r="S96" i="99"/>
  <c r="R96" i="99"/>
  <c r="Q96" i="99"/>
  <c r="P96" i="99"/>
  <c r="O96" i="99"/>
  <c r="N96" i="99"/>
  <c r="M96" i="99"/>
  <c r="L96" i="99"/>
  <c r="K96" i="99"/>
  <c r="J96" i="99"/>
  <c r="I96" i="99"/>
  <c r="H96" i="99"/>
  <c r="G96" i="99"/>
  <c r="F96" i="99"/>
  <c r="E96" i="99"/>
  <c r="D96" i="99"/>
  <c r="AF95" i="99"/>
  <c r="AE95" i="99"/>
  <c r="AD95" i="99"/>
  <c r="AC95" i="99"/>
  <c r="AB95" i="99"/>
  <c r="AA95" i="99"/>
  <c r="Z95" i="99"/>
  <c r="Y95" i="99"/>
  <c r="X95" i="99"/>
  <c r="W95" i="99"/>
  <c r="V95" i="99"/>
  <c r="U95" i="99"/>
  <c r="T95" i="99"/>
  <c r="S95" i="99"/>
  <c r="R95" i="99"/>
  <c r="Q95" i="99"/>
  <c r="P95" i="99"/>
  <c r="O95" i="99"/>
  <c r="N95" i="99"/>
  <c r="M95" i="99"/>
  <c r="L95" i="99"/>
  <c r="K95" i="99"/>
  <c r="J95" i="99"/>
  <c r="I95" i="99"/>
  <c r="H95" i="99"/>
  <c r="G95" i="99"/>
  <c r="F95" i="99"/>
  <c r="E95" i="99"/>
  <c r="D95" i="99"/>
  <c r="AF94" i="99"/>
  <c r="AE94" i="99"/>
  <c r="AD94" i="99"/>
  <c r="AC94" i="99"/>
  <c r="AB94" i="99"/>
  <c r="AA94" i="99"/>
  <c r="Z94" i="99"/>
  <c r="Y94" i="99"/>
  <c r="X94" i="99"/>
  <c r="W94" i="99"/>
  <c r="V94" i="99"/>
  <c r="U94" i="99"/>
  <c r="T94" i="99"/>
  <c r="S94" i="99"/>
  <c r="R94" i="99"/>
  <c r="Q94" i="99"/>
  <c r="P94" i="99"/>
  <c r="O94" i="99"/>
  <c r="N94" i="99"/>
  <c r="M94" i="99"/>
  <c r="L94" i="99"/>
  <c r="K94" i="99"/>
  <c r="J94" i="99"/>
  <c r="I94" i="99"/>
  <c r="H94" i="99"/>
  <c r="G94" i="99"/>
  <c r="F94" i="99"/>
  <c r="E94" i="99"/>
  <c r="D94" i="99"/>
  <c r="AF93" i="99"/>
  <c r="AE93" i="99"/>
  <c r="AD93" i="99"/>
  <c r="AC93" i="99"/>
  <c r="AB93" i="99"/>
  <c r="AA93" i="99"/>
  <c r="Z93" i="99"/>
  <c r="Y93" i="99"/>
  <c r="X93" i="99"/>
  <c r="W93" i="99"/>
  <c r="V93" i="99"/>
  <c r="U93" i="99"/>
  <c r="T93" i="99"/>
  <c r="S93" i="99"/>
  <c r="R93" i="99"/>
  <c r="Q93" i="99"/>
  <c r="P93" i="99"/>
  <c r="O93" i="99"/>
  <c r="N93" i="99"/>
  <c r="M93" i="99"/>
  <c r="L93" i="99"/>
  <c r="K93" i="99"/>
  <c r="J93" i="99"/>
  <c r="I93" i="99"/>
  <c r="H93" i="99"/>
  <c r="G93" i="99"/>
  <c r="F93" i="99"/>
  <c r="E93" i="99"/>
  <c r="D93" i="99"/>
  <c r="AF92" i="99"/>
  <c r="AE92" i="99"/>
  <c r="AD92" i="99"/>
  <c r="AC92" i="99"/>
  <c r="AB92" i="99"/>
  <c r="AA92" i="99"/>
  <c r="Z92" i="99"/>
  <c r="Y92" i="99"/>
  <c r="X92" i="99"/>
  <c r="W92" i="99"/>
  <c r="V92" i="99"/>
  <c r="U92" i="99"/>
  <c r="T92" i="99"/>
  <c r="S92" i="99"/>
  <c r="R92" i="99"/>
  <c r="Q92" i="99"/>
  <c r="P92" i="99"/>
  <c r="O92" i="99"/>
  <c r="N92" i="99"/>
  <c r="M92" i="99"/>
  <c r="L92" i="99"/>
  <c r="K92" i="99"/>
  <c r="J92" i="99"/>
  <c r="I92" i="99"/>
  <c r="H92" i="99"/>
  <c r="G92" i="99"/>
  <c r="F92" i="99"/>
  <c r="E92" i="99"/>
  <c r="D92" i="99"/>
  <c r="AF91" i="99"/>
  <c r="AE91" i="99"/>
  <c r="AD91" i="99"/>
  <c r="AC91" i="99"/>
  <c r="AB91" i="99"/>
  <c r="AA91" i="99"/>
  <c r="Z91" i="99"/>
  <c r="Y91" i="99"/>
  <c r="X91" i="99"/>
  <c r="W91" i="99"/>
  <c r="V91" i="99"/>
  <c r="U91" i="99"/>
  <c r="T91" i="99"/>
  <c r="S91" i="99"/>
  <c r="R91" i="99"/>
  <c r="Q91" i="99"/>
  <c r="P91" i="99"/>
  <c r="O91" i="99"/>
  <c r="N91" i="99"/>
  <c r="M91" i="99"/>
  <c r="L91" i="99"/>
  <c r="K91" i="99"/>
  <c r="J91" i="99"/>
  <c r="I91" i="99"/>
  <c r="H91" i="99"/>
  <c r="G91" i="99"/>
  <c r="F91" i="99"/>
  <c r="E91" i="99"/>
  <c r="D91" i="99"/>
  <c r="AF90" i="99"/>
  <c r="AE90" i="99"/>
  <c r="AD90" i="99"/>
  <c r="AC90" i="99"/>
  <c r="AB90" i="99"/>
  <c r="AA90" i="99"/>
  <c r="Z90" i="99"/>
  <c r="Y90" i="99"/>
  <c r="X90" i="99"/>
  <c r="W90" i="99"/>
  <c r="V90" i="99"/>
  <c r="U90" i="99"/>
  <c r="T90" i="99"/>
  <c r="S90" i="99"/>
  <c r="R90" i="99"/>
  <c r="Q90" i="99"/>
  <c r="P90" i="99"/>
  <c r="O90" i="99"/>
  <c r="N90" i="99"/>
  <c r="M90" i="99"/>
  <c r="L90" i="99"/>
  <c r="K90" i="99"/>
  <c r="J90" i="99"/>
  <c r="I90" i="99"/>
  <c r="H90" i="99"/>
  <c r="G90" i="99"/>
  <c r="F90" i="99"/>
  <c r="E90" i="99"/>
  <c r="D90" i="99"/>
  <c r="AF89" i="99"/>
  <c r="AE89" i="99"/>
  <c r="AD89" i="99"/>
  <c r="AC89" i="99"/>
  <c r="AB89" i="99"/>
  <c r="AA89" i="99"/>
  <c r="Z89" i="99"/>
  <c r="Y89" i="99"/>
  <c r="X89" i="99"/>
  <c r="W89" i="99"/>
  <c r="V89" i="99"/>
  <c r="U89" i="99"/>
  <c r="T89" i="99"/>
  <c r="S89" i="99"/>
  <c r="R89" i="99"/>
  <c r="Q89" i="99"/>
  <c r="P89" i="99"/>
  <c r="O89" i="99"/>
  <c r="N89" i="99"/>
  <c r="M89" i="99"/>
  <c r="L89" i="99"/>
  <c r="K89" i="99"/>
  <c r="J89" i="99"/>
  <c r="I89" i="99"/>
  <c r="H89" i="99"/>
  <c r="G89" i="99"/>
  <c r="F89" i="99"/>
  <c r="E89" i="99"/>
  <c r="D89" i="99"/>
  <c r="AF88" i="99"/>
  <c r="AE88" i="99"/>
  <c r="AD88" i="99"/>
  <c r="AC88" i="99"/>
  <c r="AB88" i="99"/>
  <c r="AA88" i="99"/>
  <c r="Z88" i="99"/>
  <c r="Y88" i="99"/>
  <c r="X88" i="99"/>
  <c r="W88" i="99"/>
  <c r="V88" i="99"/>
  <c r="U88" i="99"/>
  <c r="T88" i="99"/>
  <c r="S88" i="99"/>
  <c r="R88" i="99"/>
  <c r="Q88" i="99"/>
  <c r="P88" i="99"/>
  <c r="O88" i="99"/>
  <c r="N88" i="99"/>
  <c r="M88" i="99"/>
  <c r="L88" i="99"/>
  <c r="K88" i="99"/>
  <c r="J88" i="99"/>
  <c r="I88" i="99"/>
  <c r="H88" i="99"/>
  <c r="G88" i="99"/>
  <c r="F88" i="99"/>
  <c r="E88" i="99"/>
  <c r="D88" i="99"/>
  <c r="AF87" i="99"/>
  <c r="AE87" i="99"/>
  <c r="AD87" i="99"/>
  <c r="AC87" i="99"/>
  <c r="AB87" i="99"/>
  <c r="AA87" i="99"/>
  <c r="Z87" i="99"/>
  <c r="Y87" i="99"/>
  <c r="X87" i="99"/>
  <c r="W87" i="99"/>
  <c r="V87" i="99"/>
  <c r="U87" i="99"/>
  <c r="T87" i="99"/>
  <c r="S87" i="99"/>
  <c r="R87" i="99"/>
  <c r="Q87" i="99"/>
  <c r="P87" i="99"/>
  <c r="O87" i="99"/>
  <c r="N87" i="99"/>
  <c r="M87" i="99"/>
  <c r="L87" i="99"/>
  <c r="K87" i="99"/>
  <c r="J87" i="99"/>
  <c r="I87" i="99"/>
  <c r="H87" i="99"/>
  <c r="G87" i="99"/>
  <c r="F87" i="99"/>
  <c r="E87" i="99"/>
  <c r="D87" i="99"/>
  <c r="AF86" i="99"/>
  <c r="AE86" i="99"/>
  <c r="AD86" i="99"/>
  <c r="AC86" i="99"/>
  <c r="AB86" i="99"/>
  <c r="AA86" i="99"/>
  <c r="Z86" i="99"/>
  <c r="Y86" i="99"/>
  <c r="X86" i="99"/>
  <c r="W86" i="99"/>
  <c r="V86" i="99"/>
  <c r="U86" i="99"/>
  <c r="T86" i="99"/>
  <c r="S86" i="99"/>
  <c r="R86" i="99"/>
  <c r="Q86" i="99"/>
  <c r="P86" i="99"/>
  <c r="O86" i="99"/>
  <c r="N86" i="99"/>
  <c r="M86" i="99"/>
  <c r="L86" i="99"/>
  <c r="K86" i="99"/>
  <c r="J86" i="99"/>
  <c r="I86" i="99"/>
  <c r="H86" i="99"/>
  <c r="G86" i="99"/>
  <c r="F86" i="99"/>
  <c r="E86" i="99"/>
  <c r="D86" i="99"/>
  <c r="AF85" i="99"/>
  <c r="AE85" i="99"/>
  <c r="AD85" i="99"/>
  <c r="AC85" i="99"/>
  <c r="AB85" i="99"/>
  <c r="AA85" i="99"/>
  <c r="Z85" i="99"/>
  <c r="Y85" i="99"/>
  <c r="X85" i="99"/>
  <c r="W85" i="99"/>
  <c r="V85" i="99"/>
  <c r="U85" i="99"/>
  <c r="T85" i="99"/>
  <c r="S85" i="99"/>
  <c r="R85" i="99"/>
  <c r="Q85" i="99"/>
  <c r="P85" i="99"/>
  <c r="O85" i="99"/>
  <c r="N85" i="99"/>
  <c r="M85" i="99"/>
  <c r="L85" i="99"/>
  <c r="K85" i="99"/>
  <c r="J85" i="99"/>
  <c r="I85" i="99"/>
  <c r="H85" i="99"/>
  <c r="G85" i="99"/>
  <c r="F85" i="99"/>
  <c r="E85" i="99"/>
  <c r="D85" i="99"/>
  <c r="AF84" i="99"/>
  <c r="AE84" i="99"/>
  <c r="AD84" i="99"/>
  <c r="AC84" i="99"/>
  <c r="AB84" i="99"/>
  <c r="AA84" i="99"/>
  <c r="Z84" i="99"/>
  <c r="Y84" i="99"/>
  <c r="X84" i="99"/>
  <c r="W84" i="99"/>
  <c r="V84" i="99"/>
  <c r="U84" i="99"/>
  <c r="T84" i="99"/>
  <c r="S84" i="99"/>
  <c r="R84" i="99"/>
  <c r="Q84" i="99"/>
  <c r="P84" i="99"/>
  <c r="O84" i="99"/>
  <c r="N84" i="99"/>
  <c r="M84" i="99"/>
  <c r="L84" i="99"/>
  <c r="K84" i="99"/>
  <c r="J84" i="99"/>
  <c r="I84" i="99"/>
  <c r="H84" i="99"/>
  <c r="G84" i="99"/>
  <c r="F84" i="99"/>
  <c r="E84" i="99"/>
  <c r="D84" i="99"/>
  <c r="AF83" i="99"/>
  <c r="AE83" i="99"/>
  <c r="AD83" i="99"/>
  <c r="AC83" i="99"/>
  <c r="AB83" i="99"/>
  <c r="AA83" i="99"/>
  <c r="Z83" i="99"/>
  <c r="Y83" i="99"/>
  <c r="X83" i="99"/>
  <c r="W83" i="99"/>
  <c r="V83" i="99"/>
  <c r="U83" i="99"/>
  <c r="T83" i="99"/>
  <c r="S83" i="99"/>
  <c r="R83" i="99"/>
  <c r="Q83" i="99"/>
  <c r="P83" i="99"/>
  <c r="O83" i="99"/>
  <c r="N83" i="99"/>
  <c r="M83" i="99"/>
  <c r="L83" i="99"/>
  <c r="K83" i="99"/>
  <c r="J83" i="99"/>
  <c r="I83" i="99"/>
  <c r="H83" i="99"/>
  <c r="G83" i="99"/>
  <c r="F83" i="99"/>
  <c r="E83" i="99"/>
  <c r="D83" i="99"/>
  <c r="AF82" i="99"/>
  <c r="AE82" i="99"/>
  <c r="AD82" i="99"/>
  <c r="AC82" i="99"/>
  <c r="AB82" i="99"/>
  <c r="AA82" i="99"/>
  <c r="Z82" i="99"/>
  <c r="Y82" i="99"/>
  <c r="X82" i="99"/>
  <c r="W82" i="99"/>
  <c r="V82" i="99"/>
  <c r="U82" i="99"/>
  <c r="T82" i="99"/>
  <c r="S82" i="99"/>
  <c r="R82" i="99"/>
  <c r="Q82" i="99"/>
  <c r="P82" i="99"/>
  <c r="O82" i="99"/>
  <c r="N82" i="99"/>
  <c r="M82" i="99"/>
  <c r="L82" i="99"/>
  <c r="K82" i="99"/>
  <c r="J82" i="99"/>
  <c r="I82" i="99"/>
  <c r="H82" i="99"/>
  <c r="G82" i="99"/>
  <c r="F82" i="99"/>
  <c r="E82" i="99"/>
  <c r="D82" i="99"/>
  <c r="AF81" i="99"/>
  <c r="AE81" i="99"/>
  <c r="AD81" i="99"/>
  <c r="AC81" i="99"/>
  <c r="AB81" i="99"/>
  <c r="AA81" i="99"/>
  <c r="Z81" i="99"/>
  <c r="Y81" i="99"/>
  <c r="X81" i="99"/>
  <c r="W81" i="99"/>
  <c r="V81" i="99"/>
  <c r="U81" i="99"/>
  <c r="T81" i="99"/>
  <c r="S81" i="99"/>
  <c r="R81" i="99"/>
  <c r="Q81" i="99"/>
  <c r="P81" i="99"/>
  <c r="O81" i="99"/>
  <c r="N81" i="99"/>
  <c r="M81" i="99"/>
  <c r="L81" i="99"/>
  <c r="K81" i="99"/>
  <c r="J81" i="99"/>
  <c r="I81" i="99"/>
  <c r="H81" i="99"/>
  <c r="G81" i="99"/>
  <c r="F81" i="99"/>
  <c r="E81" i="99"/>
  <c r="D81" i="99"/>
  <c r="AF80" i="99"/>
  <c r="AE80" i="99"/>
  <c r="AD80" i="99"/>
  <c r="AC80" i="99"/>
  <c r="AB80" i="99"/>
  <c r="AA80" i="99"/>
  <c r="Z80" i="99"/>
  <c r="Y80" i="99"/>
  <c r="X80" i="99"/>
  <c r="W80" i="99"/>
  <c r="V80" i="99"/>
  <c r="U80" i="99"/>
  <c r="T80" i="99"/>
  <c r="S80" i="99"/>
  <c r="R80" i="99"/>
  <c r="Q80" i="99"/>
  <c r="P80" i="99"/>
  <c r="O80" i="99"/>
  <c r="N80" i="99"/>
  <c r="M80" i="99"/>
  <c r="L80" i="99"/>
  <c r="K80" i="99"/>
  <c r="J80" i="99"/>
  <c r="I80" i="99"/>
  <c r="H80" i="99"/>
  <c r="G80" i="99"/>
  <c r="F80" i="99"/>
  <c r="E80" i="99"/>
  <c r="D80" i="99"/>
  <c r="AF79" i="99"/>
  <c r="AE79" i="99"/>
  <c r="AD79" i="99"/>
  <c r="AC79" i="99"/>
  <c r="AB79" i="99"/>
  <c r="AA79" i="99"/>
  <c r="Z79" i="99"/>
  <c r="Y79" i="99"/>
  <c r="X79" i="99"/>
  <c r="W79" i="99"/>
  <c r="V79" i="99"/>
  <c r="U79" i="99"/>
  <c r="T79" i="99"/>
  <c r="S79" i="99"/>
  <c r="R79" i="99"/>
  <c r="Q79" i="99"/>
  <c r="P79" i="99"/>
  <c r="O79" i="99"/>
  <c r="N79" i="99"/>
  <c r="M79" i="99"/>
  <c r="L79" i="99"/>
  <c r="K79" i="99"/>
  <c r="J79" i="99"/>
  <c r="I79" i="99"/>
  <c r="H79" i="99"/>
  <c r="G79" i="99"/>
  <c r="F79" i="99"/>
  <c r="E79" i="99"/>
  <c r="D79" i="99"/>
  <c r="AF78" i="99"/>
  <c r="AE78" i="99"/>
  <c r="AD78" i="99"/>
  <c r="AC78" i="99"/>
  <c r="AB78" i="99"/>
  <c r="AA78" i="99"/>
  <c r="Z78" i="99"/>
  <c r="Y78" i="99"/>
  <c r="X78" i="99"/>
  <c r="W78" i="99"/>
  <c r="V78" i="99"/>
  <c r="U78" i="99"/>
  <c r="T78" i="99"/>
  <c r="S78" i="99"/>
  <c r="R78" i="99"/>
  <c r="Q78" i="99"/>
  <c r="P78" i="99"/>
  <c r="O78" i="99"/>
  <c r="N78" i="99"/>
  <c r="M78" i="99"/>
  <c r="L78" i="99"/>
  <c r="K78" i="99"/>
  <c r="J78" i="99"/>
  <c r="I78" i="99"/>
  <c r="H78" i="99"/>
  <c r="G78" i="99"/>
  <c r="F78" i="99"/>
  <c r="E78" i="99"/>
  <c r="D78" i="99"/>
  <c r="AF77" i="99"/>
  <c r="AE77" i="99"/>
  <c r="AD77" i="99"/>
  <c r="AC77" i="99"/>
  <c r="AB77" i="99"/>
  <c r="AA77" i="99"/>
  <c r="Z77" i="99"/>
  <c r="Y77" i="99"/>
  <c r="X77" i="99"/>
  <c r="W77" i="99"/>
  <c r="V77" i="99"/>
  <c r="U77" i="99"/>
  <c r="T77" i="99"/>
  <c r="S77" i="99"/>
  <c r="R77" i="99"/>
  <c r="Q77" i="99"/>
  <c r="P77" i="99"/>
  <c r="O77" i="99"/>
  <c r="N77" i="99"/>
  <c r="M77" i="99"/>
  <c r="L77" i="99"/>
  <c r="K77" i="99"/>
  <c r="J77" i="99"/>
  <c r="I77" i="99"/>
  <c r="H77" i="99"/>
  <c r="G77" i="99"/>
  <c r="F77" i="99"/>
  <c r="E77" i="99"/>
  <c r="D77" i="99"/>
  <c r="AF76" i="99"/>
  <c r="AE76" i="99"/>
  <c r="AD76" i="99"/>
  <c r="AC76" i="99"/>
  <c r="AB76" i="99"/>
  <c r="AA76" i="99"/>
  <c r="Z76" i="99"/>
  <c r="Y76" i="99"/>
  <c r="X76" i="99"/>
  <c r="W76" i="99"/>
  <c r="V76" i="99"/>
  <c r="U76" i="99"/>
  <c r="T76" i="99"/>
  <c r="S76" i="99"/>
  <c r="R76" i="99"/>
  <c r="Q76" i="99"/>
  <c r="P76" i="99"/>
  <c r="O76" i="99"/>
  <c r="N76" i="99"/>
  <c r="M76" i="99"/>
  <c r="L76" i="99"/>
  <c r="K76" i="99"/>
  <c r="J76" i="99"/>
  <c r="I76" i="99"/>
  <c r="H76" i="99"/>
  <c r="G76" i="99"/>
  <c r="F76" i="99"/>
  <c r="E76" i="99"/>
  <c r="D76" i="99"/>
  <c r="AF75" i="99"/>
  <c r="AE75" i="99"/>
  <c r="AD75" i="99"/>
  <c r="AC75" i="99"/>
  <c r="AB75" i="99"/>
  <c r="AA75" i="99"/>
  <c r="Z75" i="99"/>
  <c r="Y75" i="99"/>
  <c r="X75" i="99"/>
  <c r="W75" i="99"/>
  <c r="V75" i="99"/>
  <c r="U75" i="99"/>
  <c r="T75" i="99"/>
  <c r="S75" i="99"/>
  <c r="R75" i="99"/>
  <c r="Q75" i="99"/>
  <c r="P75" i="99"/>
  <c r="O75" i="99"/>
  <c r="N75" i="99"/>
  <c r="M75" i="99"/>
  <c r="L75" i="99"/>
  <c r="K75" i="99"/>
  <c r="J75" i="99"/>
  <c r="I75" i="99"/>
  <c r="H75" i="99"/>
  <c r="G75" i="99"/>
  <c r="F75" i="99"/>
  <c r="E75" i="99"/>
  <c r="D75" i="99"/>
  <c r="AF74" i="99"/>
  <c r="AE74" i="99"/>
  <c r="AD74" i="99"/>
  <c r="AC74" i="99"/>
  <c r="AB74" i="99"/>
  <c r="AA74" i="99"/>
  <c r="Z74" i="99"/>
  <c r="Y74" i="99"/>
  <c r="X74" i="99"/>
  <c r="W74" i="99"/>
  <c r="V74" i="99"/>
  <c r="U74" i="99"/>
  <c r="T74" i="99"/>
  <c r="S74" i="99"/>
  <c r="R74" i="99"/>
  <c r="Q74" i="99"/>
  <c r="P74" i="99"/>
  <c r="O74" i="99"/>
  <c r="N74" i="99"/>
  <c r="M74" i="99"/>
  <c r="L74" i="99"/>
  <c r="K74" i="99"/>
  <c r="J74" i="99"/>
  <c r="I74" i="99"/>
  <c r="H74" i="99"/>
  <c r="G74" i="99"/>
  <c r="F74" i="99"/>
  <c r="E74" i="99"/>
  <c r="D74" i="99"/>
  <c r="AF73" i="99"/>
  <c r="AE73" i="99"/>
  <c r="AD73" i="99"/>
  <c r="AC73" i="99"/>
  <c r="AB73" i="99"/>
  <c r="AA73" i="99"/>
  <c r="Z73" i="99"/>
  <c r="Y73" i="99"/>
  <c r="X73" i="99"/>
  <c r="W73" i="99"/>
  <c r="V73" i="99"/>
  <c r="U73" i="99"/>
  <c r="T73" i="99"/>
  <c r="S73" i="99"/>
  <c r="R73" i="99"/>
  <c r="Q73" i="99"/>
  <c r="P73" i="99"/>
  <c r="O73" i="99"/>
  <c r="N73" i="99"/>
  <c r="M73" i="99"/>
  <c r="L73" i="99"/>
  <c r="K73" i="99"/>
  <c r="J73" i="99"/>
  <c r="I73" i="99"/>
  <c r="H73" i="99"/>
  <c r="G73" i="99"/>
  <c r="F73" i="99"/>
  <c r="E73" i="99"/>
  <c r="D73" i="99"/>
  <c r="AF72" i="99"/>
  <c r="AE72" i="99"/>
  <c r="AD72" i="99"/>
  <c r="AC72" i="99"/>
  <c r="AB72" i="99"/>
  <c r="AA72" i="99"/>
  <c r="Z72" i="99"/>
  <c r="Y72" i="99"/>
  <c r="X72" i="99"/>
  <c r="W72" i="99"/>
  <c r="V72" i="99"/>
  <c r="U72" i="99"/>
  <c r="T72" i="99"/>
  <c r="S72" i="99"/>
  <c r="R72" i="99"/>
  <c r="Q72" i="99"/>
  <c r="P72" i="99"/>
  <c r="O72" i="99"/>
  <c r="N72" i="99"/>
  <c r="M72" i="99"/>
  <c r="L72" i="99"/>
  <c r="K72" i="99"/>
  <c r="J72" i="99"/>
  <c r="I72" i="99"/>
  <c r="H72" i="99"/>
  <c r="G72" i="99"/>
  <c r="F72" i="99"/>
  <c r="E72" i="99"/>
  <c r="D72" i="99"/>
  <c r="AF71" i="99"/>
  <c r="AE71" i="99"/>
  <c r="AD71" i="99"/>
  <c r="AC71" i="99"/>
  <c r="AB71" i="99"/>
  <c r="AA71" i="99"/>
  <c r="Z71" i="99"/>
  <c r="Y71" i="99"/>
  <c r="X71" i="99"/>
  <c r="W71" i="99"/>
  <c r="V71" i="99"/>
  <c r="U71" i="99"/>
  <c r="T71" i="99"/>
  <c r="S71" i="99"/>
  <c r="R71" i="99"/>
  <c r="Q71" i="99"/>
  <c r="P71" i="99"/>
  <c r="O71" i="99"/>
  <c r="N71" i="99"/>
  <c r="M71" i="99"/>
  <c r="L71" i="99"/>
  <c r="K71" i="99"/>
  <c r="J71" i="99"/>
  <c r="I71" i="99"/>
  <c r="H71" i="99"/>
  <c r="G71" i="99"/>
  <c r="F71" i="99"/>
  <c r="E71" i="99"/>
  <c r="D71" i="99"/>
  <c r="AF70" i="99"/>
  <c r="AE70" i="99"/>
  <c r="AD70" i="99"/>
  <c r="AC70" i="99"/>
  <c r="AB70" i="99"/>
  <c r="AA70" i="99"/>
  <c r="Z70" i="99"/>
  <c r="Y70" i="99"/>
  <c r="X70" i="99"/>
  <c r="W70" i="99"/>
  <c r="V70" i="99"/>
  <c r="U70" i="99"/>
  <c r="T70" i="99"/>
  <c r="S70" i="99"/>
  <c r="R70" i="99"/>
  <c r="Q70" i="99"/>
  <c r="P70" i="99"/>
  <c r="O70" i="99"/>
  <c r="N70" i="99"/>
  <c r="M70" i="99"/>
  <c r="L70" i="99"/>
  <c r="K70" i="99"/>
  <c r="J70" i="99"/>
  <c r="I70" i="99"/>
  <c r="H70" i="99"/>
  <c r="G70" i="99"/>
  <c r="F70" i="99"/>
  <c r="E70" i="99"/>
  <c r="D70" i="99"/>
  <c r="AF68" i="99"/>
  <c r="AE68" i="99"/>
  <c r="AD68" i="99"/>
  <c r="AC68" i="99"/>
  <c r="AB68" i="99"/>
  <c r="AA68" i="99"/>
  <c r="Z68" i="99"/>
  <c r="Y68" i="99"/>
  <c r="X68" i="99"/>
  <c r="W68" i="99"/>
  <c r="V68" i="99"/>
  <c r="U68" i="99"/>
  <c r="T68" i="99"/>
  <c r="S68" i="99"/>
  <c r="R68" i="99"/>
  <c r="Q68" i="99"/>
  <c r="P68" i="99"/>
  <c r="O68" i="99"/>
  <c r="N68" i="99"/>
  <c r="M68" i="99"/>
  <c r="L68" i="99"/>
  <c r="K68" i="99"/>
  <c r="J68" i="99"/>
  <c r="I68" i="99"/>
  <c r="H68" i="99"/>
  <c r="G68" i="99"/>
  <c r="F68" i="99"/>
  <c r="E68" i="99"/>
  <c r="D68" i="99"/>
  <c r="AF67" i="99"/>
  <c r="AE67" i="99"/>
  <c r="AD67" i="99"/>
  <c r="AC67" i="99"/>
  <c r="AB67" i="99"/>
  <c r="AA67" i="99"/>
  <c r="Z67" i="99"/>
  <c r="Y67" i="99"/>
  <c r="X67" i="99"/>
  <c r="W67" i="99"/>
  <c r="V67" i="99"/>
  <c r="U67" i="99"/>
  <c r="T67" i="99"/>
  <c r="S67" i="99"/>
  <c r="R67" i="99"/>
  <c r="Q67" i="99"/>
  <c r="P67" i="99"/>
  <c r="O67" i="99"/>
  <c r="N67" i="99"/>
  <c r="M67" i="99"/>
  <c r="L67" i="99"/>
  <c r="K67" i="99"/>
  <c r="J67" i="99"/>
  <c r="I67" i="99"/>
  <c r="H67" i="99"/>
  <c r="G67" i="99"/>
  <c r="F67" i="99"/>
  <c r="E67" i="99"/>
  <c r="D67" i="99"/>
  <c r="AF66" i="99"/>
  <c r="AE66" i="99"/>
  <c r="AD66" i="99"/>
  <c r="AC66" i="99"/>
  <c r="AB66" i="99"/>
  <c r="AA66" i="99"/>
  <c r="Z66" i="99"/>
  <c r="Y66" i="99"/>
  <c r="X66" i="99"/>
  <c r="W66" i="99"/>
  <c r="V66" i="99"/>
  <c r="U66" i="99"/>
  <c r="T66" i="99"/>
  <c r="S66" i="99"/>
  <c r="R66" i="99"/>
  <c r="Q66" i="99"/>
  <c r="P66" i="99"/>
  <c r="O66" i="99"/>
  <c r="N66" i="99"/>
  <c r="M66" i="99"/>
  <c r="L66" i="99"/>
  <c r="K66" i="99"/>
  <c r="J66" i="99"/>
  <c r="I66" i="99"/>
  <c r="H66" i="99"/>
  <c r="G66" i="99"/>
  <c r="F66" i="99"/>
  <c r="E66" i="99"/>
  <c r="D66" i="99"/>
  <c r="AF65" i="99"/>
  <c r="AE65" i="99"/>
  <c r="AD65" i="99"/>
  <c r="AC65" i="99"/>
  <c r="AB65" i="99"/>
  <c r="AA65" i="99"/>
  <c r="Z65" i="99"/>
  <c r="Y65" i="99"/>
  <c r="X65" i="99"/>
  <c r="W65" i="99"/>
  <c r="V65" i="99"/>
  <c r="U65" i="99"/>
  <c r="T65" i="99"/>
  <c r="S65" i="99"/>
  <c r="R65" i="99"/>
  <c r="Q65" i="99"/>
  <c r="P65" i="99"/>
  <c r="O65" i="99"/>
  <c r="N65" i="99"/>
  <c r="M65" i="99"/>
  <c r="L65" i="99"/>
  <c r="K65" i="99"/>
  <c r="J65" i="99"/>
  <c r="I65" i="99"/>
  <c r="H65" i="99"/>
  <c r="G65" i="99"/>
  <c r="F65" i="99"/>
  <c r="E65" i="99"/>
  <c r="D65" i="99"/>
  <c r="AF63" i="99"/>
  <c r="AE63" i="99"/>
  <c r="AD63" i="99"/>
  <c r="AC63" i="99"/>
  <c r="AB63" i="99"/>
  <c r="AA63" i="99"/>
  <c r="Z63" i="99"/>
  <c r="Y63" i="99"/>
  <c r="X63" i="99"/>
  <c r="W63" i="99"/>
  <c r="V63" i="99"/>
  <c r="U63" i="99"/>
  <c r="T63" i="99"/>
  <c r="S63" i="99"/>
  <c r="R63" i="99"/>
  <c r="Q63" i="99"/>
  <c r="P63" i="99"/>
  <c r="O63" i="99"/>
  <c r="N63" i="99"/>
  <c r="M63" i="99"/>
  <c r="L63" i="99"/>
  <c r="K63" i="99"/>
  <c r="J63" i="99"/>
  <c r="I63" i="99"/>
  <c r="H63" i="99"/>
  <c r="G63" i="99"/>
  <c r="F63" i="99"/>
  <c r="E63" i="99"/>
  <c r="D63" i="99"/>
  <c r="AF62" i="99"/>
  <c r="AE62" i="99"/>
  <c r="AD62" i="99"/>
  <c r="AC62" i="99"/>
  <c r="AB62" i="99"/>
  <c r="AA62" i="99"/>
  <c r="Z62" i="99"/>
  <c r="Y62" i="99"/>
  <c r="X62" i="99"/>
  <c r="W62" i="99"/>
  <c r="V62" i="99"/>
  <c r="U62" i="99"/>
  <c r="T62" i="99"/>
  <c r="S62" i="99"/>
  <c r="R62" i="99"/>
  <c r="Q62" i="99"/>
  <c r="P62" i="99"/>
  <c r="O62" i="99"/>
  <c r="N62" i="99"/>
  <c r="M62" i="99"/>
  <c r="L62" i="99"/>
  <c r="K62" i="99"/>
  <c r="J62" i="99"/>
  <c r="I62" i="99"/>
  <c r="H62" i="99"/>
  <c r="G62" i="99"/>
  <c r="F62" i="99"/>
  <c r="E62" i="99"/>
  <c r="D62" i="99"/>
  <c r="AF61" i="99"/>
  <c r="AE61" i="99"/>
  <c r="AD61" i="99"/>
  <c r="AC61" i="99"/>
  <c r="AB61" i="99"/>
  <c r="AA61" i="99"/>
  <c r="Z61" i="99"/>
  <c r="Y61" i="99"/>
  <c r="X61" i="99"/>
  <c r="W61" i="99"/>
  <c r="V61" i="99"/>
  <c r="U61" i="99"/>
  <c r="T61" i="99"/>
  <c r="S61" i="99"/>
  <c r="R61" i="99"/>
  <c r="Q61" i="99"/>
  <c r="P61" i="99"/>
  <c r="O61" i="99"/>
  <c r="N61" i="99"/>
  <c r="M61" i="99"/>
  <c r="L61" i="99"/>
  <c r="K61" i="99"/>
  <c r="J61" i="99"/>
  <c r="I61" i="99"/>
  <c r="H61" i="99"/>
  <c r="G61" i="99"/>
  <c r="F61" i="99"/>
  <c r="E61" i="99"/>
  <c r="D61" i="99"/>
  <c r="AF59" i="99"/>
  <c r="AE59" i="99"/>
  <c r="AD59" i="99"/>
  <c r="AC59" i="99"/>
  <c r="AB59" i="99"/>
  <c r="AA59" i="99"/>
  <c r="Z59" i="99"/>
  <c r="Y59" i="99"/>
  <c r="X59" i="99"/>
  <c r="W59" i="99"/>
  <c r="V59" i="99"/>
  <c r="U59" i="99"/>
  <c r="T59" i="99"/>
  <c r="S59" i="99"/>
  <c r="R59" i="99"/>
  <c r="Q59" i="99"/>
  <c r="P59" i="99"/>
  <c r="O59" i="99"/>
  <c r="N59" i="99"/>
  <c r="M59" i="99"/>
  <c r="L59" i="99"/>
  <c r="K59" i="99"/>
  <c r="J59" i="99"/>
  <c r="I59" i="99"/>
  <c r="H59" i="99"/>
  <c r="G59" i="99"/>
  <c r="F59" i="99"/>
  <c r="E59" i="99"/>
  <c r="D59" i="99"/>
  <c r="AF58" i="99"/>
  <c r="AE58" i="99"/>
  <c r="AD58" i="99"/>
  <c r="AC58" i="99"/>
  <c r="AB58" i="99"/>
  <c r="AA58" i="99"/>
  <c r="Z58" i="99"/>
  <c r="Y58" i="99"/>
  <c r="X58" i="99"/>
  <c r="W58" i="99"/>
  <c r="V58" i="99"/>
  <c r="U58" i="99"/>
  <c r="T58" i="99"/>
  <c r="S58" i="99"/>
  <c r="R58" i="99"/>
  <c r="Q58" i="99"/>
  <c r="P58" i="99"/>
  <c r="O58" i="99"/>
  <c r="N58" i="99"/>
  <c r="M58" i="99"/>
  <c r="L58" i="99"/>
  <c r="K58" i="99"/>
  <c r="J58" i="99"/>
  <c r="I58" i="99"/>
  <c r="H58" i="99"/>
  <c r="G58" i="99"/>
  <c r="F58" i="99"/>
  <c r="E58" i="99"/>
  <c r="D58" i="99"/>
  <c r="AF57" i="99"/>
  <c r="AE57" i="99"/>
  <c r="AD57" i="99"/>
  <c r="AC57" i="99"/>
  <c r="AB57" i="99"/>
  <c r="AA57" i="99"/>
  <c r="Z57" i="99"/>
  <c r="Y57" i="99"/>
  <c r="X57" i="99"/>
  <c r="W57" i="99"/>
  <c r="V57" i="99"/>
  <c r="U57" i="99"/>
  <c r="T57" i="99"/>
  <c r="S57" i="99"/>
  <c r="R57" i="99"/>
  <c r="Q57" i="99"/>
  <c r="P57" i="99"/>
  <c r="O57" i="99"/>
  <c r="N57" i="99"/>
  <c r="M57" i="99"/>
  <c r="L57" i="99"/>
  <c r="K57" i="99"/>
  <c r="J57" i="99"/>
  <c r="I57" i="99"/>
  <c r="H57" i="99"/>
  <c r="G57" i="99"/>
  <c r="F57" i="99"/>
  <c r="E57" i="99"/>
  <c r="D57" i="99"/>
  <c r="AF56" i="99"/>
  <c r="AE56" i="99"/>
  <c r="AD56" i="99"/>
  <c r="AC56" i="99"/>
  <c r="AB56" i="99"/>
  <c r="AA56" i="99"/>
  <c r="Z56" i="99"/>
  <c r="Y56" i="99"/>
  <c r="X56" i="99"/>
  <c r="W56" i="99"/>
  <c r="V56" i="99"/>
  <c r="U56" i="99"/>
  <c r="T56" i="99"/>
  <c r="S56" i="99"/>
  <c r="R56" i="99"/>
  <c r="Q56" i="99"/>
  <c r="P56" i="99"/>
  <c r="O56" i="99"/>
  <c r="N56" i="99"/>
  <c r="M56" i="99"/>
  <c r="L56" i="99"/>
  <c r="K56" i="99"/>
  <c r="J56" i="99"/>
  <c r="I56" i="99"/>
  <c r="H56" i="99"/>
  <c r="G56" i="99"/>
  <c r="F56" i="99"/>
  <c r="E56" i="99"/>
  <c r="D56" i="99"/>
  <c r="AF55" i="99"/>
  <c r="AE55" i="99"/>
  <c r="AD55" i="99"/>
  <c r="AC55" i="99"/>
  <c r="AB55" i="99"/>
  <c r="AA55" i="99"/>
  <c r="Z55" i="99"/>
  <c r="Y55" i="99"/>
  <c r="X55" i="99"/>
  <c r="W55" i="99"/>
  <c r="V55" i="99"/>
  <c r="U55" i="99"/>
  <c r="T55" i="99"/>
  <c r="S55" i="99"/>
  <c r="R55" i="99"/>
  <c r="Q55" i="99"/>
  <c r="P55" i="99"/>
  <c r="O55" i="99"/>
  <c r="N55" i="99"/>
  <c r="M55" i="99"/>
  <c r="L55" i="99"/>
  <c r="K55" i="99"/>
  <c r="J55" i="99"/>
  <c r="I55" i="99"/>
  <c r="H55" i="99"/>
  <c r="G55" i="99"/>
  <c r="F55" i="99"/>
  <c r="E55" i="99"/>
  <c r="D55" i="99"/>
  <c r="AF53" i="99"/>
  <c r="AE53" i="99"/>
  <c r="AD53" i="99"/>
  <c r="AC53" i="99"/>
  <c r="AB53" i="99"/>
  <c r="AA53" i="99"/>
  <c r="Z53" i="99"/>
  <c r="Y53" i="99"/>
  <c r="X53" i="99"/>
  <c r="W53" i="99"/>
  <c r="V53" i="99"/>
  <c r="U53" i="99"/>
  <c r="T53" i="99"/>
  <c r="S53" i="99"/>
  <c r="R53" i="99"/>
  <c r="Q53" i="99"/>
  <c r="P53" i="99"/>
  <c r="O53" i="99"/>
  <c r="N53" i="99"/>
  <c r="M53" i="99"/>
  <c r="L53" i="99"/>
  <c r="K53" i="99"/>
  <c r="J53" i="99"/>
  <c r="I53" i="99"/>
  <c r="H53" i="99"/>
  <c r="G53" i="99"/>
  <c r="F53" i="99"/>
  <c r="E53" i="99"/>
  <c r="D53" i="99"/>
  <c r="AF52" i="99"/>
  <c r="AE52" i="99"/>
  <c r="AD52" i="99"/>
  <c r="AC52" i="99"/>
  <c r="AB52" i="99"/>
  <c r="AA52" i="99"/>
  <c r="Z52" i="99"/>
  <c r="Y52" i="99"/>
  <c r="X52" i="99"/>
  <c r="W52" i="99"/>
  <c r="V52" i="99"/>
  <c r="U52" i="99"/>
  <c r="T52" i="99"/>
  <c r="S52" i="99"/>
  <c r="R52" i="99"/>
  <c r="Q52" i="99"/>
  <c r="P52" i="99"/>
  <c r="O52" i="99"/>
  <c r="N52" i="99"/>
  <c r="M52" i="99"/>
  <c r="L52" i="99"/>
  <c r="K52" i="99"/>
  <c r="J52" i="99"/>
  <c r="I52" i="99"/>
  <c r="H52" i="99"/>
  <c r="G52" i="99"/>
  <c r="F52" i="99"/>
  <c r="E52" i="99"/>
  <c r="D52" i="99"/>
  <c r="AF51" i="99"/>
  <c r="AE51" i="99"/>
  <c r="AD51" i="99"/>
  <c r="AC51" i="99"/>
  <c r="AB51" i="99"/>
  <c r="AA51" i="99"/>
  <c r="Z51" i="99"/>
  <c r="Y51" i="99"/>
  <c r="X51" i="99"/>
  <c r="W51" i="99"/>
  <c r="V51" i="99"/>
  <c r="U51" i="99"/>
  <c r="T51" i="99"/>
  <c r="S51" i="99"/>
  <c r="R51" i="99"/>
  <c r="Q51" i="99"/>
  <c r="P51" i="99"/>
  <c r="O51" i="99"/>
  <c r="N51" i="99"/>
  <c r="M51" i="99"/>
  <c r="L51" i="99"/>
  <c r="K51" i="99"/>
  <c r="J51" i="99"/>
  <c r="I51" i="99"/>
  <c r="H51" i="99"/>
  <c r="G51" i="99"/>
  <c r="F51" i="99"/>
  <c r="E51" i="99"/>
  <c r="D51" i="99"/>
  <c r="AF50" i="99"/>
  <c r="AE50" i="99"/>
  <c r="AD50" i="99"/>
  <c r="AC50" i="99"/>
  <c r="AB50" i="99"/>
  <c r="AA50" i="99"/>
  <c r="Z50" i="99"/>
  <c r="Y50" i="99"/>
  <c r="X50" i="99"/>
  <c r="W50" i="99"/>
  <c r="V50" i="99"/>
  <c r="U50" i="99"/>
  <c r="T50" i="99"/>
  <c r="S50" i="99"/>
  <c r="R50" i="99"/>
  <c r="Q50" i="99"/>
  <c r="P50" i="99"/>
  <c r="O50" i="99"/>
  <c r="N50" i="99"/>
  <c r="M50" i="99"/>
  <c r="L50" i="99"/>
  <c r="K50" i="99"/>
  <c r="J50" i="99"/>
  <c r="I50" i="99"/>
  <c r="H50" i="99"/>
  <c r="G50" i="99"/>
  <c r="F50" i="99"/>
  <c r="E50" i="99"/>
  <c r="D50" i="99"/>
  <c r="AF49" i="99"/>
  <c r="AE49" i="99"/>
  <c r="AD49" i="99"/>
  <c r="AC49" i="99"/>
  <c r="AB49" i="99"/>
  <c r="AA49" i="99"/>
  <c r="Z49" i="99"/>
  <c r="Y49" i="99"/>
  <c r="X49" i="99"/>
  <c r="W49" i="99"/>
  <c r="V49" i="99"/>
  <c r="U49" i="99"/>
  <c r="T49" i="99"/>
  <c r="S49" i="99"/>
  <c r="R49" i="99"/>
  <c r="Q49" i="99"/>
  <c r="P49" i="99"/>
  <c r="O49" i="99"/>
  <c r="N49" i="99"/>
  <c r="M49" i="99"/>
  <c r="L49" i="99"/>
  <c r="K49" i="99"/>
  <c r="J49" i="99"/>
  <c r="I49" i="99"/>
  <c r="H49" i="99"/>
  <c r="G49" i="99"/>
  <c r="F49" i="99"/>
  <c r="E49" i="99"/>
  <c r="D49" i="99"/>
  <c r="AF47" i="99"/>
  <c r="AE47" i="99"/>
  <c r="AD47" i="99"/>
  <c r="AC47" i="99"/>
  <c r="AB47" i="99"/>
  <c r="AA47" i="99"/>
  <c r="Z47" i="99"/>
  <c r="Y47" i="99"/>
  <c r="X47" i="99"/>
  <c r="W47" i="99"/>
  <c r="V47" i="99"/>
  <c r="U47" i="99"/>
  <c r="T47" i="99"/>
  <c r="S47" i="99"/>
  <c r="R47" i="99"/>
  <c r="Q47" i="99"/>
  <c r="P47" i="99"/>
  <c r="O47" i="99"/>
  <c r="N47" i="99"/>
  <c r="M47" i="99"/>
  <c r="L47" i="99"/>
  <c r="K47" i="99"/>
  <c r="J47" i="99"/>
  <c r="I47" i="99"/>
  <c r="H47" i="99"/>
  <c r="G47" i="99"/>
  <c r="F47" i="99"/>
  <c r="E47" i="99"/>
  <c r="D47" i="99"/>
  <c r="AF46" i="99"/>
  <c r="AE46" i="99"/>
  <c r="AD46" i="99"/>
  <c r="AC46" i="99"/>
  <c r="AB46" i="99"/>
  <c r="AA46" i="99"/>
  <c r="Z46" i="99"/>
  <c r="Y46" i="99"/>
  <c r="X46" i="99"/>
  <c r="W46" i="99"/>
  <c r="V46" i="99"/>
  <c r="U46" i="99"/>
  <c r="T46" i="99"/>
  <c r="S46" i="99"/>
  <c r="R46" i="99"/>
  <c r="Q46" i="99"/>
  <c r="P46" i="99"/>
  <c r="O46" i="99"/>
  <c r="N46" i="99"/>
  <c r="M46" i="99"/>
  <c r="L46" i="99"/>
  <c r="K46" i="99"/>
  <c r="J46" i="99"/>
  <c r="I46" i="99"/>
  <c r="H46" i="99"/>
  <c r="G46" i="99"/>
  <c r="F46" i="99"/>
  <c r="E46" i="99"/>
  <c r="D46" i="99"/>
  <c r="AF45" i="99"/>
  <c r="AE45" i="99"/>
  <c r="AD45" i="99"/>
  <c r="AC45" i="99"/>
  <c r="AB45" i="99"/>
  <c r="AA45" i="99"/>
  <c r="Z45" i="99"/>
  <c r="Y45" i="99"/>
  <c r="X45" i="99"/>
  <c r="W45" i="99"/>
  <c r="V45" i="99"/>
  <c r="U45" i="99"/>
  <c r="T45" i="99"/>
  <c r="S45" i="99"/>
  <c r="R45" i="99"/>
  <c r="Q45" i="99"/>
  <c r="P45" i="99"/>
  <c r="O45" i="99"/>
  <c r="N45" i="99"/>
  <c r="M45" i="99"/>
  <c r="L45" i="99"/>
  <c r="K45" i="99"/>
  <c r="J45" i="99"/>
  <c r="I45" i="99"/>
  <c r="H45" i="99"/>
  <c r="G45" i="99"/>
  <c r="F45" i="99"/>
  <c r="E45" i="99"/>
  <c r="D45" i="99"/>
  <c r="AF44" i="99"/>
  <c r="AE44" i="99"/>
  <c r="AD44" i="99"/>
  <c r="AC44" i="99"/>
  <c r="AB44" i="99"/>
  <c r="AA44" i="99"/>
  <c r="Z44" i="99"/>
  <c r="Y44" i="99"/>
  <c r="X44" i="99"/>
  <c r="W44" i="99"/>
  <c r="V44" i="99"/>
  <c r="U44" i="99"/>
  <c r="T44" i="99"/>
  <c r="S44" i="99"/>
  <c r="R44" i="99"/>
  <c r="Q44" i="99"/>
  <c r="P44" i="99"/>
  <c r="O44" i="99"/>
  <c r="N44" i="99"/>
  <c r="M44" i="99"/>
  <c r="L44" i="99"/>
  <c r="K44" i="99"/>
  <c r="J44" i="99"/>
  <c r="I44" i="99"/>
  <c r="H44" i="99"/>
  <c r="G44" i="99"/>
  <c r="F44" i="99"/>
  <c r="E44" i="99"/>
  <c r="D44" i="99"/>
  <c r="AF43" i="99"/>
  <c r="AE43" i="99"/>
  <c r="AD43" i="99"/>
  <c r="AC43" i="99"/>
  <c r="AB43" i="99"/>
  <c r="AA43" i="99"/>
  <c r="Z43" i="99"/>
  <c r="Y43" i="99"/>
  <c r="X43" i="99"/>
  <c r="W43" i="99"/>
  <c r="V43" i="99"/>
  <c r="U43" i="99"/>
  <c r="T43" i="99"/>
  <c r="S43" i="99"/>
  <c r="R43" i="99"/>
  <c r="Q43" i="99"/>
  <c r="P43" i="99"/>
  <c r="O43" i="99"/>
  <c r="N43" i="99"/>
  <c r="M43" i="99"/>
  <c r="L43" i="99"/>
  <c r="K43" i="99"/>
  <c r="J43" i="99"/>
  <c r="I43" i="99"/>
  <c r="H43" i="99"/>
  <c r="G43" i="99"/>
  <c r="F43" i="99"/>
  <c r="E43" i="99"/>
  <c r="D43" i="99"/>
  <c r="AF40" i="99"/>
  <c r="AE40" i="99"/>
  <c r="AD40" i="99"/>
  <c r="AC40" i="99"/>
  <c r="AB40" i="99"/>
  <c r="AA40" i="99"/>
  <c r="Z40" i="99"/>
  <c r="Y40" i="99"/>
  <c r="X40" i="99"/>
  <c r="W40" i="99"/>
  <c r="V40" i="99"/>
  <c r="U40" i="99"/>
  <c r="T40" i="99"/>
  <c r="S40" i="99"/>
  <c r="R40" i="99"/>
  <c r="Q40" i="99"/>
  <c r="P40" i="99"/>
  <c r="O40" i="99"/>
  <c r="N40" i="99"/>
  <c r="M40" i="99"/>
  <c r="L40" i="99"/>
  <c r="K40" i="99"/>
  <c r="J40" i="99"/>
  <c r="I40" i="99"/>
  <c r="H40" i="99"/>
  <c r="G40" i="99"/>
  <c r="F40" i="99"/>
  <c r="E40" i="99"/>
  <c r="D40" i="99"/>
  <c r="AF39" i="99"/>
  <c r="AE39" i="99"/>
  <c r="AD39" i="99"/>
  <c r="AC39" i="99"/>
  <c r="AB39" i="99"/>
  <c r="AA39" i="99"/>
  <c r="Z39" i="99"/>
  <c r="Y39" i="99"/>
  <c r="X39" i="99"/>
  <c r="W39" i="99"/>
  <c r="V39" i="99"/>
  <c r="U39" i="99"/>
  <c r="T39" i="99"/>
  <c r="S39" i="99"/>
  <c r="R39" i="99"/>
  <c r="Q39" i="99"/>
  <c r="P39" i="99"/>
  <c r="O39" i="99"/>
  <c r="N39" i="99"/>
  <c r="M39" i="99"/>
  <c r="L39" i="99"/>
  <c r="K39" i="99"/>
  <c r="J39" i="99"/>
  <c r="I39" i="99"/>
  <c r="H39" i="99"/>
  <c r="G39" i="99"/>
  <c r="F39" i="99"/>
  <c r="E39" i="99"/>
  <c r="D39" i="99"/>
  <c r="AF38" i="99"/>
  <c r="AE38" i="99"/>
  <c r="AD38" i="99"/>
  <c r="AC38" i="99"/>
  <c r="AB38" i="99"/>
  <c r="AA38" i="99"/>
  <c r="Z38" i="99"/>
  <c r="Y38" i="99"/>
  <c r="X38" i="99"/>
  <c r="W38" i="99"/>
  <c r="V38" i="99"/>
  <c r="U38" i="99"/>
  <c r="T38" i="99"/>
  <c r="S38" i="99"/>
  <c r="R38" i="99"/>
  <c r="Q38" i="99"/>
  <c r="P38" i="99"/>
  <c r="O38" i="99"/>
  <c r="N38" i="99"/>
  <c r="M38" i="99"/>
  <c r="L38" i="99"/>
  <c r="K38" i="99"/>
  <c r="J38" i="99"/>
  <c r="I38" i="99"/>
  <c r="H38" i="99"/>
  <c r="G38" i="99"/>
  <c r="F38" i="99"/>
  <c r="E38" i="99"/>
  <c r="D38" i="99"/>
  <c r="AF37" i="99"/>
  <c r="AE37" i="99"/>
  <c r="AD37" i="99"/>
  <c r="AC37" i="99"/>
  <c r="AB37" i="99"/>
  <c r="AA37" i="99"/>
  <c r="Z37" i="99"/>
  <c r="Y37" i="99"/>
  <c r="X37" i="99"/>
  <c r="W37" i="99"/>
  <c r="V37" i="99"/>
  <c r="U37" i="99"/>
  <c r="T37" i="99"/>
  <c r="S37" i="99"/>
  <c r="R37" i="99"/>
  <c r="Q37" i="99"/>
  <c r="P37" i="99"/>
  <c r="O37" i="99"/>
  <c r="N37" i="99"/>
  <c r="M37" i="99"/>
  <c r="L37" i="99"/>
  <c r="K37" i="99"/>
  <c r="J37" i="99"/>
  <c r="I37" i="99"/>
  <c r="H37" i="99"/>
  <c r="G37" i="99"/>
  <c r="F37" i="99"/>
  <c r="E37" i="99"/>
  <c r="D37" i="99"/>
  <c r="AF36" i="99"/>
  <c r="AE36" i="99"/>
  <c r="AD36" i="99"/>
  <c r="AC36" i="99"/>
  <c r="AB36" i="99"/>
  <c r="AA36" i="99"/>
  <c r="Z36" i="99"/>
  <c r="Y36" i="99"/>
  <c r="X36" i="99"/>
  <c r="W36" i="99"/>
  <c r="V36" i="99"/>
  <c r="U36" i="99"/>
  <c r="T36" i="99"/>
  <c r="S36" i="99"/>
  <c r="R36" i="99"/>
  <c r="Q36" i="99"/>
  <c r="P36" i="99"/>
  <c r="O36" i="99"/>
  <c r="N36" i="99"/>
  <c r="M36" i="99"/>
  <c r="L36" i="99"/>
  <c r="K36" i="99"/>
  <c r="J36" i="99"/>
  <c r="I36" i="99"/>
  <c r="H36" i="99"/>
  <c r="G36" i="99"/>
  <c r="F36" i="99"/>
  <c r="E36" i="99"/>
  <c r="D36" i="99"/>
  <c r="AF35" i="99"/>
  <c r="AE35" i="99"/>
  <c r="AD35" i="99"/>
  <c r="AC35" i="99"/>
  <c r="AB35" i="99"/>
  <c r="AA35" i="99"/>
  <c r="Z35" i="99"/>
  <c r="Y35" i="99"/>
  <c r="X35" i="99"/>
  <c r="W35" i="99"/>
  <c r="V35" i="99"/>
  <c r="U35" i="99"/>
  <c r="T35" i="99"/>
  <c r="S35" i="99"/>
  <c r="R35" i="99"/>
  <c r="Q35" i="99"/>
  <c r="P35" i="99"/>
  <c r="O35" i="99"/>
  <c r="N35" i="99"/>
  <c r="M35" i="99"/>
  <c r="L35" i="99"/>
  <c r="K35" i="99"/>
  <c r="J35" i="99"/>
  <c r="I35" i="99"/>
  <c r="H35" i="99"/>
  <c r="G35" i="99"/>
  <c r="F35" i="99"/>
  <c r="E35" i="99"/>
  <c r="D35" i="99"/>
  <c r="AF34" i="99"/>
  <c r="AE34" i="99"/>
  <c r="AD34" i="99"/>
  <c r="AC34" i="99"/>
  <c r="AB34" i="99"/>
  <c r="AA34" i="99"/>
  <c r="Z34" i="99"/>
  <c r="Y34" i="99"/>
  <c r="X34" i="99"/>
  <c r="W34" i="99"/>
  <c r="V34" i="99"/>
  <c r="U34" i="99"/>
  <c r="T34" i="99"/>
  <c r="S34" i="99"/>
  <c r="R34" i="99"/>
  <c r="Q34" i="99"/>
  <c r="P34" i="99"/>
  <c r="O34" i="99"/>
  <c r="N34" i="99"/>
  <c r="M34" i="99"/>
  <c r="L34" i="99"/>
  <c r="K34" i="99"/>
  <c r="J34" i="99"/>
  <c r="I34" i="99"/>
  <c r="H34" i="99"/>
  <c r="G34" i="99"/>
  <c r="F34" i="99"/>
  <c r="E34" i="99"/>
  <c r="D34" i="99"/>
  <c r="AF33" i="99"/>
  <c r="AE33" i="99"/>
  <c r="AD33" i="99"/>
  <c r="AC33" i="99"/>
  <c r="AB33" i="99"/>
  <c r="AA33" i="99"/>
  <c r="Z33" i="99"/>
  <c r="Y33" i="99"/>
  <c r="X33" i="99"/>
  <c r="W33" i="99"/>
  <c r="V33" i="99"/>
  <c r="U33" i="99"/>
  <c r="T33" i="99"/>
  <c r="S33" i="99"/>
  <c r="R33" i="99"/>
  <c r="Q33" i="99"/>
  <c r="P33" i="99"/>
  <c r="O33" i="99"/>
  <c r="N33" i="99"/>
  <c r="M33" i="99"/>
  <c r="L33" i="99"/>
  <c r="K33" i="99"/>
  <c r="J33" i="99"/>
  <c r="I33" i="99"/>
  <c r="H33" i="99"/>
  <c r="G33" i="99"/>
  <c r="F33" i="99"/>
  <c r="E33" i="99"/>
  <c r="D33" i="99"/>
  <c r="AF31" i="99"/>
  <c r="AE31" i="99"/>
  <c r="AD31" i="99"/>
  <c r="AC31" i="99"/>
  <c r="AB31" i="99"/>
  <c r="AA31" i="99"/>
  <c r="Z31" i="99"/>
  <c r="Y31" i="99"/>
  <c r="X31" i="99"/>
  <c r="W31" i="99"/>
  <c r="V31" i="99"/>
  <c r="U31" i="99"/>
  <c r="T31" i="99"/>
  <c r="S31" i="99"/>
  <c r="R31" i="99"/>
  <c r="Q31" i="99"/>
  <c r="P31" i="99"/>
  <c r="O31" i="99"/>
  <c r="N31" i="99"/>
  <c r="M31" i="99"/>
  <c r="L31" i="99"/>
  <c r="K31" i="99"/>
  <c r="J31" i="99"/>
  <c r="I31" i="99"/>
  <c r="H31" i="99"/>
  <c r="G31" i="99"/>
  <c r="F31" i="99"/>
  <c r="E31" i="99"/>
  <c r="D31" i="99"/>
  <c r="AF30" i="99"/>
  <c r="AE30" i="99"/>
  <c r="AD30" i="99"/>
  <c r="AC30" i="99"/>
  <c r="AB30" i="99"/>
  <c r="AA30" i="99"/>
  <c r="Z30" i="99"/>
  <c r="Y30" i="99"/>
  <c r="X30" i="99"/>
  <c r="W30" i="99"/>
  <c r="V30" i="99"/>
  <c r="U30" i="99"/>
  <c r="T30" i="99"/>
  <c r="S30" i="99"/>
  <c r="R30" i="99"/>
  <c r="Q30" i="99"/>
  <c r="P30" i="99"/>
  <c r="O30" i="99"/>
  <c r="N30" i="99"/>
  <c r="M30" i="99"/>
  <c r="L30" i="99"/>
  <c r="K30" i="99"/>
  <c r="J30" i="99"/>
  <c r="I30" i="99"/>
  <c r="H30" i="99"/>
  <c r="G30" i="99"/>
  <c r="F30" i="99"/>
  <c r="E30" i="99"/>
  <c r="D30" i="99"/>
  <c r="AF29" i="99"/>
  <c r="AE29" i="99"/>
  <c r="AD29" i="99"/>
  <c r="AC29" i="99"/>
  <c r="AB29" i="99"/>
  <c r="AA29" i="99"/>
  <c r="Z29" i="99"/>
  <c r="Y29" i="99"/>
  <c r="X29" i="99"/>
  <c r="W29" i="99"/>
  <c r="V29" i="99"/>
  <c r="U29" i="99"/>
  <c r="T29" i="99"/>
  <c r="S29" i="99"/>
  <c r="R29" i="99"/>
  <c r="Q29" i="99"/>
  <c r="P29" i="99"/>
  <c r="O29" i="99"/>
  <c r="N29" i="99"/>
  <c r="M29" i="99"/>
  <c r="L29" i="99"/>
  <c r="K29" i="99"/>
  <c r="J29" i="99"/>
  <c r="I29" i="99"/>
  <c r="H29" i="99"/>
  <c r="G29" i="99"/>
  <c r="F29" i="99"/>
  <c r="E29" i="99"/>
  <c r="D29" i="99"/>
  <c r="AF28" i="99"/>
  <c r="AE28" i="99"/>
  <c r="AD28" i="99"/>
  <c r="AC28" i="99"/>
  <c r="AB28" i="99"/>
  <c r="AA28" i="99"/>
  <c r="Z28" i="99"/>
  <c r="Y28" i="99"/>
  <c r="X28" i="99"/>
  <c r="W28" i="99"/>
  <c r="V28" i="99"/>
  <c r="U28" i="99"/>
  <c r="T28" i="99"/>
  <c r="S28" i="99"/>
  <c r="R28" i="99"/>
  <c r="Q28" i="99"/>
  <c r="P28" i="99"/>
  <c r="O28" i="99"/>
  <c r="N28" i="99"/>
  <c r="M28" i="99"/>
  <c r="L28" i="99"/>
  <c r="K28" i="99"/>
  <c r="J28" i="99"/>
  <c r="I28" i="99"/>
  <c r="H28" i="99"/>
  <c r="G28" i="99"/>
  <c r="F28" i="99"/>
  <c r="E28" i="99"/>
  <c r="D28" i="99"/>
  <c r="AF27" i="99"/>
  <c r="AE27" i="99"/>
  <c r="AD27" i="99"/>
  <c r="AC27" i="99"/>
  <c r="AB27" i="99"/>
  <c r="AA27" i="99"/>
  <c r="Z27" i="99"/>
  <c r="Y27" i="99"/>
  <c r="X27" i="99"/>
  <c r="W27" i="99"/>
  <c r="V27" i="99"/>
  <c r="U27" i="99"/>
  <c r="T27" i="99"/>
  <c r="S27" i="99"/>
  <c r="R27" i="99"/>
  <c r="Q27" i="99"/>
  <c r="P27" i="99"/>
  <c r="O27" i="99"/>
  <c r="N27" i="99"/>
  <c r="M27" i="99"/>
  <c r="L27" i="99"/>
  <c r="K27" i="99"/>
  <c r="J27" i="99"/>
  <c r="I27" i="99"/>
  <c r="H27" i="99"/>
  <c r="G27" i="99"/>
  <c r="F27" i="99"/>
  <c r="E27" i="99"/>
  <c r="D27" i="99"/>
  <c r="AF26" i="99"/>
  <c r="AE26" i="99"/>
  <c r="AD26" i="99"/>
  <c r="AC26" i="99"/>
  <c r="AB26" i="99"/>
  <c r="AA26" i="99"/>
  <c r="Z26" i="99"/>
  <c r="Y26" i="99"/>
  <c r="X26" i="99"/>
  <c r="W26" i="99"/>
  <c r="V26" i="99"/>
  <c r="U26" i="99"/>
  <c r="T26" i="99"/>
  <c r="S26" i="99"/>
  <c r="R26" i="99"/>
  <c r="Q26" i="99"/>
  <c r="P26" i="99"/>
  <c r="O26" i="99"/>
  <c r="N26" i="99"/>
  <c r="M26" i="99"/>
  <c r="L26" i="99"/>
  <c r="K26" i="99"/>
  <c r="J26" i="99"/>
  <c r="I26" i="99"/>
  <c r="H26" i="99"/>
  <c r="G26" i="99"/>
  <c r="F26" i="99"/>
  <c r="E26" i="99"/>
  <c r="D26" i="99"/>
  <c r="AF25" i="99"/>
  <c r="AE25" i="99"/>
  <c r="AD25" i="99"/>
  <c r="AC25" i="99"/>
  <c r="AB25" i="99"/>
  <c r="AA25" i="99"/>
  <c r="Z25" i="99"/>
  <c r="Y25" i="99"/>
  <c r="X25" i="99"/>
  <c r="W25" i="99"/>
  <c r="V25" i="99"/>
  <c r="U25" i="99"/>
  <c r="T25" i="99"/>
  <c r="S25" i="99"/>
  <c r="R25" i="99"/>
  <c r="Q25" i="99"/>
  <c r="P25" i="99"/>
  <c r="O25" i="99"/>
  <c r="N25" i="99"/>
  <c r="M25" i="99"/>
  <c r="L25" i="99"/>
  <c r="K25" i="99"/>
  <c r="J25" i="99"/>
  <c r="I25" i="99"/>
  <c r="H25" i="99"/>
  <c r="G25" i="99"/>
  <c r="F25" i="99"/>
  <c r="E25" i="99"/>
  <c r="D25" i="99"/>
  <c r="AF24" i="99"/>
  <c r="AE24" i="99"/>
  <c r="AD24" i="99"/>
  <c r="AC24" i="99"/>
  <c r="AB24" i="99"/>
  <c r="AA24" i="99"/>
  <c r="Z24" i="99"/>
  <c r="Y24" i="99"/>
  <c r="X24" i="99"/>
  <c r="W24" i="99"/>
  <c r="V24" i="99"/>
  <c r="U24" i="99"/>
  <c r="T24" i="99"/>
  <c r="S24" i="99"/>
  <c r="R24" i="99"/>
  <c r="Q24" i="99"/>
  <c r="P24" i="99"/>
  <c r="O24" i="99"/>
  <c r="N24" i="99"/>
  <c r="M24" i="99"/>
  <c r="L24" i="99"/>
  <c r="K24" i="99"/>
  <c r="J24" i="99"/>
  <c r="I24" i="99"/>
  <c r="H24" i="99"/>
  <c r="G24" i="99"/>
  <c r="F24" i="99"/>
  <c r="E24" i="99"/>
  <c r="D24" i="99"/>
  <c r="AF22" i="99"/>
  <c r="AE22" i="99"/>
  <c r="AD22" i="99"/>
  <c r="AC22" i="99"/>
  <c r="AB22" i="99"/>
  <c r="AA22" i="99"/>
  <c r="Z22" i="99"/>
  <c r="Y22" i="99"/>
  <c r="X22" i="99"/>
  <c r="W22" i="99"/>
  <c r="V22" i="99"/>
  <c r="U22" i="99"/>
  <c r="T22" i="99"/>
  <c r="S22" i="99"/>
  <c r="R22" i="99"/>
  <c r="Q22" i="99"/>
  <c r="P22" i="99"/>
  <c r="O22" i="99"/>
  <c r="N22" i="99"/>
  <c r="M22" i="99"/>
  <c r="L22" i="99"/>
  <c r="K22" i="99"/>
  <c r="J22" i="99"/>
  <c r="I22" i="99"/>
  <c r="H22" i="99"/>
  <c r="G22" i="99"/>
  <c r="F22" i="99"/>
  <c r="E22" i="99"/>
  <c r="D22" i="99"/>
  <c r="AF21" i="99"/>
  <c r="AE21" i="99"/>
  <c r="AD21" i="99"/>
  <c r="AC21" i="99"/>
  <c r="AB21" i="99"/>
  <c r="AA21" i="99"/>
  <c r="Z21" i="99"/>
  <c r="Y21" i="99"/>
  <c r="X21" i="99"/>
  <c r="W21" i="99"/>
  <c r="V21" i="99"/>
  <c r="U21" i="99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AF20" i="99"/>
  <c r="AE20" i="99"/>
  <c r="AD20" i="99"/>
  <c r="AC20" i="99"/>
  <c r="AB20" i="99"/>
  <c r="AA20" i="99"/>
  <c r="Z20" i="99"/>
  <c r="Y20" i="99"/>
  <c r="X20" i="99"/>
  <c r="W20" i="99"/>
  <c r="V20" i="99"/>
  <c r="U20" i="99"/>
  <c r="T20" i="99"/>
  <c r="S20" i="99"/>
  <c r="R20" i="99"/>
  <c r="Q20" i="99"/>
  <c r="P20" i="99"/>
  <c r="O20" i="99"/>
  <c r="N20" i="99"/>
  <c r="M20" i="99"/>
  <c r="L20" i="99"/>
  <c r="K20" i="99"/>
  <c r="J20" i="99"/>
  <c r="I20" i="99"/>
  <c r="H20" i="99"/>
  <c r="G20" i="99"/>
  <c r="F20" i="99"/>
  <c r="E20" i="99"/>
  <c r="D20" i="99"/>
  <c r="AF19" i="99"/>
  <c r="AE19" i="99"/>
  <c r="AD19" i="99"/>
  <c r="AC19" i="99"/>
  <c r="AB19" i="99"/>
  <c r="AA19" i="99"/>
  <c r="Z19" i="99"/>
  <c r="Y19" i="99"/>
  <c r="X19" i="99"/>
  <c r="W19" i="99"/>
  <c r="V19" i="99"/>
  <c r="U19" i="99"/>
  <c r="T19" i="99"/>
  <c r="S19" i="99"/>
  <c r="R19" i="99"/>
  <c r="Q19" i="99"/>
  <c r="P19" i="99"/>
  <c r="O19" i="99"/>
  <c r="N19" i="99"/>
  <c r="M19" i="99"/>
  <c r="L19" i="99"/>
  <c r="K19" i="99"/>
  <c r="J19" i="99"/>
  <c r="I19" i="99"/>
  <c r="H19" i="99"/>
  <c r="G19" i="99"/>
  <c r="F19" i="99"/>
  <c r="E19" i="99"/>
  <c r="D19" i="99"/>
  <c r="AF18" i="99"/>
  <c r="AE18" i="99"/>
  <c r="AD18" i="99"/>
  <c r="AC18" i="99"/>
  <c r="AB18" i="99"/>
  <c r="AA18" i="99"/>
  <c r="Z18" i="99"/>
  <c r="Y18" i="99"/>
  <c r="X18" i="99"/>
  <c r="W18" i="99"/>
  <c r="V18" i="99"/>
  <c r="U18" i="99"/>
  <c r="T18" i="99"/>
  <c r="S18" i="99"/>
  <c r="R18" i="99"/>
  <c r="Q18" i="99"/>
  <c r="P18" i="99"/>
  <c r="O18" i="99"/>
  <c r="N18" i="99"/>
  <c r="M18" i="99"/>
  <c r="L18" i="99"/>
  <c r="K18" i="99"/>
  <c r="J18" i="99"/>
  <c r="I18" i="99"/>
  <c r="H18" i="99"/>
  <c r="G18" i="99"/>
  <c r="F18" i="99"/>
  <c r="E18" i="99"/>
  <c r="D18" i="99"/>
  <c r="AF17" i="99"/>
  <c r="AE17" i="99"/>
  <c r="AD17" i="99"/>
  <c r="AC17" i="99"/>
  <c r="AB17" i="99"/>
  <c r="AA17" i="99"/>
  <c r="Z17" i="99"/>
  <c r="Y17" i="99"/>
  <c r="X17" i="99"/>
  <c r="W17" i="99"/>
  <c r="V17" i="99"/>
  <c r="U17" i="99"/>
  <c r="T17" i="99"/>
  <c r="S17" i="99"/>
  <c r="R17" i="99"/>
  <c r="Q17" i="99"/>
  <c r="P17" i="99"/>
  <c r="O17" i="99"/>
  <c r="N17" i="99"/>
  <c r="M17" i="99"/>
  <c r="L17" i="99"/>
  <c r="K17" i="99"/>
  <c r="J17" i="99"/>
  <c r="I17" i="99"/>
  <c r="H17" i="99"/>
  <c r="G17" i="99"/>
  <c r="F17" i="99"/>
  <c r="E17" i="99"/>
  <c r="D17" i="99"/>
  <c r="AF16" i="99"/>
  <c r="AE16" i="99"/>
  <c r="AD16" i="99"/>
  <c r="AC16" i="99"/>
  <c r="AB16" i="99"/>
  <c r="AA16" i="99"/>
  <c r="Z16" i="99"/>
  <c r="Y16" i="99"/>
  <c r="X16" i="99"/>
  <c r="W16" i="99"/>
  <c r="V16" i="99"/>
  <c r="U16" i="99"/>
  <c r="T16" i="99"/>
  <c r="S16" i="99"/>
  <c r="R16" i="99"/>
  <c r="Q16" i="99"/>
  <c r="P16" i="99"/>
  <c r="O16" i="99"/>
  <c r="N16" i="99"/>
  <c r="M16" i="99"/>
  <c r="L16" i="99"/>
  <c r="K16" i="99"/>
  <c r="J16" i="99"/>
  <c r="I16" i="99"/>
  <c r="H16" i="99"/>
  <c r="G16" i="99"/>
  <c r="F16" i="99"/>
  <c r="E16" i="99"/>
  <c r="D16" i="99"/>
  <c r="AF15" i="99"/>
  <c r="AE15" i="99"/>
  <c r="AD15" i="99"/>
  <c r="AC15" i="99"/>
  <c r="AB15" i="99"/>
  <c r="AA15" i="99"/>
  <c r="Z15" i="99"/>
  <c r="Y15" i="99"/>
  <c r="X15" i="99"/>
  <c r="W15" i="99"/>
  <c r="V15" i="99"/>
  <c r="U15" i="99"/>
  <c r="T15" i="99"/>
  <c r="S15" i="99"/>
  <c r="R15" i="99"/>
  <c r="Q15" i="99"/>
  <c r="P15" i="99"/>
  <c r="O15" i="99"/>
  <c r="N15" i="99"/>
  <c r="M15" i="99"/>
  <c r="L15" i="99"/>
  <c r="K15" i="99"/>
  <c r="J15" i="99"/>
  <c r="I15" i="99"/>
  <c r="H15" i="99"/>
  <c r="G15" i="99"/>
  <c r="F15" i="99"/>
  <c r="E15" i="99"/>
  <c r="D15" i="99"/>
  <c r="C116" i="99"/>
  <c r="C114" i="99"/>
  <c r="C113" i="99"/>
  <c r="C110" i="99"/>
  <c r="C111" i="99"/>
  <c r="C109" i="99"/>
  <c r="C71" i="99"/>
  <c r="C72" i="99"/>
  <c r="C73" i="99"/>
  <c r="C74" i="99"/>
  <c r="C75" i="99"/>
  <c r="C76" i="99"/>
  <c r="C77" i="99"/>
  <c r="C78" i="99"/>
  <c r="C79" i="99"/>
  <c r="C80" i="99"/>
  <c r="C81" i="99"/>
  <c r="C82" i="99"/>
  <c r="C83" i="99"/>
  <c r="C84" i="99"/>
  <c r="C85" i="99"/>
  <c r="C86" i="99"/>
  <c r="C87" i="99"/>
  <c r="C88" i="99"/>
  <c r="C89" i="99"/>
  <c r="C90" i="99"/>
  <c r="C91" i="99"/>
  <c r="C92" i="99"/>
  <c r="C93" i="99"/>
  <c r="C94" i="99"/>
  <c r="C95" i="99"/>
  <c r="C96" i="99"/>
  <c r="C97" i="99"/>
  <c r="C98" i="99"/>
  <c r="C99" i="99"/>
  <c r="C100" i="99"/>
  <c r="C101" i="99"/>
  <c r="C102" i="99"/>
  <c r="C103" i="99"/>
  <c r="C104" i="99"/>
  <c r="C105" i="99"/>
  <c r="C106" i="99"/>
  <c r="C107" i="99"/>
  <c r="C70" i="99"/>
  <c r="C66" i="99"/>
  <c r="C67" i="99"/>
  <c r="C68" i="99"/>
  <c r="C65" i="99"/>
  <c r="C62" i="99"/>
  <c r="C63" i="99"/>
  <c r="C61" i="99"/>
  <c r="C56" i="99"/>
  <c r="C57" i="99"/>
  <c r="C58" i="99"/>
  <c r="C59" i="99"/>
  <c r="C55" i="99"/>
  <c r="C50" i="99"/>
  <c r="C51" i="99"/>
  <c r="C52" i="99"/>
  <c r="C53" i="99"/>
  <c r="C49" i="99"/>
  <c r="C44" i="99"/>
  <c r="C45" i="99"/>
  <c r="C46" i="99"/>
  <c r="C47" i="99"/>
  <c r="C43" i="99"/>
  <c r="C40" i="99"/>
  <c r="C34" i="99"/>
  <c r="C35" i="99"/>
  <c r="C36" i="99"/>
  <c r="C37" i="99"/>
  <c r="C38" i="99"/>
  <c r="C39" i="99"/>
  <c r="C33" i="99"/>
  <c r="C25" i="99"/>
  <c r="C26" i="99"/>
  <c r="C27" i="99"/>
  <c r="C28" i="99"/>
  <c r="C29" i="99"/>
  <c r="C30" i="99"/>
  <c r="C31" i="99"/>
  <c r="C24" i="99"/>
  <c r="C16" i="99"/>
  <c r="C17" i="99"/>
  <c r="C18" i="99"/>
  <c r="C19" i="99"/>
  <c r="C20" i="99"/>
  <c r="C21" i="99"/>
  <c r="C22" i="99"/>
  <c r="C15" i="99"/>
  <c r="AE6" i="41" l="1"/>
  <c r="AD6" i="41"/>
  <c r="AC6" i="41"/>
  <c r="AB6" i="41"/>
  <c r="AA6" i="41"/>
  <c r="AA4" i="41" s="1"/>
  <c r="Z6" i="41"/>
  <c r="Z4" i="41" s="1"/>
  <c r="Y6" i="41"/>
  <c r="Y4" i="41" s="1"/>
  <c r="X6" i="41"/>
  <c r="W6" i="41"/>
  <c r="V6" i="41"/>
  <c r="U6" i="41"/>
  <c r="T6" i="41"/>
  <c r="S6" i="41"/>
  <c r="S4" i="41" s="1"/>
  <c r="R6" i="41"/>
  <c r="R4" i="41" s="1"/>
  <c r="Q6" i="41"/>
  <c r="Q4" i="41" s="1"/>
  <c r="P6" i="41"/>
  <c r="O6" i="41"/>
  <c r="O4" i="41" s="1"/>
  <c r="N6" i="41"/>
  <c r="N4" i="41" s="1"/>
  <c r="M6" i="41"/>
  <c r="M4" i="41" s="1"/>
  <c r="L6" i="41"/>
  <c r="L4" i="41" s="1"/>
  <c r="K6" i="41"/>
  <c r="J6" i="41"/>
  <c r="J4" i="41" s="1"/>
  <c r="I6" i="41"/>
  <c r="I4" i="41" s="1"/>
  <c r="H6" i="41"/>
  <c r="H4" i="41" s="1"/>
  <c r="G6" i="41"/>
  <c r="F6" i="41"/>
  <c r="E6" i="41"/>
  <c r="D6" i="41"/>
  <c r="C6" i="41"/>
  <c r="B6" i="41"/>
  <c r="B4" i="41" s="1"/>
  <c r="AE4" i="41"/>
  <c r="AD4" i="41"/>
  <c r="AC4" i="41"/>
  <c r="AB4" i="41"/>
  <c r="X4" i="41"/>
  <c r="W4" i="41"/>
  <c r="V4" i="41"/>
  <c r="U4" i="41"/>
  <c r="T4" i="41"/>
  <c r="P4" i="41"/>
  <c r="K4" i="41"/>
  <c r="G4" i="41"/>
  <c r="F4" i="41"/>
  <c r="E4" i="41"/>
  <c r="D4" i="41"/>
  <c r="C4" i="41"/>
  <c r="AE6" i="28"/>
  <c r="AE4" i="28" s="1"/>
  <c r="AD6" i="28"/>
  <c r="AD4" i="28" s="1"/>
  <c r="AC6" i="28"/>
  <c r="AC4" i="28" s="1"/>
  <c r="AB6" i="28"/>
  <c r="AB4" i="28" s="1"/>
  <c r="AA6" i="28"/>
  <c r="AA4" i="28" s="1"/>
  <c r="Z6" i="28"/>
  <c r="Z4" i="28" s="1"/>
  <c r="Y6" i="28"/>
  <c r="Y4" i="28" s="1"/>
  <c r="X6" i="28"/>
  <c r="X4" i="28" s="1"/>
  <c r="W6" i="28"/>
  <c r="V6" i="28"/>
  <c r="U6" i="28"/>
  <c r="T6" i="28"/>
  <c r="T4" i="28" s="1"/>
  <c r="S6" i="28"/>
  <c r="R6" i="28"/>
  <c r="Q6" i="28"/>
  <c r="P6" i="28"/>
  <c r="O6" i="28"/>
  <c r="O4" i="28" s="1"/>
  <c r="N6" i="28"/>
  <c r="N4" i="28" s="1"/>
  <c r="M6" i="28"/>
  <c r="L6" i="28"/>
  <c r="K6" i="28"/>
  <c r="J6" i="28"/>
  <c r="J4" i="28" s="1"/>
  <c r="I6" i="28"/>
  <c r="I4" i="28" s="1"/>
  <c r="H6" i="28"/>
  <c r="H4" i="28" s="1"/>
  <c r="G6" i="28"/>
  <c r="G4" i="28" s="1"/>
  <c r="F6" i="28"/>
  <c r="F4" i="28" s="1"/>
  <c r="E6" i="28"/>
  <c r="E4" i="28" s="1"/>
  <c r="D6" i="28"/>
  <c r="D4" i="28" s="1"/>
  <c r="C6" i="28"/>
  <c r="B6" i="28"/>
  <c r="W4" i="28"/>
  <c r="V4" i="28"/>
  <c r="U4" i="28"/>
  <c r="S4" i="28"/>
  <c r="R4" i="28"/>
  <c r="Q4" i="28"/>
  <c r="P4" i="28"/>
  <c r="M4" i="28"/>
  <c r="L4" i="28"/>
  <c r="K4" i="28"/>
  <c r="C4" i="28"/>
  <c r="B4" i="28"/>
  <c r="B6" i="21"/>
  <c r="B4" i="21" s="1"/>
  <c r="C6" i="21"/>
  <c r="C4" i="21" s="1"/>
  <c r="D6" i="21"/>
  <c r="D4" i="21" s="1"/>
  <c r="E6" i="21"/>
  <c r="E4" i="21" s="1"/>
  <c r="F6" i="21"/>
  <c r="F4" i="21" s="1"/>
  <c r="G6" i="21"/>
  <c r="G4" i="21" s="1"/>
  <c r="H6" i="21"/>
  <c r="H4" i="21" s="1"/>
  <c r="I6" i="21"/>
  <c r="I4" i="21" s="1"/>
  <c r="J6" i="21"/>
  <c r="J4" i="21" s="1"/>
  <c r="K6" i="21"/>
  <c r="K4" i="21" s="1"/>
  <c r="L6" i="21"/>
  <c r="L4" i="21" s="1"/>
  <c r="M6" i="21"/>
  <c r="M4" i="21" s="1"/>
  <c r="N6" i="21"/>
  <c r="N4" i="21" s="1"/>
  <c r="O6" i="21"/>
  <c r="O4" i="21" s="1"/>
  <c r="P6" i="21"/>
  <c r="P4" i="21" s="1"/>
  <c r="Q6" i="21"/>
  <c r="Q4" i="21" s="1"/>
  <c r="R6" i="21"/>
  <c r="R4" i="21" s="1"/>
  <c r="S6" i="21"/>
  <c r="S4" i="21" s="1"/>
  <c r="T6" i="21"/>
  <c r="T4" i="21" s="1"/>
  <c r="U6" i="21"/>
  <c r="U4" i="21" s="1"/>
  <c r="V6" i="21"/>
  <c r="V4" i="21" s="1"/>
  <c r="W6" i="21"/>
  <c r="W4" i="21" s="1"/>
  <c r="X6" i="21"/>
  <c r="X4" i="21" s="1"/>
  <c r="Y6" i="21"/>
  <c r="Y4" i="21" s="1"/>
  <c r="Z6" i="21"/>
  <c r="Z4" i="21" s="1"/>
  <c r="AA6" i="21"/>
  <c r="AA4" i="21" s="1"/>
  <c r="AB6" i="21"/>
  <c r="AB4" i="21" s="1"/>
  <c r="AC6" i="21"/>
  <c r="AC4" i="21" s="1"/>
  <c r="AD6" i="21"/>
  <c r="AD4" i="21" s="1"/>
  <c r="AE6" i="21"/>
  <c r="AE4" i="21" s="1"/>
  <c r="C6" i="14"/>
  <c r="C4" i="14" s="1"/>
  <c r="D6" i="14"/>
  <c r="D4" i="14" s="1"/>
  <c r="E6" i="14"/>
  <c r="E4" i="14" s="1"/>
  <c r="F6" i="14"/>
  <c r="G6" i="14"/>
  <c r="H6" i="14"/>
  <c r="I6" i="14"/>
  <c r="I4" i="14" s="1"/>
  <c r="J6" i="14"/>
  <c r="J4" i="14" s="1"/>
  <c r="K6" i="14"/>
  <c r="K4" i="14" s="1"/>
  <c r="L6" i="14"/>
  <c r="L4" i="14" s="1"/>
  <c r="M6" i="14"/>
  <c r="M4" i="14" s="1"/>
  <c r="N6" i="14"/>
  <c r="O6" i="14"/>
  <c r="P6" i="14"/>
  <c r="Q6" i="14"/>
  <c r="Q4" i="14" s="1"/>
  <c r="R6" i="14"/>
  <c r="R4" i="14" s="1"/>
  <c r="S6" i="14"/>
  <c r="S4" i="14" s="1"/>
  <c r="T6" i="14"/>
  <c r="T4" i="14" s="1"/>
  <c r="U6" i="14"/>
  <c r="U4" i="14" s="1"/>
  <c r="V6" i="14"/>
  <c r="V4" i="14" s="1"/>
  <c r="W6" i="14"/>
  <c r="W4" i="14" s="1"/>
  <c r="X6" i="14"/>
  <c r="X4" i="14" s="1"/>
  <c r="Y6" i="14"/>
  <c r="Y4" i="14" s="1"/>
  <c r="Z6" i="14"/>
  <c r="Z4" i="14" s="1"/>
  <c r="AA6" i="14"/>
  <c r="AA4" i="14" s="1"/>
  <c r="AB6" i="14"/>
  <c r="AB4" i="14" s="1"/>
  <c r="AC6" i="14"/>
  <c r="AC4" i="14" s="1"/>
  <c r="AD6" i="14"/>
  <c r="AD4" i="14" s="1"/>
  <c r="AE6" i="14"/>
  <c r="AE4" i="14" s="1"/>
  <c r="F4" i="14"/>
  <c r="G4" i="14"/>
  <c r="H4" i="14"/>
  <c r="N4" i="14"/>
  <c r="O4" i="14"/>
  <c r="P4" i="14"/>
  <c r="B6" i="14"/>
  <c r="B4" i="14" s="1"/>
  <c r="G4" i="5"/>
  <c r="H4" i="5"/>
  <c r="P4" i="5"/>
  <c r="X4" i="5"/>
  <c r="AE4" i="5"/>
  <c r="B6" i="5"/>
  <c r="B4" i="5" s="1"/>
  <c r="C6" i="5"/>
  <c r="C4" i="5" s="1"/>
  <c r="D6" i="5"/>
  <c r="D4" i="5" s="1"/>
  <c r="E6" i="5"/>
  <c r="E4" i="5" s="1"/>
  <c r="F6" i="5"/>
  <c r="F4" i="5" s="1"/>
  <c r="G6" i="5"/>
  <c r="H6" i="5"/>
  <c r="I6" i="5"/>
  <c r="I4" i="5" s="1"/>
  <c r="J6" i="5"/>
  <c r="J4" i="5" s="1"/>
  <c r="K6" i="5"/>
  <c r="K4" i="5" s="1"/>
  <c r="L6" i="5"/>
  <c r="L4" i="5" s="1"/>
  <c r="M6" i="5"/>
  <c r="M4" i="5" s="1"/>
  <c r="N6" i="5"/>
  <c r="N4" i="5" s="1"/>
  <c r="O6" i="5"/>
  <c r="O4" i="5" s="1"/>
  <c r="P6" i="5"/>
  <c r="Q6" i="5"/>
  <c r="Q4" i="5" s="1"/>
  <c r="R6" i="5"/>
  <c r="R4" i="5" s="1"/>
  <c r="S6" i="5"/>
  <c r="S4" i="5" s="1"/>
  <c r="T6" i="5"/>
  <c r="T4" i="5" s="1"/>
  <c r="U6" i="5"/>
  <c r="U4" i="5" s="1"/>
  <c r="V6" i="5"/>
  <c r="V4" i="5" s="1"/>
  <c r="W6" i="5"/>
  <c r="W4" i="5" s="1"/>
  <c r="X6" i="5"/>
  <c r="Y6" i="5"/>
  <c r="Y4" i="5" s="1"/>
  <c r="Z6" i="5"/>
  <c r="Z4" i="5" s="1"/>
  <c r="AA6" i="5"/>
  <c r="AA4" i="5" s="1"/>
  <c r="AB6" i="5"/>
  <c r="AB4" i="5" s="1"/>
  <c r="AC6" i="5"/>
  <c r="AC4" i="5" s="1"/>
  <c r="AD6" i="5"/>
  <c r="AD4" i="5" s="1"/>
  <c r="AE6" i="5"/>
  <c r="B5" i="95" l="1"/>
  <c r="B9" i="95"/>
  <c r="C1" i="49" l="1"/>
  <c r="D1" i="49"/>
  <c r="E1" i="49"/>
  <c r="F1" i="49"/>
  <c r="G1" i="49"/>
  <c r="H1" i="49"/>
  <c r="I1" i="49"/>
  <c r="J1" i="49"/>
  <c r="K1" i="49"/>
  <c r="L1" i="49"/>
  <c r="M1" i="49"/>
  <c r="N1" i="49"/>
  <c r="O1" i="49"/>
  <c r="P1" i="49"/>
  <c r="Q1" i="49"/>
  <c r="R1" i="49"/>
  <c r="S1" i="49"/>
  <c r="T1" i="49"/>
  <c r="U1" i="49"/>
  <c r="V1" i="49"/>
  <c r="W1" i="49"/>
  <c r="X1" i="49"/>
  <c r="Y1" i="49"/>
  <c r="Z1" i="49"/>
  <c r="AA1" i="49"/>
  <c r="AB1" i="49"/>
  <c r="AC1" i="49"/>
  <c r="AD1" i="49"/>
  <c r="AE1" i="49"/>
  <c r="B1" i="49"/>
  <c r="C1" i="47"/>
  <c r="D1" i="47"/>
  <c r="E1" i="47"/>
  <c r="F1" i="47"/>
  <c r="G1" i="47"/>
  <c r="H1" i="47"/>
  <c r="I1" i="47"/>
  <c r="J1" i="47"/>
  <c r="K1" i="47"/>
  <c r="L1" i="47"/>
  <c r="M1" i="47"/>
  <c r="N1" i="47"/>
  <c r="O1" i="47"/>
  <c r="P1" i="47"/>
  <c r="Q1" i="47"/>
  <c r="R1" i="47"/>
  <c r="S1" i="47"/>
  <c r="T1" i="47"/>
  <c r="U1" i="47"/>
  <c r="V1" i="47"/>
  <c r="W1" i="47"/>
  <c r="X1" i="47"/>
  <c r="Y1" i="47"/>
  <c r="Z1" i="47"/>
  <c r="AA1" i="47"/>
  <c r="AB1" i="47"/>
  <c r="AC1" i="47"/>
  <c r="AD1" i="47"/>
  <c r="AE1" i="47"/>
  <c r="B1" i="47"/>
  <c r="O15" i="10" l="1"/>
  <c r="O13" i="10"/>
  <c r="O9" i="10"/>
  <c r="O11" i="10"/>
  <c r="O7" i="10"/>
  <c r="O12" i="10"/>
  <c r="O10" i="10"/>
  <c r="O14" i="10"/>
  <c r="O8" i="10"/>
  <c r="W14" i="10"/>
  <c r="W12" i="10"/>
  <c r="W10" i="10"/>
  <c r="W15" i="10"/>
  <c r="W7" i="10"/>
  <c r="W8" i="10"/>
  <c r="W13" i="10"/>
  <c r="W11" i="10"/>
  <c r="W9" i="10"/>
  <c r="V14" i="10"/>
  <c r="V12" i="10"/>
  <c r="V10" i="10"/>
  <c r="V8" i="10"/>
  <c r="V7" i="10"/>
  <c r="V13" i="10"/>
  <c r="V11" i="10"/>
  <c r="V9" i="10"/>
  <c r="V15" i="10"/>
  <c r="S29" i="10"/>
  <c r="U12" i="10"/>
  <c r="U10" i="10"/>
  <c r="U15" i="10"/>
  <c r="U8" i="10"/>
  <c r="U13" i="10"/>
  <c r="U11" i="10"/>
  <c r="U9" i="10"/>
  <c r="U7" i="10"/>
  <c r="U14" i="10"/>
  <c r="T12" i="10"/>
  <c r="T10" i="10"/>
  <c r="T8" i="10"/>
  <c r="T15" i="10"/>
  <c r="T11" i="10"/>
  <c r="T13" i="10"/>
  <c r="T9" i="10"/>
  <c r="T14" i="10"/>
  <c r="T7" i="10"/>
  <c r="Q29" i="10"/>
  <c r="S10" i="10"/>
  <c r="S8" i="10"/>
  <c r="S15" i="10"/>
  <c r="S11" i="10"/>
  <c r="S9" i="10"/>
  <c r="S12" i="10"/>
  <c r="S14" i="10"/>
  <c r="S7" i="10"/>
  <c r="S13" i="10"/>
  <c r="P29" i="10"/>
  <c r="R10" i="10"/>
  <c r="R8" i="10"/>
  <c r="R13" i="10"/>
  <c r="R15" i="10"/>
  <c r="R11" i="10"/>
  <c r="R9" i="10"/>
  <c r="R12" i="10"/>
  <c r="R7" i="10"/>
  <c r="R14" i="10"/>
  <c r="Q8" i="10"/>
  <c r="Q15" i="10"/>
  <c r="Q13" i="10"/>
  <c r="Q9" i="10"/>
  <c r="Q11" i="10"/>
  <c r="Q7" i="10"/>
  <c r="Q14" i="10"/>
  <c r="Q10" i="10"/>
  <c r="Q12" i="10"/>
  <c r="P8" i="10"/>
  <c r="P13" i="10"/>
  <c r="P15" i="10"/>
  <c r="P14" i="10"/>
  <c r="P7" i="10"/>
  <c r="P9" i="10"/>
  <c r="P10" i="10"/>
  <c r="P11" i="10"/>
  <c r="P12" i="10"/>
  <c r="N15" i="10"/>
  <c r="N13" i="10"/>
  <c r="N11" i="10"/>
  <c r="N7" i="10"/>
  <c r="N14" i="10"/>
  <c r="N12" i="10"/>
  <c r="N8" i="10"/>
  <c r="N10" i="10"/>
  <c r="N9" i="10"/>
  <c r="AG15" i="10"/>
  <c r="AG13" i="10"/>
  <c r="AG11" i="10"/>
  <c r="AG9" i="10"/>
  <c r="AG12" i="10"/>
  <c r="AG14" i="10"/>
  <c r="AG10" i="10"/>
  <c r="AG8" i="10"/>
  <c r="AG7" i="10"/>
  <c r="M15" i="10"/>
  <c r="M13" i="10"/>
  <c r="M9" i="10"/>
  <c r="M11" i="10"/>
  <c r="M14" i="10"/>
  <c r="M12" i="10"/>
  <c r="M10" i="10"/>
  <c r="M7" i="10"/>
  <c r="M8" i="10"/>
  <c r="AF13" i="10"/>
  <c r="AF11" i="10"/>
  <c r="AF9" i="10"/>
  <c r="AF7" i="10"/>
  <c r="AF14" i="10"/>
  <c r="AF12" i="10"/>
  <c r="AF10" i="10"/>
  <c r="AF15" i="10"/>
  <c r="AF8" i="10"/>
  <c r="L13" i="10"/>
  <c r="L11" i="10"/>
  <c r="L9" i="10"/>
  <c r="L7" i="10"/>
  <c r="L14" i="10"/>
  <c r="L15" i="10"/>
  <c r="L12" i="10"/>
  <c r="L10" i="10"/>
  <c r="L8" i="10"/>
  <c r="AE13" i="10"/>
  <c r="AE11" i="10"/>
  <c r="AE9" i="10"/>
  <c r="AE7" i="10"/>
  <c r="AE12" i="10"/>
  <c r="AE15" i="10"/>
  <c r="AE14" i="10"/>
  <c r="AE10" i="10"/>
  <c r="AE8" i="10"/>
  <c r="I29" i="10"/>
  <c r="K13" i="10"/>
  <c r="K11" i="10"/>
  <c r="K9" i="10"/>
  <c r="K7" i="10"/>
  <c r="K14" i="10"/>
  <c r="K8" i="10"/>
  <c r="K12" i="10"/>
  <c r="K15" i="10"/>
  <c r="K10" i="10"/>
  <c r="AD11" i="10"/>
  <c r="AD7" i="10"/>
  <c r="AD9" i="10"/>
  <c r="AD12" i="10"/>
  <c r="AD13" i="10"/>
  <c r="AD14" i="10"/>
  <c r="AD10" i="10"/>
  <c r="AD8" i="10"/>
  <c r="AD15" i="10"/>
  <c r="H29" i="10"/>
  <c r="J11" i="10"/>
  <c r="J9" i="10"/>
  <c r="J7" i="10"/>
  <c r="J12" i="10"/>
  <c r="J14" i="10"/>
  <c r="J10" i="10"/>
  <c r="J15" i="10"/>
  <c r="J13" i="10"/>
  <c r="J8" i="10"/>
  <c r="AC11" i="10"/>
  <c r="AC9" i="10"/>
  <c r="AC7" i="10"/>
  <c r="AC13" i="10"/>
  <c r="AC10" i="10"/>
  <c r="AC8" i="10"/>
  <c r="AC14" i="10"/>
  <c r="AC12" i="10"/>
  <c r="AC15" i="10"/>
  <c r="I11" i="10"/>
  <c r="I9" i="10"/>
  <c r="I7" i="10"/>
  <c r="I12" i="10"/>
  <c r="I8" i="10"/>
  <c r="I10" i="10"/>
  <c r="I13" i="10"/>
  <c r="I15" i="10"/>
  <c r="I14" i="10"/>
  <c r="AB9" i="10"/>
  <c r="AB7" i="10"/>
  <c r="AB14" i="10"/>
  <c r="AB12" i="10"/>
  <c r="AB10" i="10"/>
  <c r="AB11" i="10"/>
  <c r="AB15" i="10"/>
  <c r="AB8" i="10"/>
  <c r="AB13" i="10"/>
  <c r="H9" i="10"/>
  <c r="H7" i="10"/>
  <c r="H14" i="10"/>
  <c r="H10" i="10"/>
  <c r="H15" i="10"/>
  <c r="H13" i="10"/>
  <c r="H8" i="10"/>
  <c r="H11" i="10"/>
  <c r="H12" i="10"/>
  <c r="Y29" i="10"/>
  <c r="AA9" i="10"/>
  <c r="AA7" i="10"/>
  <c r="AA14" i="10"/>
  <c r="AA12" i="10"/>
  <c r="AA8" i="10"/>
  <c r="AA15" i="10"/>
  <c r="AA10" i="10"/>
  <c r="AA13" i="10"/>
  <c r="AA11" i="10"/>
  <c r="G9" i="10"/>
  <c r="G7" i="10"/>
  <c r="G14" i="10"/>
  <c r="G12" i="10"/>
  <c r="G8" i="10"/>
  <c r="G15" i="10"/>
  <c r="G11" i="10"/>
  <c r="G10" i="10"/>
  <c r="G13" i="10"/>
  <c r="X29" i="10"/>
  <c r="Z7" i="10"/>
  <c r="Z14" i="10"/>
  <c r="Z12" i="10"/>
  <c r="Z8" i="10"/>
  <c r="Z11" i="10"/>
  <c r="Z10" i="10"/>
  <c r="Z15" i="10"/>
  <c r="Z13" i="10"/>
  <c r="Z9" i="10"/>
  <c r="F12" i="10"/>
  <c r="F7" i="10"/>
  <c r="F14" i="10"/>
  <c r="F8" i="10"/>
  <c r="F15" i="10"/>
  <c r="F9" i="10"/>
  <c r="F13" i="10"/>
  <c r="F10" i="10"/>
  <c r="F11" i="10"/>
  <c r="Y7" i="10"/>
  <c r="Y14" i="10"/>
  <c r="Y12" i="10"/>
  <c r="Y8" i="10"/>
  <c r="Y15" i="10"/>
  <c r="Y10" i="10"/>
  <c r="Y13" i="10"/>
  <c r="Y11" i="10"/>
  <c r="Y9" i="10"/>
  <c r="C29" i="10"/>
  <c r="E7" i="10"/>
  <c r="E14" i="10"/>
  <c r="E12" i="10"/>
  <c r="E9" i="10"/>
  <c r="E15" i="10"/>
  <c r="E10" i="10"/>
  <c r="E13" i="10"/>
  <c r="E11" i="10"/>
  <c r="E8" i="10"/>
  <c r="X14" i="10"/>
  <c r="X10" i="10"/>
  <c r="X12" i="10"/>
  <c r="X8" i="10"/>
  <c r="X11" i="10"/>
  <c r="X7" i="10"/>
  <c r="X15" i="10"/>
  <c r="X13" i="10"/>
  <c r="X9" i="10"/>
  <c r="W1" i="29"/>
  <c r="W1" i="15"/>
  <c r="W1" i="30"/>
  <c r="W1" i="22"/>
  <c r="W1" i="6"/>
  <c r="W1" i="23"/>
  <c r="W1" i="42"/>
  <c r="W1" i="48" s="1"/>
  <c r="AB1" i="29"/>
  <c r="AB1" i="6"/>
  <c r="AB1" i="42"/>
  <c r="AB1" i="48" s="1"/>
  <c r="AB1" i="15"/>
  <c r="AB1" i="23"/>
  <c r="AB1" i="30"/>
  <c r="AB1" i="22"/>
  <c r="F1" i="30"/>
  <c r="F1" i="22"/>
  <c r="F1" i="23"/>
  <c r="F1" i="29"/>
  <c r="F1" i="6"/>
  <c r="F1" i="42"/>
  <c r="F1" i="48" s="1"/>
  <c r="F1" i="15"/>
  <c r="L1" i="29"/>
  <c r="L1" i="6"/>
  <c r="L1" i="30"/>
  <c r="L1" i="22"/>
  <c r="L1" i="42"/>
  <c r="L1" i="48" s="1"/>
  <c r="L1" i="15"/>
  <c r="L1" i="23"/>
  <c r="AE1" i="6"/>
  <c r="AE1" i="30"/>
  <c r="AE1" i="22"/>
  <c r="AE1" i="29"/>
  <c r="AE1" i="15"/>
  <c r="AE1" i="42"/>
  <c r="AE1" i="48" s="1"/>
  <c r="AE1" i="23"/>
  <c r="G1" i="6"/>
  <c r="G1" i="30"/>
  <c r="G1" i="22"/>
  <c r="G1" i="23"/>
  <c r="G1" i="29"/>
  <c r="G1" i="42"/>
  <c r="G1" i="48" s="1"/>
  <c r="G1" i="15"/>
  <c r="AD1" i="30"/>
  <c r="AD1" i="22"/>
  <c r="AD1" i="23"/>
  <c r="AD1" i="29"/>
  <c r="AD1" i="6"/>
  <c r="AD1" i="42"/>
  <c r="AD1" i="48" s="1"/>
  <c r="AD1" i="15"/>
  <c r="N1" i="30"/>
  <c r="N1" i="22"/>
  <c r="N1" i="29"/>
  <c r="N1" i="6"/>
  <c r="N1" i="42"/>
  <c r="N1" i="48" s="1"/>
  <c r="N1" i="15"/>
  <c r="N1" i="23"/>
  <c r="AC1" i="29"/>
  <c r="AC1" i="6"/>
  <c r="AC1" i="15"/>
  <c r="AC1" i="42"/>
  <c r="AC1" i="48" s="1"/>
  <c r="AC1" i="23"/>
  <c r="AC1" i="30"/>
  <c r="AC1" i="22"/>
  <c r="M1" i="15"/>
  <c r="M1" i="23"/>
  <c r="M1" i="30"/>
  <c r="M1" i="29"/>
  <c r="M1" i="6"/>
  <c r="M1" i="42"/>
  <c r="M1" i="48" s="1"/>
  <c r="M1" i="22"/>
  <c r="AE29" i="10"/>
  <c r="G29" i="10"/>
  <c r="T1" i="29"/>
  <c r="T1" i="6"/>
  <c r="T1" i="30"/>
  <c r="T1" i="22"/>
  <c r="T1" i="42"/>
  <c r="T1" i="48" s="1"/>
  <c r="T1" i="15"/>
  <c r="T1" i="23"/>
  <c r="AD29" i="10"/>
  <c r="N29" i="10"/>
  <c r="AA1" i="23"/>
  <c r="AA1" i="42"/>
  <c r="AA1" i="48" s="1"/>
  <c r="AA1" i="15"/>
  <c r="AA1" i="29"/>
  <c r="AA1" i="30"/>
  <c r="AA1" i="22"/>
  <c r="AA1" i="6"/>
  <c r="K1" i="30"/>
  <c r="K1" i="22"/>
  <c r="K1" i="29"/>
  <c r="K1" i="42"/>
  <c r="K1" i="48" s="1"/>
  <c r="K1" i="15"/>
  <c r="K1" i="23"/>
  <c r="K1" i="6"/>
  <c r="AC29" i="10"/>
  <c r="M29" i="10"/>
  <c r="Z1" i="42"/>
  <c r="Z1" i="48" s="1"/>
  <c r="Z1" i="15"/>
  <c r="Z1" i="29"/>
  <c r="Z1" i="23"/>
  <c r="Z1" i="30"/>
  <c r="Z1" i="22"/>
  <c r="Z1" i="6"/>
  <c r="J1" i="42"/>
  <c r="J1" i="48" s="1"/>
  <c r="J1" i="15"/>
  <c r="J1" i="23"/>
  <c r="J1" i="29"/>
  <c r="J1" i="30"/>
  <c r="J1" i="22"/>
  <c r="J1" i="6"/>
  <c r="AB29" i="10"/>
  <c r="L29" i="10"/>
  <c r="Y1" i="23"/>
  <c r="Y1" i="30"/>
  <c r="Y1" i="22"/>
  <c r="Y1" i="29"/>
  <c r="Y1" i="6"/>
  <c r="Y1" i="42"/>
  <c r="Y1" i="48" s="1"/>
  <c r="Y1" i="15"/>
  <c r="Q1" i="22"/>
  <c r="Q1" i="29"/>
  <c r="Q1" i="42"/>
  <c r="Q1" i="48" s="1"/>
  <c r="Q1" i="23"/>
  <c r="Q1" i="6"/>
  <c r="Q1" i="30"/>
  <c r="Q1" i="15"/>
  <c r="I1" i="30"/>
  <c r="I1" i="6"/>
  <c r="I1" i="23"/>
  <c r="I1" i="22"/>
  <c r="I1" i="42"/>
  <c r="I1" i="48" s="1"/>
  <c r="I1" i="29"/>
  <c r="I1" i="15"/>
  <c r="AA29" i="10"/>
  <c r="K29" i="10"/>
  <c r="O1" i="23"/>
  <c r="O1" i="30"/>
  <c r="O1" i="22"/>
  <c r="O1" i="29"/>
  <c r="O1" i="15"/>
  <c r="O1" i="6"/>
  <c r="O1" i="42"/>
  <c r="O1" i="48" s="1"/>
  <c r="V1" i="30"/>
  <c r="V1" i="22"/>
  <c r="V1" i="23"/>
  <c r="V1" i="29"/>
  <c r="V1" i="6"/>
  <c r="V1" i="42"/>
  <c r="V1" i="48" s="1"/>
  <c r="V1" i="15"/>
  <c r="U1" i="29"/>
  <c r="U1" i="6"/>
  <c r="U1" i="15"/>
  <c r="U1" i="42"/>
  <c r="U1" i="48" s="1"/>
  <c r="U1" i="23"/>
  <c r="U1" i="30"/>
  <c r="U1" i="22"/>
  <c r="E1" i="29"/>
  <c r="E1" i="6"/>
  <c r="E1" i="42"/>
  <c r="E1" i="48" s="1"/>
  <c r="E1" i="15"/>
  <c r="E1" i="23"/>
  <c r="E1" i="30"/>
  <c r="E1" i="22"/>
  <c r="W29" i="10"/>
  <c r="O29" i="10"/>
  <c r="D1" i="29"/>
  <c r="D1" i="6"/>
  <c r="D1" i="42"/>
  <c r="D1" i="48" s="1"/>
  <c r="D1" i="15"/>
  <c r="D1" i="30"/>
  <c r="D1" i="22"/>
  <c r="D1" i="23"/>
  <c r="V29" i="10"/>
  <c r="F29" i="10"/>
  <c r="S1" i="22"/>
  <c r="S1" i="42"/>
  <c r="S1" i="48" s="1"/>
  <c r="S1" i="15"/>
  <c r="S1" i="23"/>
  <c r="S1" i="30"/>
  <c r="S1" i="29"/>
  <c r="S1" i="6"/>
  <c r="C1" i="23"/>
  <c r="C1" i="42"/>
  <c r="C1" i="48" s="1"/>
  <c r="C1" i="15"/>
  <c r="C1" i="22"/>
  <c r="C1" i="29"/>
  <c r="C1" i="30"/>
  <c r="C1" i="6"/>
  <c r="U29" i="10"/>
  <c r="E29" i="10"/>
  <c r="R1" i="42"/>
  <c r="R1" i="48" s="1"/>
  <c r="R1" i="15"/>
  <c r="R1" i="6"/>
  <c r="R1" i="23"/>
  <c r="R1" i="29"/>
  <c r="R1" i="30"/>
  <c r="R1" i="22"/>
  <c r="B1" i="42"/>
  <c r="B1" i="48" s="1"/>
  <c r="B1" i="15"/>
  <c r="B1" i="29"/>
  <c r="B1" i="6"/>
  <c r="B1" i="23"/>
  <c r="B1" i="30"/>
  <c r="B1" i="22"/>
  <c r="T29" i="10"/>
  <c r="D29" i="10"/>
  <c r="X1" i="23"/>
  <c r="X1" i="42"/>
  <c r="X1" i="48" s="1"/>
  <c r="X1" i="30"/>
  <c r="X1" i="22"/>
  <c r="X1" i="15"/>
  <c r="X1" i="29"/>
  <c r="X1" i="6"/>
  <c r="P1" i="23"/>
  <c r="P1" i="42"/>
  <c r="P1" i="48" s="1"/>
  <c r="P1" i="30"/>
  <c r="P1" i="22"/>
  <c r="P1" i="15"/>
  <c r="P1" i="29"/>
  <c r="P1" i="6"/>
  <c r="H1" i="23"/>
  <c r="H1" i="15"/>
  <c r="H1" i="30"/>
  <c r="H1" i="22"/>
  <c r="H1" i="29"/>
  <c r="H1" i="6"/>
  <c r="H1" i="42"/>
  <c r="H1" i="48" s="1"/>
  <c r="Z29" i="10"/>
  <c r="R29" i="10"/>
  <c r="J29" i="10"/>
  <c r="B29" i="10"/>
  <c r="G30" i="10" l="1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B3" i="49"/>
  <c r="B5" i="49"/>
  <c r="B7" i="49"/>
  <c r="B8" i="49"/>
  <c r="B2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9" s="1"/>
  <c r="H2" i="43"/>
  <c r="H4" i="49" s="1"/>
  <c r="I2" i="43"/>
  <c r="I4" i="49" s="1"/>
  <c r="J2" i="43"/>
  <c r="J2" i="49" s="1"/>
  <c r="K2" i="43"/>
  <c r="K4" i="49" s="1"/>
  <c r="L2" i="43"/>
  <c r="L2" i="49" s="1"/>
  <c r="M2" i="43"/>
  <c r="M2" i="49" s="1"/>
  <c r="N2" i="43"/>
  <c r="N2" i="49" s="1"/>
  <c r="O2" i="43"/>
  <c r="O4" i="49" s="1"/>
  <c r="P2" i="43"/>
  <c r="P4" i="49" s="1"/>
  <c r="Q2" i="43"/>
  <c r="Q4" i="49" s="1"/>
  <c r="R2" i="43"/>
  <c r="R6" i="49" s="1"/>
  <c r="S2" i="43"/>
  <c r="S4" i="49" s="1"/>
  <c r="T2" i="43"/>
  <c r="T2" i="49" s="1"/>
  <c r="U2" i="43"/>
  <c r="U2" i="49" s="1"/>
  <c r="V2" i="43"/>
  <c r="V2" i="49" s="1"/>
  <c r="W2" i="43"/>
  <c r="W4" i="49" s="1"/>
  <c r="X2" i="43"/>
  <c r="X2" i="49" s="1"/>
  <c r="Y2" i="43"/>
  <c r="Y4" i="49" s="1"/>
  <c r="Z2" i="43"/>
  <c r="Z2" i="49" s="1"/>
  <c r="AA2" i="43"/>
  <c r="AA4" i="49" s="1"/>
  <c r="AB2" i="43"/>
  <c r="AB2" i="49" s="1"/>
  <c r="AC2" i="43"/>
  <c r="AC2" i="49" s="1"/>
  <c r="AD2" i="43"/>
  <c r="AD2" i="49" s="1"/>
  <c r="AE2" i="43"/>
  <c r="AE4" i="49" s="1"/>
  <c r="C2" i="43"/>
  <c r="C2" i="49" s="1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C4" i="47"/>
  <c r="C6" i="47"/>
  <c r="B6" i="47"/>
  <c r="B4" i="47"/>
  <c r="R4" i="49" l="1"/>
  <c r="AC4" i="49"/>
  <c r="V6" i="49"/>
  <c r="Z6" i="49"/>
  <c r="X6" i="49"/>
  <c r="N4" i="49"/>
  <c r="M4" i="49"/>
  <c r="AD6" i="49"/>
  <c r="M6" i="49"/>
  <c r="F4" i="49"/>
  <c r="E6" i="49"/>
  <c r="C6" i="49"/>
  <c r="AD4" i="49"/>
  <c r="U4" i="49"/>
  <c r="U6" i="49"/>
  <c r="AB4" i="49"/>
  <c r="E4" i="49"/>
  <c r="N6" i="49"/>
  <c r="V4" i="49"/>
  <c r="AC6" i="49"/>
  <c r="F6" i="49"/>
  <c r="T4" i="49"/>
  <c r="AB6" i="49"/>
  <c r="L6" i="49"/>
  <c r="D4" i="49"/>
  <c r="D6" i="49"/>
  <c r="T6" i="49"/>
  <c r="L4" i="49"/>
  <c r="X4" i="49"/>
  <c r="W2" i="49"/>
  <c r="J6" i="49"/>
  <c r="R2" i="49"/>
  <c r="Z4" i="49"/>
  <c r="P2" i="49"/>
  <c r="J4" i="49"/>
  <c r="O2" i="49"/>
  <c r="AE2" i="49"/>
  <c r="H2" i="49"/>
  <c r="G2" i="49"/>
  <c r="Y2" i="49"/>
  <c r="Q2" i="49"/>
  <c r="I2" i="49"/>
  <c r="I6" i="49"/>
  <c r="H6" i="49"/>
  <c r="Q6" i="49"/>
  <c r="C4" i="49"/>
  <c r="P6" i="49"/>
  <c r="Y6" i="49"/>
  <c r="AA2" i="49"/>
  <c r="S2" i="49"/>
  <c r="K2" i="49"/>
  <c r="AE6" i="49"/>
  <c r="AA6" i="49"/>
  <c r="W6" i="49"/>
  <c r="S6" i="49"/>
  <c r="O6" i="49"/>
  <c r="K6" i="49"/>
  <c r="G6" i="49"/>
  <c r="B2" i="4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C2" i="16"/>
  <c r="B2" i="16"/>
  <c r="B2" i="7"/>
  <c r="B4" i="7" s="1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B6" i="7" l="1"/>
  <c r="B2" i="49"/>
  <c r="B6" i="49"/>
  <c r="B4" i="49"/>
  <c r="X30" i="10"/>
  <c r="X5" i="22" s="1"/>
  <c r="T30" i="10"/>
  <c r="T7" i="6" s="1"/>
  <c r="L30" i="10"/>
  <c r="L5" i="15" s="1"/>
  <c r="D30" i="10"/>
  <c r="D5" i="23" s="1"/>
  <c r="AB30" i="10"/>
  <c r="AB7" i="22" s="1"/>
  <c r="P30" i="10"/>
  <c r="P7" i="30" s="1"/>
  <c r="H30" i="10"/>
  <c r="H7" i="42" s="1"/>
  <c r="H7" i="48" s="1"/>
  <c r="AE30" i="10"/>
  <c r="AE5" i="15" s="1"/>
  <c r="AA30" i="10"/>
  <c r="AA7" i="22" s="1"/>
  <c r="W30" i="10"/>
  <c r="W7" i="22" s="1"/>
  <c r="S30" i="10"/>
  <c r="S7" i="6" s="1"/>
  <c r="O30" i="10"/>
  <c r="O7" i="42" s="1"/>
  <c r="O7" i="48" s="1"/>
  <c r="K30" i="10"/>
  <c r="K5" i="42" s="1"/>
  <c r="K5" i="48" s="1"/>
  <c r="G5" i="15"/>
  <c r="C30" i="10"/>
  <c r="AC30" i="10"/>
  <c r="AC5" i="6" s="1"/>
  <c r="Y30" i="10"/>
  <c r="Y7" i="29" s="1"/>
  <c r="U30" i="10"/>
  <c r="U7" i="6" s="1"/>
  <c r="Q30" i="10"/>
  <c r="Q5" i="30" s="1"/>
  <c r="M30" i="10"/>
  <c r="M5" i="6" s="1"/>
  <c r="I30" i="10"/>
  <c r="I5" i="42" s="1"/>
  <c r="I5" i="48" s="1"/>
  <c r="E30" i="10"/>
  <c r="E7" i="22" s="1"/>
  <c r="AD30" i="10"/>
  <c r="AD7" i="15" s="1"/>
  <c r="Z30" i="10"/>
  <c r="Z5" i="23" s="1"/>
  <c r="V30" i="10"/>
  <c r="V7" i="6" s="1"/>
  <c r="R30" i="10"/>
  <c r="R7" i="42" s="1"/>
  <c r="R7" i="48" s="1"/>
  <c r="N30" i="10"/>
  <c r="N7" i="15" s="1"/>
  <c r="J30" i="10"/>
  <c r="J7" i="15" s="1"/>
  <c r="F30" i="10"/>
  <c r="F5" i="6" s="1"/>
  <c r="B30" i="10"/>
  <c r="B7" i="22" s="1"/>
  <c r="AE7" i="23" l="1"/>
  <c r="H7" i="22"/>
  <c r="H5" i="6"/>
  <c r="H5" i="15"/>
  <c r="AB5" i="42"/>
  <c r="AB5" i="48" s="1"/>
  <c r="H5" i="30"/>
  <c r="H7" i="23"/>
  <c r="H7" i="30"/>
  <c r="O7" i="29"/>
  <c r="O5" i="23"/>
  <c r="O5" i="29"/>
  <c r="O5" i="15"/>
  <c r="Q7" i="15"/>
  <c r="Q7" i="22"/>
  <c r="Q7" i="29"/>
  <c r="Q5" i="15"/>
  <c r="O5" i="6"/>
  <c r="AB7" i="15"/>
  <c r="AB5" i="22"/>
  <c r="AB5" i="23"/>
  <c r="B5" i="30"/>
  <c r="AB5" i="15"/>
  <c r="AB7" i="29"/>
  <c r="AB5" i="29"/>
  <c r="R5" i="42"/>
  <c r="R5" i="48" s="1"/>
  <c r="Q5" i="6"/>
  <c r="O7" i="22"/>
  <c r="Q7" i="23"/>
  <c r="R5" i="15"/>
  <c r="I7" i="15"/>
  <c r="O5" i="30"/>
  <c r="AB5" i="6"/>
  <c r="Q5" i="23"/>
  <c r="J7" i="22"/>
  <c r="J7" i="42"/>
  <c r="J7" i="48" s="1"/>
  <c r="I7" i="23"/>
  <c r="J7" i="23"/>
  <c r="T5" i="29"/>
  <c r="G7" i="15"/>
  <c r="R5" i="30"/>
  <c r="R5" i="22"/>
  <c r="R7" i="6"/>
  <c r="R5" i="6"/>
  <c r="Z7" i="22"/>
  <c r="W5" i="29"/>
  <c r="S7" i="30"/>
  <c r="Z7" i="15"/>
  <c r="Y5" i="6"/>
  <c r="U5" i="29"/>
  <c r="D5" i="15"/>
  <c r="U5" i="42"/>
  <c r="U5" i="48" s="1"/>
  <c r="V5" i="29"/>
  <c r="S5" i="23"/>
  <c r="V5" i="42"/>
  <c r="V5" i="48" s="1"/>
  <c r="D7" i="23"/>
  <c r="U7" i="23"/>
  <c r="T7" i="29"/>
  <c r="S7" i="29"/>
  <c r="V7" i="42"/>
  <c r="V7" i="48" s="1"/>
  <c r="T7" i="22"/>
  <c r="S7" i="15"/>
  <c r="T7" i="23"/>
  <c r="S7" i="23"/>
  <c r="S5" i="42"/>
  <c r="S5" i="48" s="1"/>
  <c r="U5" i="30"/>
  <c r="Z7" i="29"/>
  <c r="D5" i="6"/>
  <c r="D7" i="30"/>
  <c r="J5" i="22"/>
  <c r="H5" i="29"/>
  <c r="D7" i="15"/>
  <c r="Z5" i="15"/>
  <c r="J5" i="42"/>
  <c r="J5" i="48" s="1"/>
  <c r="Z7" i="23"/>
  <c r="H5" i="42"/>
  <c r="H5" i="48" s="1"/>
  <c r="Z5" i="42"/>
  <c r="Z5" i="48" s="1"/>
  <c r="G5" i="42"/>
  <c r="G5" i="48" s="1"/>
  <c r="D7" i="42"/>
  <c r="D7" i="48" s="1"/>
  <c r="D5" i="22"/>
  <c r="Z5" i="6"/>
  <c r="J5" i="15"/>
  <c r="D7" i="29"/>
  <c r="D5" i="42"/>
  <c r="D5" i="48" s="1"/>
  <c r="Y5" i="29"/>
  <c r="W5" i="6"/>
  <c r="D5" i="30"/>
  <c r="D7" i="6"/>
  <c r="J5" i="23"/>
  <c r="H5" i="23"/>
  <c r="Z5" i="22"/>
  <c r="I7" i="6"/>
  <c r="Y5" i="15"/>
  <c r="I7" i="30"/>
  <c r="F5" i="22"/>
  <c r="V7" i="29"/>
  <c r="V5" i="6"/>
  <c r="U7" i="15"/>
  <c r="U7" i="29"/>
  <c r="V5" i="23"/>
  <c r="D5" i="29"/>
  <c r="X5" i="23"/>
  <c r="V7" i="23"/>
  <c r="H7" i="6"/>
  <c r="F7" i="6"/>
  <c r="Z5" i="30"/>
  <c r="Z7" i="6"/>
  <c r="G5" i="22"/>
  <c r="S5" i="6"/>
  <c r="U5" i="23"/>
  <c r="J7" i="29"/>
  <c r="V5" i="15"/>
  <c r="V7" i="15"/>
  <c r="U5" i="22"/>
  <c r="U5" i="6"/>
  <c r="J5" i="29"/>
  <c r="U7" i="42"/>
  <c r="U7" i="48" s="1"/>
  <c r="X7" i="29"/>
  <c r="X5" i="6"/>
  <c r="J7" i="6"/>
  <c r="X7" i="22"/>
  <c r="H5" i="22"/>
  <c r="H7" i="15"/>
  <c r="Z5" i="29"/>
  <c r="Z7" i="42"/>
  <c r="Z7" i="48" s="1"/>
  <c r="S5" i="22"/>
  <c r="S7" i="22"/>
  <c r="J5" i="30"/>
  <c r="J5" i="6"/>
  <c r="V7" i="30"/>
  <c r="E5" i="29"/>
  <c r="U7" i="22"/>
  <c r="W5" i="15"/>
  <c r="X7" i="23"/>
  <c r="F7" i="29"/>
  <c r="X7" i="42"/>
  <c r="X7" i="48" s="1"/>
  <c r="S7" i="42"/>
  <c r="S7" i="48" s="1"/>
  <c r="V5" i="30"/>
  <c r="H7" i="29"/>
  <c r="D7" i="22"/>
  <c r="S5" i="30"/>
  <c r="Z7" i="30"/>
  <c r="I5" i="30"/>
  <c r="S5" i="29"/>
  <c r="S5" i="15"/>
  <c r="J7" i="30"/>
  <c r="V7" i="22"/>
  <c r="E7" i="42"/>
  <c r="E7" i="48" s="1"/>
  <c r="U5" i="15"/>
  <c r="V5" i="22"/>
  <c r="U7" i="30"/>
  <c r="F5" i="29"/>
  <c r="F7" i="15"/>
  <c r="B7" i="6"/>
  <c r="E7" i="30"/>
  <c r="E5" i="15"/>
  <c r="AE5" i="22"/>
  <c r="B5" i="15"/>
  <c r="T5" i="15"/>
  <c r="F5" i="30"/>
  <c r="F7" i="42"/>
  <c r="F7" i="48" s="1"/>
  <c r="E7" i="15"/>
  <c r="E5" i="42"/>
  <c r="E5" i="48" s="1"/>
  <c r="AE7" i="29"/>
  <c r="F7" i="23"/>
  <c r="X5" i="29"/>
  <c r="F5" i="23"/>
  <c r="X5" i="15"/>
  <c r="F7" i="30"/>
  <c r="E5" i="30"/>
  <c r="E7" i="6"/>
  <c r="AE7" i="15"/>
  <c r="AE7" i="30"/>
  <c r="X5" i="42"/>
  <c r="X5" i="48" s="1"/>
  <c r="X7" i="30"/>
  <c r="F7" i="22"/>
  <c r="E5" i="23"/>
  <c r="E7" i="29"/>
  <c r="AE7" i="42"/>
  <c r="AE7" i="48" s="1"/>
  <c r="E7" i="23"/>
  <c r="X7" i="6"/>
  <c r="T7" i="30"/>
  <c r="F5" i="42"/>
  <c r="F5" i="48" s="1"/>
  <c r="B5" i="22"/>
  <c r="E5" i="22"/>
  <c r="E5" i="6"/>
  <c r="AE5" i="42"/>
  <c r="AE5" i="48" s="1"/>
  <c r="X7" i="15"/>
  <c r="X5" i="30"/>
  <c r="T5" i="6"/>
  <c r="F5" i="15"/>
  <c r="B5" i="6"/>
  <c r="AB7" i="23"/>
  <c r="AB5" i="30"/>
  <c r="T5" i="30"/>
  <c r="O7" i="30"/>
  <c r="AB7" i="30"/>
  <c r="B5" i="23"/>
  <c r="T7" i="15"/>
  <c r="T5" i="42"/>
  <c r="T5" i="48" s="1"/>
  <c r="AB7" i="42"/>
  <c r="AB7" i="48" s="1"/>
  <c r="AB7" i="6"/>
  <c r="R5" i="23"/>
  <c r="R7" i="29"/>
  <c r="R7" i="15"/>
  <c r="Q5" i="22"/>
  <c r="Q5" i="42"/>
  <c r="Q5" i="48" s="1"/>
  <c r="B7" i="15"/>
  <c r="B7" i="29"/>
  <c r="B5" i="42"/>
  <c r="B5" i="48" s="1"/>
  <c r="O5" i="22"/>
  <c r="O7" i="15"/>
  <c r="O5" i="42"/>
  <c r="O5" i="48" s="1"/>
  <c r="AE5" i="29"/>
  <c r="AE7" i="6"/>
  <c r="AE7" i="22"/>
  <c r="O7" i="23"/>
  <c r="AE5" i="30"/>
  <c r="T5" i="22"/>
  <c r="R7" i="23"/>
  <c r="B7" i="30"/>
  <c r="Q7" i="30"/>
  <c r="B7" i="23"/>
  <c r="T5" i="23"/>
  <c r="T7" i="42"/>
  <c r="T7" i="48" s="1"/>
  <c r="R5" i="29"/>
  <c r="R7" i="30"/>
  <c r="R7" i="22"/>
  <c r="Q7" i="42"/>
  <c r="Q7" i="48" s="1"/>
  <c r="Q5" i="29"/>
  <c r="Q7" i="6"/>
  <c r="B5" i="29"/>
  <c r="B7" i="42"/>
  <c r="B7" i="48" s="1"/>
  <c r="AC5" i="42"/>
  <c r="AC5" i="48" s="1"/>
  <c r="K5" i="29"/>
  <c r="O7" i="6"/>
  <c r="AE5" i="23"/>
  <c r="AE5" i="6"/>
  <c r="P5" i="15"/>
  <c r="M5" i="29"/>
  <c r="AA7" i="6"/>
  <c r="M5" i="42"/>
  <c r="M5" i="48" s="1"/>
  <c r="K7" i="42"/>
  <c r="K7" i="48" s="1"/>
  <c r="AA5" i="6"/>
  <c r="C7" i="42"/>
  <c r="C7" i="48" s="1"/>
  <c r="C5" i="29"/>
  <c r="C5" i="23"/>
  <c r="C5" i="6"/>
  <c r="C7" i="15"/>
  <c r="C7" i="6"/>
  <c r="C5" i="42"/>
  <c r="C5" i="48" s="1"/>
  <c r="C7" i="30"/>
  <c r="C7" i="22"/>
  <c r="C7" i="29"/>
  <c r="C5" i="30"/>
  <c r="C5" i="22"/>
  <c r="C5" i="15"/>
  <c r="C7" i="23"/>
  <c r="P7" i="23"/>
  <c r="L7" i="15"/>
  <c r="N5" i="15"/>
  <c r="AC7" i="30"/>
  <c r="AA5" i="15"/>
  <c r="P5" i="6"/>
  <c r="L7" i="30"/>
  <c r="L5" i="42"/>
  <c r="L5" i="48" s="1"/>
  <c r="AD7" i="42"/>
  <c r="AD7" i="48" s="1"/>
  <c r="M5" i="23"/>
  <c r="AC5" i="29"/>
  <c r="L5" i="22"/>
  <c r="P7" i="15"/>
  <c r="P5" i="42"/>
  <c r="P5" i="48" s="1"/>
  <c r="L5" i="29"/>
  <c r="M7" i="23"/>
  <c r="AA5" i="30"/>
  <c r="K5" i="30"/>
  <c r="L7" i="42"/>
  <c r="L7" i="48" s="1"/>
  <c r="L7" i="6"/>
  <c r="M5" i="30"/>
  <c r="N7" i="42"/>
  <c r="N7" i="48" s="1"/>
  <c r="M7" i="30"/>
  <c r="M7" i="15"/>
  <c r="M7" i="6"/>
  <c r="AC7" i="42"/>
  <c r="AC7" i="48" s="1"/>
  <c r="AC7" i="15"/>
  <c r="AC7" i="6"/>
  <c r="K5" i="22"/>
  <c r="K7" i="29"/>
  <c r="K7" i="22"/>
  <c r="AA5" i="23"/>
  <c r="AA7" i="15"/>
  <c r="AA5" i="42"/>
  <c r="AA5" i="48" s="1"/>
  <c r="L7" i="23"/>
  <c r="L5" i="30"/>
  <c r="N5" i="23"/>
  <c r="P5" i="30"/>
  <c r="P7" i="42"/>
  <c r="P7" i="48" s="1"/>
  <c r="P7" i="6"/>
  <c r="AC7" i="23"/>
  <c r="AA7" i="30"/>
  <c r="K7" i="30"/>
  <c r="L5" i="23"/>
  <c r="L7" i="22"/>
  <c r="K7" i="23"/>
  <c r="AD7" i="22"/>
  <c r="M7" i="42"/>
  <c r="M7" i="48" s="1"/>
  <c r="M7" i="22"/>
  <c r="M7" i="29"/>
  <c r="AC5" i="23"/>
  <c r="AC7" i="22"/>
  <c r="AC7" i="29"/>
  <c r="K5" i="23"/>
  <c r="K5" i="6"/>
  <c r="K5" i="15"/>
  <c r="AA7" i="29"/>
  <c r="AA7" i="23"/>
  <c r="AA7" i="42"/>
  <c r="AA7" i="48" s="1"/>
  <c r="P5" i="29"/>
  <c r="P7" i="29"/>
  <c r="P5" i="22"/>
  <c r="P5" i="23"/>
  <c r="P7" i="22"/>
  <c r="L5" i="6"/>
  <c r="L7" i="29"/>
  <c r="AC5" i="30"/>
  <c r="N5" i="30"/>
  <c r="AD7" i="29"/>
  <c r="M5" i="22"/>
  <c r="M5" i="15"/>
  <c r="AC5" i="22"/>
  <c r="AC5" i="15"/>
  <c r="K7" i="6"/>
  <c r="K7" i="15"/>
  <c r="AA5" i="22"/>
  <c r="AA5" i="29"/>
  <c r="Y5" i="23"/>
  <c r="AD7" i="23"/>
  <c r="I5" i="22"/>
  <c r="I7" i="22"/>
  <c r="I7" i="29"/>
  <c r="Y7" i="42"/>
  <c r="Y7" i="48" s="1"/>
  <c r="Y5" i="42"/>
  <c r="Y5" i="48" s="1"/>
  <c r="G5" i="23"/>
  <c r="G7" i="6"/>
  <c r="G7" i="42"/>
  <c r="G7" i="48" s="1"/>
  <c r="Y7" i="30"/>
  <c r="N5" i="29"/>
  <c r="N7" i="30"/>
  <c r="N7" i="6"/>
  <c r="AD5" i="22"/>
  <c r="AD5" i="42"/>
  <c r="AD5" i="48" s="1"/>
  <c r="AD7" i="6"/>
  <c r="W7" i="6"/>
  <c r="W7" i="15"/>
  <c r="W5" i="42"/>
  <c r="W5" i="48" s="1"/>
  <c r="AD5" i="23"/>
  <c r="W5" i="30"/>
  <c r="G5" i="30"/>
  <c r="W7" i="23"/>
  <c r="I5" i="29"/>
  <c r="I5" i="15"/>
  <c r="I5" i="6"/>
  <c r="Y5" i="30"/>
  <c r="Y7" i="15"/>
  <c r="Y7" i="6"/>
  <c r="G7" i="23"/>
  <c r="G7" i="29"/>
  <c r="G7" i="22"/>
  <c r="N5" i="22"/>
  <c r="N7" i="22"/>
  <c r="N5" i="6"/>
  <c r="AD5" i="29"/>
  <c r="AD7" i="30"/>
  <c r="AD5" i="6"/>
  <c r="W5" i="22"/>
  <c r="W7" i="42"/>
  <c r="W7" i="48" s="1"/>
  <c r="I5" i="23"/>
  <c r="Y7" i="23"/>
  <c r="W7" i="30"/>
  <c r="G7" i="30"/>
  <c r="N7" i="23"/>
  <c r="I7" i="42"/>
  <c r="I7" i="48" s="1"/>
  <c r="Y5" i="22"/>
  <c r="Y7" i="22"/>
  <c r="G5" i="29"/>
  <c r="G5" i="6"/>
  <c r="N7" i="29"/>
  <c r="N5" i="42"/>
  <c r="N5" i="48" s="1"/>
  <c r="AD5" i="30"/>
  <c r="AD5" i="15"/>
  <c r="W5" i="23"/>
  <c r="W7" i="29"/>
</calcChain>
</file>

<file path=xl/sharedStrings.xml><?xml version="1.0" encoding="utf-8"?>
<sst xmlns="http://schemas.openxmlformats.org/spreadsheetml/2006/main" count="2166" uniqueCount="783">
  <si>
    <t>BPoEFUbVT BAU Perc of Each Fuel Used by Veh Technology</t>
  </si>
  <si>
    <t>Sources:</t>
  </si>
  <si>
    <t>Total Consumption</t>
  </si>
  <si>
    <t>Pipeline Fuel Natural Gas</t>
  </si>
  <si>
    <t>Lubricants</t>
  </si>
  <si>
    <t>Recreational Boats</t>
  </si>
  <si>
    <t>- -</t>
  </si>
  <si>
    <t>Rail Transportation</t>
  </si>
  <si>
    <t>Bus Transportation</t>
  </si>
  <si>
    <t>Military Use</t>
  </si>
  <si>
    <t>Air Transportation</t>
  </si>
  <si>
    <t>International Shipping</t>
  </si>
  <si>
    <t>Domestic Shipping</t>
  </si>
  <si>
    <t>Light-Duty Vehicle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</si>
  <si>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</si>
  <si>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</si>
  <si>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</si>
  <si>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</si>
  <si>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</si>
  <si>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</si>
  <si>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</si>
  <si>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</si>
  <si>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Sources of Ethanol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</si>
  <si>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</si>
  <si>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</si>
  <si>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</si>
  <si>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</si>
  <si>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</si>
  <si>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</si>
  <si>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</si>
  <si>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</si>
  <si>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</si>
  <si>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</si>
  <si>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</si>
  <si>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</si>
  <si>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</si>
  <si>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</si>
  <si>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</si>
  <si>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</si>
  <si>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</si>
  <si>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</si>
  <si>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</si>
  <si>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</si>
  <si>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</si>
  <si>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</si>
  <si>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</si>
  <si>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</si>
  <si>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</si>
  <si>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</si>
  <si>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</si>
  <si>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biodiesel</t>
  </si>
  <si>
    <t>Table 17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</si>
  <si>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</si>
  <si>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</si>
  <si>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</si>
  <si>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</si>
  <si>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</si>
  <si>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</si>
  <si>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</si>
  <si>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</si>
  <si>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</si>
  <si>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</si>
  <si>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</si>
  <si>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</si>
  <si>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</si>
  <si>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</si>
  <si>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</si>
  <si>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</si>
  <si>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</si>
  <si>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</si>
  <si>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</si>
  <si>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</si>
  <si>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</si>
  <si>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</si>
  <si>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</si>
  <si>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</si>
  <si>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</si>
  <si>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</si>
  <si>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</si>
  <si>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</si>
  <si>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</si>
  <si>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</si>
  <si>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</si>
  <si>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</si>
  <si>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</si>
  <si>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</si>
  <si>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</si>
  <si>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</si>
  <si>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</si>
  <si>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Table 36</t>
  </si>
  <si>
    <t>Table 36.  Transportation Sector Energy Use by Fuel Type Within a Mode</t>
  </si>
  <si>
    <t>Source: U.S. Energy Information Administration</t>
  </si>
  <si>
    <t>full name</t>
  </si>
  <si>
    <t>Motor Gasoline excluding E85</t>
  </si>
  <si>
    <t>E85</t>
  </si>
  <si>
    <t>Distillate Fuel Oil (diesel)</t>
  </si>
  <si>
    <t>Compressed/Liquefied Natural Gas</t>
  </si>
  <si>
    <t>Propane</t>
  </si>
  <si>
    <t>Electricity</t>
  </si>
  <si>
    <t>Hydrogen</t>
  </si>
  <si>
    <t>Commercial Light Trucks</t>
  </si>
  <si>
    <t>Freight Trucks</t>
  </si>
  <si>
    <t>Motor Gasoline</t>
  </si>
  <si>
    <t>Freight Rail</t>
  </si>
  <si>
    <t>Residual Fuel Oil</t>
  </si>
  <si>
    <t>Compressed Natural Gas</t>
  </si>
  <si>
    <t>Liquefied Natural Gas</t>
  </si>
  <si>
    <t>Residual Oil</t>
  </si>
  <si>
    <t>Jet Fuel</t>
  </si>
  <si>
    <t>Aviation Gasoline</t>
  </si>
  <si>
    <t>Jet Fuel and Aviation Gasoline</t>
  </si>
  <si>
    <t>Distillates and Diesel</t>
  </si>
  <si>
    <t>Transit Bus</t>
  </si>
  <si>
    <t>Intercity Bus</t>
  </si>
  <si>
    <t>School Bus</t>
  </si>
  <si>
    <t>Intercity Rail</t>
  </si>
  <si>
    <t>Diesel</t>
  </si>
  <si>
    <t>Transit Rail</t>
  </si>
  <si>
    <t>Commuter Rail</t>
  </si>
  <si>
    <t>Gasoline</t>
  </si>
  <si>
    <t>api key</t>
  </si>
  <si>
    <t>units</t>
  </si>
  <si>
    <t>trillion Btu</t>
  </si>
  <si>
    <t>Table 17.  Renewable Energy Consumption by Sector and Source</t>
  </si>
  <si>
    <t>Marketed Renewable Energy</t>
  </si>
  <si>
    <t>Residential (wood)</t>
  </si>
  <si>
    <t>Commercial (biomass)</t>
  </si>
  <si>
    <t>Industrial</t>
  </si>
  <si>
    <t>Conventional Hydroelectric Power</t>
  </si>
  <si>
    <t>Municipal Waste</t>
  </si>
  <si>
    <t>Biomass</t>
  </si>
  <si>
    <t>Biofuels Heat and Coproducts</t>
  </si>
  <si>
    <t>Transportation</t>
  </si>
  <si>
    <t>Ethanol used in E85</t>
  </si>
  <si>
    <t>Ethanol used in Gasoline Blending</t>
  </si>
  <si>
    <t>Biodiesel used in Distillate Blending</t>
  </si>
  <si>
    <t>Biobutanol</t>
  </si>
  <si>
    <t>Liquids from Biomass</t>
  </si>
  <si>
    <t>Renewable Diesel and Gasoline</t>
  </si>
  <si>
    <t>Electric Power</t>
  </si>
  <si>
    <t>Geothermal</t>
  </si>
  <si>
    <t>Biogenic Municipal Waste</t>
  </si>
  <si>
    <t>Dedicated Plants</t>
  </si>
  <si>
    <t>Cofiring</t>
  </si>
  <si>
    <t>Solar Thermal</t>
  </si>
  <si>
    <t>Solar Photovoltaic</t>
  </si>
  <si>
    <t>Wind</t>
  </si>
  <si>
    <t>Total Marketed Renewable Energy</t>
  </si>
  <si>
    <t>From Corn and Other Starch</t>
  </si>
  <si>
    <t>From Cellulose</t>
  </si>
  <si>
    <t>Net Imports</t>
  </si>
  <si>
    <t>Total U.S. Supply of Ethanol</t>
  </si>
  <si>
    <t>Nonmarketed Renewable Energy</t>
  </si>
  <si>
    <t>Selected Consumption</t>
  </si>
  <si>
    <t>Residential</t>
  </si>
  <si>
    <t>Solar Hot Water Heating</t>
  </si>
  <si>
    <t>Geothermal Heat Pumps</t>
  </si>
  <si>
    <t>Commercial</t>
  </si>
  <si>
    <t>quads</t>
  </si>
  <si>
    <t>https://www.eia.gov/outlooks/aeo/index.php</t>
  </si>
  <si>
    <t>https://www.eia.gov/energyexplained//biofuels/charts/fuel-ethanol-motor-gasoline.csv</t>
  </si>
  <si>
    <t>Percent ethanol</t>
  </si>
  <si>
    <t>Monthly Energy Review, May 2020</t>
  </si>
  <si>
    <t>% of gasoline consumption</t>
  </si>
  <si>
    <t>consumption</t>
  </si>
  <si>
    <t>Source: U.S. Energy Information Administration, &lt;em&gt;Monthly Energy Review&lt;/em&gt; and &lt;em&gt;Petroleum Supply Monthly&lt;/em&gt;, May 2020</t>
  </si>
  <si>
    <t>Note: Motor gasoline is finished motor gasoline.</t>
  </si>
  <si>
    <t>fuel ethanol % of motor gasoline consumption</t>
  </si>
  <si>
    <t>fuel ethanol consumption - billion gallons</t>
  </si>
  <si>
    <t>U.S. fuel ethanol consumption and percent of total U.S. motor gasoline consumption, 1981-2019</t>
  </si>
  <si>
    <t>ref2022.d011222a</t>
  </si>
  <si>
    <t>Report</t>
  </si>
  <si>
    <t>Scenario</t>
  </si>
  <si>
    <t>Reference</t>
  </si>
  <si>
    <t>Datekey</t>
  </si>
  <si>
    <t>Release Date</t>
  </si>
  <si>
    <t>REM000</t>
  </si>
  <si>
    <t>17. Renewable Energy Consumption by Sector and Source</t>
  </si>
  <si>
    <t>Average</t>
  </si>
  <si>
    <t>(quadrillion Btu, unless otherwise noted)</t>
  </si>
  <si>
    <t>Annual</t>
  </si>
  <si>
    <t>Change</t>
  </si>
  <si>
    <t xml:space="preserve"> Sector and Source</t>
  </si>
  <si>
    <t>2021–2050</t>
  </si>
  <si>
    <t>Marketed Renewable Energy 1/</t>
  </si>
  <si>
    <t>REM000:ca_Residential(w</t>
  </si>
  <si>
    <t xml:space="preserve">  Residential (wood)</t>
  </si>
  <si>
    <t>REM000:da_Commercial(bi</t>
  </si>
  <si>
    <t xml:space="preserve">  Commercial (biomass)</t>
  </si>
  <si>
    <t>REM000:ea_Industrial</t>
  </si>
  <si>
    <t xml:space="preserve">  Industrial 2/</t>
  </si>
  <si>
    <t>REM000:ea_ConventionalH</t>
  </si>
  <si>
    <t xml:space="preserve">    Conventional Hydroelectric Power</t>
  </si>
  <si>
    <t>REM000:ea_MunicipalSoli</t>
  </si>
  <si>
    <t xml:space="preserve">    Municipal Waste 3/</t>
  </si>
  <si>
    <t>REM000:ea_Biomass</t>
  </si>
  <si>
    <t xml:space="preserve">    Biomass</t>
  </si>
  <si>
    <t>REM000:ea_BiomasHeat&amp;Co</t>
  </si>
  <si>
    <t xml:space="preserve">    Biofuels Heat and Coproducts</t>
  </si>
  <si>
    <t>REM000:fa_Transportatio</t>
  </si>
  <si>
    <t xml:space="preserve">  Transportation</t>
  </si>
  <si>
    <t>REM000:fa_Ethanolusedin</t>
  </si>
  <si>
    <t xml:space="preserve">    Ethanol used in E85 4/</t>
  </si>
  <si>
    <t>REM000:ga_Ethanolusedin</t>
  </si>
  <si>
    <t xml:space="preserve">    Ethanol used in Gasoline Blending</t>
  </si>
  <si>
    <t>REM000:ga_BioDieselBlen</t>
  </si>
  <si>
    <t xml:space="preserve">    Biodiesel used in Distillate Blending</t>
  </si>
  <si>
    <t>REM000:trans_biobute</t>
  </si>
  <si>
    <t xml:space="preserve">    Biobutanol</t>
  </si>
  <si>
    <t>--</t>
  </si>
  <si>
    <t>REM000:gb_LiquidfromBio</t>
  </si>
  <si>
    <t xml:space="preserve">    Liquids from Biomass</t>
  </si>
  <si>
    <t>REM000:gb_GreenLiquids</t>
  </si>
  <si>
    <t xml:space="preserve">    Renewable Diesel and Gasoline 5/</t>
  </si>
  <si>
    <t>REM000:ha_ElectricPower</t>
  </si>
  <si>
    <t xml:space="preserve">  Electric Power 6/</t>
  </si>
  <si>
    <t>REM000:ha_ConventionalH</t>
  </si>
  <si>
    <t>REM000:ha_Geothermal</t>
  </si>
  <si>
    <t xml:space="preserve">    Geothermal</t>
  </si>
  <si>
    <t>REM000:ha_MunicipalSoli</t>
  </si>
  <si>
    <t xml:space="preserve">    Biogenic Municipal Waste 7/</t>
  </si>
  <si>
    <t>REM000:ha_Biomass</t>
  </si>
  <si>
    <t>REM000:ha_DedicatedPlan</t>
  </si>
  <si>
    <t xml:space="preserve">      Dedicated Plants</t>
  </si>
  <si>
    <t>REM000:ha_Cofiring</t>
  </si>
  <si>
    <t xml:space="preserve">      Cofiring</t>
  </si>
  <si>
    <t>REM000:ha_SolarThermal</t>
  </si>
  <si>
    <t xml:space="preserve">    Solar Thermal</t>
  </si>
  <si>
    <t>REM000:ha_SolarPhotovol</t>
  </si>
  <si>
    <t>REM000:ha_Wind</t>
  </si>
  <si>
    <t xml:space="preserve">    Wind</t>
  </si>
  <si>
    <t>REM000:ia_TotalMarketed</t>
  </si>
  <si>
    <t xml:space="preserve">  Total Marketed Renewable Energy</t>
  </si>
  <si>
    <t>REM000:ja_FromCorn</t>
  </si>
  <si>
    <t xml:space="preserve">  From Corn and Other Starch</t>
  </si>
  <si>
    <t>REM000:ja_FromCellulose</t>
  </si>
  <si>
    <t xml:space="preserve">  From Cellulose</t>
  </si>
  <si>
    <t>REM000:ja_Imports</t>
  </si>
  <si>
    <t xml:space="preserve">  Net Imports</t>
  </si>
  <si>
    <t>REM000:ja_Total</t>
  </si>
  <si>
    <t xml:space="preserve">    Total U.S. Supply of Ethanol</t>
  </si>
  <si>
    <t xml:space="preserve">     Selected Consumption</t>
  </si>
  <si>
    <t>REM000:la_Residential</t>
  </si>
  <si>
    <t xml:space="preserve">  Residential</t>
  </si>
  <si>
    <t>REM000:la_SolarHotWater</t>
  </si>
  <si>
    <t xml:space="preserve">    Solar Hot Water Heating</t>
  </si>
  <si>
    <t>REM000:la_GeothermalHea</t>
  </si>
  <si>
    <t xml:space="preserve">    Geothermal Heat Pumps</t>
  </si>
  <si>
    <t>REM000:la_SolarPhotovol</t>
  </si>
  <si>
    <t>REM000:la_blowWindblow</t>
  </si>
  <si>
    <t>REM000:ma_Commercial</t>
  </si>
  <si>
    <t xml:space="preserve">  Commercial</t>
  </si>
  <si>
    <t>REM000:ma_SolarThermal</t>
  </si>
  <si>
    <t>REM000:ma_SolarPhotovol</t>
  </si>
  <si>
    <t>REM000:ma_blowWindblow</t>
  </si>
  <si>
    <t>1/ Includes nonelectric renewable energy groups for which the energy source is bought and sold in the marketplace, although</t>
  </si>
  <si>
    <t>all transactions may not necessarily be marketed, and renewable energy inputs for electricity entering the marketplace</t>
  </si>
  <si>
    <t>for all renewable fuels except hydroelectric, geothermal, solar, and wind.  Consumption at hydroelectric, geothermal, solar, and</t>
  </si>
  <si>
    <t>wind facilities is determined by using the average electric power sector net heat rate for fossil fuels.</t>
  </si>
  <si>
    <t>3/ Includes municipal waste, landfill gas, and municipal sewage sludge.  All municipal waste is included, although a</t>
  </si>
  <si>
    <t>portion of the municipal waste stream contains petroleum-derived plastics and other non-renewable sources.</t>
  </si>
  <si>
    <t>4/ Excludes motor gasoline component of E85.</t>
  </si>
  <si>
    <t>5/ Renewable feedstocks for the on-site production of diesel and gasoline.</t>
  </si>
  <si>
    <t>7/ Includes biogenic municipal waste, landfill gas, and municipal sewage sludge.  Incremental growth is assumed to be for</t>
  </si>
  <si>
    <t>landfill gas facilities.</t>
  </si>
  <si>
    <t>directly or indirectly as an input to marketed energy.  The U.S. Energy Information Administration does not</t>
  </si>
  <si>
    <t>estimate or project total consumption of nonmarketed renewable energy.</t>
  </si>
  <si>
    <t>- - = Not applicable.</t>
  </si>
  <si>
    <t>Btu = British thermal unit.</t>
  </si>
  <si>
    <t>Note:  Totals may not equal sum of components due to independent rounding.</t>
  </si>
  <si>
    <t>TEF000</t>
  </si>
  <si>
    <t>36. Transportation Sector Energy Use by Fuel Type Within Mode</t>
  </si>
  <si>
    <t>(trillion Btu)</t>
  </si>
  <si>
    <t xml:space="preserve"> Mode and Type</t>
  </si>
  <si>
    <t>TEF000:ba_Total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</si>
  <si>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</si>
  <si>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</si>
  <si>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</si>
  <si>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</si>
  <si>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</si>
  <si>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</si>
  <si>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</si>
  <si>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</si>
  <si>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</si>
  <si>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</si>
  <si>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</si>
  <si>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 xml:space="preserve">  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</si>
  <si>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</si>
  <si>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</si>
  <si>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</si>
  <si>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</si>
  <si>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</si>
  <si>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</si>
  <si>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</si>
  <si>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</si>
  <si>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</si>
  <si>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</si>
  <si>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</si>
  <si>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</si>
  <si>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</si>
  <si>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</si>
  <si>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</si>
  <si>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</si>
  <si>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</si>
  <si>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</si>
  <si>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</si>
  <si>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</si>
  <si>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</si>
  <si>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</si>
  <si>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</si>
  <si>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</si>
  <si>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</si>
  <si>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</si>
  <si>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</si>
  <si>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</si>
  <si>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</si>
  <si>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</si>
  <si>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</si>
  <si>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</si>
  <si>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</si>
  <si>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</si>
  <si>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</si>
  <si>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</si>
  <si>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</si>
  <si>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</si>
  <si>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TEF000:ga_Distillate(di</t>
  </si>
  <si>
    <t>TEF000:ga_ResidualOil</t>
  </si>
  <si>
    <t>TEF000:ga_SeeEnGee</t>
  </si>
  <si>
    <t>TEF000:ga_LiquidNG</t>
  </si>
  <si>
    <t>TEF000:ha_Total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</si>
  <si>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</si>
  <si>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</si>
  <si>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</si>
  <si>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</si>
  <si>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</si>
  <si>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</si>
  <si>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</si>
  <si>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</si>
  <si>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</si>
  <si>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</si>
  <si>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</si>
  <si>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</si>
  <si>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</si>
  <si>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</si>
  <si>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</si>
  <si>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</si>
  <si>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</si>
  <si>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</si>
  <si>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</si>
  <si>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</si>
  <si>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</si>
  <si>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</si>
  <si>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 xml:space="preserve">    Propane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</si>
  <si>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</si>
  <si>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</si>
  <si>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</si>
  <si>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</si>
  <si>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</si>
  <si>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</si>
  <si>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</si>
  <si>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</si>
  <si>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</si>
  <si>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</si>
  <si>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</si>
  <si>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</si>
  <si>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</si>
  <si>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</si>
  <si>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</si>
  <si>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</si>
  <si>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</si>
  <si>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</si>
  <si>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</si>
  <si>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</si>
  <si>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</si>
  <si>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</si>
  <si>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</si>
  <si>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</si>
  <si>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</si>
  <si>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</si>
  <si>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</si>
  <si>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</si>
  <si>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</si>
  <si>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</si>
  <si>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</si>
  <si>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</si>
  <si>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</si>
  <si>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</si>
  <si>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</si>
  <si>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</si>
  <si>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</si>
  <si>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</si>
  <si>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</si>
  <si>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</si>
  <si>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</si>
  <si>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</si>
  <si>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TEF000:na_RecreateGas</t>
  </si>
  <si>
    <t xml:space="preserve">  Gasoline</t>
  </si>
  <si>
    <t>TEF000:na_RecreateDies</t>
  </si>
  <si>
    <t>TEF000:na_Lubricants</t>
  </si>
  <si>
    <t>TEF000:na_PipelineFuelN</t>
  </si>
  <si>
    <t>TEF000:pa_TotalConsumpt</t>
  </si>
  <si>
    <t>1/ E85 refers to a blend of 85 % ethanol (renewable) and 15 % motor gasoline (nonrenewable).  To address cold starting issues,</t>
  </si>
  <si>
    <t>the percentage of ethanol varies seasonally.  The annual average ethanol content of 74 percent is used for these projections.</t>
  </si>
  <si>
    <t>2/ Commercial trucks from 8,501 to 10,000 pounds.</t>
  </si>
  <si>
    <t>3/ Does not include military distillate.  Does not include commercial buses.</t>
  </si>
  <si>
    <t>4/ Does not include passenger rail.</t>
  </si>
  <si>
    <t>Note:  Includes estimated consumption for petroleum and other liquids.  Totals may not equal sum of components due to independent rounding.</t>
  </si>
  <si>
    <t>Sources:  U.S. Energy Information Administration, AEO2022 National Energy Modeling System run ref2022.d011222a.</t>
  </si>
  <si>
    <t>2021, 2022</t>
  </si>
  <si>
    <t>Annual Energy Outlook 2021, 2022</t>
  </si>
  <si>
    <t>Growth (2021-2050)</t>
  </si>
  <si>
    <t>Annual Energy Outlook 2023</t>
  </si>
  <si>
    <t>d020623a</t>
  </si>
  <si>
    <t xml:space="preserve"> March 2023</t>
  </si>
  <si>
    <t>2022–2050</t>
  </si>
  <si>
    <t xml:space="preserve">    Solar Photovoltaic 8/</t>
  </si>
  <si>
    <t>Nonmarketed Renewable Energy 9/</t>
  </si>
  <si>
    <t>on the electric power grid.  Excludes electricity imports, which are in Table 2.  Actual heat rates used to determine fuel consumption</t>
  </si>
  <si>
    <t>2/ Includes combined-heat-and-power plants that have a non-regulatory status and small on-site generating systems.</t>
  </si>
  <si>
    <t>6/ Includes consumption of energy by electricity-only and combined-heat-and-power plants that have a regulatory status.</t>
  </si>
  <si>
    <t>8/ Does not include off-grid photovoltaics.</t>
  </si>
  <si>
    <t>9/ Includes selected renewable energy consumption data for which the energy is not bought or sold, either</t>
  </si>
  <si>
    <t>Data source: 2022:  U.S. Energy Information Administration (EIA), Short-Term Energy Outlook, November 2022 and EIA,</t>
  </si>
  <si>
    <t>https://www.eia.gov/outlooks/aeo/data/browser/#/?id=24-AEO2022&amp;sourcekey=0</t>
  </si>
  <si>
    <t>Mon Apr 17 2023 13:54:10 GMT-0400 (Eastern Daylight Time)</t>
  </si>
  <si>
    <t>Renewable Energy: Marketed Use: Residential: Wood: Reference case</t>
  </si>
  <si>
    <t>AEO.2022.REF2022.CNSM_NA_RESD_NA_BMS_NA_NA_QBTU.A</t>
  </si>
  <si>
    <t>Renewable Energy: Marketed Use: Commercial: Biomass: Reference case</t>
  </si>
  <si>
    <t>AEO.2022.REF2022.CNSM_NA_COMM_NA_BMS_NA_NA_QBTU.A</t>
  </si>
  <si>
    <t>Renewable Energy: Marketed Use: Industrial: Reference case</t>
  </si>
  <si>
    <t>AEO.2022.REF2022.CNSM_NA_IDAL_NA_MRE_NA_NA_QBTU.A</t>
  </si>
  <si>
    <t>Renewable Energy: Marketed Use: Industrial: Hydropower: Reference case</t>
  </si>
  <si>
    <t>AEO.2022.REF2022.CNSM_NA_IDAL_NA_HYD_CNV_NA_QBTU.A</t>
  </si>
  <si>
    <t>Renewable Energy: Marketed Use: Industrial: Municipal Waste: Reference case</t>
  </si>
  <si>
    <t>AEO.2022.REF2022.CNSM_NA_IDAL_NA_MUNWST_NA_NA_QBTU.A</t>
  </si>
  <si>
    <t>Renewable Energy: Marketed Use: Industrial: Biomass: Reference case</t>
  </si>
  <si>
    <t>AEO.2022.REF2022.CNSM_NA_IDAL_NA_BMS_NA_NA_QBTU.A</t>
  </si>
  <si>
    <t>Renewable Energy: Marketed Use: Industrial: Biofuels Heat and Coproducts: Reference case</t>
  </si>
  <si>
    <t>AEO.2022.REF2022.CNSM_NA_IDAL_NA_BFH_NA_NA_QBTU.A</t>
  </si>
  <si>
    <t>Renewable Energy: Marketed Use: Transportation: Reference case</t>
  </si>
  <si>
    <t>AEO.2022.REF2022.CNSM_NA_TRN_NA_NA_NA_NA_QBTU.A</t>
  </si>
  <si>
    <t>Renewable Energy: Marketed Use: Transportation: Ethanol used in E85: Reference case</t>
  </si>
  <si>
    <t>AEO.2022.REF2022.CNSM_NA_TRN_NA_ETE_NA_NA_QBTU.A</t>
  </si>
  <si>
    <t>Renewable Energy: Marketed Use: Transportation: Ethanol used in Gasoline Blending: Reference case</t>
  </si>
  <si>
    <t>AEO.2022.REF2022.CNSM_NA_TRN_NA_EBL_NA_NA_QBTU.A</t>
  </si>
  <si>
    <t>Renewable Energy: Marketed Use: Transportation: Biodiesel used in Distillate Blending: Reference case</t>
  </si>
  <si>
    <t>AEO.2022.REF2022.CNSM_NA_TRN_NA_BUD_NA_NA_QBTU.A</t>
  </si>
  <si>
    <t>Renewable Energy: Marketed Use: Transportation: Biobutanol: Reference case</t>
  </si>
  <si>
    <t>AEO.2022.REF2022.CNSM_NA_TRN_NA_BIOB_NA_NA_NA.A</t>
  </si>
  <si>
    <t>Renewable Energy: Marketed Use: Transportation: Liquids from Biomass: Reference case</t>
  </si>
  <si>
    <t>AEO.2022.REF2022.CNSM_NA_TRN_NA_LFB_NA_NA_QBTU.A</t>
  </si>
  <si>
    <t>Renewable Energy: Marketed Use: Transportation: Green Liquids: Reference case</t>
  </si>
  <si>
    <t>AEO.2022.REF2022.CNSM_NA_TRN_NA_GLQ_NA_NA_QBTU.A</t>
  </si>
  <si>
    <t>Renewable Energy: Marketed Use: Electric Power: Reference case</t>
  </si>
  <si>
    <t>AEO.2022.REF2022.CNSM_NA_ELEP_NA_NA_NA_NA_QBTU.A</t>
  </si>
  <si>
    <t>Renewable Energy: Marketed Use: Electric Power: Hydropower: Reference case</t>
  </si>
  <si>
    <t>AEO.2022.REF2022.CNSM_NA_ELEP_NA_HYD_CNV_NA_QBTU.A</t>
  </si>
  <si>
    <t>Renewable Energy: Marketed Use: Electric Power: Geothermal: Reference case</t>
  </si>
  <si>
    <t>AEO.2022.REF2022.CNSM_NA_ELEP_NA_GEOTHM_NA_NA_QBTU.A</t>
  </si>
  <si>
    <t>Renewable Energy: Marketed Use: Electric Power: Biogenic Municipal Waste: Reference case</t>
  </si>
  <si>
    <t>AEO.2022.REF2022.CNSM_NA_ELEP_NA_BGM_NA_NA_QBTU.A</t>
  </si>
  <si>
    <t>Renewable Energy: Marketed Use: Electric Power: Biomass: Reference case</t>
  </si>
  <si>
    <t>AEO.2022.REF2022.CNSM_NA_ELEP_NA_BMS_NA_NA_QBTU.A</t>
  </si>
  <si>
    <t>Renewable Energy: Marketed Use: Electric Power: Biomass: Dedicated Plants: Reference case</t>
  </si>
  <si>
    <t>AEO.2022.REF2022.CNSM_NA_ELEP_NA_DPE_NA_NA_QBTU.A</t>
  </si>
  <si>
    <t>Renewable Energy: Marketed Use: Electric Power: Biomass: Cofiring: Reference case</t>
  </si>
  <si>
    <t>AEO.2022.REF2022.CNSM_NA_ELEP_NA_CFR_NA_NA_QBTU.A</t>
  </si>
  <si>
    <t>Renewable Energy: Marketed Use: Electric Power: Solar Thermal: Reference case</t>
  </si>
  <si>
    <t>AEO.2022.REF2022.CNSM_NA_ELEP_NA_SLR_THERM_NA_QBTU.A</t>
  </si>
  <si>
    <t>Renewable Energy: Marketed Use: Electric Power: Solar Photovoltaic: Reference case</t>
  </si>
  <si>
    <t>AEO.2022.REF2022.CNSM_NA_ELEP_NA_SLR_PHTVL_NA_QBTU.A</t>
  </si>
  <si>
    <t>Renewable Energy: Marketed Use: Electric Power: Wind: Reference case</t>
  </si>
  <si>
    <t>AEO.2022.REF2022.CNSM_NA_ELEP_NA_WND_NA_NA_QBTU.A</t>
  </si>
  <si>
    <t>Renewable Energy: Total Marketed Renewable Energy Use: Reference case</t>
  </si>
  <si>
    <t>AEO.2022.REF2022.CNSM_NA_NA_NA_NA_NA_NA_QBTU.A</t>
  </si>
  <si>
    <t>Renewable Energy: Sources of Ethanol: From Corn: Reference case</t>
  </si>
  <si>
    <t>AEO.2022.REF2022.SUP_PRD_FCO_NA_ETH_NA_NA_QBTU.A</t>
  </si>
  <si>
    <t>Renewable Energy: Sources of Ethanol: From Cellulose: Reference case</t>
  </si>
  <si>
    <t>AEO.2022.REF2022.SUP_PRD_FCE_NA_ETH_NA_NA_QBTU.A</t>
  </si>
  <si>
    <t>Renewable Energy: Sources of Ethanol: Net Imports: Reference case</t>
  </si>
  <si>
    <t>AEO.2022.REF2022.SUP_NETIMP_NA_NA_ETH_NA_NA_QBTU.A</t>
  </si>
  <si>
    <t>Renewable Energy: Total U.S. Supply of Ethanol: Reference case</t>
  </si>
  <si>
    <t>AEO.2022.REF2022.SUP_NA_NA_NA_ETH_NA_NA_QBTU.A</t>
  </si>
  <si>
    <t>Renewable Energy: Nonmarketed Selected Use: Residential: Reference case</t>
  </si>
  <si>
    <t>AEO.2022.REF2022.CNSM_NA_RESD_NA_NA_NA_NA_QBTU.A</t>
  </si>
  <si>
    <t>Renewable Energy: Nonmarketed Selected Use: Residential: Solar Hot Water Heating: Reference case</t>
  </si>
  <si>
    <t>AEO.2022.REF2022.CNSM_NA_RESD_NA_SHW_NA_NA_QBTU.A</t>
  </si>
  <si>
    <t>Renewable Energy: Nonmarketed Selected Use: Residential: Geothermal Heat Pumps: Reference case</t>
  </si>
  <si>
    <t>AEO.2022.REF2022.CNSM_NA_RESD_NA_GEHP_NA_NA_QBTU.A</t>
  </si>
  <si>
    <t>Renewable Energy: Nonmarketed Selected Use: Residential: Solar Photovoltaic: Reference case</t>
  </si>
  <si>
    <t>AEO.2022.REF2022.CNSM_NA_RESD_NA_SLR_PHTVL_NA_QBTU.A</t>
  </si>
  <si>
    <t>Renewable Energy: Nonmarketed Selected Use: Residential: Wind: Reference case</t>
  </si>
  <si>
    <t>AEO.2022.REF2022.CNSM_NA_RESD_NA_WND_NA_NA_QBTU.A</t>
  </si>
  <si>
    <t>Renewable Energy: Nonmarketed Selected Use: Commercial: Reference case</t>
  </si>
  <si>
    <t>AEO.2022.REF2022.CNSM_NA_COMM_NA_NA_NA_NA_QBTU.A</t>
  </si>
  <si>
    <t>Renewable Energy: Nonmarketed Selected Use: Commercial: Solar Thermal: Reference case</t>
  </si>
  <si>
    <t>AEO.2022.REF2022.CNSM_NA_COMM_NA_SLR_THERM_NA_QBTU.A</t>
  </si>
  <si>
    <t>Renewable Energy: Nonmarketed Selected Use: Commercial: Solar Photovoltaic: Reference case</t>
  </si>
  <si>
    <t>AEO.2022.REF2022.CNSM_NA_COMM_NA_SLR_PHTVL_NA_QBTU.A</t>
  </si>
  <si>
    <t>Renewable Energy: Nonmarketed Selected Use: Commercial: Wind: Reference case</t>
  </si>
  <si>
    <t>AEO.2022.REF2022.CNSM_NA_COMM_NA_WND_NA_NA_QBTU.A</t>
  </si>
  <si>
    <t>https://www.eia.gov/outlooks/aeo/data/browser/#/?id=46-AEO2023&amp;sourcekey=0</t>
  </si>
  <si>
    <t>Mon Apr 17 2023 13:56:35 GMT-0400 (Eastern Daylight Time)</t>
  </si>
  <si>
    <t>Growth (2022-2050)</t>
  </si>
  <si>
    <t>Transportation Energy Use: Light-Duty Vehicle: Total: Reference case</t>
  </si>
  <si>
    <t>AEO.2023.REF2023.CNSM_NA_TRN_LDTY_NA_NA_NA_TRLBTU.A</t>
  </si>
  <si>
    <t>Transportation Energy Use: Light-Duty Vehicle: Motor Gasoline: Reference case</t>
  </si>
  <si>
    <t>AEO.2023.REF2023.CNSM_NA_TRN_LDTY_MGS_NA_NA_TRLBTU.A</t>
  </si>
  <si>
    <t>Transportation Energy Use: Light-Duty Vehicle: Ethanol: Reference case</t>
  </si>
  <si>
    <t>AEO.2023.REF2023.CNSM_NA_TRN_LDTY_ETH_NA_NA_TRLBTU.A</t>
  </si>
  <si>
    <t>Transportation Energy Use: Light-Duty Vehicle: Distillate Fuel Oil: Reference case</t>
  </si>
  <si>
    <t>AEO.2023.REF2023.CNSM_NA_TRN_LDTY_DFO_NA_NA_TRLBTU.A</t>
  </si>
  <si>
    <t>Transportation Energy Use: Light-Duty Vehicle: Natural Gas: Reference case</t>
  </si>
  <si>
    <t>AEO.2023.REF2023.CNSM_NA_TRN_LDTY_NG_NA_NA_TRLBTU.A</t>
  </si>
  <si>
    <t>Transportation Energy Use: Light-Duty Vehicle: Propane: Reference case</t>
  </si>
  <si>
    <t>AEO.2023.REF2023.CNSM_NA_TRN_LDTY_PROP_NA_NA_TRLBTU.A</t>
  </si>
  <si>
    <t>Transportation Energy Use: Light-Duty Vehicle: Electricity: Reference case</t>
  </si>
  <si>
    <t>AEO.2023.REF2023.CNSM_NA_TRN_LDTY_ELC_NA_NA_TRLBTU.A</t>
  </si>
  <si>
    <t>Transportation Energy Use: Light-Duty Vehicle: Hydrogen: Reference case</t>
  </si>
  <si>
    <t>AEO.2023.REF2023.CNSM_NA_TRN_LDTY_HDG_NA_NA_TRLBTU.A</t>
  </si>
  <si>
    <t>Transportation Energy Use: Commercial Light Trucks: Total: Reference case</t>
  </si>
  <si>
    <t>AEO.2023.REF2023.CNSM_NA_TRN_CLTR_NA_NA_NA_TRLBTU.A</t>
  </si>
  <si>
    <t>Transportation Energy Use: Commercial Light Trucks: Motor Gasoline: Reference case</t>
  </si>
  <si>
    <t>AEO.2023.REF2023.CNSM_NA_TRN_CLTR_MGS_NA_NA_TRLBTU.A</t>
  </si>
  <si>
    <t>Transportation Energy Use: Commercial Light Trucks: E85: Reference case</t>
  </si>
  <si>
    <t>AEO.2023.REF2023.CNSM_NA_TRN_CLTR_E85_NA_NA_TRLBTU.A</t>
  </si>
  <si>
    <t>Transportation Energy Use: Commercial Light Trucks: Distillate Fuel Oil: Reference case</t>
  </si>
  <si>
    <t>AEO.2023.REF2023.CNSM_NA_TRN_CLTR_DFO_NA_NA_TRLBTU.A</t>
  </si>
  <si>
    <t>Transportation Energy Use: Commercial Light Trucks: Propane: Reference case</t>
  </si>
  <si>
    <t>AEO.2023.REF2023.CNSM_NA_TRN_CLTR_PROP_NA_NA_TRLBTU.A</t>
  </si>
  <si>
    <t>Transportation Energy Use: Commercial Light Trucks: Natural Gas: Reference case</t>
  </si>
  <si>
    <t>AEO.2023.REF2023.CNSM_NA_TRN_CLTR_NG_NA_NA_TRLBTU.A</t>
  </si>
  <si>
    <t>Transportation Energy Use: Commercial Light Trucks: Electricity: Reference case</t>
  </si>
  <si>
    <t>AEO.2023.REF2023.CNSM_NA_TRN_CLTR_ELC_NA_NA_TRLBTU.A</t>
  </si>
  <si>
    <t>Transportation Energy Use: Commercial Light Trucks: Hydrogen: Reference case</t>
  </si>
  <si>
    <t>AEO.2023.REF2023.CNSM_NA_TRN_CLTR_HDG_NA_NA_TRLBTU.A</t>
  </si>
  <si>
    <t>Transportation Energy Use: Freight Trucks: Total: Reference case</t>
  </si>
  <si>
    <t>AEO.2023.REF2023.CNSM_NA_TRN_FRTT_NA_NA_NA_TRLBTU.A</t>
  </si>
  <si>
    <t>Transportation Energy Use: Freight Trucks: Motor Gasoline: Reference case</t>
  </si>
  <si>
    <t>AEO.2023.REF2023.CNSM_NA_TRN_FRTT_MGS_NA_NA_TRLBTU.A</t>
  </si>
  <si>
    <t>Transportation Energy Use: Freight Trucks: Distillate Fuel Oil: Reference case</t>
  </si>
  <si>
    <t>AEO.2023.REF2023.CNSM_NA_TRN_FRTT_DFO_NA_NA_TRLBTU.A</t>
  </si>
  <si>
    <t>Transportation Energy Use: Freight Trucks: Natural Gas: Reference case</t>
  </si>
  <si>
    <t>AEO.2023.REF2023.CNSM_NA_TRN_FRTT_NG_NA_NA_TRLBTU.A</t>
  </si>
  <si>
    <t>Transportation Energy Use: Freight Trucks: Propane: Reference case</t>
  </si>
  <si>
    <t>AEO.2023.REF2023.CNSM_NA_TRN_FRTT_LPG_NA_NA_TRLBTU.A</t>
  </si>
  <si>
    <t>Transportation Energy Use: Freight Trucks: E85: Reference case</t>
  </si>
  <si>
    <t>AEO.2023.REF2023.CNSM_NA_TRN_FRTT_E85_NA_NA_TRLBTU.A</t>
  </si>
  <si>
    <t>Transportation Energy Use: Freight Trucks: Electricity: Reference case</t>
  </si>
  <si>
    <t>AEO.2023.REF2023.CNSM_NA_TRN_FRTT_ELC_NA_NA_TRLBTU.A</t>
  </si>
  <si>
    <t>Transportation Energy Use: Freight Trucks: Hydrogen: Reference case</t>
  </si>
  <si>
    <t>AEO.2023.REF2023.CNSM_NA_TRN_FRTT_HDG_NA_NA_TRLBTU.A</t>
  </si>
  <si>
    <t>Transportation Energy Use: Freight Rail: Total: Reference case</t>
  </si>
  <si>
    <t>AEO.2023.REF2023.CNSM_NA_TRN_FRAIL_NA_NA_NA_TRLBTU.A</t>
  </si>
  <si>
    <t>Transportation Energy Use: Freight Rail: Distillate Fuel Oil: Reference case</t>
  </si>
  <si>
    <t>AEO.2023.REF2023.CNSM_NA_TRN_FRAIL_DFO_NA_NA_TRLBTU.A</t>
  </si>
  <si>
    <t>Transportation Energy Use: Freight Rail: Residual Fuel Oil: Reference case</t>
  </si>
  <si>
    <t>AEO.2023.REF2023.CNSM_NA_TRN_FRAIL_RFO_NA_NA_TRLBTU.A</t>
  </si>
  <si>
    <t>Transportation Energy Use: Freight Rail: CNG: Reference case</t>
  </si>
  <si>
    <t>AEO.2023.REF2023.CNSM_NA_TRN_FRAIL_CNG_NA_NA_TRLBTU.A</t>
  </si>
  <si>
    <t>Transportation Energy Use: Freight Rail: LNG: Reference case</t>
  </si>
  <si>
    <t>AEO.2023.REF2023.CNSM_NA_TRN_FRAIL_LNG_NA_NA_TRLBTU.A</t>
  </si>
  <si>
    <t>Transportation Energy Use: Domestic Shipping: Total: Reference case</t>
  </si>
  <si>
    <t>AEO.2023.REF2023.CNSM_NA_TRN_DMT_NA_NA_NA_TRLBTU.A</t>
  </si>
  <si>
    <t>Transportation Energy Use: Domestic Shipping: Distillate Fuel Oil: Reference case</t>
  </si>
  <si>
    <t>AEO.2023.REF2023.CNSM_NA_TRN_DMT_DFO_NA_NA_TRLBTU.A</t>
  </si>
  <si>
    <t>Transportation Energy Use: Domestic Shipping: Residual Oil: Reference case</t>
  </si>
  <si>
    <t>AEO.2023.REF2023.CNSM_NA_TRN_DMT_RFO_NA_NA_TRLBTU.A</t>
  </si>
  <si>
    <t>Transportation Energy Use: Domestic Shipping: CNG: Reference case</t>
  </si>
  <si>
    <t>AEO.2023.REF2023.CNSM_NA_TRN_DMT_CNG_NA_NA_TRLBTU.A</t>
  </si>
  <si>
    <t>Transportation Energy Use: Domestic Shipping: LNG: Reference case</t>
  </si>
  <si>
    <t>AEO.2023.REF2023.CNSM_NA_TRN_DMT_LNG_NA_NA_TRLBTU.A</t>
  </si>
  <si>
    <t>Transportation Energy Use: International Shipping: Total: Reference case</t>
  </si>
  <si>
    <t>AEO.2023.REF2023.CNSM_NA_TRN_INTS_NA_NA_NA_TRLBTU.A</t>
  </si>
  <si>
    <t>Transportation Energy Use: International Shipping: Distillate Fuel Oil: Reference case</t>
  </si>
  <si>
    <t>AEO.2023.REF2023.CNSM_NA_TRN_INTS_DFO_NA_NA_TRLBTU.A</t>
  </si>
  <si>
    <t>Transportation Energy Use: International Shipping: Residual Oil: Reference case</t>
  </si>
  <si>
    <t>AEO.2023.REF2023.CNSM_NA_TRN_INTS_RFO_NA_NA_TRLBTU.A</t>
  </si>
  <si>
    <t>Transportation Energy Use: International Shipping: CNG: Reference case</t>
  </si>
  <si>
    <t>AEO.2023.REF2023.CNSM_NA_TRN_INTS_CNG_NA_NA_TRLBTU.A</t>
  </si>
  <si>
    <t>Transportation Energy Use: International Shipping: LNG: Reference case</t>
  </si>
  <si>
    <t>AEO.2023.REF2023.CNSM_NA_TRN_INTS_LNG_NA_NA_TRLBTU.A</t>
  </si>
  <si>
    <t>Transportation Energy Use: Air: Total: Reference case</t>
  </si>
  <si>
    <t>AEO.2023.REF2023.CNSM_NA_TRN_AIR_NA_NA_NA_TRLBTU.A</t>
  </si>
  <si>
    <t>Transportation Energy Use: Air: Jet Fuel: Reference case</t>
  </si>
  <si>
    <t>AEO.2023.REF2023.CNSM_NA_TRN_AIR_JFL_NA_NA_TRLBTU.A</t>
  </si>
  <si>
    <t>Transportation Energy Use: Air: Aviation Gasoline: Reference case</t>
  </si>
  <si>
    <t>AEO.2023.REF2023.CNSM_NA_TRN_AIR_AVGA_NA_NA_TRLBTU.A</t>
  </si>
  <si>
    <t>Transportation Energy Use: Military: Total: Reference case</t>
  </si>
  <si>
    <t>AEO.2023.REF2023.CNSM_NA_TRN_MILT_NA_NA_NA_TRLBTU.A</t>
  </si>
  <si>
    <t>Transportation Energy Use: Military: Jet Fuel: Reference case</t>
  </si>
  <si>
    <t>AEO.2023.REF2023.CNSM_NA_TRN_MILT_JFL_NA_NA_TRLBTU.A</t>
  </si>
  <si>
    <t>Transportation Energy Use: Military: Residual Fuel Oil: Reference case</t>
  </si>
  <si>
    <t>AEO.2023.REF2023.CNSM_NA_TRN_MILT_RFO_NA_NA_TRLBTU.A</t>
  </si>
  <si>
    <t>Transportation Energy Use: Military: Distillate Fuel Oil: Reference case</t>
  </si>
  <si>
    <t>AEO.2023.REF2023.CNSM_NA_TRN_MILT_DFO_NA_NA_TRLBTU.A</t>
  </si>
  <si>
    <t>Transportation Energy Use: Bus: Reference case</t>
  </si>
  <si>
    <t>AEO.2023.REF2023.CNSM_NA_TRN_BUS_NA_NA_NA_TRLBTU.A</t>
  </si>
  <si>
    <t>Transportation Energy Use: Bus: Transit Bus: Reference case</t>
  </si>
  <si>
    <t>AEO.2023.REF2023.CNSM_NA_TRN_TBUS_NA_NA_NA_TRLBTU.A</t>
  </si>
  <si>
    <t>Transportation Energy Use: Bus: Transit Bus: Motor Gasoline: Reference case</t>
  </si>
  <si>
    <t>AEO.2023.REF2023.CNSM_NA_TRN_TBUS_MGS_NA_NA_TRLBTU.A</t>
  </si>
  <si>
    <t>Transportation Energy Use: Bus: Transit Bus: E85: Reference case</t>
  </si>
  <si>
    <t>AEO.2023.REF2023.CNSM_NA_TRN_TBUS_E85_NA_NA_TRLBTU.A</t>
  </si>
  <si>
    <t>Transportation Energy Use: Bus: Transit Bus: Distillate Fuel Oil: Reference case</t>
  </si>
  <si>
    <t>AEO.2023.REF2023.CNSM_NA_TRN_TBUS_DFO_NA_NA_TRLBTU.A</t>
  </si>
  <si>
    <t>Transportation Energy Use: Bus: Transit Bus: Natural Gas: Reference case</t>
  </si>
  <si>
    <t>AEO.2023.REF2023.CNSM_NA_TRN_TBUS_NG_NA_NA_TRLBTU.A</t>
  </si>
  <si>
    <t>Transportation Energy Use: Bus: Transit Bus: Propane: Reference case</t>
  </si>
  <si>
    <t>AEO.2023.REF2023.CNSM_NA_TRN_TBUS_LPG_NA_NA_TRLBTU.A</t>
  </si>
  <si>
    <t>Transportation Energy Use: Bus: Transit Bus: Electricity: Reference case</t>
  </si>
  <si>
    <t>AEO.2023.REF2023.CNSM_NA_TRN_TBUS_ELC_NA_NA_TRLBTU.A</t>
  </si>
  <si>
    <t>Transportation Energy Use: Bus: Transit Bus: Hydrogen: Reference case</t>
  </si>
  <si>
    <t>AEO.2023.REF2023.CNSM_NA_TRN_TBUS_HDG_NA_NA_TRLBTU.A</t>
  </si>
  <si>
    <t>Transportation Energy Use: Bus: Intercity Bus: Reference case</t>
  </si>
  <si>
    <t>AEO.2023.REF2023.CNSM_NA_TRN_IBUS_NA_NA_NA_TRLBTU.A</t>
  </si>
  <si>
    <t>Transportation Energy Use: Bus: Intercity Bus: Motor Gasoline: Reference case</t>
  </si>
  <si>
    <t>AEO.2023.REF2023.CNSM_NA_TRN_IBUS_MGS_NA_NA_TRLBTU.A</t>
  </si>
  <si>
    <t>Transportation Energy Use: Bus: Intercity Bus: E85: Reference case</t>
  </si>
  <si>
    <t>AEO.2023.REF2023.CNSM_NA_TRN_IBUS_E85_NA_NA_TRLBTU.A</t>
  </si>
  <si>
    <t>Transportation Energy Use: Bus: Intercity Bus: Distillate Fuel Oil: Reference case</t>
  </si>
  <si>
    <t>AEO.2023.REF2023.CNSM_NA_TRN_IBUS_DFO_NA_NA_TRLBTU.A</t>
  </si>
  <si>
    <t>Transportation Energy Use: Bus: Intercity Bus: Natural Gas: Reference case</t>
  </si>
  <si>
    <t>AEO.2023.REF2023.CNSM_NA_TRN_IBUS_NG_NA_NA_TRLBTU.A</t>
  </si>
  <si>
    <t>Transportation Energy Use: Bus: Intercity Bus: Propane: Reference case</t>
  </si>
  <si>
    <t>AEO.2023.REF2023.CNSM_NA_TRN_IBUS_LPG_NA_NA_TRLBTU.A</t>
  </si>
  <si>
    <t>Transportation Energy Use: Bus: Intercity Bus: Electricity: Reference case</t>
  </si>
  <si>
    <t>AEO.2023.REF2023.CNSM_NA_TRN_IBUS_ELC_NA_NA_TRLBTU.A</t>
  </si>
  <si>
    <t>Transportation Energy Use: Bus: Intercity Bus: Hydrogen: Reference case</t>
  </si>
  <si>
    <t>AEO.2023.REF2023.CNSM_NA_TRN_IBUS_HDG_NA_NA_TRLBTU.A</t>
  </si>
  <si>
    <t>Transportation Energy Use: Bus: School Bus: Reference case</t>
  </si>
  <si>
    <t>AEO.2023.REF2023.CNSM_NA_TRN_LSRC_NA_NA_NA_TRLBTU.A</t>
  </si>
  <si>
    <t>Transportation Energy Use: Bus: School Bus: Motor Gasoline: Reference case</t>
  </si>
  <si>
    <t>AEO.2023.REF2023.CNSM_NA_TRN_LSRC_MGS_NA_NA_TRLBTU.A</t>
  </si>
  <si>
    <t>Transportation Energy Use: Bus: School Bus: E85: Reference case</t>
  </si>
  <si>
    <t>AEO.2023.REF2023.CNSM_NA_TRN_LSRC_E85_NA_NA_TRLBTU.A</t>
  </si>
  <si>
    <t>Transportation Energy Use: Bus: School Bus: Distillate Fuel Oil: Reference case</t>
  </si>
  <si>
    <t>AEO.2023.REF2023.CNSM_NA_TRN_LSRC_DFO_NA_NA_TRLBTU.A</t>
  </si>
  <si>
    <t>Transportation Energy Use: Bus: School Bus: Natural Gas: Reference case</t>
  </si>
  <si>
    <t>AEO.2023.REF2023.CNSM_NA_TRN_LSRC_NG_NA_NA_TRLBTU.A</t>
  </si>
  <si>
    <t>Transportation Energy Use: Bus: School Bus: Propane: Reference case</t>
  </si>
  <si>
    <t>AEO.2023.REF2023.CNSM_NA_TRN_LSRC_LPG_NA_NA_TRLBTU.A</t>
  </si>
  <si>
    <t>Transportation Energy Use: Bus: School Bus: Electricity: Reference case</t>
  </si>
  <si>
    <t>AEO.2023.REF2023.CNSM_NA_TRN_LSRC_ELC_NA_NA_TRLBTU.A</t>
  </si>
  <si>
    <t>Transportation Energy Use: Bus: School Bus: Hydrogen: Reference case</t>
  </si>
  <si>
    <t>AEO.2023.REF2023.CNSM_NA_TRN_LSRC_HDG_NA_NA_TRLBTU.A</t>
  </si>
  <si>
    <t>Transportation Energy Use: Rail: Reference case</t>
  </si>
  <si>
    <t>AEO.2023.REF2023.CNSM_NA_TRN_RAIL_NA_NA_NA_TRLBTU.A</t>
  </si>
  <si>
    <t>Transportation Energy Use: Rail: Intercity Rail: Reference case</t>
  </si>
  <si>
    <t>AEO.2023.REF2023.CNSM_NA_TRN_IRAIL_NA_NA_NA_TRLBTU.A</t>
  </si>
  <si>
    <t>Transportation Energy Use: Rail: Intercity Rail: Electricity: Reference case</t>
  </si>
  <si>
    <t>AEO.2023.REF2023.CNSM_NA_TRN_IRAIL_ELC_NA_NA_TRLBTU.A</t>
  </si>
  <si>
    <t>Transportation Energy Use: Rail: Intercity Rail: Diesel: Reference case</t>
  </si>
  <si>
    <t>AEO.2023.REF2023.CNSM_NA_TRN_IRAIL_DSL_NA_NA_TRLBTU.A</t>
  </si>
  <si>
    <t>Transportation Energy Use: Rail: Intercity Rail: CNG: Reference case</t>
  </si>
  <si>
    <t>AEO.2023.REF2023.CNSM_NA_TRN_IRAIL_CNG_NA_NA_TRLBTU.A</t>
  </si>
  <si>
    <t>Transportation Energy Use: Rail: Intercity Rail: LNG: Reference case</t>
  </si>
  <si>
    <t>AEO.2023.REF2023.CNSM_NA_TRN_IRAIL_LNG_NA_NA_TRLBTU.A</t>
  </si>
  <si>
    <t>Transportation Energy Use: Rail: Transit Rail: Reference case</t>
  </si>
  <si>
    <t>AEO.2023.REF2023.CNSM_NA_TRN_TRAIL_NA_NA_NA_TRLBTU.A</t>
  </si>
  <si>
    <t>Transportation Energy Use: Rail: Transit Rail: Electricity: Reference case</t>
  </si>
  <si>
    <t>AEO.2023.REF2023.CNSM_NA_TRN_TRAIL_ELC_NA_NA_TRLBTU.A</t>
  </si>
  <si>
    <t>Transportation Energy Use: Rail: Commuter Rail: Reference case</t>
  </si>
  <si>
    <t>AEO.2023.REF2023.CNSM_NA_TRN_CRAIL_NA_NA_NA_TRLBTU.A</t>
  </si>
  <si>
    <t>Transportation Energy Use: Rail: Commuter Rail: Electricity: Reference case</t>
  </si>
  <si>
    <t>AEO.2023.REF2023.CNSM_NA_TRN_CRAIL_ELC_NA_NA_TRLBTU.A</t>
  </si>
  <si>
    <t>Transportation Energy Use: Rail: Commuter Rail: Diesel: Reference case</t>
  </si>
  <si>
    <t>AEO.2023.REF2023.CNSM_NA_TRN_CRAIL_DSL_NA_NA_TRLBTU.A</t>
  </si>
  <si>
    <t>Transportation Energy Use: Rail: Commuter Rail: CNG: Reference case</t>
  </si>
  <si>
    <t>AEO.2023.REF2023.CNSM_NA_TRN_CRAIL_CNG_NA_NA_TRLBTU.A</t>
  </si>
  <si>
    <t>Transportation Energy Use: Rail: Commuter Rail: LNG: Reference case</t>
  </si>
  <si>
    <t>AEO.2023.REF2023.CNSM_NA_TRN_CRAIL_LNG_NA_NA_TRLBTU.A</t>
  </si>
  <si>
    <t>Transportation Energy Use: Recreation Boats: Reference case</t>
  </si>
  <si>
    <t>AEO.2023.REF2023.CNSM_NA_TRN_RCB_NA_NA_NA_TRLBTU.A</t>
  </si>
  <si>
    <t>Transportation Energy Use: Recreation Boats: Motor Gasoline: Reference case</t>
  </si>
  <si>
    <t>AEO.2023.REF2023.CNSM_NA_TRN_RCB_GSL_NA_NA_TRLBTU.A</t>
  </si>
  <si>
    <t>Transportation Energy Use: Recreation Boats: Distillate Fuel Oil: Reference case</t>
  </si>
  <si>
    <t>AEO.2023.REF2023.CNSM_NA_TRN_RCB_DFO_NA_NA_TRLBTU.A</t>
  </si>
  <si>
    <t>Transportation Energy Use: Lubricants: Reference case</t>
  </si>
  <si>
    <t>AEO.2023.REF2023.CNSM_NA_TRN_NA_LBC_NA_NA_TRLBTU.A</t>
  </si>
  <si>
    <t>Transportation Energy Use: Pipeline Fuel Natural Gas: Reference case</t>
  </si>
  <si>
    <t>AEO.2023.REF2023.CNSM_NA_TRN_PIPL_NG_NA_NA_TRLBTU.A</t>
  </si>
  <si>
    <t>Natural Gas Liquefaction for Export</t>
  </si>
  <si>
    <t>Transportation Energy Use: Natural Gas for Liquefaction: Reference case</t>
  </si>
  <si>
    <t>AEO.2023.REF2023.CNSM_NA_NMFG_LQFCT_DELE_NA_NA_TRLBTU.A</t>
  </si>
  <si>
    <t>Transportation Energy Use: Total Use: Reference case</t>
  </si>
  <si>
    <t>AEO.2023.REF2023.CNSM_NA_TRN_NA_NA_NA_NA_TRLBTU.A</t>
  </si>
  <si>
    <t>https://www.eia.gov/outlooks/aeo/data/browser/#/?id=46-AEO2022&amp;sourcekey=0</t>
  </si>
  <si>
    <t>Mon Apr 17 2023 14:01:03 GMT-0400 (Eastern Daylight Time)</t>
  </si>
  <si>
    <t>AEO.2022.REF2022.CNSM_NA_TRN_LDTY_NA_NA_NA_TRLBTU.A</t>
  </si>
  <si>
    <t>AEO.2022.REF2022.CNSM_NA_TRN_LDTY_MGS_NA_NA_TRLBTU.A</t>
  </si>
  <si>
    <t>AEO.2022.REF2022.CNSM_NA_TRN_LDTY_ETH_NA_NA_TRLBTU.A</t>
  </si>
  <si>
    <t>AEO.2022.REF2022.CNSM_NA_TRN_LDTY_DFO_NA_NA_TRLBTU.A</t>
  </si>
  <si>
    <t>AEO.2022.REF2022.CNSM_NA_TRN_LDTY_NG_NA_NA_TRLBTU.A</t>
  </si>
  <si>
    <t>AEO.2022.REF2022.CNSM_NA_TRN_LDTY_PROP_NA_NA_TRLBTU.A</t>
  </si>
  <si>
    <t>AEO.2022.REF2022.CNSM_NA_TRN_LDTY_ELC_NA_NA_TRLBTU.A</t>
  </si>
  <si>
    <t>AEO.2022.REF2022.CNSM_NA_TRN_LDTY_HDG_NA_NA_TRLBTU.A</t>
  </si>
  <si>
    <t>AEO.2022.REF2022.CNSM_NA_TRN_CLTR_NA_NA_NA_TRLBTU.A</t>
  </si>
  <si>
    <t>AEO.2022.REF2022.CNSM_NA_TRN_CLTR_MGS_NA_NA_TRLBTU.A</t>
  </si>
  <si>
    <t>AEO.2022.REF2022.CNSM_NA_TRN_CLTR_E85_NA_NA_TRLBTU.A</t>
  </si>
  <si>
    <t>AEO.2022.REF2022.CNSM_NA_TRN_CLTR_DFO_NA_NA_TRLBTU.A</t>
  </si>
  <si>
    <t>AEO.2022.REF2022.CNSM_NA_TRN_CLTR_PROP_NA_NA_TRLBTU.A</t>
  </si>
  <si>
    <t>AEO.2022.REF2022.CNSM_NA_TRN_CLTR_NG_NA_NA_TRLBTU.A</t>
  </si>
  <si>
    <t>AEO.2022.REF2022.CNSM_NA_TRN_CLTR_ELC_NA_NA_TRLBTU.A</t>
  </si>
  <si>
    <t>AEO.2022.REF2022.CNSM_NA_TRN_CLTR_HDG_NA_NA_TRLBTU.A</t>
  </si>
  <si>
    <t>AEO.2022.REF2022.CNSM_NA_TRN_FRTT_NA_NA_NA_TRLBTU.A</t>
  </si>
  <si>
    <t>AEO.2022.REF2022.CNSM_NA_TRN_FRTT_MGS_NA_NA_TRLBTU.A</t>
  </si>
  <si>
    <t>AEO.2022.REF2022.CNSM_NA_TRN_FRTT_DFO_NA_NA_TRLBTU.A</t>
  </si>
  <si>
    <t>AEO.2022.REF2022.CNSM_NA_TRN_FRTT_NG_NA_NA_TRLBTU.A</t>
  </si>
  <si>
    <t>AEO.2022.REF2022.CNSM_NA_TRN_FRTT_LPG_NA_NA_TRLBTU.A</t>
  </si>
  <si>
    <t>AEO.2022.REF2022.CNSM_NA_TRN_FRTT_E85_NA_NA_TRLBTU.A</t>
  </si>
  <si>
    <t>AEO.2022.REF2022.CNSM_NA_TRN_FRTT_ELC_NA_NA_TRLBTU.A</t>
  </si>
  <si>
    <t>AEO.2022.REF2022.CNSM_NA_TRN_FRTT_HDG_NA_NA_TRLBTU.A</t>
  </si>
  <si>
    <t>AEO.2022.REF2022.CNSM_NA_TRN_FRAIL_NA_NA_NA_TRLBTU.A</t>
  </si>
  <si>
    <t>AEO.2022.REF2022.CNSM_NA_TRN_FRAIL_DFO_NA_NA_TRLBTU.A</t>
  </si>
  <si>
    <t>AEO.2022.REF2022.CNSM_NA_TRN_FRAIL_RFO_NA_NA_TRLBTU.A</t>
  </si>
  <si>
    <t>AEO.2022.REF2022.CNSM_NA_TRN_FRAIL_CNG_NA_NA_TRLBTU.A</t>
  </si>
  <si>
    <t>AEO.2022.REF2022.CNSM_NA_TRN_FRAIL_LNG_NA_NA_TRLBTU.A</t>
  </si>
  <si>
    <t>AEO.2022.REF2022.CNSM_NA_TRN_DMT_NA_NA_NA_TRLBTU.A</t>
  </si>
  <si>
    <t>AEO.2022.REF2022.CNSM_NA_TRN_DMT_DFO_NA_NA_TRLBTU.A</t>
  </si>
  <si>
    <t>AEO.2022.REF2022.CNSM_NA_TRN_DMT_RFO_NA_NA_TRLBTU.A</t>
  </si>
  <si>
    <t>AEO.2022.REF2022.CNSM_NA_TRN_DMT_CNG_NA_NA_TRLBTU.A</t>
  </si>
  <si>
    <t>AEO.2022.REF2022.CNSM_NA_TRN_DMT_LNG_NA_NA_TRLBTU.A</t>
  </si>
  <si>
    <t>AEO.2022.REF2022.CNSM_NA_TRN_INTS_NA_NA_NA_TRLBTU.A</t>
  </si>
  <si>
    <t>AEO.2022.REF2022.CNSM_NA_TRN_INTS_DFO_NA_NA_TRLBTU.A</t>
  </si>
  <si>
    <t>AEO.2022.REF2022.CNSM_NA_TRN_INTS_RFO_NA_NA_TRLBTU.A</t>
  </si>
  <si>
    <t>AEO.2022.REF2022.CNSM_NA_TRN_INTS_CNG_NA_NA_TRLBTU.A</t>
  </si>
  <si>
    <t>AEO.2022.REF2022.CNSM_NA_TRN_INTS_LNG_NA_NA_TRLBTU.A</t>
  </si>
  <si>
    <t>AEO.2022.REF2022.CNSM_NA_TRN_AIR_NA_NA_NA_TRLBTU.A</t>
  </si>
  <si>
    <t>AEO.2022.REF2022.CNSM_NA_TRN_AIR_JFL_NA_NA_TRLBTU.A</t>
  </si>
  <si>
    <t>AEO.2022.REF2022.CNSM_NA_TRN_AIR_AVGA_NA_NA_TRLBTU.A</t>
  </si>
  <si>
    <t>AEO.2022.REF2022.CNSM_NA_TRN_MILT_NA_NA_NA_TRLBTU.A</t>
  </si>
  <si>
    <t>AEO.2022.REF2022.CNSM_NA_TRN_MILT_JFL_NA_NA_TRLBTU.A</t>
  </si>
  <si>
    <t>AEO.2022.REF2022.CNSM_NA_TRN_MILT_RFO_NA_NA_TRLBTU.A</t>
  </si>
  <si>
    <t>AEO.2022.REF2022.CNSM_NA_TRN_MILT_DFO_NA_NA_TRLBTU.A</t>
  </si>
  <si>
    <t>AEO.2022.REF2022.CNSM_NA_TRN_BUS_NA_NA_NA_TRLBTU.A</t>
  </si>
  <si>
    <t>AEO.2022.REF2022.CNSM_NA_TRN_TBUS_NA_NA_NA_TRLBTU.A</t>
  </si>
  <si>
    <t>AEO.2022.REF2022.CNSM_NA_TRN_TBUS_MGS_NA_NA_TRLBTU.A</t>
  </si>
  <si>
    <t>AEO.2022.REF2022.CNSM_NA_TRN_TBUS_E85_NA_NA_TRLBTU.A</t>
  </si>
  <si>
    <t>AEO.2022.REF2022.CNSM_NA_TRN_TBUS_DFO_NA_NA_TRLBTU.A</t>
  </si>
  <si>
    <t>AEO.2022.REF2022.CNSM_NA_TRN_TBUS_NG_NA_NA_TRLBTU.A</t>
  </si>
  <si>
    <t>AEO.2022.REF2022.CNSM_NA_TRN_TBUS_LPG_NA_NA_TRLBTU.A</t>
  </si>
  <si>
    <t>AEO.2022.REF2022.CNSM_NA_TRN_TBUS_ELC_NA_NA_TRLBTU.A</t>
  </si>
  <si>
    <t>AEO.2022.REF2022.CNSM_NA_TRN_TBUS_HDG_NA_NA_TRLBTU.A</t>
  </si>
  <si>
    <t>AEO.2022.REF2022.CNSM_NA_TRN_IBUS_NA_NA_NA_TRLBTU.A</t>
  </si>
  <si>
    <t>AEO.2022.REF2022.CNSM_NA_TRN_IBUS_MGS_NA_NA_TRLBTU.A</t>
  </si>
  <si>
    <t>AEO.2022.REF2022.CNSM_NA_TRN_IBUS_E85_NA_NA_TRLBTU.A</t>
  </si>
  <si>
    <t>AEO.2022.REF2022.CNSM_NA_TRN_IBUS_DFO_NA_NA_TRLBTU.A</t>
  </si>
  <si>
    <t>AEO.2022.REF2022.CNSM_NA_TRN_IBUS_NG_NA_NA_TRLBTU.A</t>
  </si>
  <si>
    <t>AEO.2022.REF2022.CNSM_NA_TRN_IBUS_LPG_NA_NA_TRLBTU.A</t>
  </si>
  <si>
    <t>AEO.2022.REF2022.CNSM_NA_TRN_IBUS_ELC_NA_NA_TRLBTU.A</t>
  </si>
  <si>
    <t>AEO.2022.REF2022.CNSM_NA_TRN_IBUS_HDG_NA_NA_TRLBTU.A</t>
  </si>
  <si>
    <t>AEO.2022.REF2022.CNSM_NA_TRN_LSRC_NA_NA_NA_TRLBTU.A</t>
  </si>
  <si>
    <t>AEO.2022.REF2022.CNSM_NA_TRN_LSRC_MGS_NA_NA_TRLBTU.A</t>
  </si>
  <si>
    <t>AEO.2022.REF2022.CNSM_NA_TRN_LSRC_E85_NA_NA_TRLBTU.A</t>
  </si>
  <si>
    <t>AEO.2022.REF2022.CNSM_NA_TRN_LSRC_DFO_NA_NA_TRLBTU.A</t>
  </si>
  <si>
    <t>AEO.2022.REF2022.CNSM_NA_TRN_LSRC_NG_NA_NA_TRLBTU.A</t>
  </si>
  <si>
    <t>AEO.2022.REF2022.CNSM_NA_TRN_LSRC_LPG_NA_NA_TRLBTU.A</t>
  </si>
  <si>
    <t>AEO.2022.REF2022.CNSM_NA_TRN_LSRC_ELC_NA_NA_TRLBTU.A</t>
  </si>
  <si>
    <t>AEO.2022.REF2022.CNSM_NA_TRN_LSRC_HDG_NA_NA_TRLBTU.A</t>
  </si>
  <si>
    <t>AEO.2022.REF2022.CNSM_NA_TRN_RAIL_NA_NA_NA_TRLBTU.A</t>
  </si>
  <si>
    <t>AEO.2022.REF2022.CNSM_NA_TRN_IRAIL_NA_NA_NA_TRLBTU.A</t>
  </si>
  <si>
    <t>AEO.2022.REF2022.CNSM_NA_TRN_IRAIL_ELC_NA_NA_TRLBTU.A</t>
  </si>
  <si>
    <t>AEO.2022.REF2022.CNSM_NA_TRN_IRAIL_DSL_NA_NA_TRLBTU.A</t>
  </si>
  <si>
    <t>AEO.2022.REF2022.CNSM_NA_TRN_IRAIL_CNG_NA_NA_TRLBTU.A</t>
  </si>
  <si>
    <t>AEO.2022.REF2022.CNSM_NA_TRN_IRAIL_LNG_NA_NA_TRLBTU.A</t>
  </si>
  <si>
    <t>AEO.2022.REF2022.CNSM_NA_TRN_TRAIL_NA_NA_NA_TRLBTU.A</t>
  </si>
  <si>
    <t>AEO.2022.REF2022.CNSM_NA_TRN_TRAIL_ELC_NA_NA_TRLBTU.A</t>
  </si>
  <si>
    <t>AEO.2022.REF2022.CNSM_NA_TRN_CRAIL_NA_NA_NA_TRLBTU.A</t>
  </si>
  <si>
    <t>AEO.2022.REF2022.CNSM_NA_TRN_CRAIL_ELC_NA_NA_TRLBTU.A</t>
  </si>
  <si>
    <t>AEO.2022.REF2022.CNSM_NA_TRN_CRAIL_DSL_NA_NA_TRLBTU.A</t>
  </si>
  <si>
    <t>AEO.2022.REF2022.CNSM_NA_TRN_CRAIL_CNG_NA_NA_TRLBTU.A</t>
  </si>
  <si>
    <t>AEO.2022.REF2022.CNSM_NA_TRN_CRAIL_LNG_NA_NA_TRLBTU.A</t>
  </si>
  <si>
    <t>AEO.2022.REF2022.CNSM_NA_TRN_RCB_NA_NA_NA_TRLBTU.A</t>
  </si>
  <si>
    <t>AEO.2022.REF2022.CNSM_NA_TRN_RCB_GSL_NA_NA_TRLBTU.A</t>
  </si>
  <si>
    <t>AEO.2022.REF2022.CNSM_NA_TRN_RCB_DFO_NA_NA_TRLBTU.A</t>
  </si>
  <si>
    <t>AEO.2022.REF2022.CNSM_NA_TRN_NA_LBC_NA_NA_TRLBTU.A</t>
  </si>
  <si>
    <t>AEO.2022.REF2022.CNSM_NA_TRN_PIPL_NG_NA_NA_TRLBTU.A</t>
  </si>
  <si>
    <t>AEO.2022.REF2022.CNSM_NA_TRN_NA_NA_NA_NA_TRLBTU.A</t>
  </si>
  <si>
    <t>noIRA.d020623a</t>
  </si>
  <si>
    <t>noIRA</t>
  </si>
  <si>
    <t>No Inflation Reduction Act</t>
  </si>
  <si>
    <t>AEO2023 National Energy Modeling System run noIRA.d020623a. Projections:  EIA, AEO2023 National Energy Modeling System run noIRA.d020623a.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</si>
</sst>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Calibri"/>
    </font>
    <font>
      <sz val="9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2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7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7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</cellStyleXfs>
  <cellXfs count="61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wrapText="1"/>
    </xf>
    <xf numFmtId="0" fontId="6" fillId="0" borderId="0" xfId="8"/>
    <xf numFmtId="10" fontId="0" fillId="0" borderId="0" xfId="0" applyNumberFormat="1"/>
    <xf numFmtId="43" fontId="0" fillId="0" borderId="0" xfId="9" applyFont="1"/>
    <xf numFmtId="0" fontId="0" fillId="0" borderId="0" xfId="9" applyNumberFormat="1" applyFont="1"/>
    <xf numFmtId="0" fontId="2" fillId="0" borderId="0" xfId="6"/>
    <xf numFmtId="0" fontId="3" fillId="0" borderId="4" xfId="5">
      <alignment wrapText="1"/>
    </xf>
    <xf numFmtId="0" fontId="8" fillId="0" borderId="0" xfId="0" applyFont="1"/>
    <xf numFmtId="0" fontId="9" fillId="0" borderId="0" xfId="0" applyFont="1"/>
    <xf numFmtId="0" fontId="4" fillId="0" borderId="0" xfId="7">
      <alignment horizontal="left"/>
    </xf>
    <xf numFmtId="0" fontId="3" fillId="0" borderId="2" xfId="3">
      <alignment wrapText="1"/>
    </xf>
    <xf numFmtId="0" fontId="0" fillId="0" borderId="3" xfId="4" applyFont="1">
      <alignment wrapText="1"/>
    </xf>
    <xf numFmtId="0" fontId="12" fillId="0" borderId="0" xfId="0" applyFont="1"/>
    <xf numFmtId="0" fontId="13" fillId="0" borderId="0" xfId="0" applyFont="1"/>
    <xf numFmtId="3" fontId="3" fillId="0" borderId="2" xfId="3" applyNumberForma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3" fillId="0" borderId="0" xfId="3" applyBorder="1">
      <alignment wrapText="1"/>
    </xf>
    <xf numFmtId="3" fontId="3" fillId="0" borderId="0" xfId="3" applyNumberFormat="1" applyBorder="1" applyAlignment="1">
      <alignment horizontal="right" wrapText="1"/>
    </xf>
    <xf numFmtId="0" fontId="11" fillId="0" borderId="0" xfId="2" applyFont="1" applyBorder="1">
      <alignment wrapText="1"/>
    </xf>
    <xf numFmtId="165" fontId="3" fillId="0" borderId="2" xfId="10" applyNumberFormat="1" applyFont="1" applyBorder="1" applyAlignment="1">
      <alignment horizontal="right" wrapText="1"/>
    </xf>
    <xf numFmtId="165" fontId="0" fillId="0" borderId="0" xfId="10" applyNumberFormat="1" applyFont="1"/>
    <xf numFmtId="165" fontId="10" fillId="0" borderId="0" xfId="10" applyNumberFormat="1" applyFont="1" applyAlignment="1">
      <alignment horizontal="right"/>
    </xf>
    <xf numFmtId="165" fontId="10" fillId="0" borderId="4" xfId="10" applyNumberFormat="1" applyFont="1" applyBorder="1" applyAlignment="1">
      <alignment horizontal="right"/>
    </xf>
    <xf numFmtId="165" fontId="0" fillId="0" borderId="3" xfId="10" applyNumberFormat="1" applyFont="1" applyBorder="1" applyAlignment="1">
      <alignment horizontal="right" wrapText="1"/>
    </xf>
    <xf numFmtId="165" fontId="3" fillId="0" borderId="0" xfId="10" applyNumberFormat="1" applyFont="1" applyBorder="1" applyAlignment="1">
      <alignment horizontal="right" wrapText="1"/>
    </xf>
    <xf numFmtId="0" fontId="2" fillId="0" borderId="0" xfId="1"/>
    <xf numFmtId="0" fontId="2" fillId="0" borderId="1" xfId="1" applyBorder="1"/>
    <xf numFmtId="0" fontId="0" fillId="0" borderId="0" xfId="0"/>
    <xf numFmtId="0" fontId="11" fillId="0" borderId="1" xfId="2" applyFont="1">
      <alignment wrapText="1"/>
    </xf>
    <xf numFmtId="0" fontId="0" fillId="0" borderId="1" xfId="0" applyBorder="1"/>
    <xf numFmtId="0" fontId="16" fillId="0" borderId="1" xfId="28" applyFont="1">
      <alignment wrapText="1"/>
    </xf>
    <xf numFmtId="0" fontId="2" fillId="0" borderId="0" xfId="1"/>
    <xf numFmtId="0" fontId="2" fillId="0" borderId="0" xfId="27"/>
    <xf numFmtId="0" fontId="3" fillId="0" borderId="4" xfId="29">
      <alignment wrapText="1"/>
    </xf>
    <xf numFmtId="0" fontId="9" fillId="0" borderId="0" xfId="1" applyFont="1"/>
    <xf numFmtId="0" fontId="11" fillId="0" borderId="0" xfId="1" applyFont="1"/>
    <xf numFmtId="0" fontId="8" fillId="0" borderId="0" xfId="1" applyFont="1"/>
    <xf numFmtId="0" fontId="14" fillId="0" borderId="0" xfId="31" applyFont="1">
      <alignment horizontal="left"/>
    </xf>
    <xf numFmtId="0" fontId="10" fillId="0" borderId="0" xfId="1" applyFont="1" applyAlignment="1">
      <alignment horizontal="right"/>
    </xf>
    <xf numFmtId="0" fontId="11" fillId="0" borderId="0" xfId="27" applyFont="1"/>
    <xf numFmtId="0" fontId="11" fillId="0" borderId="0" xfId="1" applyFont="1" applyAlignment="1">
      <alignment horizontal="left"/>
    </xf>
    <xf numFmtId="0" fontId="10" fillId="0" borderId="4" xfId="29" applyFont="1">
      <alignment wrapText="1"/>
    </xf>
    <xf numFmtId="0" fontId="10" fillId="0" borderId="4" xfId="29" applyFont="1" applyAlignment="1">
      <alignment horizontal="right"/>
    </xf>
    <xf numFmtId="0" fontId="10" fillId="0" borderId="2" xfId="30" applyFont="1">
      <alignment wrapText="1"/>
    </xf>
    <xf numFmtId="0" fontId="11" fillId="0" borderId="3" xfId="26" applyFont="1">
      <alignment wrapText="1"/>
    </xf>
    <xf numFmtId="4" fontId="11" fillId="0" borderId="3" xfId="26" applyNumberFormat="1" applyFont="1" applyAlignment="1">
      <alignment horizontal="right" wrapText="1"/>
    </xf>
    <xf numFmtId="165" fontId="11" fillId="0" borderId="3" xfId="26" applyNumberFormat="1" applyFont="1" applyAlignment="1">
      <alignment horizontal="right" wrapText="1"/>
    </xf>
    <xf numFmtId="4" fontId="10" fillId="0" borderId="2" xfId="30" applyNumberFormat="1" applyFont="1" applyAlignment="1">
      <alignment horizontal="right" wrapText="1"/>
    </xf>
    <xf numFmtId="165" fontId="10" fillId="0" borderId="2" xfId="30" applyNumberFormat="1" applyFont="1" applyAlignment="1">
      <alignment horizontal="right" wrapText="1"/>
    </xf>
    <xf numFmtId="0" fontId="15" fillId="0" borderId="0" xfId="1" applyFont="1"/>
    <xf numFmtId="0" fontId="2" fillId="0" borderId="1" xfId="1" applyBorder="1"/>
  </cellXfs>
  <cellStyles count="32">
    <cellStyle name="Body: normal cell" xfId="4" xr:uid="{00000000-0005-0000-0000-000000000000}"/>
    <cellStyle name="Body: normal cell 2" xfId="26" xr:uid="{18BAE46B-2E2B-4189-9E60-EEC8494BA028}"/>
    <cellStyle name="Body: normal cell 3" xfId="19" xr:uid="{46606A30-9DB6-4D96-9D39-18DB8C25C045}"/>
    <cellStyle name="Body: normal cell 4" xfId="11" xr:uid="{23D7D41B-0FA5-4B15-8ACE-D94C027772C4}"/>
    <cellStyle name="Comma" xfId="9" builtinId="3"/>
    <cellStyle name="Font: Calibri, 9pt regular" xfId="6" xr:uid="{00000000-0005-0000-0000-000001000000}"/>
    <cellStyle name="Font: Calibri, 9pt regular 2" xfId="27" xr:uid="{97A6AFB7-D07D-4277-A8A5-6AA031407B07}"/>
    <cellStyle name="Font: Calibri, 9pt regular 3" xfId="20" xr:uid="{0009694E-C95B-4F43-83D7-2529DBC1B2D2}"/>
    <cellStyle name="Font: Calibri, 9pt regular 4" xfId="12" xr:uid="{4997676D-DE0F-4BF4-98C6-34E7B74441C2}"/>
    <cellStyle name="Footnotes: top row" xfId="2" xr:uid="{00000000-0005-0000-0000-000002000000}"/>
    <cellStyle name="Footnotes: top row 2" xfId="28" xr:uid="{97AB559D-7086-41BA-8641-AC105062AF6A}"/>
    <cellStyle name="Footnotes: top row 3" xfId="21" xr:uid="{D97984EB-4776-4DB2-9C83-81983F1B6E98}"/>
    <cellStyle name="Footnotes: top row 4" xfId="13" xr:uid="{F3BA1A2C-AD77-4812-ACFA-6C7A7B962945}"/>
    <cellStyle name="Header: bottom row" xfId="5" xr:uid="{00000000-0005-0000-0000-000003000000}"/>
    <cellStyle name="Header: bottom row 2" xfId="29" xr:uid="{1D7C7530-C012-4975-BABC-640C7522786E}"/>
    <cellStyle name="Header: bottom row 3" xfId="22" xr:uid="{D4A074B3-C733-4663-AFD1-0229ED226851}"/>
    <cellStyle name="Header: bottom row 4" xfId="14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5" xr:uid="{F75C00A9-4AB0-4B9A-85F1-1BA242EDAF83}"/>
    <cellStyle name="Normal 4" xfId="18" xr:uid="{D654EA3C-A2C4-4D73-9768-00B5086DE48E}"/>
    <cellStyle name="Normal 5" xfId="17" xr:uid="{0C79D543-A7BB-495E-ADE9-28C4F0835F44}"/>
    <cellStyle name="Parent row" xfId="3" xr:uid="{00000000-0005-0000-0000-000007000000}"/>
    <cellStyle name="Parent row 2" xfId="30" xr:uid="{1C336998-EB49-46ED-B880-BDD7385C1A9F}"/>
    <cellStyle name="Parent row 3" xfId="23" xr:uid="{E39AA093-46A1-425E-9FAB-5E5D22915C9B}"/>
    <cellStyle name="Parent row 4" xfId="15" xr:uid="{766EEC84-3128-426E-8720-CF77BEFFA340}"/>
    <cellStyle name="Percent" xfId="10" builtinId="5"/>
    <cellStyle name="Table title" xfId="7" xr:uid="{00000000-0005-0000-0000-000008000000}"/>
    <cellStyle name="Table title 2" xfId="31" xr:uid="{75C5CFB8-5852-4F3E-A011-ECC9372E7F45}"/>
    <cellStyle name="Table title 3" xfId="24" xr:uid="{D3D003D1-845D-4DC8-878D-F5771072DB44}"/>
    <cellStyle name="Table title 4" xfId="16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nergyexplained/biofuels/charts/fuel-ethanol-motor-gasoline.csv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workbookViewId="0">
      <selection activeCell="B8" sqref="B8"/>
    </sheetView>
    <sheetView workbookViewId="1">
      <selection activeCell="B8" sqref="B8"/>
    </sheetView>
  </sheetViews>
  <sheetFormatPr defaultRowHeight="14.5" x14ac:dyDescent="0.35"/>
  <cols>
    <col min="2" max="2" width="69.26953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6" t="s">
        <v>48</v>
      </c>
    </row>
    <row r="4" spans="1:2" x14ac:dyDescent="0.35">
      <c r="B4" t="s">
        <v>49</v>
      </c>
    </row>
    <row r="5" spans="1:2" x14ac:dyDescent="0.35">
      <c r="B5" s="8" t="s">
        <v>408</v>
      </c>
    </row>
    <row r="6" spans="1:2" x14ac:dyDescent="0.35">
      <c r="B6" t="s">
        <v>409</v>
      </c>
    </row>
    <row r="7" spans="1:2" x14ac:dyDescent="0.35">
      <c r="B7" s="11" t="s">
        <v>159</v>
      </c>
    </row>
    <row r="8" spans="1:2" x14ac:dyDescent="0.35">
      <c r="B8" t="s">
        <v>89</v>
      </c>
    </row>
    <row r="10" spans="1:2" x14ac:dyDescent="0.35">
      <c r="B10" s="6" t="s">
        <v>50</v>
      </c>
    </row>
    <row r="11" spans="1:2" x14ac:dyDescent="0.35">
      <c r="B11" t="s">
        <v>49</v>
      </c>
    </row>
    <row r="12" spans="1:2" x14ac:dyDescent="0.35">
      <c r="B12" s="8" t="s">
        <v>408</v>
      </c>
    </row>
    <row r="13" spans="1:2" x14ac:dyDescent="0.35">
      <c r="B13" t="s">
        <v>409</v>
      </c>
    </row>
    <row r="14" spans="1:2" x14ac:dyDescent="0.35">
      <c r="B14" s="11" t="s">
        <v>159</v>
      </c>
    </row>
    <row r="15" spans="1:2" x14ac:dyDescent="0.35">
      <c r="B15" t="s">
        <v>51</v>
      </c>
    </row>
    <row r="17" spans="1:2" x14ac:dyDescent="0.35">
      <c r="B17" s="6" t="s">
        <v>52</v>
      </c>
    </row>
    <row r="18" spans="1:2" x14ac:dyDescent="0.35">
      <c r="B18" t="s">
        <v>53</v>
      </c>
    </row>
    <row r="19" spans="1:2" x14ac:dyDescent="0.35">
      <c r="B19" t="s">
        <v>54</v>
      </c>
    </row>
    <row r="20" spans="1:2" x14ac:dyDescent="0.35">
      <c r="B20" t="s">
        <v>55</v>
      </c>
    </row>
    <row r="21" spans="1:2" x14ac:dyDescent="0.35">
      <c r="B21" t="s">
        <v>56</v>
      </c>
    </row>
    <row r="22" spans="1:2" x14ac:dyDescent="0.35">
      <c r="B22" t="s">
        <v>57</v>
      </c>
    </row>
    <row r="24" spans="1:2" x14ac:dyDescent="0.35">
      <c r="B24" s="6" t="s">
        <v>161</v>
      </c>
    </row>
    <row r="25" spans="1:2" x14ac:dyDescent="0.35">
      <c r="B25" t="s">
        <v>49</v>
      </c>
    </row>
    <row r="26" spans="1:2" x14ac:dyDescent="0.35">
      <c r="B26" s="8">
        <v>2020</v>
      </c>
    </row>
    <row r="27" spans="1:2" x14ac:dyDescent="0.35">
      <c r="B27" t="s">
        <v>162</v>
      </c>
    </row>
    <row r="28" spans="1:2" x14ac:dyDescent="0.35">
      <c r="B28" s="11" t="s">
        <v>160</v>
      </c>
    </row>
    <row r="31" spans="1:2" x14ac:dyDescent="0.35">
      <c r="A31" s="1" t="s">
        <v>14</v>
      </c>
    </row>
    <row r="32" spans="1:2" x14ac:dyDescent="0.35">
      <c r="A32" t="s">
        <v>66</v>
      </c>
    </row>
    <row r="33" spans="1:1" x14ac:dyDescent="0.35">
      <c r="A33" t="s">
        <v>67</v>
      </c>
    </row>
    <row r="34" spans="1:1" x14ac:dyDescent="0.35">
      <c r="A34" t="s">
        <v>68</v>
      </c>
    </row>
    <row r="35" spans="1:1" x14ac:dyDescent="0.35">
      <c r="A35" t="s">
        <v>70</v>
      </c>
    </row>
    <row r="36" spans="1:1" x14ac:dyDescent="0.35">
      <c r="A36" t="s">
        <v>69</v>
      </c>
    </row>
    <row r="37" spans="1:1" x14ac:dyDescent="0.35">
      <c r="A37" t="s">
        <v>74</v>
      </c>
    </row>
    <row r="38" spans="1:1" x14ac:dyDescent="0.35">
      <c r="A38" t="s">
        <v>71</v>
      </c>
    </row>
    <row r="39" spans="1:1" x14ac:dyDescent="0.35">
      <c r="A39" t="s">
        <v>72</v>
      </c>
    </row>
    <row r="40" spans="1:1" x14ac:dyDescent="0.35">
      <c r="A40" t="s">
        <v>73</v>
      </c>
    </row>
    <row r="42" spans="1:1" x14ac:dyDescent="0.35">
      <c r="A42" t="s">
        <v>62</v>
      </c>
    </row>
    <row r="43" spans="1:1" x14ac:dyDescent="0.35">
      <c r="A43" t="s">
        <v>63</v>
      </c>
    </row>
    <row r="44" spans="1:1" x14ac:dyDescent="0.35">
      <c r="A44" t="s">
        <v>64</v>
      </c>
    </row>
    <row r="45" spans="1:1" x14ac:dyDescent="0.35">
      <c r="A45" t="s">
        <v>65</v>
      </c>
    </row>
    <row r="47" spans="1:1" x14ac:dyDescent="0.35">
      <c r="A47" t="s">
        <v>75</v>
      </c>
    </row>
    <row r="48" spans="1:1" x14ac:dyDescent="0.35">
      <c r="A48" t="s">
        <v>76</v>
      </c>
    </row>
    <row r="49" spans="1:1" x14ac:dyDescent="0.35">
      <c r="A49" t="s">
        <v>77</v>
      </c>
    </row>
    <row r="50" spans="1:1" x14ac:dyDescent="0.35">
      <c r="A50" t="s">
        <v>78</v>
      </c>
    </row>
    <row r="52" spans="1:1" x14ac:dyDescent="0.35">
      <c r="A52" t="s">
        <v>83</v>
      </c>
    </row>
    <row r="53" spans="1:1" x14ac:dyDescent="0.35">
      <c r="A53" t="s">
        <v>84</v>
      </c>
    </row>
    <row r="55" spans="1:1" x14ac:dyDescent="0.35">
      <c r="A55" t="s">
        <v>79</v>
      </c>
    </row>
    <row r="56" spans="1:1" x14ac:dyDescent="0.35">
      <c r="A56" t="s">
        <v>80</v>
      </c>
    </row>
    <row r="57" spans="1:1" x14ac:dyDescent="0.35">
      <c r="A57" t="s">
        <v>81</v>
      </c>
    </row>
    <row r="58" spans="1:1" x14ac:dyDescent="0.35">
      <c r="A58" t="s">
        <v>82</v>
      </c>
    </row>
  </sheetData>
  <hyperlinks>
    <hyperlink ref="B28" r:id="rId1" xr:uid="{5ACB08CE-1368-42D3-9F3D-A40FED497426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  <sheetView workbookViewId="1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11"/>
  <sheetViews>
    <sheetView workbookViewId="0"/>
    <sheetView workbookViewId="1">
      <selection activeCell="B1" sqref="B1:B1048576"/>
    </sheetView>
  </sheetViews>
  <sheetFormatPr defaultRowHeight="14.5" x14ac:dyDescent="0.35"/>
  <cols>
    <col min="1" max="1" width="25.17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E11"/>
  <sheetViews>
    <sheetView workbookViewId="0">
      <selection activeCell="E20" sqref="E20"/>
    </sheetView>
    <sheetView workbookViewId="1">
      <selection activeCell="B1" sqref="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1"/>
  <sheetViews>
    <sheetView workbookViewId="0">
      <selection activeCell="B11" sqref="B11"/>
    </sheetView>
    <sheetView workbookViewId="1">
      <selection activeCell="L27" sqref="L27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 s="2">
        <f t="shared" ref="B4:AE4" si="0">1-B6</f>
        <v>0.89800000000000002</v>
      </c>
      <c r="C4" s="2">
        <f t="shared" si="0"/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/>
      <c r="AG4" s="2"/>
      <c r="AH4" s="2"/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/>
      <c r="AG6" s="2"/>
      <c r="AH6" s="2"/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11"/>
  <sheetViews>
    <sheetView workbookViewId="0"/>
    <sheetView workbookViewId="1">
      <selection activeCell="C19" sqref="C19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IF('Biodiesel Fraction'!$B18,1-'Biodiesel Fraction'!B30,1)</f>
        <v>0.96982562724837695</v>
      </c>
      <c r="C5">
        <f>IF('Biodiesel Fraction'!$B18,1-'Biodiesel Fraction'!B30,1)</f>
        <v>0.96982562724837695</v>
      </c>
      <c r="D5">
        <f>IF('Biodiesel Fraction'!$B18,1-'Biodiesel Fraction'!D30,1)</f>
        <v>0.96770274212527518</v>
      </c>
      <c r="E5">
        <f>IF('Biodiesel Fraction'!$B18,1-'Biodiesel Fraction'!E30,1)</f>
        <v>0.9705282590691604</v>
      </c>
      <c r="F5">
        <f>IF('Biodiesel Fraction'!$B18,1-'Biodiesel Fraction'!F30,1)</f>
        <v>0.97011609103122398</v>
      </c>
      <c r="G5">
        <f>IF('Biodiesel Fraction'!$B18,1-'Biodiesel Fraction'!G30,1)</f>
        <v>0.9691751339364203</v>
      </c>
      <c r="H5">
        <f>IF('Biodiesel Fraction'!$B18,1-'Biodiesel Fraction'!H30,1)</f>
        <v>0.96848851535067337</v>
      </c>
      <c r="I5">
        <f>IF('Biodiesel Fraction'!$B18,1-'Biodiesel Fraction'!I30,1)</f>
        <v>0.96787276229020025</v>
      </c>
      <c r="J5">
        <f>IF('Biodiesel Fraction'!$B18,1-'Biodiesel Fraction'!J30,1)</f>
        <v>0.96601517924873792</v>
      </c>
      <c r="K5">
        <f>IF('Biodiesel Fraction'!$B18,1-'Biodiesel Fraction'!K30,1)</f>
        <v>0.96489710712523558</v>
      </c>
      <c r="L5">
        <f>IF('Biodiesel Fraction'!$B18,1-'Biodiesel Fraction'!L30,1)</f>
        <v>0.96382121684213296</v>
      </c>
      <c r="M5">
        <f>IF('Biodiesel Fraction'!$B18,1-'Biodiesel Fraction'!M30,1)</f>
        <v>0.96241036855772188</v>
      </c>
      <c r="N5">
        <f>IF('Biodiesel Fraction'!$B18,1-'Biodiesel Fraction'!N30,1)</f>
        <v>0.96184979658858993</v>
      </c>
      <c r="O5">
        <f>IF('Biodiesel Fraction'!$B18,1-'Biodiesel Fraction'!O30,1)</f>
        <v>0.96210696777590188</v>
      </c>
      <c r="P5">
        <f>IF('Biodiesel Fraction'!$B18,1-'Biodiesel Fraction'!P30,1)</f>
        <v>0.9624552368366982</v>
      </c>
      <c r="Q5">
        <f>IF('Biodiesel Fraction'!$B18,1-'Biodiesel Fraction'!Q30,1)</f>
        <v>0.96282877138405321</v>
      </c>
      <c r="R5">
        <f>IF('Biodiesel Fraction'!$B18,1-'Biodiesel Fraction'!R30,1)</f>
        <v>0.96330935140394358</v>
      </c>
      <c r="S5">
        <f>IF('Biodiesel Fraction'!$B18,1-'Biodiesel Fraction'!S30,1)</f>
        <v>0.96384683055695608</v>
      </c>
      <c r="T5">
        <f>IF('Biodiesel Fraction'!$B18,1-'Biodiesel Fraction'!T30,1)</f>
        <v>0.96442228307736455</v>
      </c>
      <c r="U5">
        <f>IF('Biodiesel Fraction'!$B18,1-'Biodiesel Fraction'!U30,1)</f>
        <v>0.96497791647537567</v>
      </c>
      <c r="V5">
        <f>IF('Biodiesel Fraction'!$B18,1-'Biodiesel Fraction'!V30,1)</f>
        <v>0.96568416797506273</v>
      </c>
      <c r="W5">
        <f>IF('Biodiesel Fraction'!$B18,1-'Biodiesel Fraction'!W30,1)</f>
        <v>0.96643121029784962</v>
      </c>
      <c r="X5">
        <f>IF('Biodiesel Fraction'!$B18,1-'Biodiesel Fraction'!X30,1)</f>
        <v>0.96720771934003236</v>
      </c>
      <c r="Y5">
        <f>IF('Biodiesel Fraction'!$B18,1-'Biodiesel Fraction'!Y30,1)</f>
        <v>0.96799342749348682</v>
      </c>
      <c r="Z5">
        <f>IF('Biodiesel Fraction'!$B18,1-'Biodiesel Fraction'!Z30,1)</f>
        <v>0.96879417989964511</v>
      </c>
      <c r="AA5">
        <f>IF('Biodiesel Fraction'!$B18,1-'Biodiesel Fraction'!AA30,1)</f>
        <v>0.96965503599833636</v>
      </c>
      <c r="AB5">
        <f>IF('Biodiesel Fraction'!$B18,1-'Biodiesel Fraction'!AB30,1)</f>
        <v>0.97054850074634302</v>
      </c>
      <c r="AC5">
        <f>IF('Biodiesel Fraction'!$B18,1-'Biodiesel Fraction'!AC30,1)</f>
        <v>0.97143707622117392</v>
      </c>
      <c r="AD5">
        <f>IF('Biodiesel Fraction'!$B18,1-'Biodiesel Fraction'!AD30,1)</f>
        <v>0.97236322336650394</v>
      </c>
      <c r="AE5">
        <f>IF('Biodiesel Fraction'!$B18,1-'Biodiesel Fraction'!AE30,1)</f>
        <v>0.97339509169426308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f>IF('Biodiesel Fraction'!$B18,'Biodiesel Fraction'!B30,0)</f>
        <v>3.0174372751623022E-2</v>
      </c>
      <c r="C7">
        <f>IF('Biodiesel Fraction'!$B18,'Biodiesel Fraction'!B30,0)</f>
        <v>3.0174372751623022E-2</v>
      </c>
      <c r="D7">
        <f>IF('Biodiesel Fraction'!$B18,'Biodiesel Fraction'!D30,0)</f>
        <v>3.2297257874724865E-2</v>
      </c>
      <c r="E7">
        <f>IF('Biodiesel Fraction'!$B18,'Biodiesel Fraction'!E30,0)</f>
        <v>2.94717409308396E-2</v>
      </c>
      <c r="F7">
        <f>IF('Biodiesel Fraction'!$B18,'Biodiesel Fraction'!F30,0)</f>
        <v>2.9883908968775991E-2</v>
      </c>
      <c r="G7">
        <f>IF('Biodiesel Fraction'!$B18,'Biodiesel Fraction'!G30,0)</f>
        <v>3.0824866063579686E-2</v>
      </c>
      <c r="H7">
        <f>IF('Biodiesel Fraction'!$B18,'Biodiesel Fraction'!H30,0)</f>
        <v>3.1511484649326661E-2</v>
      </c>
      <c r="I7">
        <f>IF('Biodiesel Fraction'!$B18,'Biodiesel Fraction'!I30,0)</f>
        <v>3.2127237709799743E-2</v>
      </c>
      <c r="J7">
        <f>IF('Biodiesel Fraction'!$B18,'Biodiesel Fraction'!J30,0)</f>
        <v>3.3984820751262072E-2</v>
      </c>
      <c r="K7">
        <f>IF('Biodiesel Fraction'!$B18,'Biodiesel Fraction'!K30,0)</f>
        <v>3.5102892874764376E-2</v>
      </c>
      <c r="L7">
        <f>IF('Biodiesel Fraction'!$B18,'Biodiesel Fraction'!L30,0)</f>
        <v>3.617878315786701E-2</v>
      </c>
      <c r="M7">
        <f>IF('Biodiesel Fraction'!$B18,'Biodiesel Fraction'!M30,0)</f>
        <v>3.7589631442278101E-2</v>
      </c>
      <c r="N7">
        <f>IF('Biodiesel Fraction'!$B18,'Biodiesel Fraction'!N30,0)</f>
        <v>3.8150203411410059E-2</v>
      </c>
      <c r="O7">
        <f>IF('Biodiesel Fraction'!$B18,'Biodiesel Fraction'!O30,0)</f>
        <v>3.7893032224098164E-2</v>
      </c>
      <c r="P7">
        <f>IF('Biodiesel Fraction'!$B18,'Biodiesel Fraction'!P30,0)</f>
        <v>3.7544763163301811E-2</v>
      </c>
      <c r="Q7">
        <f>IF('Biodiesel Fraction'!$B18,'Biodiesel Fraction'!Q30,0)</f>
        <v>3.7171228615946746E-2</v>
      </c>
      <c r="R7">
        <f>IF('Biodiesel Fraction'!$B18,'Biodiesel Fraction'!R30,0)</f>
        <v>3.6690648596056412E-2</v>
      </c>
      <c r="S7">
        <f>IF('Biodiesel Fraction'!$B18,'Biodiesel Fraction'!S30,0)</f>
        <v>3.6153169443043941E-2</v>
      </c>
      <c r="T7">
        <f>IF('Biodiesel Fraction'!$B18,'Biodiesel Fraction'!T30,0)</f>
        <v>3.5577716922635443E-2</v>
      </c>
      <c r="U7">
        <f>IF('Biodiesel Fraction'!$B18,'Biodiesel Fraction'!U30,0)</f>
        <v>3.5022083524624367E-2</v>
      </c>
      <c r="V7">
        <f>IF('Biodiesel Fraction'!$B18,'Biodiesel Fraction'!V30,0)</f>
        <v>3.4315832024937216E-2</v>
      </c>
      <c r="W7">
        <f>IF('Biodiesel Fraction'!$B18,'Biodiesel Fraction'!W30,0)</f>
        <v>3.3568789702150416E-2</v>
      </c>
      <c r="X7">
        <f>IF('Biodiesel Fraction'!$B18,'Biodiesel Fraction'!X30,0)</f>
        <v>3.2792280659967699E-2</v>
      </c>
      <c r="Y7">
        <f>IF('Biodiesel Fraction'!$B18,'Biodiesel Fraction'!Y30,0)</f>
        <v>3.2006572506513141E-2</v>
      </c>
      <c r="Z7">
        <f>IF('Biodiesel Fraction'!$B18,'Biodiesel Fraction'!Z30,0)</f>
        <v>3.1205820100354855E-2</v>
      </c>
      <c r="AA7">
        <f>IF('Biodiesel Fraction'!$B18,'Biodiesel Fraction'!AA30,0)</f>
        <v>3.034496400166365E-2</v>
      </c>
      <c r="AB7">
        <f>IF('Biodiesel Fraction'!$B18,'Biodiesel Fraction'!AB30,0)</f>
        <v>2.9451499253657025E-2</v>
      </c>
      <c r="AC7">
        <f>IF('Biodiesel Fraction'!$B18,'Biodiesel Fraction'!AC30,0)</f>
        <v>2.8562923778826028E-2</v>
      </c>
      <c r="AD7">
        <f>IF('Biodiesel Fraction'!$B18,'Biodiesel Fraction'!AD30,0)</f>
        <v>2.7636776633496039E-2</v>
      </c>
      <c r="AE7">
        <f>IF('Biodiesel Fraction'!$B18,'Biodiesel Fraction'!AE30,0)</f>
        <v>2.6604908305736957E-2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G11"/>
  <sheetViews>
    <sheetView workbookViewId="0">
      <selection activeCell="B4" sqref="B4"/>
    </sheetView>
    <sheetView workbookViewId="1">
      <selection activeCell="B6" sqref="B6"/>
    </sheetView>
  </sheetViews>
  <sheetFormatPr defaultRowHeight="14.5" x14ac:dyDescent="0.35"/>
  <cols>
    <col min="1" max="1" width="22.54296875" customWidth="1"/>
  </cols>
  <sheetData>
    <row r="1" spans="1:33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3" x14ac:dyDescent="0.3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3" x14ac:dyDescent="0.35">
      <c r="A4" t="s">
        <v>17</v>
      </c>
      <c r="B4" s="2">
        <f>'AEO 2022 Table 36'!F7/SUM('AEO 2022 Table 36'!F7:F8)*(1-B2)</f>
        <v>0.44894600673945501</v>
      </c>
      <c r="C4" s="2">
        <f>'AEO 2023 Table 36 Raw'!F7/SUM('AEO 2023 Table 36 Raw'!F7:F8)*(1-C2)</f>
        <v>0.44903090794324652</v>
      </c>
      <c r="D4" s="2">
        <f>'AEO 2023 Table 36 Raw'!G7/SUM('AEO 2023 Table 36 Raw'!G7:G8)*(1-D2)</f>
        <v>0.44901641030474015</v>
      </c>
      <c r="E4" s="2">
        <f>'AEO 2023 Table 36 Raw'!H7/SUM('AEO 2023 Table 36 Raw'!H7:H8)*(1-E2)</f>
        <v>0.44907014634923614</v>
      </c>
      <c r="F4" s="2">
        <f>'AEO 2023 Table 36 Raw'!I7/SUM('AEO 2023 Table 36 Raw'!I7:I8)*(1-F2)</f>
        <v>0.44905728586452914</v>
      </c>
      <c r="G4" s="2">
        <f>'AEO 2023 Table 36 Raw'!J7/SUM('AEO 2023 Table 36 Raw'!J7:J8)*(1-G2)</f>
        <v>0.44906619405886128</v>
      </c>
      <c r="H4" s="2">
        <f>'AEO 2023 Table 36 Raw'!K7/SUM('AEO 2023 Table 36 Raw'!K7:K8)*(1-H2)</f>
        <v>0.44907918788558054</v>
      </c>
      <c r="I4" s="2">
        <f>'AEO 2023 Table 36 Raw'!L7/SUM('AEO 2023 Table 36 Raw'!L7:L8)*(1-I2)</f>
        <v>0.44909582893136263</v>
      </c>
      <c r="J4" s="2">
        <f>'AEO 2023 Table 36 Raw'!M7/SUM('AEO 2023 Table 36 Raw'!M7:M8)*(1-J2)</f>
        <v>0.44911496437710824</v>
      </c>
      <c r="K4" s="2">
        <f>'AEO 2023 Table 36 Raw'!N7/SUM('AEO 2023 Table 36 Raw'!N7:N8)*(1-K2)</f>
        <v>0.44913546096854412</v>
      </c>
      <c r="L4" s="2">
        <f>'AEO 2023 Table 36 Raw'!O7/SUM('AEO 2023 Table 36 Raw'!O7:O8)*(1-L2)</f>
        <v>0.44915682790667982</v>
      </c>
      <c r="M4" s="2">
        <f>'AEO 2023 Table 36 Raw'!P7/SUM('AEO 2023 Table 36 Raw'!P7:P8)*(1-M2)</f>
        <v>0.44917819055639702</v>
      </c>
      <c r="N4" s="2">
        <f>'AEO 2023 Table 36 Raw'!Q7/SUM('AEO 2023 Table 36 Raw'!Q7:Q8)*(1-N2)</f>
        <v>0.44919904275753453</v>
      </c>
      <c r="O4" s="2">
        <f>'AEO 2023 Table 36 Raw'!R7/SUM('AEO 2023 Table 36 Raw'!R7:R8)*(1-O2)</f>
        <v>0.4492184473356986</v>
      </c>
      <c r="P4" s="2">
        <f>'AEO 2023 Table 36 Raw'!S7/SUM('AEO 2023 Table 36 Raw'!S7:S8)*(1-P2)</f>
        <v>0.44923499311725906</v>
      </c>
      <c r="Q4" s="2">
        <f>'AEO 2023 Table 36 Raw'!T7/SUM('AEO 2023 Table 36 Raw'!T7:T8)*(1-Q2)</f>
        <v>0.44925048481808927</v>
      </c>
      <c r="R4" s="2">
        <f>'AEO 2023 Table 36 Raw'!U7/SUM('AEO 2023 Table 36 Raw'!U7:U8)*(1-R2)</f>
        <v>0.44926038506300203</v>
      </c>
      <c r="S4" s="2">
        <f>'AEO 2023 Table 36 Raw'!V7/SUM('AEO 2023 Table 36 Raw'!V7:V8)*(1-S2)</f>
        <v>0.44926643522378323</v>
      </c>
      <c r="T4" s="2">
        <f>'AEO 2023 Table 36 Raw'!W7/SUM('AEO 2023 Table 36 Raw'!W7:W8)*(1-T2)</f>
        <v>0.44926824376400976</v>
      </c>
      <c r="U4" s="2">
        <f>'AEO 2023 Table 36 Raw'!X7/SUM('AEO 2023 Table 36 Raw'!X7:X8)*(1-U2)</f>
        <v>0.44926669553836307</v>
      </c>
      <c r="V4" s="2">
        <f>'AEO 2023 Table 36 Raw'!Y7/SUM('AEO 2023 Table 36 Raw'!Y7:Y8)*(1-V2)</f>
        <v>0.44926316168124414</v>
      </c>
      <c r="W4" s="2">
        <f>'AEO 2023 Table 36 Raw'!Z7/SUM('AEO 2023 Table 36 Raw'!Z7:Z8)*(1-W2)</f>
        <v>0.44925805438935312</v>
      </c>
      <c r="X4" s="2">
        <f>'AEO 2023 Table 36 Raw'!AA7/SUM('AEO 2023 Table 36 Raw'!AA7:AA8)*(1-X2)</f>
        <v>0.44925018640576531</v>
      </c>
      <c r="Y4" s="2">
        <f>'AEO 2023 Table 36 Raw'!AB7/SUM('AEO 2023 Table 36 Raw'!AB7:AB8)*(1-Y2)</f>
        <v>0.44924352565773945</v>
      </c>
      <c r="Z4" s="2">
        <f>'AEO 2023 Table 36 Raw'!AC7/SUM('AEO 2023 Table 36 Raw'!AC7:AC8)*(1-Z2)</f>
        <v>0.44923645684598268</v>
      </c>
      <c r="AA4" s="2">
        <f>'AEO 2023 Table 36 Raw'!AD7/SUM('AEO 2023 Table 36 Raw'!AD7:AD8)*(1-AA2)</f>
        <v>0.4492314694333458</v>
      </c>
      <c r="AB4" s="2">
        <f>'AEO 2023 Table 36 Raw'!AE7/SUM('AEO 2023 Table 36 Raw'!AE7:AE8)*(1-AB2)</f>
        <v>0.44922378198109159</v>
      </c>
      <c r="AC4" s="2">
        <f>'AEO 2023 Table 36 Raw'!AF7/SUM('AEO 2023 Table 36 Raw'!AF7:AF8)*(1-AC2)</f>
        <v>0.44921792253441456</v>
      </c>
      <c r="AD4" s="2">
        <f>'AEO 2023 Table 36 Raw'!AG7/SUM('AEO 2023 Table 36 Raw'!AG7:AG8)*(1-AD2)</f>
        <v>0.44921021800824235</v>
      </c>
      <c r="AE4" s="2">
        <f>'AEO 2023 Table 36 Raw'!AH7/SUM('AEO 2023 Table 36 Raw'!AH7:AH8)*(1-AE2)</f>
        <v>0.44920449239135835</v>
      </c>
      <c r="AF4" s="2"/>
      <c r="AG4" s="2"/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3" x14ac:dyDescent="0.35">
      <c r="A6" t="s">
        <v>19</v>
      </c>
      <c r="B6" s="2">
        <f>'AEO 2022 Table 36'!F8/SUM('AEO 2022 Table 36'!F7:F8)*(1-B2)</f>
        <v>1.0539932605449442E-3</v>
      </c>
      <c r="C6" s="2">
        <f>'AEO 2023 Table 36 Raw'!F8/SUM('AEO 2023 Table 36 Raw'!F7:F8)*(1-C2)</f>
        <v>9.6909205675343383E-4</v>
      </c>
      <c r="D6" s="2">
        <f>'AEO 2023 Table 36 Raw'!G8/SUM('AEO 2023 Table 36 Raw'!G7:G8)*(1-D2)</f>
        <v>9.8358969525984665E-4</v>
      </c>
      <c r="E6" s="2">
        <f>'AEO 2023 Table 36 Raw'!H8/SUM('AEO 2023 Table 36 Raw'!H7:H8)*(1-E2)</f>
        <v>9.2985365076385786E-4</v>
      </c>
      <c r="F6" s="2">
        <f>'AEO 2023 Table 36 Raw'!I8/SUM('AEO 2023 Table 36 Raw'!I7:I8)*(1-F2)</f>
        <v>9.4271413547086281E-4</v>
      </c>
      <c r="G6" s="2">
        <f>'AEO 2023 Table 36 Raw'!J8/SUM('AEO 2023 Table 36 Raw'!J7:J8)*(1-G2)</f>
        <v>9.3380594113868457E-4</v>
      </c>
      <c r="H6" s="2">
        <f>'AEO 2023 Table 36 Raw'!K8/SUM('AEO 2023 Table 36 Raw'!K7:K8)*(1-H2)</f>
        <v>9.2081211441941016E-4</v>
      </c>
      <c r="I6" s="2">
        <f>'AEO 2023 Table 36 Raw'!L8/SUM('AEO 2023 Table 36 Raw'!L7:L8)*(1-I2)</f>
        <v>9.0417106863733849E-4</v>
      </c>
      <c r="J6" s="2">
        <f>'AEO 2023 Table 36 Raw'!M8/SUM('AEO 2023 Table 36 Raw'!M7:M8)*(1-J2)</f>
        <v>8.8503562289174215E-4</v>
      </c>
      <c r="K6" s="2">
        <f>'AEO 2023 Table 36 Raw'!N8/SUM('AEO 2023 Table 36 Raw'!N7:N8)*(1-K2)</f>
        <v>8.6453903145585745E-4</v>
      </c>
      <c r="L6" s="2">
        <f>'AEO 2023 Table 36 Raw'!O8/SUM('AEO 2023 Table 36 Raw'!O7:O8)*(1-L2)</f>
        <v>8.4317209332012831E-4</v>
      </c>
      <c r="M6" s="2">
        <f>'AEO 2023 Table 36 Raw'!P8/SUM('AEO 2023 Table 36 Raw'!P7:P8)*(1-M2)</f>
        <v>8.2180944360294719E-4</v>
      </c>
      <c r="N6" s="2">
        <f>'AEO 2023 Table 36 Raw'!Q8/SUM('AEO 2023 Table 36 Raw'!Q7:Q8)*(1-N2)</f>
        <v>8.0095724246540467E-4</v>
      </c>
      <c r="O6" s="2">
        <f>'AEO 2023 Table 36 Raw'!R8/SUM('AEO 2023 Table 36 Raw'!R7:R8)*(1-O2)</f>
        <v>7.8155266430136004E-4</v>
      </c>
      <c r="P6" s="2">
        <f>'AEO 2023 Table 36 Raw'!S8/SUM('AEO 2023 Table 36 Raw'!S7:S8)*(1-P2)</f>
        <v>7.6500688274090645E-4</v>
      </c>
      <c r="Q6" s="2">
        <f>'AEO 2023 Table 36 Raw'!T8/SUM('AEO 2023 Table 36 Raw'!T7:T8)*(1-Q2)</f>
        <v>7.4951518191071671E-4</v>
      </c>
      <c r="R6" s="2">
        <f>'AEO 2023 Table 36 Raw'!U8/SUM('AEO 2023 Table 36 Raw'!U7:U8)*(1-R2)</f>
        <v>7.3961493699790503E-4</v>
      </c>
      <c r="S6" s="2">
        <f>'AEO 2023 Table 36 Raw'!V8/SUM('AEO 2023 Table 36 Raw'!V7:V8)*(1-S2)</f>
        <v>7.3356477621667202E-4</v>
      </c>
      <c r="T6" s="2">
        <f>'AEO 2023 Table 36 Raw'!W8/SUM('AEO 2023 Table 36 Raw'!W7:W8)*(1-T2)</f>
        <v>7.3175623599016281E-4</v>
      </c>
      <c r="U6" s="2">
        <f>'AEO 2023 Table 36 Raw'!X8/SUM('AEO 2023 Table 36 Raw'!X7:X8)*(1-U2)</f>
        <v>7.3330446163693023E-4</v>
      </c>
      <c r="V6" s="2">
        <f>'AEO 2023 Table 36 Raw'!Y8/SUM('AEO 2023 Table 36 Raw'!Y7:Y8)*(1-V2)</f>
        <v>7.3683831875582737E-4</v>
      </c>
      <c r="W6" s="2">
        <f>'AEO 2023 Table 36 Raw'!Z8/SUM('AEO 2023 Table 36 Raw'!Z7:Z8)*(1-W2)</f>
        <v>7.4194561064679131E-4</v>
      </c>
      <c r="X6" s="2">
        <f>'AEO 2023 Table 36 Raw'!AA8/SUM('AEO 2023 Table 36 Raw'!AA7:AA8)*(1-X2)</f>
        <v>7.4981359423463827E-4</v>
      </c>
      <c r="Y6" s="2">
        <f>'AEO 2023 Table 36 Raw'!AB8/SUM('AEO 2023 Table 36 Raw'!AB7:AB8)*(1-Y2)</f>
        <v>7.564743422604893E-4</v>
      </c>
      <c r="Z6" s="2">
        <f>'AEO 2023 Table 36 Raw'!AC8/SUM('AEO 2023 Table 36 Raw'!AC7:AC8)*(1-Z2)</f>
        <v>7.6354315401729674E-4</v>
      </c>
      <c r="AA6" s="2">
        <f>'AEO 2023 Table 36 Raw'!AD8/SUM('AEO 2023 Table 36 Raw'!AD7:AD8)*(1-AA2)</f>
        <v>7.6853056665414593E-4</v>
      </c>
      <c r="AB6" s="2">
        <f>'AEO 2023 Table 36 Raw'!AE8/SUM('AEO 2023 Table 36 Raw'!AE7:AE8)*(1-AB2)</f>
        <v>7.7621801890835813E-4</v>
      </c>
      <c r="AC6" s="2">
        <f>'AEO 2023 Table 36 Raw'!AF8/SUM('AEO 2023 Table 36 Raw'!AF7:AF8)*(1-AC2)</f>
        <v>7.8207746558535797E-4</v>
      </c>
      <c r="AD6" s="2">
        <f>'AEO 2023 Table 36 Raw'!AG8/SUM('AEO 2023 Table 36 Raw'!AG7:AG8)*(1-AD2)</f>
        <v>7.8978199175759752E-4</v>
      </c>
      <c r="AE6" s="2">
        <f>'AEO 2023 Table 36 Raw'!AH8/SUM('AEO 2023 Table 36 Raw'!AH7:AH8)*(1-AE2)</f>
        <v>7.9550760864159826E-4</v>
      </c>
      <c r="AF6" s="2"/>
      <c r="AG6" s="2"/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  <ignoredErrors>
    <ignoredError sqref="B5:AE5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11"/>
  <sheetViews>
    <sheetView workbookViewId="0">
      <selection activeCell="A11" sqref="A11"/>
    </sheetView>
    <sheetView workbookViewId="1">
      <selection activeCell="B11" sqref="B11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11"/>
  <sheetViews>
    <sheetView workbookViewId="0">
      <selection activeCell="A11" sqref="A11"/>
    </sheetView>
    <sheetView workbookViewId="1">
      <selection activeCell="B11" sqref="B11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11"/>
  <sheetViews>
    <sheetView workbookViewId="0"/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68CB-69FB-4B2C-9DE3-151B8305E68F}">
  <dimension ref="A1:C47"/>
  <sheetViews>
    <sheetView topLeftCell="A34" workbookViewId="0">
      <selection activeCell="A48" sqref="A48"/>
    </sheetView>
    <sheetView workbookViewId="1"/>
  </sheetViews>
  <sheetFormatPr defaultRowHeight="14.5" x14ac:dyDescent="0.35"/>
  <sheetData>
    <row r="1" spans="1:3" x14ac:dyDescent="0.35">
      <c r="A1" t="s">
        <v>169</v>
      </c>
    </row>
    <row r="2" spans="1:3" x14ac:dyDescent="0.35">
      <c r="A2" t="s">
        <v>168</v>
      </c>
    </row>
    <row r="3" spans="1:3" x14ac:dyDescent="0.35">
      <c r="A3" t="s">
        <v>167</v>
      </c>
    </row>
    <row r="4" spans="1:3" x14ac:dyDescent="0.35">
      <c r="A4" t="s">
        <v>166</v>
      </c>
    </row>
    <row r="5" spans="1:3" x14ac:dyDescent="0.35">
      <c r="A5" t="s">
        <v>165</v>
      </c>
    </row>
    <row r="7" spans="1:3" x14ac:dyDescent="0.35">
      <c r="B7" t="s">
        <v>164</v>
      </c>
      <c r="C7" t="s">
        <v>163</v>
      </c>
    </row>
    <row r="8" spans="1:3" x14ac:dyDescent="0.35">
      <c r="A8">
        <v>1981</v>
      </c>
      <c r="B8">
        <v>8.3000000000000004E-2</v>
      </c>
      <c r="C8">
        <v>0.08</v>
      </c>
    </row>
    <row r="9" spans="1:3" x14ac:dyDescent="0.35">
      <c r="A9">
        <v>1982</v>
      </c>
      <c r="B9">
        <v>0.22600000000000001</v>
      </c>
      <c r="C9">
        <v>0.22</v>
      </c>
    </row>
    <row r="10" spans="1:3" x14ac:dyDescent="0.35">
      <c r="A10">
        <v>1983</v>
      </c>
      <c r="B10">
        <v>0.41499999999999998</v>
      </c>
      <c r="C10">
        <v>0.41</v>
      </c>
    </row>
    <row r="11" spans="1:3" x14ac:dyDescent="0.35">
      <c r="A11">
        <v>1984</v>
      </c>
      <c r="B11">
        <v>0.51</v>
      </c>
      <c r="C11">
        <v>0.5</v>
      </c>
    </row>
    <row r="12" spans="1:3" x14ac:dyDescent="0.35">
      <c r="A12">
        <v>1985</v>
      </c>
      <c r="B12">
        <v>0.61699999999999999</v>
      </c>
      <c r="C12">
        <v>0.59</v>
      </c>
    </row>
    <row r="13" spans="1:3" x14ac:dyDescent="0.35">
      <c r="A13">
        <v>1986</v>
      </c>
      <c r="B13">
        <v>0.71199999999999997</v>
      </c>
      <c r="C13">
        <v>0.66</v>
      </c>
    </row>
    <row r="14" spans="1:3" x14ac:dyDescent="0.35">
      <c r="A14">
        <v>1987</v>
      </c>
      <c r="B14">
        <v>0.81899999999999995</v>
      </c>
      <c r="C14">
        <v>0.74</v>
      </c>
    </row>
    <row r="15" spans="1:3" x14ac:dyDescent="0.35">
      <c r="A15">
        <v>1988</v>
      </c>
      <c r="B15">
        <v>0.83099999999999996</v>
      </c>
      <c r="C15">
        <v>0.74</v>
      </c>
    </row>
    <row r="16" spans="1:3" x14ac:dyDescent="0.35">
      <c r="A16">
        <v>1989</v>
      </c>
      <c r="B16">
        <v>0.84299999999999997</v>
      </c>
      <c r="C16">
        <v>0.75</v>
      </c>
    </row>
    <row r="17" spans="1:3" x14ac:dyDescent="0.35">
      <c r="A17">
        <v>1990</v>
      </c>
      <c r="B17">
        <v>0.748</v>
      </c>
      <c r="C17">
        <v>0.67</v>
      </c>
    </row>
    <row r="18" spans="1:3" x14ac:dyDescent="0.35">
      <c r="A18">
        <v>1991</v>
      </c>
      <c r="B18">
        <v>0.86599999999999999</v>
      </c>
      <c r="C18">
        <v>0.79</v>
      </c>
    </row>
    <row r="19" spans="1:3" x14ac:dyDescent="0.35">
      <c r="A19">
        <v>1992</v>
      </c>
      <c r="B19">
        <v>0.98499999999999999</v>
      </c>
      <c r="C19">
        <v>0.88</v>
      </c>
    </row>
    <row r="20" spans="1:3" x14ac:dyDescent="0.35">
      <c r="A20">
        <v>1993</v>
      </c>
      <c r="B20">
        <v>1.151</v>
      </c>
      <c r="C20">
        <v>1</v>
      </c>
    </row>
    <row r="21" spans="1:3" x14ac:dyDescent="0.35">
      <c r="A21">
        <v>1994</v>
      </c>
      <c r="B21">
        <v>1.2889999999999999</v>
      </c>
      <c r="C21">
        <v>1.1100000000000001</v>
      </c>
    </row>
    <row r="22" spans="1:3" x14ac:dyDescent="0.35">
      <c r="A22">
        <v>1995</v>
      </c>
      <c r="B22">
        <v>1.383</v>
      </c>
      <c r="C22">
        <v>1.1599999999999999</v>
      </c>
    </row>
    <row r="23" spans="1:3" x14ac:dyDescent="0.35">
      <c r="A23">
        <v>1996</v>
      </c>
      <c r="B23">
        <v>0.99199999999999999</v>
      </c>
      <c r="C23">
        <v>0.82</v>
      </c>
    </row>
    <row r="24" spans="1:3" x14ac:dyDescent="0.35">
      <c r="A24">
        <v>1997</v>
      </c>
      <c r="B24">
        <v>1.256</v>
      </c>
      <c r="C24">
        <v>1.02</v>
      </c>
    </row>
    <row r="25" spans="1:3" x14ac:dyDescent="0.35">
      <c r="A25">
        <v>1998</v>
      </c>
      <c r="B25">
        <v>1.3879999999999999</v>
      </c>
      <c r="C25">
        <v>1.1000000000000001</v>
      </c>
    </row>
    <row r="26" spans="1:3" x14ac:dyDescent="0.35">
      <c r="A26">
        <v>1999</v>
      </c>
      <c r="B26">
        <v>1.4430000000000001</v>
      </c>
      <c r="C26">
        <v>1.1200000000000001</v>
      </c>
    </row>
    <row r="27" spans="1:3" x14ac:dyDescent="0.35">
      <c r="A27">
        <v>2000</v>
      </c>
      <c r="B27">
        <v>1.653</v>
      </c>
      <c r="C27">
        <v>1.27</v>
      </c>
    </row>
    <row r="28" spans="1:3" x14ac:dyDescent="0.35">
      <c r="A28">
        <v>2001</v>
      </c>
      <c r="B28">
        <v>1.7410000000000001</v>
      </c>
      <c r="C28">
        <v>1.32</v>
      </c>
    </row>
    <row r="29" spans="1:3" x14ac:dyDescent="0.35">
      <c r="A29">
        <v>2002</v>
      </c>
      <c r="B29">
        <v>2.073</v>
      </c>
      <c r="C29">
        <v>1.53</v>
      </c>
    </row>
    <row r="30" spans="1:3" x14ac:dyDescent="0.35">
      <c r="A30">
        <v>2003</v>
      </c>
      <c r="B30">
        <v>2.8260000000000001</v>
      </c>
      <c r="C30">
        <v>2.06</v>
      </c>
    </row>
    <row r="31" spans="1:3" x14ac:dyDescent="0.35">
      <c r="A31">
        <v>2004</v>
      </c>
      <c r="B31">
        <v>3.552</v>
      </c>
      <c r="C31">
        <v>2.54</v>
      </c>
    </row>
    <row r="32" spans="1:3" x14ac:dyDescent="0.35">
      <c r="A32">
        <v>2005</v>
      </c>
      <c r="B32">
        <v>4.0590000000000002</v>
      </c>
      <c r="C32">
        <v>2.89</v>
      </c>
    </row>
    <row r="33" spans="1:3" x14ac:dyDescent="0.35">
      <c r="A33">
        <v>2006</v>
      </c>
      <c r="B33">
        <v>5.4809999999999999</v>
      </c>
      <c r="C33">
        <v>3.86</v>
      </c>
    </row>
    <row r="34" spans="1:3" x14ac:dyDescent="0.35">
      <c r="A34">
        <v>2007</v>
      </c>
      <c r="B34">
        <v>6.8860000000000001</v>
      </c>
      <c r="C34">
        <v>4.84</v>
      </c>
    </row>
    <row r="35" spans="1:3" x14ac:dyDescent="0.35">
      <c r="A35">
        <v>2008</v>
      </c>
      <c r="B35">
        <v>9.6829999999999998</v>
      </c>
      <c r="C35">
        <v>7.01</v>
      </c>
    </row>
    <row r="36" spans="1:3" x14ac:dyDescent="0.35">
      <c r="A36">
        <v>2009</v>
      </c>
      <c r="B36">
        <v>11.037000000000001</v>
      </c>
      <c r="C36">
        <v>8</v>
      </c>
    </row>
    <row r="37" spans="1:3" x14ac:dyDescent="0.35">
      <c r="A37">
        <v>2010</v>
      </c>
      <c r="B37">
        <v>12.859</v>
      </c>
      <c r="C37">
        <v>9.33</v>
      </c>
    </row>
    <row r="38" spans="1:3" x14ac:dyDescent="0.35">
      <c r="A38">
        <v>2011</v>
      </c>
      <c r="B38">
        <v>12.893000000000001</v>
      </c>
      <c r="C38">
        <v>9.61</v>
      </c>
    </row>
    <row r="39" spans="1:3" x14ac:dyDescent="0.35">
      <c r="A39">
        <v>2012</v>
      </c>
      <c r="B39">
        <v>12.882</v>
      </c>
      <c r="C39">
        <v>9.65</v>
      </c>
    </row>
    <row r="40" spans="1:3" x14ac:dyDescent="0.35">
      <c r="A40">
        <v>2013</v>
      </c>
      <c r="B40">
        <v>13.215999999999999</v>
      </c>
      <c r="C40">
        <v>9.75</v>
      </c>
    </row>
    <row r="41" spans="1:3" x14ac:dyDescent="0.35">
      <c r="A41">
        <v>2014</v>
      </c>
      <c r="B41">
        <v>13.444000000000001</v>
      </c>
      <c r="C41">
        <v>9.83</v>
      </c>
    </row>
    <row r="42" spans="1:3" x14ac:dyDescent="0.35">
      <c r="A42">
        <v>2015</v>
      </c>
      <c r="B42">
        <v>13.946999999999999</v>
      </c>
      <c r="C42">
        <v>9.91</v>
      </c>
    </row>
    <row r="43" spans="1:3" x14ac:dyDescent="0.35">
      <c r="A43">
        <v>2016</v>
      </c>
      <c r="B43">
        <v>14.356</v>
      </c>
      <c r="C43">
        <v>10.02</v>
      </c>
    </row>
    <row r="44" spans="1:3" x14ac:dyDescent="0.35">
      <c r="A44">
        <v>2017</v>
      </c>
      <c r="B44">
        <v>14.484999999999999</v>
      </c>
      <c r="C44">
        <v>10.130000000000001</v>
      </c>
    </row>
    <row r="45" spans="1:3" x14ac:dyDescent="0.35">
      <c r="A45">
        <v>2018</v>
      </c>
      <c r="B45">
        <v>14.42</v>
      </c>
      <c r="C45">
        <v>10.08</v>
      </c>
    </row>
    <row r="46" spans="1:3" x14ac:dyDescent="0.35">
      <c r="A46">
        <v>2019</v>
      </c>
      <c r="B46">
        <v>14.552</v>
      </c>
      <c r="C46">
        <v>10.199999999999999</v>
      </c>
    </row>
    <row r="47" spans="1:3" x14ac:dyDescent="0.35">
      <c r="A47">
        <v>2020</v>
      </c>
      <c r="B47">
        <v>12.629</v>
      </c>
      <c r="C47">
        <v>10.23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B1" activeCellId="1" sqref="C1:C1048576 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11"/>
  <sheetViews>
    <sheetView workbookViewId="0">
      <selection activeCell="A6" sqref="A6"/>
    </sheetView>
    <sheetView workbookViewId="1">
      <selection activeCell="AF1" sqref="AF1:AF1048576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 s="2">
        <f>1-B6</f>
        <v>0.89800000000000002</v>
      </c>
      <c r="C4" s="2">
        <f t="shared" ref="C4:AE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/>
      <c r="AG4" s="2"/>
      <c r="AH4" s="2"/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/>
      <c r="AG6" s="2"/>
      <c r="AH6" s="2"/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  <ignoredErrors>
    <ignoredError sqref="B5:AE5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11"/>
  <sheetViews>
    <sheetView workbookViewId="0"/>
    <sheetView workbookViewId="1">
      <selection activeCell="B1" sqref="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IF('Biodiesel Fraction'!$B19,1-'Biodiesel Fraction'!B30,1)</f>
        <v>0.96982562724837695</v>
      </c>
      <c r="C5">
        <f>IF('Biodiesel Fraction'!$B19,1-'Biodiesel Fraction'!B30,1)</f>
        <v>0.96982562724837695</v>
      </c>
      <c r="D5">
        <f>IF('Biodiesel Fraction'!$B19,1-'Biodiesel Fraction'!D30,1)</f>
        <v>0.96770274212527518</v>
      </c>
      <c r="E5">
        <f>IF('Biodiesel Fraction'!$B19,1-'Biodiesel Fraction'!E30,1)</f>
        <v>0.9705282590691604</v>
      </c>
      <c r="F5">
        <f>IF('Biodiesel Fraction'!$B19,1-'Biodiesel Fraction'!F30,1)</f>
        <v>0.97011609103122398</v>
      </c>
      <c r="G5">
        <f>IF('Biodiesel Fraction'!$B19,1-'Biodiesel Fraction'!G30,1)</f>
        <v>0.9691751339364203</v>
      </c>
      <c r="H5">
        <f>IF('Biodiesel Fraction'!$B19,1-'Biodiesel Fraction'!H30,1)</f>
        <v>0.96848851535067337</v>
      </c>
      <c r="I5">
        <f>IF('Biodiesel Fraction'!$B19,1-'Biodiesel Fraction'!I30,1)</f>
        <v>0.96787276229020025</v>
      </c>
      <c r="J5">
        <f>IF('Biodiesel Fraction'!$B19,1-'Biodiesel Fraction'!J30,1)</f>
        <v>0.96601517924873792</v>
      </c>
      <c r="K5">
        <f>IF('Biodiesel Fraction'!$B19,1-'Biodiesel Fraction'!K30,1)</f>
        <v>0.96489710712523558</v>
      </c>
      <c r="L5">
        <f>IF('Biodiesel Fraction'!$B19,1-'Biodiesel Fraction'!L30,1)</f>
        <v>0.96382121684213296</v>
      </c>
      <c r="M5">
        <f>IF('Biodiesel Fraction'!$B19,1-'Biodiesel Fraction'!M30,1)</f>
        <v>0.96241036855772188</v>
      </c>
      <c r="N5">
        <f>IF('Biodiesel Fraction'!$B19,1-'Biodiesel Fraction'!N30,1)</f>
        <v>0.96184979658858993</v>
      </c>
      <c r="O5">
        <f>IF('Biodiesel Fraction'!$B19,1-'Biodiesel Fraction'!O30,1)</f>
        <v>0.96210696777590188</v>
      </c>
      <c r="P5">
        <f>IF('Biodiesel Fraction'!$B19,1-'Biodiesel Fraction'!P30,1)</f>
        <v>0.9624552368366982</v>
      </c>
      <c r="Q5">
        <f>IF('Biodiesel Fraction'!$B19,1-'Biodiesel Fraction'!Q30,1)</f>
        <v>0.96282877138405321</v>
      </c>
      <c r="R5">
        <f>IF('Biodiesel Fraction'!$B19,1-'Biodiesel Fraction'!R30,1)</f>
        <v>0.96330935140394358</v>
      </c>
      <c r="S5">
        <f>IF('Biodiesel Fraction'!$B19,1-'Biodiesel Fraction'!S30,1)</f>
        <v>0.96384683055695608</v>
      </c>
      <c r="T5">
        <f>IF('Biodiesel Fraction'!$B19,1-'Biodiesel Fraction'!T30,1)</f>
        <v>0.96442228307736455</v>
      </c>
      <c r="U5">
        <f>IF('Biodiesel Fraction'!$B19,1-'Biodiesel Fraction'!U30,1)</f>
        <v>0.96497791647537567</v>
      </c>
      <c r="V5">
        <f>IF('Biodiesel Fraction'!$B19,1-'Biodiesel Fraction'!V30,1)</f>
        <v>0.96568416797506273</v>
      </c>
      <c r="W5">
        <f>IF('Biodiesel Fraction'!$B19,1-'Biodiesel Fraction'!W30,1)</f>
        <v>0.96643121029784962</v>
      </c>
      <c r="X5">
        <f>IF('Biodiesel Fraction'!$B19,1-'Biodiesel Fraction'!X30,1)</f>
        <v>0.96720771934003236</v>
      </c>
      <c r="Y5">
        <f>IF('Biodiesel Fraction'!$B19,1-'Biodiesel Fraction'!Y30,1)</f>
        <v>0.96799342749348682</v>
      </c>
      <c r="Z5">
        <f>IF('Biodiesel Fraction'!$B19,1-'Biodiesel Fraction'!Z30,1)</f>
        <v>0.96879417989964511</v>
      </c>
      <c r="AA5">
        <f>IF('Biodiesel Fraction'!$B19,1-'Biodiesel Fraction'!AA30,1)</f>
        <v>0.96965503599833636</v>
      </c>
      <c r="AB5">
        <f>IF('Biodiesel Fraction'!$B19,1-'Biodiesel Fraction'!AB30,1)</f>
        <v>0.97054850074634302</v>
      </c>
      <c r="AC5">
        <f>IF('Biodiesel Fraction'!$B19,1-'Biodiesel Fraction'!AC30,1)</f>
        <v>0.97143707622117392</v>
      </c>
      <c r="AD5">
        <f>IF('Biodiesel Fraction'!$B19,1-'Biodiesel Fraction'!AD30,1)</f>
        <v>0.97236322336650394</v>
      </c>
      <c r="AE5">
        <f>IF('Biodiesel Fraction'!$B19,1-'Biodiesel Fraction'!AE30,1)</f>
        <v>0.97339509169426308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f>IF('Biodiesel Fraction'!$B19,'Biodiesel Fraction'!B30,0)</f>
        <v>3.0174372751623022E-2</v>
      </c>
      <c r="C7">
        <f>IF('Biodiesel Fraction'!$B19,'Biodiesel Fraction'!B30,0)</f>
        <v>3.0174372751623022E-2</v>
      </c>
      <c r="D7">
        <f>IF('Biodiesel Fraction'!$B19,'Biodiesel Fraction'!D30,0)</f>
        <v>3.2297257874724865E-2</v>
      </c>
      <c r="E7">
        <f>IF('Biodiesel Fraction'!$B19,'Biodiesel Fraction'!E30,0)</f>
        <v>2.94717409308396E-2</v>
      </c>
      <c r="F7">
        <f>IF('Biodiesel Fraction'!$B19,'Biodiesel Fraction'!F30,0)</f>
        <v>2.9883908968775991E-2</v>
      </c>
      <c r="G7">
        <f>IF('Biodiesel Fraction'!$B19,'Biodiesel Fraction'!G30,0)</f>
        <v>3.0824866063579686E-2</v>
      </c>
      <c r="H7">
        <f>IF('Biodiesel Fraction'!$B19,'Biodiesel Fraction'!H30,0)</f>
        <v>3.1511484649326661E-2</v>
      </c>
      <c r="I7">
        <f>IF('Biodiesel Fraction'!$B19,'Biodiesel Fraction'!I30,0)</f>
        <v>3.2127237709799743E-2</v>
      </c>
      <c r="J7">
        <f>IF('Biodiesel Fraction'!$B19,'Biodiesel Fraction'!J30,0)</f>
        <v>3.3984820751262072E-2</v>
      </c>
      <c r="K7">
        <f>IF('Biodiesel Fraction'!$B19,'Biodiesel Fraction'!K30,0)</f>
        <v>3.5102892874764376E-2</v>
      </c>
      <c r="L7">
        <f>IF('Biodiesel Fraction'!$B19,'Biodiesel Fraction'!L30,0)</f>
        <v>3.617878315786701E-2</v>
      </c>
      <c r="M7">
        <f>IF('Biodiesel Fraction'!$B19,'Biodiesel Fraction'!M30,0)</f>
        <v>3.7589631442278101E-2</v>
      </c>
      <c r="N7">
        <f>IF('Biodiesel Fraction'!$B19,'Biodiesel Fraction'!N30,0)</f>
        <v>3.8150203411410059E-2</v>
      </c>
      <c r="O7">
        <f>IF('Biodiesel Fraction'!$B19,'Biodiesel Fraction'!O30,0)</f>
        <v>3.7893032224098164E-2</v>
      </c>
      <c r="P7">
        <f>IF('Biodiesel Fraction'!$B19,'Biodiesel Fraction'!P30,0)</f>
        <v>3.7544763163301811E-2</v>
      </c>
      <c r="Q7">
        <f>IF('Biodiesel Fraction'!$B19,'Biodiesel Fraction'!Q30,0)</f>
        <v>3.7171228615946746E-2</v>
      </c>
      <c r="R7">
        <f>IF('Biodiesel Fraction'!$B19,'Biodiesel Fraction'!R30,0)</f>
        <v>3.6690648596056412E-2</v>
      </c>
      <c r="S7">
        <f>IF('Biodiesel Fraction'!$B19,'Biodiesel Fraction'!S30,0)</f>
        <v>3.6153169443043941E-2</v>
      </c>
      <c r="T7">
        <f>IF('Biodiesel Fraction'!$B19,'Biodiesel Fraction'!T30,0)</f>
        <v>3.5577716922635443E-2</v>
      </c>
      <c r="U7">
        <f>IF('Biodiesel Fraction'!$B19,'Biodiesel Fraction'!U30,0)</f>
        <v>3.5022083524624367E-2</v>
      </c>
      <c r="V7">
        <f>IF('Biodiesel Fraction'!$B19,'Biodiesel Fraction'!V30,0)</f>
        <v>3.4315832024937216E-2</v>
      </c>
      <c r="W7">
        <f>IF('Biodiesel Fraction'!$B19,'Biodiesel Fraction'!W30,0)</f>
        <v>3.3568789702150416E-2</v>
      </c>
      <c r="X7">
        <f>IF('Biodiesel Fraction'!$B19,'Biodiesel Fraction'!X30,0)</f>
        <v>3.2792280659967699E-2</v>
      </c>
      <c r="Y7">
        <f>IF('Biodiesel Fraction'!$B19,'Biodiesel Fraction'!Y30,0)</f>
        <v>3.2006572506513141E-2</v>
      </c>
      <c r="Z7">
        <f>IF('Biodiesel Fraction'!$B19,'Biodiesel Fraction'!Z30,0)</f>
        <v>3.1205820100354855E-2</v>
      </c>
      <c r="AA7">
        <f>IF('Biodiesel Fraction'!$B19,'Biodiesel Fraction'!AA30,0)</f>
        <v>3.034496400166365E-2</v>
      </c>
      <c r="AB7">
        <f>IF('Biodiesel Fraction'!$B19,'Biodiesel Fraction'!AB30,0)</f>
        <v>2.9451499253657025E-2</v>
      </c>
      <c r="AC7">
        <f>IF('Biodiesel Fraction'!$B19,'Biodiesel Fraction'!AC30,0)</f>
        <v>2.8562923778826028E-2</v>
      </c>
      <c r="AD7">
        <f>IF('Biodiesel Fraction'!$B19,'Biodiesel Fraction'!AD30,0)</f>
        <v>2.7636776633496039E-2</v>
      </c>
      <c r="AE7">
        <f>IF('Biodiesel Fraction'!$B19,'Biodiesel Fraction'!AE30,0)</f>
        <v>2.6604908305736957E-2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1"/>
  <sheetViews>
    <sheetView topLeftCell="D1" workbookViewId="0">
      <selection activeCell="AF1" sqref="AF1"/>
    </sheetView>
    <sheetView workbookViewId="1">
      <selection activeCell="AE16" sqref="AE16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 s="2">
        <f>'AEO 2022 Table 36'!F15/SUM('AEO 2022 Table 36'!F15:F16)*(1-B2)</f>
        <v>0.4469767502957484</v>
      </c>
      <c r="C4" s="2">
        <f>'AEO 2023 Table 36 Raw'!F15/SUM('AEO 2023 Table 36 Raw'!F15:F16)*(1-C2)</f>
        <v>0.447608957162343</v>
      </c>
      <c r="D4" s="2">
        <f>'AEO 2023 Table 36 Raw'!G15/SUM('AEO 2023 Table 36 Raw'!G15:G16)*(1-D2)</f>
        <v>0.44767009054453705</v>
      </c>
      <c r="E4" s="2">
        <f>'AEO 2023 Table 36 Raw'!H15/SUM('AEO 2023 Table 36 Raw'!H15:H16)*(1-E2)</f>
        <v>0.44790892694154488</v>
      </c>
      <c r="F4" s="2">
        <f>'AEO 2023 Table 36 Raw'!I15/SUM('AEO 2023 Table 36 Raw'!I15:I16)*(1-F2)</f>
        <v>0.44794984002339772</v>
      </c>
      <c r="G4" s="2">
        <f>'AEO 2023 Table 36 Raw'!J15/SUM('AEO 2023 Table 36 Raw'!J15:J16)*(1-G2)</f>
        <v>0.44803429323819066</v>
      </c>
      <c r="H4" s="2">
        <f>'AEO 2023 Table 36 Raw'!K15/SUM('AEO 2023 Table 36 Raw'!K15:K16)*(1-H2)</f>
        <v>0.44805790472159535</v>
      </c>
      <c r="I4" s="2">
        <f>'AEO 2023 Table 36 Raw'!L15/SUM('AEO 2023 Table 36 Raw'!L15:L16)*(1-I2)</f>
        <v>0.4480770425637266</v>
      </c>
      <c r="J4" s="2">
        <f>'AEO 2023 Table 36 Raw'!M15/SUM('AEO 2023 Table 36 Raw'!M15:M16)*(1-J2)</f>
        <v>0.44806371726519101</v>
      </c>
      <c r="K4" s="2">
        <f>'AEO 2023 Table 36 Raw'!N15/SUM('AEO 2023 Table 36 Raw'!N15:N16)*(1-K2)</f>
        <v>0.44804722564248034</v>
      </c>
      <c r="L4" s="2">
        <f>'AEO 2023 Table 36 Raw'!O15/SUM('AEO 2023 Table 36 Raw'!O15:O16)*(1-L2)</f>
        <v>0.44802421591657748</v>
      </c>
      <c r="M4" s="2">
        <f>'AEO 2023 Table 36 Raw'!P15/SUM('AEO 2023 Table 36 Raw'!P15:P16)*(1-M2)</f>
        <v>0.44799723761272642</v>
      </c>
      <c r="N4" s="2">
        <f>'AEO 2023 Table 36 Raw'!Q15/SUM('AEO 2023 Table 36 Raw'!Q15:Q16)*(1-N2)</f>
        <v>0.44795963768883423</v>
      </c>
      <c r="O4" s="2">
        <f>'AEO 2023 Table 36 Raw'!R15/SUM('AEO 2023 Table 36 Raw'!R15:R16)*(1-O2)</f>
        <v>0.4479147408327307</v>
      </c>
      <c r="P4" s="2">
        <f>'AEO 2023 Table 36 Raw'!S15/SUM('AEO 2023 Table 36 Raw'!S15:S16)*(1-P2)</f>
        <v>0.4478542349329816</v>
      </c>
      <c r="Q4" s="2">
        <f>'AEO 2023 Table 36 Raw'!T15/SUM('AEO 2023 Table 36 Raw'!T15:T16)*(1-Q2)</f>
        <v>0.44779078257798005</v>
      </c>
      <c r="R4" s="2">
        <f>'AEO 2023 Table 36 Raw'!U15/SUM('AEO 2023 Table 36 Raw'!U15:U16)*(1-R2)</f>
        <v>0.44771048393508511</v>
      </c>
      <c r="S4" s="2">
        <f>'AEO 2023 Table 36 Raw'!V15/SUM('AEO 2023 Table 36 Raw'!V15:V16)*(1-S2)</f>
        <v>0.44762431237982475</v>
      </c>
      <c r="T4" s="2">
        <f>'AEO 2023 Table 36 Raw'!W15/SUM('AEO 2023 Table 36 Raw'!W15:W16)*(1-T2)</f>
        <v>0.44753334043071435</v>
      </c>
      <c r="U4" s="2">
        <f>'AEO 2023 Table 36 Raw'!X15/SUM('AEO 2023 Table 36 Raw'!X15:X16)*(1-U2)</f>
        <v>0.44743969821965651</v>
      </c>
      <c r="V4" s="2">
        <f>'AEO 2023 Table 36 Raw'!Y15/SUM('AEO 2023 Table 36 Raw'!Y15:Y16)*(1-V2)</f>
        <v>0.44734170997039829</v>
      </c>
      <c r="W4" s="2">
        <f>'AEO 2023 Table 36 Raw'!Z15/SUM('AEO 2023 Table 36 Raw'!Z15:Z16)*(1-W2)</f>
        <v>0.44725034120081658</v>
      </c>
      <c r="X4" s="2">
        <f>'AEO 2023 Table 36 Raw'!AA15/SUM('AEO 2023 Table 36 Raw'!AA15:AA16)*(1-X2)</f>
        <v>0.44715375807074659</v>
      </c>
      <c r="Y4" s="2">
        <f>'AEO 2023 Table 36 Raw'!AB15/SUM('AEO 2023 Table 36 Raw'!AB15:AB16)*(1-Y2)</f>
        <v>0.44706800865518648</v>
      </c>
      <c r="Z4" s="2">
        <f>'AEO 2023 Table 36 Raw'!AC15/SUM('AEO 2023 Table 36 Raw'!AC15:AC16)*(1-Z2)</f>
        <v>0.44698317807217219</v>
      </c>
      <c r="AA4" s="2">
        <f>'AEO 2023 Table 36 Raw'!AD15/SUM('AEO 2023 Table 36 Raw'!AD15:AD16)*(1-AA2)</f>
        <v>0.44691005161431335</v>
      </c>
      <c r="AB4" s="2">
        <f>'AEO 2023 Table 36 Raw'!AE15/SUM('AEO 2023 Table 36 Raw'!AE15:AE16)*(1-AB2)</f>
        <v>0.44683374364131595</v>
      </c>
      <c r="AC4" s="2">
        <f>'AEO 2023 Table 36 Raw'!AF15/SUM('AEO 2023 Table 36 Raw'!AF15:AF16)*(1-AC2)</f>
        <v>0.44677107658671483</v>
      </c>
      <c r="AD4" s="2">
        <f>'AEO 2023 Table 36 Raw'!AG15/SUM('AEO 2023 Table 36 Raw'!AG15:AG16)*(1-AD2)</f>
        <v>0.44670469155972126</v>
      </c>
      <c r="AE4" s="2">
        <f>'AEO 2023 Table 36 Raw'!AH15/SUM('AEO 2023 Table 36 Raw'!AH15:AH16)*(1-AE2)</f>
        <v>0.44664968004481159</v>
      </c>
      <c r="AF4" s="2"/>
      <c r="AG4" s="2"/>
      <c r="AH4" s="2"/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 s="2">
        <f>'AEO 2022 Table 36'!F16/SUM('AEO 2022 Table 36'!F15:F16)*(1-B2)</f>
        <v>3.0232497042515772E-3</v>
      </c>
      <c r="C6" s="2">
        <f>'AEO 2023 Table 36 Raw'!F16/SUM('AEO 2023 Table 36 Raw'!F15:F16)*(1-C2)</f>
        <v>2.3910428376569142E-3</v>
      </c>
      <c r="D6" s="2">
        <f>'AEO 2023 Table 36 Raw'!G16/SUM('AEO 2023 Table 36 Raw'!G15:G16)*(1-D2)</f>
        <v>2.3299094554629068E-3</v>
      </c>
      <c r="E6" s="2">
        <f>'AEO 2023 Table 36 Raw'!H16/SUM('AEO 2023 Table 36 Raw'!H15:H16)*(1-E2)</f>
        <v>2.0910730584550764E-3</v>
      </c>
      <c r="F6" s="2">
        <f>'AEO 2023 Table 36 Raw'!I16/SUM('AEO 2023 Table 36 Raw'!I15:I16)*(1-F2)</f>
        <v>2.050159976602212E-3</v>
      </c>
      <c r="G6" s="2">
        <f>'AEO 2023 Table 36 Raw'!J16/SUM('AEO 2023 Table 36 Raw'!J15:J16)*(1-G2)</f>
        <v>1.9657067618092878E-3</v>
      </c>
      <c r="H6" s="2">
        <f>'AEO 2023 Table 36 Raw'!K16/SUM('AEO 2023 Table 36 Raw'!K15:K16)*(1-H2)</f>
        <v>1.9420952784046305E-3</v>
      </c>
      <c r="I6" s="2">
        <f>'AEO 2023 Table 36 Raw'!L16/SUM('AEO 2023 Table 36 Raw'!L15:L16)*(1-I2)</f>
        <v>1.9229574362733604E-3</v>
      </c>
      <c r="J6" s="2">
        <f>'AEO 2023 Table 36 Raw'!M16/SUM('AEO 2023 Table 36 Raw'!M15:M16)*(1-J2)</f>
        <v>1.9362827348089384E-3</v>
      </c>
      <c r="K6" s="2">
        <f>'AEO 2023 Table 36 Raw'!N16/SUM('AEO 2023 Table 36 Raw'!N15:N16)*(1-K2)</f>
        <v>1.9527743575196213E-3</v>
      </c>
      <c r="L6" s="2">
        <f>'AEO 2023 Table 36 Raw'!O16/SUM('AEO 2023 Table 36 Raw'!O15:O16)*(1-L2)</f>
        <v>1.9757840834224698E-3</v>
      </c>
      <c r="M6" s="2">
        <f>'AEO 2023 Table 36 Raw'!P16/SUM('AEO 2023 Table 36 Raw'!P15:P16)*(1-M2)</f>
        <v>2.0027623872735617E-3</v>
      </c>
      <c r="N6" s="2">
        <f>'AEO 2023 Table 36 Raw'!Q16/SUM('AEO 2023 Table 36 Raw'!Q15:Q16)*(1-N2)</f>
        <v>2.0403623111657329E-3</v>
      </c>
      <c r="O6" s="2">
        <f>'AEO 2023 Table 36 Raw'!R16/SUM('AEO 2023 Table 36 Raw'!R15:R16)*(1-O2)</f>
        <v>2.0852591672692851E-3</v>
      </c>
      <c r="P6" s="2">
        <f>'AEO 2023 Table 36 Raw'!S16/SUM('AEO 2023 Table 36 Raw'!S15:S16)*(1-P2)</f>
        <v>2.1457650670183232E-3</v>
      </c>
      <c r="Q6" s="2">
        <f>'AEO 2023 Table 36 Raw'!T16/SUM('AEO 2023 Table 36 Raw'!T15:T16)*(1-Q2)</f>
        <v>2.2092174220199497E-3</v>
      </c>
      <c r="R6" s="2">
        <f>'AEO 2023 Table 36 Raw'!U16/SUM('AEO 2023 Table 36 Raw'!U15:U16)*(1-R2)</f>
        <v>2.2895160649148874E-3</v>
      </c>
      <c r="S6" s="2">
        <f>'AEO 2023 Table 36 Raw'!V16/SUM('AEO 2023 Table 36 Raw'!V15:V16)*(1-S2)</f>
        <v>2.3756876201752571E-3</v>
      </c>
      <c r="T6" s="2">
        <f>'AEO 2023 Table 36 Raw'!W16/SUM('AEO 2023 Table 36 Raw'!W15:W16)*(1-T2)</f>
        <v>2.4666595692856247E-3</v>
      </c>
      <c r="U6" s="2">
        <f>'AEO 2023 Table 36 Raw'!X16/SUM('AEO 2023 Table 36 Raw'!X15:X16)*(1-U2)</f>
        <v>2.5603017803434301E-3</v>
      </c>
      <c r="V6" s="2">
        <f>'AEO 2023 Table 36 Raw'!Y16/SUM('AEO 2023 Table 36 Raw'!Y15:Y16)*(1-V2)</f>
        <v>2.6582900296016621E-3</v>
      </c>
      <c r="W6" s="2">
        <f>'AEO 2023 Table 36 Raw'!Z16/SUM('AEO 2023 Table 36 Raw'!Z15:Z16)*(1-W2)</f>
        <v>2.7496587991833782E-3</v>
      </c>
      <c r="X6" s="2">
        <f>'AEO 2023 Table 36 Raw'!AA16/SUM('AEO 2023 Table 36 Raw'!AA15:AA16)*(1-X2)</f>
        <v>2.846241929253352E-3</v>
      </c>
      <c r="Y6" s="2">
        <f>'AEO 2023 Table 36 Raw'!AB16/SUM('AEO 2023 Table 36 Raw'!AB15:AB16)*(1-Y2)</f>
        <v>2.9319913448134414E-3</v>
      </c>
      <c r="Z6" s="2">
        <f>'AEO 2023 Table 36 Raw'!AC16/SUM('AEO 2023 Table 36 Raw'!AC15:AC16)*(1-Z2)</f>
        <v>3.0168219278277381E-3</v>
      </c>
      <c r="AA6" s="2">
        <f>'AEO 2023 Table 36 Raw'!AD16/SUM('AEO 2023 Table 36 Raw'!AD15:AD16)*(1-AA2)</f>
        <v>3.089948385686559E-3</v>
      </c>
      <c r="AB6" s="2">
        <f>'AEO 2023 Table 36 Raw'!AE16/SUM('AEO 2023 Table 36 Raw'!AE15:AE16)*(1-AB2)</f>
        <v>3.1662563586839633E-3</v>
      </c>
      <c r="AC6" s="2">
        <f>'AEO 2023 Table 36 Raw'!AF16/SUM('AEO 2023 Table 36 Raw'!AF15:AF16)*(1-AC2)</f>
        <v>3.228923413285061E-3</v>
      </c>
      <c r="AD6" s="2">
        <f>'AEO 2023 Table 36 Raw'!AG16/SUM('AEO 2023 Table 36 Raw'!AG15:AG16)*(1-AD2)</f>
        <v>3.2953084402787759E-3</v>
      </c>
      <c r="AE6" s="2">
        <f>'AEO 2023 Table 36 Raw'!AH16/SUM('AEO 2023 Table 36 Raw'!AH15:AH16)*(1-AE2)</f>
        <v>3.3503199551883573E-3</v>
      </c>
      <c r="AF6" s="2"/>
      <c r="AG6" s="2"/>
      <c r="AH6" s="2"/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  <ignoredErrors>
    <ignoredError sqref="B5:AE5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11"/>
  <sheetViews>
    <sheetView topLeftCell="AD1" workbookViewId="0">
      <selection activeCell="AD1" sqref="AD1"/>
    </sheetView>
    <sheetView workbookViewId="1">
      <selection activeCell="B11" sqref="B11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11"/>
  <sheetViews>
    <sheetView topLeftCell="F1" workbookViewId="0">
      <selection activeCell="AG1" sqref="AG1"/>
    </sheetView>
    <sheetView workbookViewId="1">
      <selection activeCell="AH29" sqref="AH29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E11"/>
  <sheetViews>
    <sheetView workbookViewId="0"/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E11"/>
  <sheetViews>
    <sheetView workbookViewId="0"/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E11"/>
  <sheetViews>
    <sheetView workbookViewId="0">
      <selection activeCell="A4" sqref="A4"/>
    </sheetView>
    <sheetView workbookViewId="1">
      <selection activeCell="B1" activeCellId="1" sqref="C1:C1048576 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 s="2">
        <f t="shared" ref="B4:AE4" si="0">1-B6</f>
        <v>0.89800000000000002</v>
      </c>
      <c r="C4" s="2">
        <f t="shared" si="0"/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C157-5C71-4688-AD1A-890BF044EAA2}">
  <dimension ref="A1:AH2841"/>
  <sheetViews>
    <sheetView topLeftCell="B1" workbookViewId="0">
      <selection activeCell="B1" sqref="A1:AH2837"/>
    </sheetView>
    <sheetView topLeftCell="B1" workbookViewId="1"/>
  </sheetViews>
  <sheetFormatPr defaultRowHeight="14.5" x14ac:dyDescent="0.35"/>
  <cols>
    <col min="1" max="1" width="21.453125" hidden="1" customWidth="1"/>
    <col min="2" max="2" width="46.7265625" customWidth="1"/>
  </cols>
  <sheetData>
    <row r="1" spans="1:33" ht="15" customHeight="1" thickBot="1" x14ac:dyDescent="0.4">
      <c r="A1" s="41"/>
      <c r="B1" s="42" t="s">
        <v>779</v>
      </c>
      <c r="C1" s="43">
        <v>2022</v>
      </c>
      <c r="D1" s="43">
        <v>2023</v>
      </c>
      <c r="E1" s="43">
        <v>2024</v>
      </c>
      <c r="F1" s="43">
        <v>2025</v>
      </c>
      <c r="G1" s="43">
        <v>2026</v>
      </c>
      <c r="H1" s="43">
        <v>2027</v>
      </c>
      <c r="I1" s="43">
        <v>2028</v>
      </c>
      <c r="J1" s="43">
        <v>2029</v>
      </c>
      <c r="K1" s="43">
        <v>2030</v>
      </c>
      <c r="L1" s="43">
        <v>2031</v>
      </c>
      <c r="M1" s="43">
        <v>2032</v>
      </c>
      <c r="N1" s="43">
        <v>2033</v>
      </c>
      <c r="O1" s="43">
        <v>2034</v>
      </c>
      <c r="P1" s="43">
        <v>2035</v>
      </c>
      <c r="Q1" s="43">
        <v>2036</v>
      </c>
      <c r="R1" s="43">
        <v>2037</v>
      </c>
      <c r="S1" s="43">
        <v>2038</v>
      </c>
      <c r="T1" s="43">
        <v>2039</v>
      </c>
      <c r="U1" s="43">
        <v>2040</v>
      </c>
      <c r="V1" s="43">
        <v>2041</v>
      </c>
      <c r="W1" s="43">
        <v>2042</v>
      </c>
      <c r="X1" s="43">
        <v>2043</v>
      </c>
      <c r="Y1" s="43">
        <v>2044</v>
      </c>
      <c r="Z1" s="43">
        <v>2045</v>
      </c>
      <c r="AA1" s="43">
        <v>2046</v>
      </c>
      <c r="AB1" s="43">
        <v>2047</v>
      </c>
      <c r="AC1" s="43">
        <v>2048</v>
      </c>
      <c r="AD1" s="43">
        <v>2049</v>
      </c>
      <c r="AE1" s="43">
        <v>2050</v>
      </c>
      <c r="AF1" s="41"/>
      <c r="AG1" s="41"/>
    </row>
    <row r="2" spans="1:33" ht="15" customHeight="1" thickTop="1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spans="1:33" ht="15" customHeight="1" x14ac:dyDescent="0.35">
      <c r="A3" s="41"/>
      <c r="B3" s="41"/>
      <c r="C3" s="59" t="s">
        <v>171</v>
      </c>
      <c r="D3" s="59" t="s">
        <v>411</v>
      </c>
      <c r="E3" s="46"/>
      <c r="F3" s="46"/>
      <c r="G3" s="46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</row>
    <row r="4" spans="1:33" ht="15" customHeight="1" x14ac:dyDescent="0.35">
      <c r="A4" s="41"/>
      <c r="B4" s="41"/>
      <c r="C4" s="59" t="s">
        <v>172</v>
      </c>
      <c r="D4" s="59" t="s">
        <v>780</v>
      </c>
      <c r="E4" s="46"/>
      <c r="F4" s="46"/>
      <c r="G4" s="59" t="s">
        <v>781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</row>
    <row r="5" spans="1:33" ht="15" customHeight="1" x14ac:dyDescent="0.35">
      <c r="A5" s="41"/>
      <c r="B5" s="41"/>
      <c r="C5" s="59" t="s">
        <v>174</v>
      </c>
      <c r="D5" s="59" t="s">
        <v>412</v>
      </c>
      <c r="E5" s="46"/>
      <c r="F5" s="46"/>
      <c r="G5" s="46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</row>
    <row r="6" spans="1:33" ht="15" customHeight="1" x14ac:dyDescent="0.35">
      <c r="A6" s="41"/>
      <c r="B6" s="41"/>
      <c r="C6" s="59" t="s">
        <v>175</v>
      </c>
      <c r="D6" s="46"/>
      <c r="E6" s="59" t="s">
        <v>413</v>
      </c>
      <c r="F6" s="46"/>
      <c r="G6" s="46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</row>
    <row r="7" spans="1:33" x14ac:dyDescent="0.3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</row>
    <row r="8" spans="1:33" x14ac:dyDescent="0.35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</row>
    <row r="9" spans="1:33" x14ac:dyDescent="0.35">
      <c r="A9" s="4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</row>
    <row r="10" spans="1:33" ht="15" customHeight="1" x14ac:dyDescent="0.35">
      <c r="A10" s="44" t="s">
        <v>176</v>
      </c>
      <c r="B10" s="47" t="s">
        <v>177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8" t="s">
        <v>178</v>
      </c>
      <c r="AG10" s="45"/>
    </row>
    <row r="11" spans="1:33" ht="15" customHeight="1" x14ac:dyDescent="0.35">
      <c r="A11" s="41"/>
      <c r="B11" s="49" t="s">
        <v>179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8" t="s">
        <v>180</v>
      </c>
      <c r="AG11" s="45"/>
    </row>
    <row r="12" spans="1:33" ht="15" customHeight="1" x14ac:dyDescent="0.35">
      <c r="A12" s="41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48" t="s">
        <v>181</v>
      </c>
      <c r="AG12" s="45"/>
    </row>
    <row r="13" spans="1:33" ht="15" customHeight="1" thickBot="1" x14ac:dyDescent="0.4">
      <c r="A13" s="41"/>
      <c r="B13" s="51" t="s">
        <v>182</v>
      </c>
      <c r="C13" s="51">
        <v>2022</v>
      </c>
      <c r="D13" s="51">
        <v>2023</v>
      </c>
      <c r="E13" s="51">
        <v>2024</v>
      </c>
      <c r="F13" s="51">
        <v>2025</v>
      </c>
      <c r="G13" s="51">
        <v>2026</v>
      </c>
      <c r="H13" s="51">
        <v>2027</v>
      </c>
      <c r="I13" s="51">
        <v>2028</v>
      </c>
      <c r="J13" s="51">
        <v>2029</v>
      </c>
      <c r="K13" s="51">
        <v>2030</v>
      </c>
      <c r="L13" s="51">
        <v>2031</v>
      </c>
      <c r="M13" s="51">
        <v>2032</v>
      </c>
      <c r="N13" s="51">
        <v>2033</v>
      </c>
      <c r="O13" s="51">
        <v>2034</v>
      </c>
      <c r="P13" s="51">
        <v>2035</v>
      </c>
      <c r="Q13" s="51">
        <v>2036</v>
      </c>
      <c r="R13" s="51">
        <v>2037</v>
      </c>
      <c r="S13" s="51">
        <v>2038</v>
      </c>
      <c r="T13" s="51">
        <v>2039</v>
      </c>
      <c r="U13" s="51">
        <v>2040</v>
      </c>
      <c r="V13" s="51">
        <v>2041</v>
      </c>
      <c r="W13" s="51">
        <v>2042</v>
      </c>
      <c r="X13" s="51">
        <v>2043</v>
      </c>
      <c r="Y13" s="51">
        <v>2044</v>
      </c>
      <c r="Z13" s="51">
        <v>2045</v>
      </c>
      <c r="AA13" s="51">
        <v>2046</v>
      </c>
      <c r="AB13" s="51">
        <v>2047</v>
      </c>
      <c r="AC13" s="51">
        <v>2048</v>
      </c>
      <c r="AD13" s="51">
        <v>2049</v>
      </c>
      <c r="AE13" s="51">
        <v>2050</v>
      </c>
      <c r="AF13" s="52" t="s">
        <v>414</v>
      </c>
      <c r="AG13" s="45"/>
    </row>
    <row r="14" spans="1:33" ht="15" customHeight="1" thickTop="1" x14ac:dyDescent="0.35">
      <c r="A14" s="41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</row>
    <row r="15" spans="1:33" ht="15" customHeight="1" x14ac:dyDescent="0.35">
      <c r="A15" s="41"/>
      <c r="B15" s="53" t="s">
        <v>184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spans="1:33" ht="15" customHeight="1" x14ac:dyDescent="0.35">
      <c r="A16" s="41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spans="1:33" ht="15" customHeight="1" x14ac:dyDescent="0.35">
      <c r="A17" s="44" t="s">
        <v>185</v>
      </c>
      <c r="B17" s="53" t="s">
        <v>186</v>
      </c>
      <c r="C17" s="57">
        <v>0.54005899999999996</v>
      </c>
      <c r="D17" s="57">
        <v>0.57681400000000005</v>
      </c>
      <c r="E17" s="57">
        <v>0.51597999999999999</v>
      </c>
      <c r="F17" s="57">
        <v>0.49174499999999999</v>
      </c>
      <c r="G17" s="57">
        <v>0.47317500000000001</v>
      </c>
      <c r="H17" s="57">
        <v>0.45881100000000002</v>
      </c>
      <c r="I17" s="57">
        <v>0.44633699999999998</v>
      </c>
      <c r="J17" s="57">
        <v>0.436394</v>
      </c>
      <c r="K17" s="57">
        <v>0.42757600000000001</v>
      </c>
      <c r="L17" s="57">
        <v>0.41986299999999999</v>
      </c>
      <c r="M17" s="57">
        <v>0.412437</v>
      </c>
      <c r="N17" s="57">
        <v>0.40508899999999998</v>
      </c>
      <c r="O17" s="57">
        <v>0.39747399999999999</v>
      </c>
      <c r="P17" s="57">
        <v>0.38974199999999998</v>
      </c>
      <c r="Q17" s="57">
        <v>0.38235400000000003</v>
      </c>
      <c r="R17" s="57">
        <v>0.37524000000000002</v>
      </c>
      <c r="S17" s="57">
        <v>0.36834800000000001</v>
      </c>
      <c r="T17" s="57">
        <v>0.36183799999999999</v>
      </c>
      <c r="U17" s="57">
        <v>0.35539100000000001</v>
      </c>
      <c r="V17" s="57">
        <v>0.34928399999999998</v>
      </c>
      <c r="W17" s="57">
        <v>0.34366600000000003</v>
      </c>
      <c r="X17" s="57">
        <v>0.33834999999999998</v>
      </c>
      <c r="Y17" s="57">
        <v>0.33337899999999998</v>
      </c>
      <c r="Z17" s="57">
        <v>0.32885300000000001</v>
      </c>
      <c r="AA17" s="57">
        <v>0.32494699999999999</v>
      </c>
      <c r="AB17" s="57">
        <v>0.320988</v>
      </c>
      <c r="AC17" s="57">
        <v>0.31677699999999998</v>
      </c>
      <c r="AD17" s="57">
        <v>0.31247399999999997</v>
      </c>
      <c r="AE17" s="57">
        <v>0.30808799999999997</v>
      </c>
      <c r="AF17" s="58">
        <v>-1.9847E-2</v>
      </c>
      <c r="AG17" s="45"/>
    </row>
    <row r="18" spans="1:33" ht="15" customHeight="1" x14ac:dyDescent="0.35">
      <c r="A18" s="41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</row>
    <row r="19" spans="1:33" ht="15" customHeight="1" x14ac:dyDescent="0.35">
      <c r="A19" s="44" t="s">
        <v>187</v>
      </c>
      <c r="B19" s="53" t="s">
        <v>188</v>
      </c>
      <c r="C19" s="57">
        <v>0.120805</v>
      </c>
      <c r="D19" s="57">
        <v>0.120805</v>
      </c>
      <c r="E19" s="57">
        <v>0.120805</v>
      </c>
      <c r="F19" s="57">
        <v>0.120805</v>
      </c>
      <c r="G19" s="57">
        <v>0.120805</v>
      </c>
      <c r="H19" s="57">
        <v>0.120805</v>
      </c>
      <c r="I19" s="57">
        <v>0.120805</v>
      </c>
      <c r="J19" s="57">
        <v>0.120805</v>
      </c>
      <c r="K19" s="57">
        <v>0.120805</v>
      </c>
      <c r="L19" s="57">
        <v>0.120805</v>
      </c>
      <c r="M19" s="57">
        <v>0.120805</v>
      </c>
      <c r="N19" s="57">
        <v>0.120805</v>
      </c>
      <c r="O19" s="57">
        <v>0.120805</v>
      </c>
      <c r="P19" s="57">
        <v>0.120805</v>
      </c>
      <c r="Q19" s="57">
        <v>0.120805</v>
      </c>
      <c r="R19" s="57">
        <v>0.120805</v>
      </c>
      <c r="S19" s="57">
        <v>0.120805</v>
      </c>
      <c r="T19" s="57">
        <v>0.120805</v>
      </c>
      <c r="U19" s="57">
        <v>0.120805</v>
      </c>
      <c r="V19" s="57">
        <v>0.120805</v>
      </c>
      <c r="W19" s="57">
        <v>0.120805</v>
      </c>
      <c r="X19" s="57">
        <v>0.120805</v>
      </c>
      <c r="Y19" s="57">
        <v>0.120805</v>
      </c>
      <c r="Z19" s="57">
        <v>0.120805</v>
      </c>
      <c r="AA19" s="57">
        <v>0.120805</v>
      </c>
      <c r="AB19" s="57">
        <v>0.120805</v>
      </c>
      <c r="AC19" s="57">
        <v>0.120805</v>
      </c>
      <c r="AD19" s="57">
        <v>0.120805</v>
      </c>
      <c r="AE19" s="57">
        <v>0.120805</v>
      </c>
      <c r="AF19" s="58">
        <v>0</v>
      </c>
      <c r="AG19" s="45"/>
    </row>
    <row r="20" spans="1:33" ht="15" customHeight="1" x14ac:dyDescent="0.35">
      <c r="A20" s="41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</row>
    <row r="21" spans="1:33" ht="15" customHeight="1" x14ac:dyDescent="0.35">
      <c r="A21" s="44" t="s">
        <v>189</v>
      </c>
      <c r="B21" s="53" t="s">
        <v>190</v>
      </c>
      <c r="C21" s="57">
        <v>2.4193039999999999</v>
      </c>
      <c r="D21" s="57">
        <v>2.4534699999999998</v>
      </c>
      <c r="E21" s="57">
        <v>2.3655620000000002</v>
      </c>
      <c r="F21" s="57">
        <v>2.3855170000000001</v>
      </c>
      <c r="G21" s="57">
        <v>2.4063479999999999</v>
      </c>
      <c r="H21" s="57">
        <v>2.4271250000000002</v>
      </c>
      <c r="I21" s="57">
        <v>2.4558949999999999</v>
      </c>
      <c r="J21" s="57">
        <v>2.4736280000000002</v>
      </c>
      <c r="K21" s="57">
        <v>2.483771</v>
      </c>
      <c r="L21" s="57">
        <v>2.497147</v>
      </c>
      <c r="M21" s="57">
        <v>2.513074</v>
      </c>
      <c r="N21" s="57">
        <v>2.5292949999999998</v>
      </c>
      <c r="O21" s="57">
        <v>2.5481050000000001</v>
      </c>
      <c r="P21" s="57">
        <v>2.5703279999999999</v>
      </c>
      <c r="Q21" s="57">
        <v>2.5757850000000002</v>
      </c>
      <c r="R21" s="57">
        <v>2.585807</v>
      </c>
      <c r="S21" s="57">
        <v>2.5968619999999998</v>
      </c>
      <c r="T21" s="57">
        <v>2.6079330000000001</v>
      </c>
      <c r="U21" s="57">
        <v>2.6257999999999999</v>
      </c>
      <c r="V21" s="57">
        <v>2.6479529999999998</v>
      </c>
      <c r="W21" s="57">
        <v>2.666798</v>
      </c>
      <c r="X21" s="57">
        <v>2.6841149999999998</v>
      </c>
      <c r="Y21" s="57">
        <v>2.6948729999999999</v>
      </c>
      <c r="Z21" s="57">
        <v>2.702947</v>
      </c>
      <c r="AA21" s="57">
        <v>2.713892</v>
      </c>
      <c r="AB21" s="57">
        <v>2.7302279999999999</v>
      </c>
      <c r="AC21" s="57">
        <v>2.7578670000000001</v>
      </c>
      <c r="AD21" s="57">
        <v>2.7686549999999999</v>
      </c>
      <c r="AE21" s="57">
        <v>2.792109</v>
      </c>
      <c r="AF21" s="58">
        <v>5.1320000000000003E-3</v>
      </c>
      <c r="AG21" s="45"/>
    </row>
    <row r="22" spans="1:33" ht="15" customHeight="1" x14ac:dyDescent="0.35">
      <c r="A22" s="44" t="s">
        <v>191</v>
      </c>
      <c r="B22" s="54" t="s">
        <v>192</v>
      </c>
      <c r="C22" s="55">
        <v>1.0773E-2</v>
      </c>
      <c r="D22" s="55">
        <v>1.0753E-2</v>
      </c>
      <c r="E22" s="55">
        <v>1.0734E-2</v>
      </c>
      <c r="F22" s="55">
        <v>1.0715000000000001E-2</v>
      </c>
      <c r="G22" s="55">
        <v>1.0697E-2</v>
      </c>
      <c r="H22" s="55">
        <v>1.0681E-2</v>
      </c>
      <c r="I22" s="55">
        <v>1.0666E-2</v>
      </c>
      <c r="J22" s="55">
        <v>1.0652999999999999E-2</v>
      </c>
      <c r="K22" s="55">
        <v>1.0642E-2</v>
      </c>
      <c r="L22" s="55">
        <v>1.0633E-2</v>
      </c>
      <c r="M22" s="55">
        <v>1.0626999999999999E-2</v>
      </c>
      <c r="N22" s="55">
        <v>1.0623E-2</v>
      </c>
      <c r="O22" s="55">
        <v>1.0621999999999999E-2</v>
      </c>
      <c r="P22" s="55">
        <v>1.0621999999999999E-2</v>
      </c>
      <c r="Q22" s="55">
        <v>1.0621999999999999E-2</v>
      </c>
      <c r="R22" s="55">
        <v>1.0621999999999999E-2</v>
      </c>
      <c r="S22" s="55">
        <v>1.0621999999999999E-2</v>
      </c>
      <c r="T22" s="55">
        <v>1.0621999999999999E-2</v>
      </c>
      <c r="U22" s="55">
        <v>1.0621999999999999E-2</v>
      </c>
      <c r="V22" s="55">
        <v>1.0621999999999999E-2</v>
      </c>
      <c r="W22" s="55">
        <v>1.0621999999999999E-2</v>
      </c>
      <c r="X22" s="55">
        <v>1.0621999999999999E-2</v>
      </c>
      <c r="Y22" s="55">
        <v>1.0621999999999999E-2</v>
      </c>
      <c r="Z22" s="55">
        <v>1.0621999999999999E-2</v>
      </c>
      <c r="AA22" s="55">
        <v>1.0621999999999999E-2</v>
      </c>
      <c r="AB22" s="55">
        <v>1.0621999999999999E-2</v>
      </c>
      <c r="AC22" s="55">
        <v>1.0621999999999999E-2</v>
      </c>
      <c r="AD22" s="55">
        <v>1.0621999999999999E-2</v>
      </c>
      <c r="AE22" s="55">
        <v>1.0621999999999999E-2</v>
      </c>
      <c r="AF22" s="56">
        <v>-5.04E-4</v>
      </c>
      <c r="AG22" s="45"/>
    </row>
    <row r="23" spans="1:33" ht="15" customHeight="1" x14ac:dyDescent="0.35">
      <c r="A23" s="44" t="s">
        <v>193</v>
      </c>
      <c r="B23" s="54" t="s">
        <v>194</v>
      </c>
      <c r="C23" s="55">
        <v>0.161768</v>
      </c>
      <c r="D23" s="55">
        <v>0.15948699999999999</v>
      </c>
      <c r="E23" s="55">
        <v>0.159937</v>
      </c>
      <c r="F23" s="55">
        <v>0.16194700000000001</v>
      </c>
      <c r="G23" s="55">
        <v>0.16450100000000001</v>
      </c>
      <c r="H23" s="55">
        <v>0.166656</v>
      </c>
      <c r="I23" s="55">
        <v>0.16786699999999999</v>
      </c>
      <c r="J23" s="55">
        <v>0.16719200000000001</v>
      </c>
      <c r="K23" s="55">
        <v>0.166464</v>
      </c>
      <c r="L23" s="55">
        <v>0.16583500000000001</v>
      </c>
      <c r="M23" s="55">
        <v>0.16505900000000001</v>
      </c>
      <c r="N23" s="55">
        <v>0.164164</v>
      </c>
      <c r="O23" s="55">
        <v>0.16325799999999999</v>
      </c>
      <c r="P23" s="55">
        <v>0.16245699999999999</v>
      </c>
      <c r="Q23" s="55">
        <v>0.16151299999999999</v>
      </c>
      <c r="R23" s="55">
        <v>0.16067899999999999</v>
      </c>
      <c r="S23" s="55">
        <v>0.15985099999999999</v>
      </c>
      <c r="T23" s="55">
        <v>0.16010099999999999</v>
      </c>
      <c r="U23" s="55">
        <v>0.160411</v>
      </c>
      <c r="V23" s="55">
        <v>0.16070599999999999</v>
      </c>
      <c r="W23" s="55">
        <v>0.160938</v>
      </c>
      <c r="X23" s="55">
        <v>0.161106</v>
      </c>
      <c r="Y23" s="55">
        <v>0.16129399999999999</v>
      </c>
      <c r="Z23" s="55">
        <v>0.16151699999999999</v>
      </c>
      <c r="AA23" s="55">
        <v>0.16169600000000001</v>
      </c>
      <c r="AB23" s="55">
        <v>0.16189500000000001</v>
      </c>
      <c r="AC23" s="55">
        <v>0.162106</v>
      </c>
      <c r="AD23" s="55">
        <v>0.162277</v>
      </c>
      <c r="AE23" s="55">
        <v>0.162441</v>
      </c>
      <c r="AF23" s="56">
        <v>1.4799999999999999E-4</v>
      </c>
      <c r="AG23" s="45"/>
    </row>
    <row r="24" spans="1:33" ht="15" customHeight="1" x14ac:dyDescent="0.35">
      <c r="A24" s="44" t="s">
        <v>195</v>
      </c>
      <c r="B24" s="54" t="s">
        <v>196</v>
      </c>
      <c r="C24" s="55">
        <v>1.3282320000000001</v>
      </c>
      <c r="D24" s="55">
        <v>1.2993189999999999</v>
      </c>
      <c r="E24" s="55">
        <v>1.285463</v>
      </c>
      <c r="F24" s="55">
        <v>1.3065610000000001</v>
      </c>
      <c r="G24" s="55">
        <v>1.3258300000000001</v>
      </c>
      <c r="H24" s="55">
        <v>1.344357</v>
      </c>
      <c r="I24" s="55">
        <v>1.367229</v>
      </c>
      <c r="J24" s="55">
        <v>1.388061</v>
      </c>
      <c r="K24" s="55">
        <v>1.4028890000000001</v>
      </c>
      <c r="L24" s="55">
        <v>1.420312</v>
      </c>
      <c r="M24" s="55">
        <v>1.43967</v>
      </c>
      <c r="N24" s="55">
        <v>1.457028</v>
      </c>
      <c r="O24" s="55">
        <v>1.475446</v>
      </c>
      <c r="P24" s="55">
        <v>1.4899469999999999</v>
      </c>
      <c r="Q24" s="55">
        <v>1.495838</v>
      </c>
      <c r="R24" s="55">
        <v>1.504974</v>
      </c>
      <c r="S24" s="55">
        <v>1.5139609999999999</v>
      </c>
      <c r="T24" s="55">
        <v>1.5215700000000001</v>
      </c>
      <c r="U24" s="55">
        <v>1.534815</v>
      </c>
      <c r="V24" s="55">
        <v>1.5518289999999999</v>
      </c>
      <c r="W24" s="55">
        <v>1.5655129999999999</v>
      </c>
      <c r="X24" s="55">
        <v>1.577245</v>
      </c>
      <c r="Y24" s="55">
        <v>1.5813969999999999</v>
      </c>
      <c r="Z24" s="55">
        <v>1.5817559999999999</v>
      </c>
      <c r="AA24" s="55">
        <v>1.583331</v>
      </c>
      <c r="AB24" s="55">
        <v>1.5891310000000001</v>
      </c>
      <c r="AC24" s="55">
        <v>1.596411</v>
      </c>
      <c r="AD24" s="55">
        <v>1.6043289999999999</v>
      </c>
      <c r="AE24" s="55">
        <v>1.614117</v>
      </c>
      <c r="AF24" s="56">
        <v>6.986E-3</v>
      </c>
      <c r="AG24" s="45"/>
    </row>
    <row r="25" spans="1:33" ht="15" customHeight="1" x14ac:dyDescent="0.35">
      <c r="A25" s="44" t="s">
        <v>197</v>
      </c>
      <c r="B25" s="54" t="s">
        <v>198</v>
      </c>
      <c r="C25" s="55">
        <v>0.91853200000000002</v>
      </c>
      <c r="D25" s="55">
        <v>0.98390999999999995</v>
      </c>
      <c r="E25" s="55">
        <v>0.90942900000000004</v>
      </c>
      <c r="F25" s="55">
        <v>0.90629300000000002</v>
      </c>
      <c r="G25" s="55">
        <v>0.90532000000000001</v>
      </c>
      <c r="H25" s="55">
        <v>0.90543099999999999</v>
      </c>
      <c r="I25" s="55">
        <v>0.91013200000000005</v>
      </c>
      <c r="J25" s="55">
        <v>0.90772200000000003</v>
      </c>
      <c r="K25" s="55">
        <v>0.90377600000000002</v>
      </c>
      <c r="L25" s="55">
        <v>0.90036700000000003</v>
      </c>
      <c r="M25" s="55">
        <v>0.89771800000000002</v>
      </c>
      <c r="N25" s="55">
        <v>0.89748000000000006</v>
      </c>
      <c r="O25" s="55">
        <v>0.89877899999999999</v>
      </c>
      <c r="P25" s="55">
        <v>0.90730200000000005</v>
      </c>
      <c r="Q25" s="55">
        <v>0.90781299999999998</v>
      </c>
      <c r="R25" s="55">
        <v>0.90953200000000001</v>
      </c>
      <c r="S25" s="55">
        <v>0.91242800000000002</v>
      </c>
      <c r="T25" s="55">
        <v>0.91564000000000001</v>
      </c>
      <c r="U25" s="55">
        <v>0.91995300000000002</v>
      </c>
      <c r="V25" s="55">
        <v>0.92479599999999995</v>
      </c>
      <c r="W25" s="55">
        <v>0.92972500000000002</v>
      </c>
      <c r="X25" s="55">
        <v>0.93514299999999995</v>
      </c>
      <c r="Y25" s="55">
        <v>0.94155999999999995</v>
      </c>
      <c r="Z25" s="55">
        <v>0.94905300000000004</v>
      </c>
      <c r="AA25" s="55">
        <v>0.95824399999999998</v>
      </c>
      <c r="AB25" s="55">
        <v>0.96858</v>
      </c>
      <c r="AC25" s="55">
        <v>0.98872899999999997</v>
      </c>
      <c r="AD25" s="55">
        <v>0.99142699999999995</v>
      </c>
      <c r="AE25" s="55">
        <v>1.004929</v>
      </c>
      <c r="AF25" s="56">
        <v>3.2160000000000001E-3</v>
      </c>
      <c r="AG25" s="45"/>
    </row>
    <row r="26" spans="1:33" ht="15" customHeight="1" x14ac:dyDescent="0.35">
      <c r="A26" s="41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</row>
    <row r="27" spans="1:33" ht="15" customHeight="1" x14ac:dyDescent="0.35">
      <c r="A27" s="44" t="s">
        <v>199</v>
      </c>
      <c r="B27" s="53" t="s">
        <v>200</v>
      </c>
      <c r="C27" s="57">
        <v>1.638701</v>
      </c>
      <c r="D27" s="57">
        <v>1.574975</v>
      </c>
      <c r="E27" s="57">
        <v>1.5928329999999999</v>
      </c>
      <c r="F27" s="57">
        <v>1.5917699999999999</v>
      </c>
      <c r="G27" s="57">
        <v>1.5909059999999999</v>
      </c>
      <c r="H27" s="57">
        <v>1.589939</v>
      </c>
      <c r="I27" s="57">
        <v>1.588722</v>
      </c>
      <c r="J27" s="57">
        <v>1.587939</v>
      </c>
      <c r="K27" s="57">
        <v>1.5869439999999999</v>
      </c>
      <c r="L27" s="57">
        <v>1.5859369999999999</v>
      </c>
      <c r="M27" s="57">
        <v>1.5850089999999999</v>
      </c>
      <c r="N27" s="57">
        <v>1.5839110000000001</v>
      </c>
      <c r="O27" s="57">
        <v>1.582616</v>
      </c>
      <c r="P27" s="57">
        <v>1.5810839999999999</v>
      </c>
      <c r="Q27" s="57">
        <v>1.5797399999999999</v>
      </c>
      <c r="R27" s="57">
        <v>1.5783860000000001</v>
      </c>
      <c r="S27" s="57">
        <v>1.577016</v>
      </c>
      <c r="T27" s="57">
        <v>1.5756270000000001</v>
      </c>
      <c r="U27" s="57">
        <v>1.5742499999999999</v>
      </c>
      <c r="V27" s="57">
        <v>1.572835</v>
      </c>
      <c r="W27" s="57">
        <v>1.5714030000000001</v>
      </c>
      <c r="X27" s="57">
        <v>1.5699479999999999</v>
      </c>
      <c r="Y27" s="57">
        <v>1.568478</v>
      </c>
      <c r="Z27" s="57">
        <v>1.574754</v>
      </c>
      <c r="AA27" s="57">
        <v>1.589493</v>
      </c>
      <c r="AB27" s="57">
        <v>1.612304</v>
      </c>
      <c r="AC27" s="57">
        <v>1.6571530000000001</v>
      </c>
      <c r="AD27" s="57">
        <v>1.6904980000000001</v>
      </c>
      <c r="AE27" s="57">
        <v>1.714105</v>
      </c>
      <c r="AF27" s="58">
        <v>1.6080000000000001E-3</v>
      </c>
      <c r="AG27" s="45"/>
    </row>
    <row r="28" spans="1:33" ht="15" customHeight="1" x14ac:dyDescent="0.35">
      <c r="A28" s="44" t="s">
        <v>201</v>
      </c>
      <c r="B28" s="54" t="s">
        <v>202</v>
      </c>
      <c r="C28" s="55">
        <v>2.1475999999999999E-2</v>
      </c>
      <c r="D28" s="55">
        <v>2.1817E-2</v>
      </c>
      <c r="E28" s="55">
        <v>2.1472999999999999E-2</v>
      </c>
      <c r="F28" s="55">
        <v>2.1513000000000001E-2</v>
      </c>
      <c r="G28" s="55">
        <v>2.0974E-2</v>
      </c>
      <c r="H28" s="55">
        <v>2.0385E-2</v>
      </c>
      <c r="I28" s="55">
        <v>1.9747000000000001E-2</v>
      </c>
      <c r="J28" s="55">
        <v>1.8967000000000001E-2</v>
      </c>
      <c r="K28" s="55">
        <v>1.8109E-2</v>
      </c>
      <c r="L28" s="55">
        <v>1.7312000000000001E-2</v>
      </c>
      <c r="M28" s="55">
        <v>1.6532000000000002E-2</v>
      </c>
      <c r="N28" s="55">
        <v>1.5844E-2</v>
      </c>
      <c r="O28" s="55">
        <v>1.5228999999999999E-2</v>
      </c>
      <c r="P28" s="55">
        <v>1.4711999999999999E-2</v>
      </c>
      <c r="Q28" s="55">
        <v>1.4171E-2</v>
      </c>
      <c r="R28" s="55">
        <v>1.3783999999999999E-2</v>
      </c>
      <c r="S28" s="55">
        <v>1.3512E-2</v>
      </c>
      <c r="T28" s="55">
        <v>1.332E-2</v>
      </c>
      <c r="U28" s="55">
        <v>1.3236E-2</v>
      </c>
      <c r="V28" s="55">
        <v>1.3181999999999999E-2</v>
      </c>
      <c r="W28" s="55">
        <v>1.3153E-2</v>
      </c>
      <c r="X28" s="55">
        <v>1.3198E-2</v>
      </c>
      <c r="Y28" s="55">
        <v>1.3285999999999999E-2</v>
      </c>
      <c r="Z28" s="55">
        <v>1.3356E-2</v>
      </c>
      <c r="AA28" s="55">
        <v>1.3452E-2</v>
      </c>
      <c r="AB28" s="55">
        <v>1.3577000000000001E-2</v>
      </c>
      <c r="AC28" s="55">
        <v>1.3719E-2</v>
      </c>
      <c r="AD28" s="55">
        <v>1.3821999999999999E-2</v>
      </c>
      <c r="AE28" s="55">
        <v>1.4012E-2</v>
      </c>
      <c r="AF28" s="56">
        <v>-1.5133000000000001E-2</v>
      </c>
      <c r="AG28" s="45"/>
    </row>
    <row r="29" spans="1:33" ht="15" customHeight="1" x14ac:dyDescent="0.35">
      <c r="A29" s="44" t="s">
        <v>203</v>
      </c>
      <c r="B29" s="54" t="s">
        <v>204</v>
      </c>
      <c r="C29" s="55">
        <v>1.1259300000000001</v>
      </c>
      <c r="D29" s="55">
        <v>1.12348</v>
      </c>
      <c r="E29" s="55">
        <v>1.151305</v>
      </c>
      <c r="F29" s="55">
        <v>1.142061</v>
      </c>
      <c r="G29" s="55">
        <v>1.1369940000000001</v>
      </c>
      <c r="H29" s="55">
        <v>1.133446</v>
      </c>
      <c r="I29" s="55">
        <v>1.1278490000000001</v>
      </c>
      <c r="J29" s="55">
        <v>1.1201620000000001</v>
      </c>
      <c r="K29" s="55">
        <v>1.110562</v>
      </c>
      <c r="L29" s="55">
        <v>1.101737</v>
      </c>
      <c r="M29" s="55">
        <v>1.093602</v>
      </c>
      <c r="N29" s="55">
        <v>1.088765</v>
      </c>
      <c r="O29" s="55">
        <v>1.0859920000000001</v>
      </c>
      <c r="P29" s="55">
        <v>1.0831230000000001</v>
      </c>
      <c r="Q29" s="55">
        <v>1.078638</v>
      </c>
      <c r="R29" s="55">
        <v>1.0755600000000001</v>
      </c>
      <c r="S29" s="55">
        <v>1.0734680000000001</v>
      </c>
      <c r="T29" s="55">
        <v>1.0713779999999999</v>
      </c>
      <c r="U29" s="55">
        <v>1.07121</v>
      </c>
      <c r="V29" s="55">
        <v>1.0718380000000001</v>
      </c>
      <c r="W29" s="55">
        <v>1.073313</v>
      </c>
      <c r="X29" s="55">
        <v>1.0750900000000001</v>
      </c>
      <c r="Y29" s="55">
        <v>1.077817</v>
      </c>
      <c r="Z29" s="55">
        <v>1.0819350000000001</v>
      </c>
      <c r="AA29" s="55">
        <v>1.088163</v>
      </c>
      <c r="AB29" s="55">
        <v>1.096441</v>
      </c>
      <c r="AC29" s="55">
        <v>1.106141</v>
      </c>
      <c r="AD29" s="55">
        <v>1.117947</v>
      </c>
      <c r="AE29" s="55">
        <v>1.1307290000000001</v>
      </c>
      <c r="AF29" s="56">
        <v>1.5200000000000001E-4</v>
      </c>
      <c r="AG29" s="45"/>
    </row>
    <row r="30" spans="1:33" ht="15" customHeight="1" x14ac:dyDescent="0.35">
      <c r="A30" s="44" t="s">
        <v>205</v>
      </c>
      <c r="B30" s="54" t="s">
        <v>206</v>
      </c>
      <c r="C30" s="55">
        <v>0.20156199999999999</v>
      </c>
      <c r="D30" s="55">
        <v>0.18898400000000001</v>
      </c>
      <c r="E30" s="55">
        <v>0.16925999999999999</v>
      </c>
      <c r="F30" s="55">
        <v>0.169853</v>
      </c>
      <c r="G30" s="55">
        <v>0.17407500000000001</v>
      </c>
      <c r="H30" s="55">
        <v>0.176483</v>
      </c>
      <c r="I30" s="55">
        <v>0.178392</v>
      </c>
      <c r="J30" s="55">
        <v>0.18690300000000001</v>
      </c>
      <c r="K30" s="55">
        <v>0.19092700000000001</v>
      </c>
      <c r="L30" s="55">
        <v>0.19491600000000001</v>
      </c>
      <c r="M30" s="55">
        <v>0.201292</v>
      </c>
      <c r="N30" s="55">
        <v>0.202844</v>
      </c>
      <c r="O30" s="55">
        <v>0.200071</v>
      </c>
      <c r="P30" s="55">
        <v>0.197181</v>
      </c>
      <c r="Q30" s="55">
        <v>0.19417300000000001</v>
      </c>
      <c r="R30" s="55">
        <v>0.19104499999999999</v>
      </c>
      <c r="S30" s="55">
        <v>0.18779399999999999</v>
      </c>
      <c r="T30" s="55">
        <v>0.184417</v>
      </c>
      <c r="U30" s="55">
        <v>0.181423</v>
      </c>
      <c r="V30" s="55">
        <v>0.177788</v>
      </c>
      <c r="W30" s="55">
        <v>0.17402000000000001</v>
      </c>
      <c r="X30" s="55">
        <v>0.17011599999999999</v>
      </c>
      <c r="Y30" s="55">
        <v>0.166074</v>
      </c>
      <c r="Z30" s="55">
        <v>0.16189100000000001</v>
      </c>
      <c r="AA30" s="55">
        <v>0.15756300000000001</v>
      </c>
      <c r="AB30" s="55">
        <v>0.153089</v>
      </c>
      <c r="AC30" s="55">
        <v>0.14846500000000001</v>
      </c>
      <c r="AD30" s="55">
        <v>0.14368800000000001</v>
      </c>
      <c r="AE30" s="55">
        <v>0.13875399999999999</v>
      </c>
      <c r="AF30" s="56">
        <v>-1.3247E-2</v>
      </c>
      <c r="AG30" s="45"/>
    </row>
    <row r="31" spans="1:33" x14ac:dyDescent="0.35">
      <c r="A31" s="44" t="s">
        <v>207</v>
      </c>
      <c r="B31" s="54" t="s">
        <v>208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5">
        <v>0</v>
      </c>
      <c r="R31" s="55">
        <v>0</v>
      </c>
      <c r="S31" s="55">
        <v>0</v>
      </c>
      <c r="T31" s="55">
        <v>0</v>
      </c>
      <c r="U31" s="55">
        <v>0</v>
      </c>
      <c r="V31" s="55">
        <v>0</v>
      </c>
      <c r="W31" s="55">
        <v>0</v>
      </c>
      <c r="X31" s="55">
        <v>0</v>
      </c>
      <c r="Y31" s="55">
        <v>0</v>
      </c>
      <c r="Z31" s="55">
        <v>0</v>
      </c>
      <c r="AA31" s="55">
        <v>0</v>
      </c>
      <c r="AB31" s="55">
        <v>0</v>
      </c>
      <c r="AC31" s="55">
        <v>0</v>
      </c>
      <c r="AD31" s="55">
        <v>0</v>
      </c>
      <c r="AE31" s="55">
        <v>0</v>
      </c>
      <c r="AF31" s="56" t="s">
        <v>209</v>
      </c>
      <c r="AG31" s="45"/>
    </row>
    <row r="32" spans="1:33" x14ac:dyDescent="0.35">
      <c r="A32" s="44" t="s">
        <v>210</v>
      </c>
      <c r="B32" s="54" t="s">
        <v>211</v>
      </c>
      <c r="C32" s="55">
        <v>1.026E-3</v>
      </c>
      <c r="D32" s="55">
        <v>1.2179999999999999E-3</v>
      </c>
      <c r="E32" s="55">
        <v>1.1590000000000001E-3</v>
      </c>
      <c r="F32" s="55">
        <v>1.2229999999999999E-3</v>
      </c>
      <c r="G32" s="55">
        <v>2.2260000000000001E-3</v>
      </c>
      <c r="H32" s="55">
        <v>2.2499999999999998E-3</v>
      </c>
      <c r="I32" s="55">
        <v>2.2499999999999998E-3</v>
      </c>
      <c r="J32" s="55">
        <v>2.2499999999999998E-3</v>
      </c>
      <c r="K32" s="55">
        <v>2.2499999999999998E-3</v>
      </c>
      <c r="L32" s="55">
        <v>2.2499999999999998E-3</v>
      </c>
      <c r="M32" s="55">
        <v>1.884E-3</v>
      </c>
      <c r="N32" s="55">
        <v>2.2499999999999998E-3</v>
      </c>
      <c r="O32" s="55">
        <v>1.879E-3</v>
      </c>
      <c r="P32" s="55">
        <v>2.2499999999999998E-3</v>
      </c>
      <c r="Q32" s="55">
        <v>2.2499999999999998E-3</v>
      </c>
      <c r="R32" s="55">
        <v>2.2499999999999998E-3</v>
      </c>
      <c r="S32" s="55">
        <v>2.2499999999999998E-3</v>
      </c>
      <c r="T32" s="55">
        <v>2.2899999999999999E-3</v>
      </c>
      <c r="U32" s="55">
        <v>2.2899999999999999E-3</v>
      </c>
      <c r="V32" s="55">
        <v>2.2899999999999999E-3</v>
      </c>
      <c r="W32" s="55">
        <v>2.2899999999999999E-3</v>
      </c>
      <c r="X32" s="55">
        <v>2.2499999999999998E-3</v>
      </c>
      <c r="Y32" s="55">
        <v>2.2499999999999998E-3</v>
      </c>
      <c r="Z32" s="55">
        <v>2.2499999999999998E-3</v>
      </c>
      <c r="AA32" s="55">
        <v>2.1849999999999999E-3</v>
      </c>
      <c r="AB32" s="55">
        <v>2.1849999999999999E-3</v>
      </c>
      <c r="AC32" s="55">
        <v>2.2499999999999998E-3</v>
      </c>
      <c r="AD32" s="55">
        <v>1.879E-3</v>
      </c>
      <c r="AE32" s="55">
        <v>1.3240000000000001E-3</v>
      </c>
      <c r="AF32" s="56">
        <v>9.1389999999999996E-3</v>
      </c>
      <c r="AG32" s="45"/>
    </row>
    <row r="33" spans="1:33" x14ac:dyDescent="0.35">
      <c r="A33" s="44" t="s">
        <v>212</v>
      </c>
      <c r="B33" s="54" t="s">
        <v>213</v>
      </c>
      <c r="C33" s="55">
        <v>0.28870699999999999</v>
      </c>
      <c r="D33" s="55">
        <v>0.23947599999999999</v>
      </c>
      <c r="E33" s="55">
        <v>0.249636</v>
      </c>
      <c r="F33" s="55">
        <v>0.25712000000000002</v>
      </c>
      <c r="G33" s="55">
        <v>0.256637</v>
      </c>
      <c r="H33" s="55">
        <v>0.25737500000000002</v>
      </c>
      <c r="I33" s="55">
        <v>0.26048399999999999</v>
      </c>
      <c r="J33" s="55">
        <v>0.25965700000000003</v>
      </c>
      <c r="K33" s="55">
        <v>0.265098</v>
      </c>
      <c r="L33" s="55">
        <v>0.26972200000000002</v>
      </c>
      <c r="M33" s="55">
        <v>0.271698</v>
      </c>
      <c r="N33" s="55">
        <v>0.27420800000000001</v>
      </c>
      <c r="O33" s="55">
        <v>0.279445</v>
      </c>
      <c r="P33" s="55">
        <v>0.28381899999999999</v>
      </c>
      <c r="Q33" s="55">
        <v>0.29050900000000002</v>
      </c>
      <c r="R33" s="55">
        <v>0.29574699999999998</v>
      </c>
      <c r="S33" s="55">
        <v>0.29999300000000001</v>
      </c>
      <c r="T33" s="55">
        <v>0.30422199999999999</v>
      </c>
      <c r="U33" s="55">
        <v>0.306091</v>
      </c>
      <c r="V33" s="55">
        <v>0.30773699999999998</v>
      </c>
      <c r="W33" s="55">
        <v>0.30862600000000001</v>
      </c>
      <c r="X33" s="55">
        <v>0.30929299999999998</v>
      </c>
      <c r="Y33" s="55">
        <v>0.30905100000000002</v>
      </c>
      <c r="Z33" s="55">
        <v>0.31532199999999999</v>
      </c>
      <c r="AA33" s="55">
        <v>0.32812799999999998</v>
      </c>
      <c r="AB33" s="55">
        <v>0.34701100000000001</v>
      </c>
      <c r="AC33" s="55">
        <v>0.38657900000000001</v>
      </c>
      <c r="AD33" s="55">
        <v>0.41316199999999997</v>
      </c>
      <c r="AE33" s="55">
        <v>0.42928500000000003</v>
      </c>
      <c r="AF33" s="56">
        <v>1.4269E-2</v>
      </c>
      <c r="AG33" s="45"/>
    </row>
    <row r="34" spans="1:33" x14ac:dyDescent="0.35">
      <c r="A34" s="41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</row>
    <row r="35" spans="1:33" x14ac:dyDescent="0.35">
      <c r="A35" s="44" t="s">
        <v>214</v>
      </c>
      <c r="B35" s="53" t="s">
        <v>215</v>
      </c>
      <c r="C35" s="57">
        <v>8.0812910000000002</v>
      </c>
      <c r="D35" s="57">
        <v>8.5769000000000002</v>
      </c>
      <c r="E35" s="57">
        <v>9.3072049999999997</v>
      </c>
      <c r="F35" s="57">
        <v>10.158199</v>
      </c>
      <c r="G35" s="57">
        <v>10.658526999999999</v>
      </c>
      <c r="H35" s="57">
        <v>10.980687</v>
      </c>
      <c r="I35" s="57">
        <v>11.224482</v>
      </c>
      <c r="J35" s="57">
        <v>11.397811000000001</v>
      </c>
      <c r="K35" s="57">
        <v>11.786584</v>
      </c>
      <c r="L35" s="57">
        <v>12.453666999999999</v>
      </c>
      <c r="M35" s="57">
        <v>13.137162999999999</v>
      </c>
      <c r="N35" s="57">
        <v>13.38625</v>
      </c>
      <c r="O35" s="57">
        <v>13.646991999999999</v>
      </c>
      <c r="P35" s="57">
        <v>13.985524</v>
      </c>
      <c r="Q35" s="57">
        <v>14.467613999999999</v>
      </c>
      <c r="R35" s="57">
        <v>14.725832</v>
      </c>
      <c r="S35" s="57">
        <v>15.053988</v>
      </c>
      <c r="T35" s="57">
        <v>15.334216</v>
      </c>
      <c r="U35" s="57">
        <v>15.695912999999999</v>
      </c>
      <c r="V35" s="57">
        <v>15.83507</v>
      </c>
      <c r="W35" s="57">
        <v>15.984505</v>
      </c>
      <c r="X35" s="57">
        <v>16.174064999999999</v>
      </c>
      <c r="Y35" s="57">
        <v>16.359355999999998</v>
      </c>
      <c r="Z35" s="57">
        <v>16.636901999999999</v>
      </c>
      <c r="AA35" s="57">
        <v>16.947374</v>
      </c>
      <c r="AB35" s="57">
        <v>17.274128000000001</v>
      </c>
      <c r="AC35" s="57">
        <v>17.576017</v>
      </c>
      <c r="AD35" s="57">
        <v>17.771927000000002</v>
      </c>
      <c r="AE35" s="57">
        <v>18.097961000000002</v>
      </c>
      <c r="AF35" s="58">
        <v>2.9212999999999999E-2</v>
      </c>
      <c r="AG35" s="45"/>
    </row>
    <row r="36" spans="1:33" x14ac:dyDescent="0.35">
      <c r="A36" s="44" t="s">
        <v>216</v>
      </c>
      <c r="B36" s="54" t="s">
        <v>192</v>
      </c>
      <c r="C36" s="55">
        <v>2.4426640000000002</v>
      </c>
      <c r="D36" s="55">
        <v>2.4453469999999999</v>
      </c>
      <c r="E36" s="55">
        <v>2.5106980000000001</v>
      </c>
      <c r="F36" s="55">
        <v>2.5809199999999999</v>
      </c>
      <c r="G36" s="55">
        <v>2.5565959999999999</v>
      </c>
      <c r="H36" s="55">
        <v>2.5285540000000002</v>
      </c>
      <c r="I36" s="55">
        <v>2.5097269999999998</v>
      </c>
      <c r="J36" s="55">
        <v>2.490837</v>
      </c>
      <c r="K36" s="55">
        <v>2.483527</v>
      </c>
      <c r="L36" s="55">
        <v>2.4764650000000001</v>
      </c>
      <c r="M36" s="55">
        <v>2.471295</v>
      </c>
      <c r="N36" s="55">
        <v>2.463562</v>
      </c>
      <c r="O36" s="55">
        <v>2.453751</v>
      </c>
      <c r="P36" s="55">
        <v>2.4376199999999999</v>
      </c>
      <c r="Q36" s="55">
        <v>2.4182009999999998</v>
      </c>
      <c r="R36" s="55">
        <v>2.4068510000000001</v>
      </c>
      <c r="S36" s="55">
        <v>2.3898950000000001</v>
      </c>
      <c r="T36" s="55">
        <v>2.3656069999999998</v>
      </c>
      <c r="U36" s="55">
        <v>2.3596349999999999</v>
      </c>
      <c r="V36" s="55">
        <v>2.3347899999999999</v>
      </c>
      <c r="W36" s="55">
        <v>2.3264420000000001</v>
      </c>
      <c r="X36" s="55">
        <v>2.32267</v>
      </c>
      <c r="Y36" s="55">
        <v>2.3152439999999999</v>
      </c>
      <c r="Z36" s="55">
        <v>2.3041999999999998</v>
      </c>
      <c r="AA36" s="55">
        <v>2.2960280000000002</v>
      </c>
      <c r="AB36" s="55">
        <v>2.2889010000000001</v>
      </c>
      <c r="AC36" s="55">
        <v>2.2805780000000002</v>
      </c>
      <c r="AD36" s="55">
        <v>2.2627280000000001</v>
      </c>
      <c r="AE36" s="55">
        <v>2.2552340000000002</v>
      </c>
      <c r="AF36" s="56">
        <v>-2.8470000000000001E-3</v>
      </c>
      <c r="AG36" s="45"/>
    </row>
    <row r="37" spans="1:33" x14ac:dyDescent="0.35">
      <c r="A37" s="44" t="s">
        <v>217</v>
      </c>
      <c r="B37" s="54" t="s">
        <v>218</v>
      </c>
      <c r="C37" s="55">
        <v>0.138546</v>
      </c>
      <c r="D37" s="55">
        <v>0.134107</v>
      </c>
      <c r="E37" s="55">
        <v>0.13972799999999999</v>
      </c>
      <c r="F37" s="55">
        <v>0.146006</v>
      </c>
      <c r="G37" s="55">
        <v>0.15626000000000001</v>
      </c>
      <c r="H37" s="55">
        <v>0.16963900000000001</v>
      </c>
      <c r="I37" s="55">
        <v>0.18257599999999999</v>
      </c>
      <c r="J37" s="55">
        <v>0.193825</v>
      </c>
      <c r="K37" s="55">
        <v>0.20760500000000001</v>
      </c>
      <c r="L37" s="55">
        <v>0.22046499999999999</v>
      </c>
      <c r="M37" s="55">
        <v>0.23288600000000001</v>
      </c>
      <c r="N37" s="55">
        <v>0.24299100000000001</v>
      </c>
      <c r="O37" s="55">
        <v>0.24984799999999999</v>
      </c>
      <c r="P37" s="55">
        <v>0.25647599999999998</v>
      </c>
      <c r="Q37" s="55">
        <v>0.26143499999999997</v>
      </c>
      <c r="R37" s="55">
        <v>0.26493699999999998</v>
      </c>
      <c r="S37" s="55">
        <v>0.27001199999999997</v>
      </c>
      <c r="T37" s="55">
        <v>0.27790500000000001</v>
      </c>
      <c r="U37" s="55">
        <v>0.287161</v>
      </c>
      <c r="V37" s="55">
        <v>0.29691400000000001</v>
      </c>
      <c r="W37" s="55">
        <v>0.30799900000000002</v>
      </c>
      <c r="X37" s="55">
        <v>0.31788699999999998</v>
      </c>
      <c r="Y37" s="55">
        <v>0.32978400000000002</v>
      </c>
      <c r="Z37" s="55">
        <v>0.34096500000000002</v>
      </c>
      <c r="AA37" s="55">
        <v>0.35277599999999998</v>
      </c>
      <c r="AB37" s="55">
        <v>0.35985299999999998</v>
      </c>
      <c r="AC37" s="55">
        <v>0.36998300000000001</v>
      </c>
      <c r="AD37" s="55">
        <v>0.37415700000000002</v>
      </c>
      <c r="AE37" s="55">
        <v>0.38137399999999999</v>
      </c>
      <c r="AF37" s="56">
        <v>3.6825999999999998E-2</v>
      </c>
      <c r="AG37" s="45"/>
    </row>
    <row r="38" spans="1:33" x14ac:dyDescent="0.35">
      <c r="A38" s="44" t="s">
        <v>219</v>
      </c>
      <c r="B38" s="54" t="s">
        <v>220</v>
      </c>
      <c r="C38" s="55">
        <v>0.221803</v>
      </c>
      <c r="D38" s="55">
        <v>0.225193</v>
      </c>
      <c r="E38" s="55">
        <v>0.23385300000000001</v>
      </c>
      <c r="F38" s="55">
        <v>0.23939299999999999</v>
      </c>
      <c r="G38" s="55">
        <v>0.24465999999999999</v>
      </c>
      <c r="H38" s="55">
        <v>0.25214700000000001</v>
      </c>
      <c r="I38" s="55">
        <v>0.255828</v>
      </c>
      <c r="J38" s="55">
        <v>0.264011</v>
      </c>
      <c r="K38" s="55">
        <v>0.272503</v>
      </c>
      <c r="L38" s="55">
        <v>0.28047499999999997</v>
      </c>
      <c r="M38" s="55">
        <v>0.28862500000000002</v>
      </c>
      <c r="N38" s="55">
        <v>0.29746899999999998</v>
      </c>
      <c r="O38" s="55">
        <v>0.30562899999999998</v>
      </c>
      <c r="P38" s="55">
        <v>0.314467</v>
      </c>
      <c r="Q38" s="55">
        <v>0.32392799999999999</v>
      </c>
      <c r="R38" s="55">
        <v>0.33356599999999997</v>
      </c>
      <c r="S38" s="55">
        <v>0.343968</v>
      </c>
      <c r="T38" s="55">
        <v>0.35419899999999999</v>
      </c>
      <c r="U38" s="55">
        <v>0.362431</v>
      </c>
      <c r="V38" s="55">
        <v>0.37087500000000001</v>
      </c>
      <c r="W38" s="55">
        <v>0.37968800000000003</v>
      </c>
      <c r="X38" s="55">
        <v>0.38924399999999998</v>
      </c>
      <c r="Y38" s="55">
        <v>0.398231</v>
      </c>
      <c r="Z38" s="55">
        <v>0.40754800000000002</v>
      </c>
      <c r="AA38" s="55">
        <v>0.41355700000000001</v>
      </c>
      <c r="AB38" s="55">
        <v>0.41922100000000001</v>
      </c>
      <c r="AC38" s="55">
        <v>0.42529899999999998</v>
      </c>
      <c r="AD38" s="55">
        <v>0.43154199999999998</v>
      </c>
      <c r="AE38" s="55">
        <v>0.43778699999999998</v>
      </c>
      <c r="AF38" s="56">
        <v>2.4580999999999999E-2</v>
      </c>
      <c r="AG38" s="45"/>
    </row>
    <row r="39" spans="1:33" x14ac:dyDescent="0.35">
      <c r="A39" s="44" t="s">
        <v>221</v>
      </c>
      <c r="B39" s="54" t="s">
        <v>196</v>
      </c>
      <c r="C39" s="55">
        <v>0.17692099999999999</v>
      </c>
      <c r="D39" s="55">
        <v>0.17460200000000001</v>
      </c>
      <c r="E39" s="55">
        <v>0.179919</v>
      </c>
      <c r="F39" s="55">
        <v>0.18485299999999999</v>
      </c>
      <c r="G39" s="55">
        <v>0.18002399999999999</v>
      </c>
      <c r="H39" s="55">
        <v>0.17941399999999999</v>
      </c>
      <c r="I39" s="55">
        <v>0.169656</v>
      </c>
      <c r="J39" s="55">
        <v>0.16789000000000001</v>
      </c>
      <c r="K39" s="55">
        <v>0.16795599999999999</v>
      </c>
      <c r="L39" s="55">
        <v>0.16772699999999999</v>
      </c>
      <c r="M39" s="55">
        <v>0.16737099999999999</v>
      </c>
      <c r="N39" s="55">
        <v>0.168492</v>
      </c>
      <c r="O39" s="55">
        <v>0.16818900000000001</v>
      </c>
      <c r="P39" s="55">
        <v>0.16911499999999999</v>
      </c>
      <c r="Q39" s="55">
        <v>0.16947499999999999</v>
      </c>
      <c r="R39" s="55">
        <v>0.16992499999999999</v>
      </c>
      <c r="S39" s="55">
        <v>0.17164599999999999</v>
      </c>
      <c r="T39" s="55">
        <v>0.17318500000000001</v>
      </c>
      <c r="U39" s="55">
        <v>0.173175</v>
      </c>
      <c r="V39" s="55">
        <v>0.173038</v>
      </c>
      <c r="W39" s="55">
        <v>0.17308999999999999</v>
      </c>
      <c r="X39" s="55">
        <v>0.17186699999999999</v>
      </c>
      <c r="Y39" s="55">
        <v>0.17105300000000001</v>
      </c>
      <c r="Z39" s="55">
        <v>0.17177200000000001</v>
      </c>
      <c r="AA39" s="55">
        <v>0.17055899999999999</v>
      </c>
      <c r="AB39" s="55">
        <v>0.17053499999999999</v>
      </c>
      <c r="AC39" s="55">
        <v>0.17038400000000001</v>
      </c>
      <c r="AD39" s="55">
        <v>0.172038</v>
      </c>
      <c r="AE39" s="55">
        <v>0.175765</v>
      </c>
      <c r="AF39" s="56">
        <v>-2.34E-4</v>
      </c>
      <c r="AG39" s="45"/>
    </row>
    <row r="40" spans="1:33" x14ac:dyDescent="0.35">
      <c r="A40" s="44" t="s">
        <v>222</v>
      </c>
      <c r="B40" s="54" t="s">
        <v>223</v>
      </c>
      <c r="C40" s="55">
        <v>0.14358499999999999</v>
      </c>
      <c r="D40" s="55">
        <v>0.14152300000000001</v>
      </c>
      <c r="E40" s="55">
        <v>0.147842</v>
      </c>
      <c r="F40" s="55">
        <v>0.14844399999999999</v>
      </c>
      <c r="G40" s="55">
        <v>0.14807400000000001</v>
      </c>
      <c r="H40" s="55">
        <v>0.14745800000000001</v>
      </c>
      <c r="I40" s="55">
        <v>0.139236</v>
      </c>
      <c r="J40" s="55">
        <v>0.138262</v>
      </c>
      <c r="K40" s="55">
        <v>0.13825799999999999</v>
      </c>
      <c r="L40" s="55">
        <v>0.138097</v>
      </c>
      <c r="M40" s="55">
        <v>0.13783899999999999</v>
      </c>
      <c r="N40" s="55">
        <v>0.138683</v>
      </c>
      <c r="O40" s="55">
        <v>0.13889499999999999</v>
      </c>
      <c r="P40" s="55">
        <v>0.13907600000000001</v>
      </c>
      <c r="Q40" s="55">
        <v>0.138873</v>
      </c>
      <c r="R40" s="55">
        <v>0.1394</v>
      </c>
      <c r="S40" s="55">
        <v>0.14083100000000001</v>
      </c>
      <c r="T40" s="55">
        <v>0.141957</v>
      </c>
      <c r="U40" s="55">
        <v>0.14200099999999999</v>
      </c>
      <c r="V40" s="55">
        <v>0.14194799999999999</v>
      </c>
      <c r="W40" s="55">
        <v>0.141875</v>
      </c>
      <c r="X40" s="55">
        <v>0.14086499999999999</v>
      </c>
      <c r="Y40" s="55">
        <v>0.13994899999999999</v>
      </c>
      <c r="Z40" s="55">
        <v>0.14058999999999999</v>
      </c>
      <c r="AA40" s="55">
        <v>0.13979900000000001</v>
      </c>
      <c r="AB40" s="55">
        <v>0.14011899999999999</v>
      </c>
      <c r="AC40" s="55">
        <v>0.13997000000000001</v>
      </c>
      <c r="AD40" s="55">
        <v>0.14149400000000001</v>
      </c>
      <c r="AE40" s="55">
        <v>0.14202200000000001</v>
      </c>
      <c r="AF40" s="56">
        <v>-3.9100000000000002E-4</v>
      </c>
      <c r="AG40" s="45"/>
    </row>
    <row r="41" spans="1:33" x14ac:dyDescent="0.35">
      <c r="A41" s="44" t="s">
        <v>224</v>
      </c>
      <c r="B41" s="54" t="s">
        <v>225</v>
      </c>
      <c r="C41" s="55">
        <v>3.3336999999999999E-2</v>
      </c>
      <c r="D41" s="55">
        <v>3.3078999999999997E-2</v>
      </c>
      <c r="E41" s="55">
        <v>3.2077000000000001E-2</v>
      </c>
      <c r="F41" s="55">
        <v>3.6408999999999997E-2</v>
      </c>
      <c r="G41" s="55">
        <v>3.1949999999999999E-2</v>
      </c>
      <c r="H41" s="55">
        <v>3.1955999999999998E-2</v>
      </c>
      <c r="I41" s="55">
        <v>3.0419999999999999E-2</v>
      </c>
      <c r="J41" s="55">
        <v>2.9628000000000002E-2</v>
      </c>
      <c r="K41" s="55">
        <v>2.9697999999999999E-2</v>
      </c>
      <c r="L41" s="55">
        <v>2.9628999999999999E-2</v>
      </c>
      <c r="M41" s="55">
        <v>2.9531999999999999E-2</v>
      </c>
      <c r="N41" s="55">
        <v>2.9808999999999999E-2</v>
      </c>
      <c r="O41" s="55">
        <v>2.9295000000000002E-2</v>
      </c>
      <c r="P41" s="55">
        <v>3.0039E-2</v>
      </c>
      <c r="Q41" s="55">
        <v>3.0601E-2</v>
      </c>
      <c r="R41" s="55">
        <v>3.0525E-2</v>
      </c>
      <c r="S41" s="55">
        <v>3.0814999999999999E-2</v>
      </c>
      <c r="T41" s="55">
        <v>3.1227999999999999E-2</v>
      </c>
      <c r="U41" s="55">
        <v>3.1174E-2</v>
      </c>
      <c r="V41" s="55">
        <v>3.109E-2</v>
      </c>
      <c r="W41" s="55">
        <v>3.1215E-2</v>
      </c>
      <c r="X41" s="55">
        <v>3.1001999999999998E-2</v>
      </c>
      <c r="Y41" s="55">
        <v>3.1104E-2</v>
      </c>
      <c r="Z41" s="55">
        <v>3.1182000000000001E-2</v>
      </c>
      <c r="AA41" s="55">
        <v>3.0759999999999999E-2</v>
      </c>
      <c r="AB41" s="55">
        <v>3.0415999999999999E-2</v>
      </c>
      <c r="AC41" s="55">
        <v>3.0414E-2</v>
      </c>
      <c r="AD41" s="55">
        <v>3.0543000000000001E-2</v>
      </c>
      <c r="AE41" s="55">
        <v>3.3743000000000002E-2</v>
      </c>
      <c r="AF41" s="56">
        <v>4.3300000000000001E-4</v>
      </c>
      <c r="AG41" s="45"/>
    </row>
    <row r="42" spans="1:33" x14ac:dyDescent="0.35">
      <c r="A42" s="44" t="s">
        <v>226</v>
      </c>
      <c r="B42" s="54" t="s">
        <v>227</v>
      </c>
      <c r="C42" s="55">
        <v>2.6112E-2</v>
      </c>
      <c r="D42" s="55">
        <v>2.6103999999999999E-2</v>
      </c>
      <c r="E42" s="55">
        <v>2.5479000000000002E-2</v>
      </c>
      <c r="F42" s="55">
        <v>2.5533E-2</v>
      </c>
      <c r="G42" s="55">
        <v>2.4965000000000001E-2</v>
      </c>
      <c r="H42" s="55">
        <v>2.4527E-2</v>
      </c>
      <c r="I42" s="55">
        <v>2.4167000000000001E-2</v>
      </c>
      <c r="J42" s="55">
        <v>2.3900999999999999E-2</v>
      </c>
      <c r="K42" s="55">
        <v>2.3743E-2</v>
      </c>
      <c r="L42" s="55">
        <v>2.3958E-2</v>
      </c>
      <c r="M42" s="55">
        <v>2.3932999999999999E-2</v>
      </c>
      <c r="N42" s="55">
        <v>2.3831999999999999E-2</v>
      </c>
      <c r="O42" s="55">
        <v>2.3796000000000001E-2</v>
      </c>
      <c r="P42" s="55">
        <v>2.3009000000000002E-2</v>
      </c>
      <c r="Q42" s="55">
        <v>2.2412999999999999E-2</v>
      </c>
      <c r="R42" s="55">
        <v>2.1023E-2</v>
      </c>
      <c r="S42" s="55">
        <v>2.0084999999999999E-2</v>
      </c>
      <c r="T42" s="55">
        <v>1.9373000000000001E-2</v>
      </c>
      <c r="U42" s="55">
        <v>1.7118000000000001E-2</v>
      </c>
      <c r="V42" s="55">
        <v>1.6463999999999999E-2</v>
      </c>
      <c r="W42" s="55">
        <v>1.5976000000000001E-2</v>
      </c>
      <c r="X42" s="55">
        <v>1.5741000000000002E-2</v>
      </c>
      <c r="Y42" s="55">
        <v>1.5549E-2</v>
      </c>
      <c r="Z42" s="55">
        <v>1.5429999999999999E-2</v>
      </c>
      <c r="AA42" s="55">
        <v>1.5369000000000001E-2</v>
      </c>
      <c r="AB42" s="55">
        <v>1.5236E-2</v>
      </c>
      <c r="AC42" s="55">
        <v>1.5015000000000001E-2</v>
      </c>
      <c r="AD42" s="55">
        <v>1.4945999999999999E-2</v>
      </c>
      <c r="AE42" s="55">
        <v>1.4836999999999999E-2</v>
      </c>
      <c r="AF42" s="56">
        <v>-1.9986E-2</v>
      </c>
      <c r="AG42" s="45"/>
    </row>
    <row r="43" spans="1:33" x14ac:dyDescent="0.35">
      <c r="A43" s="44" t="s">
        <v>228</v>
      </c>
      <c r="B43" s="54" t="s">
        <v>415</v>
      </c>
      <c r="C43" s="55">
        <v>1.1778729999999999</v>
      </c>
      <c r="D43" s="55">
        <v>1.517855</v>
      </c>
      <c r="E43" s="55">
        <v>2.149346</v>
      </c>
      <c r="F43" s="55">
        <v>2.546351</v>
      </c>
      <c r="G43" s="55">
        <v>2.8727640000000001</v>
      </c>
      <c r="H43" s="55">
        <v>3.1744949999999998</v>
      </c>
      <c r="I43" s="55">
        <v>3.3985949999999998</v>
      </c>
      <c r="J43" s="55">
        <v>3.5407869999999999</v>
      </c>
      <c r="K43" s="55">
        <v>3.6880609999999998</v>
      </c>
      <c r="L43" s="55">
        <v>4.2575099999999999</v>
      </c>
      <c r="M43" s="55">
        <v>4.860563</v>
      </c>
      <c r="N43" s="55">
        <v>5.0585849999999999</v>
      </c>
      <c r="O43" s="55">
        <v>5.161969</v>
      </c>
      <c r="P43" s="55">
        <v>5.2938179999999999</v>
      </c>
      <c r="Q43" s="55">
        <v>5.6513710000000001</v>
      </c>
      <c r="R43" s="55">
        <v>5.9055710000000001</v>
      </c>
      <c r="S43" s="55">
        <v>6.1976129999999996</v>
      </c>
      <c r="T43" s="55">
        <v>6.5183479999999996</v>
      </c>
      <c r="U43" s="55">
        <v>6.8272919999999999</v>
      </c>
      <c r="V43" s="55">
        <v>7.0141809999999998</v>
      </c>
      <c r="W43" s="55">
        <v>7.1359120000000003</v>
      </c>
      <c r="X43" s="55">
        <v>7.2852030000000001</v>
      </c>
      <c r="Y43" s="55">
        <v>7.4599599999999997</v>
      </c>
      <c r="Z43" s="55">
        <v>7.7299069999999999</v>
      </c>
      <c r="AA43" s="55">
        <v>8.0311450000000004</v>
      </c>
      <c r="AB43" s="55">
        <v>8.3440820000000002</v>
      </c>
      <c r="AC43" s="55">
        <v>8.604177</v>
      </c>
      <c r="AD43" s="55">
        <v>8.8280740000000009</v>
      </c>
      <c r="AE43" s="55">
        <v>9.1142020000000006</v>
      </c>
      <c r="AF43" s="56">
        <v>7.5812000000000004E-2</v>
      </c>
      <c r="AG43" s="45"/>
    </row>
    <row r="44" spans="1:33" x14ac:dyDescent="0.35">
      <c r="A44" s="44" t="s">
        <v>229</v>
      </c>
      <c r="B44" s="54" t="s">
        <v>230</v>
      </c>
      <c r="C44" s="55">
        <v>3.8973719999999998</v>
      </c>
      <c r="D44" s="55">
        <v>4.0536940000000001</v>
      </c>
      <c r="E44" s="55">
        <v>4.0681830000000003</v>
      </c>
      <c r="F44" s="55">
        <v>4.4351419999999999</v>
      </c>
      <c r="G44" s="55">
        <v>4.6232600000000001</v>
      </c>
      <c r="H44" s="55">
        <v>4.6519110000000001</v>
      </c>
      <c r="I44" s="55">
        <v>4.6839339999999998</v>
      </c>
      <c r="J44" s="55">
        <v>4.7165619999999997</v>
      </c>
      <c r="K44" s="55">
        <v>4.9431880000000001</v>
      </c>
      <c r="L44" s="55">
        <v>5.027069</v>
      </c>
      <c r="M44" s="55">
        <v>5.0924909999999999</v>
      </c>
      <c r="N44" s="55">
        <v>5.1313170000000001</v>
      </c>
      <c r="O44" s="55">
        <v>5.2838089999999998</v>
      </c>
      <c r="P44" s="55">
        <v>5.4910189999999997</v>
      </c>
      <c r="Q44" s="55">
        <v>5.6207900000000004</v>
      </c>
      <c r="R44" s="55">
        <v>5.6239590000000002</v>
      </c>
      <c r="S44" s="55">
        <v>5.6607690000000002</v>
      </c>
      <c r="T44" s="55">
        <v>5.6255990000000002</v>
      </c>
      <c r="U44" s="55">
        <v>5.6691000000000003</v>
      </c>
      <c r="V44" s="55">
        <v>5.6288070000000001</v>
      </c>
      <c r="W44" s="55">
        <v>5.6453980000000001</v>
      </c>
      <c r="X44" s="55">
        <v>5.6714520000000004</v>
      </c>
      <c r="Y44" s="55">
        <v>5.6695359999999999</v>
      </c>
      <c r="Z44" s="55">
        <v>5.6670800000000003</v>
      </c>
      <c r="AA44" s="55">
        <v>5.6679389999999996</v>
      </c>
      <c r="AB44" s="55">
        <v>5.6763000000000003</v>
      </c>
      <c r="AC44" s="55">
        <v>5.7105810000000004</v>
      </c>
      <c r="AD44" s="55">
        <v>5.6884399999999999</v>
      </c>
      <c r="AE44" s="55">
        <v>5.7187599999999996</v>
      </c>
      <c r="AF44" s="56">
        <v>1.3788999999999999E-2</v>
      </c>
      <c r="AG44" s="45"/>
    </row>
    <row r="45" spans="1:33" x14ac:dyDescent="0.35">
      <c r="A45" s="41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</row>
    <row r="46" spans="1:33" x14ac:dyDescent="0.35">
      <c r="A46" s="44" t="s">
        <v>231</v>
      </c>
      <c r="B46" s="53" t="s">
        <v>232</v>
      </c>
      <c r="C46" s="57">
        <v>12.80016</v>
      </c>
      <c r="D46" s="57">
        <v>13.302963999999999</v>
      </c>
      <c r="E46" s="57">
        <v>13.902386</v>
      </c>
      <c r="F46" s="57">
        <v>14.748036000000001</v>
      </c>
      <c r="G46" s="57">
        <v>15.249762</v>
      </c>
      <c r="H46" s="57">
        <v>15.577366</v>
      </c>
      <c r="I46" s="57">
        <v>15.836240999999999</v>
      </c>
      <c r="J46" s="57">
        <v>16.016577000000002</v>
      </c>
      <c r="K46" s="57">
        <v>16.405681999999999</v>
      </c>
      <c r="L46" s="57">
        <v>17.077418999999999</v>
      </c>
      <c r="M46" s="57">
        <v>17.768485999999999</v>
      </c>
      <c r="N46" s="57">
        <v>18.025348999999999</v>
      </c>
      <c r="O46" s="57">
        <v>18.295994</v>
      </c>
      <c r="P46" s="57">
        <v>18.647483999999999</v>
      </c>
      <c r="Q46" s="57">
        <v>19.126298999999999</v>
      </c>
      <c r="R46" s="57">
        <v>19.38607</v>
      </c>
      <c r="S46" s="57">
        <v>19.717020000000002</v>
      </c>
      <c r="T46" s="57">
        <v>20.000419999999998</v>
      </c>
      <c r="U46" s="57">
        <v>20.372157999999999</v>
      </c>
      <c r="V46" s="57">
        <v>20.525946000000001</v>
      </c>
      <c r="W46" s="57">
        <v>20.687176000000001</v>
      </c>
      <c r="X46" s="57">
        <v>20.887283</v>
      </c>
      <c r="Y46" s="57">
        <v>21.076891</v>
      </c>
      <c r="Z46" s="57">
        <v>21.364260000000002</v>
      </c>
      <c r="AA46" s="57">
        <v>21.69651</v>
      </c>
      <c r="AB46" s="57">
        <v>22.058453</v>
      </c>
      <c r="AC46" s="57">
        <v>22.428619000000001</v>
      </c>
      <c r="AD46" s="57">
        <v>22.664359999999999</v>
      </c>
      <c r="AE46" s="57">
        <v>23.033069999999999</v>
      </c>
      <c r="AF46" s="58">
        <v>2.1203E-2</v>
      </c>
      <c r="AG46" s="45"/>
    </row>
    <row r="47" spans="1:33" x14ac:dyDescent="0.35">
      <c r="A47" s="41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</row>
    <row r="48" spans="1:33" x14ac:dyDescent="0.35">
      <c r="A48" s="41"/>
      <c r="B48" s="53" t="s">
        <v>22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</row>
    <row r="49" spans="1:33" x14ac:dyDescent="0.35">
      <c r="A49" s="44" t="s">
        <v>233</v>
      </c>
      <c r="B49" s="54" t="s">
        <v>234</v>
      </c>
      <c r="C49" s="55">
        <v>1.2631540000000001</v>
      </c>
      <c r="D49" s="55">
        <v>1.2392799999999999</v>
      </c>
      <c r="E49" s="55">
        <v>1.323896</v>
      </c>
      <c r="F49" s="55">
        <v>1.318505</v>
      </c>
      <c r="G49" s="55">
        <v>1.317785</v>
      </c>
      <c r="H49" s="55">
        <v>1.317679</v>
      </c>
      <c r="I49" s="55">
        <v>1.3235790000000001</v>
      </c>
      <c r="J49" s="55">
        <v>1.3195170000000001</v>
      </c>
      <c r="K49" s="55">
        <v>1.3135730000000001</v>
      </c>
      <c r="L49" s="55">
        <v>1.308594</v>
      </c>
      <c r="M49" s="55">
        <v>1.3040719999999999</v>
      </c>
      <c r="N49" s="55">
        <v>1.303769</v>
      </c>
      <c r="O49" s="55">
        <v>1.3050060000000001</v>
      </c>
      <c r="P49" s="55">
        <v>1.3166310000000001</v>
      </c>
      <c r="Q49" s="55">
        <v>1.3170850000000001</v>
      </c>
      <c r="R49" s="55">
        <v>1.319248</v>
      </c>
      <c r="S49" s="55">
        <v>1.3226450000000001</v>
      </c>
      <c r="T49" s="55">
        <v>1.326295</v>
      </c>
      <c r="U49" s="55">
        <v>1.332101</v>
      </c>
      <c r="V49" s="55">
        <v>1.3388800000000001</v>
      </c>
      <c r="W49" s="55">
        <v>1.3466819999999999</v>
      </c>
      <c r="X49" s="55">
        <v>1.354984</v>
      </c>
      <c r="Y49" s="55">
        <v>1.3644670000000001</v>
      </c>
      <c r="Z49" s="55">
        <v>1.3755040000000001</v>
      </c>
      <c r="AA49" s="55">
        <v>1.388844</v>
      </c>
      <c r="AB49" s="55">
        <v>1.4044430000000001</v>
      </c>
      <c r="AC49" s="55">
        <v>1.433678</v>
      </c>
      <c r="AD49" s="55">
        <v>1.4383269999999999</v>
      </c>
      <c r="AE49" s="55">
        <v>1.459239</v>
      </c>
      <c r="AF49" s="56">
        <v>5.1669999999999997E-3</v>
      </c>
      <c r="AG49" s="45"/>
    </row>
    <row r="50" spans="1:33" ht="15" customHeight="1" x14ac:dyDescent="0.35">
      <c r="A50" s="44" t="s">
        <v>235</v>
      </c>
      <c r="B50" s="54" t="s">
        <v>236</v>
      </c>
      <c r="C50" s="55">
        <v>1.4549999999999999E-3</v>
      </c>
      <c r="D50" s="55">
        <v>1.3979999999999999E-3</v>
      </c>
      <c r="E50" s="55">
        <v>1.4679999999999999E-3</v>
      </c>
      <c r="F50" s="55">
        <v>1.4679999999999999E-3</v>
      </c>
      <c r="G50" s="55">
        <v>4.8500000000000003E-4</v>
      </c>
      <c r="H50" s="55">
        <v>4.6299999999999998E-4</v>
      </c>
      <c r="I50" s="55">
        <v>4.6299999999999998E-4</v>
      </c>
      <c r="J50" s="55">
        <v>4.6299999999999998E-4</v>
      </c>
      <c r="K50" s="55">
        <v>4.6299999999999998E-4</v>
      </c>
      <c r="L50" s="55">
        <v>4.6299999999999998E-4</v>
      </c>
      <c r="M50" s="55">
        <v>8.1999999999999998E-4</v>
      </c>
      <c r="N50" s="55">
        <v>4.6299999999999998E-4</v>
      </c>
      <c r="O50" s="55">
        <v>8.25E-4</v>
      </c>
      <c r="P50" s="55">
        <v>4.6299999999999998E-4</v>
      </c>
      <c r="Q50" s="55">
        <v>4.6299999999999998E-4</v>
      </c>
      <c r="R50" s="55">
        <v>4.6299999999999998E-4</v>
      </c>
      <c r="S50" s="55">
        <v>4.6299999999999998E-4</v>
      </c>
      <c r="T50" s="55">
        <v>4.2299999999999998E-4</v>
      </c>
      <c r="U50" s="55">
        <v>4.2299999999999998E-4</v>
      </c>
      <c r="V50" s="55">
        <v>4.2299999999999998E-4</v>
      </c>
      <c r="W50" s="55">
        <v>4.2299999999999998E-4</v>
      </c>
      <c r="X50" s="55">
        <v>4.6299999999999998E-4</v>
      </c>
      <c r="Y50" s="55">
        <v>4.6299999999999998E-4</v>
      </c>
      <c r="Z50" s="55">
        <v>4.6299999999999998E-4</v>
      </c>
      <c r="AA50" s="55">
        <v>4.6299999999999998E-4</v>
      </c>
      <c r="AB50" s="55">
        <v>4.6299999999999998E-4</v>
      </c>
      <c r="AC50" s="55">
        <v>4.6299999999999998E-4</v>
      </c>
      <c r="AD50" s="55">
        <v>7.6199999999999998E-4</v>
      </c>
      <c r="AE50" s="55">
        <v>1.3060000000000001E-3</v>
      </c>
      <c r="AF50" s="56">
        <v>-3.836E-3</v>
      </c>
      <c r="AG50" s="45"/>
    </row>
    <row r="51" spans="1:33" ht="15" customHeight="1" x14ac:dyDescent="0.35">
      <c r="A51" s="44" t="s">
        <v>237</v>
      </c>
      <c r="B51" s="54" t="s">
        <v>238</v>
      </c>
      <c r="C51" s="55">
        <v>-0.117203</v>
      </c>
      <c r="D51" s="55">
        <v>-9.5380000000000006E-2</v>
      </c>
      <c r="E51" s="55">
        <v>-0.152586</v>
      </c>
      <c r="F51" s="55">
        <v>-0.15639900000000001</v>
      </c>
      <c r="G51" s="55">
        <v>-0.160302</v>
      </c>
      <c r="H51" s="55">
        <v>-0.16431100000000001</v>
      </c>
      <c r="I51" s="55">
        <v>-0.17644499999999999</v>
      </c>
      <c r="J51" s="55">
        <v>-0.18085000000000001</v>
      </c>
      <c r="K51" s="55">
        <v>-0.185365</v>
      </c>
      <c r="L51" s="55">
        <v>-0.19000700000000001</v>
      </c>
      <c r="M51" s="55">
        <v>-0.19475899999999999</v>
      </c>
      <c r="N51" s="55">
        <v>-0.19962199999999999</v>
      </c>
      <c r="O51" s="55">
        <v>-0.20461099999999999</v>
      </c>
      <c r="P51" s="55">
        <v>-0.21925900000000001</v>
      </c>
      <c r="Q51" s="55">
        <v>-0.22473899999999999</v>
      </c>
      <c r="R51" s="55">
        <v>-0.23036699999999999</v>
      </c>
      <c r="S51" s="55">
        <v>-0.236128</v>
      </c>
      <c r="T51" s="55">
        <v>-0.24202000000000001</v>
      </c>
      <c r="U51" s="55">
        <v>-0.24807799999999999</v>
      </c>
      <c r="V51" s="55">
        <v>-0.25428400000000001</v>
      </c>
      <c r="W51" s="55">
        <v>-0.26063799999999998</v>
      </c>
      <c r="X51" s="55">
        <v>-0.26715800000000001</v>
      </c>
      <c r="Y51" s="55">
        <v>-0.27382600000000001</v>
      </c>
      <c r="Z51" s="55">
        <v>-0.28067599999999998</v>
      </c>
      <c r="AA51" s="55">
        <v>-0.28769099999999997</v>
      </c>
      <c r="AB51" s="55">
        <v>-0.29488700000000001</v>
      </c>
      <c r="AC51" s="55">
        <v>-0.31428099999999998</v>
      </c>
      <c r="AD51" s="55">
        <v>-0.30731900000000001</v>
      </c>
      <c r="AE51" s="55">
        <v>-0.31580399999999997</v>
      </c>
      <c r="AF51" s="56">
        <v>3.6034999999999998E-2</v>
      </c>
      <c r="AG51" s="45"/>
    </row>
    <row r="52" spans="1:33" ht="15" customHeight="1" x14ac:dyDescent="0.35">
      <c r="A52" s="44" t="s">
        <v>239</v>
      </c>
      <c r="B52" s="53" t="s">
        <v>240</v>
      </c>
      <c r="C52" s="57">
        <v>1.1474059999999999</v>
      </c>
      <c r="D52" s="57">
        <v>1.145297</v>
      </c>
      <c r="E52" s="57">
        <v>1.1727780000000001</v>
      </c>
      <c r="F52" s="57">
        <v>1.1635740000000001</v>
      </c>
      <c r="G52" s="57">
        <v>1.1579680000000001</v>
      </c>
      <c r="H52" s="57">
        <v>1.1538310000000001</v>
      </c>
      <c r="I52" s="57">
        <v>1.1475960000000001</v>
      </c>
      <c r="J52" s="57">
        <v>1.13913</v>
      </c>
      <c r="K52" s="57">
        <v>1.1286700000000001</v>
      </c>
      <c r="L52" s="57">
        <v>1.119049</v>
      </c>
      <c r="M52" s="57">
        <v>1.110134</v>
      </c>
      <c r="N52" s="57">
        <v>1.104609</v>
      </c>
      <c r="O52" s="57">
        <v>1.101221</v>
      </c>
      <c r="P52" s="57">
        <v>1.0978349999999999</v>
      </c>
      <c r="Q52" s="57">
        <v>1.0928089999999999</v>
      </c>
      <c r="R52" s="57">
        <v>1.0893440000000001</v>
      </c>
      <c r="S52" s="57">
        <v>1.0869800000000001</v>
      </c>
      <c r="T52" s="57">
        <v>1.084697</v>
      </c>
      <c r="U52" s="57">
        <v>1.084446</v>
      </c>
      <c r="V52" s="57">
        <v>1.085019</v>
      </c>
      <c r="W52" s="57">
        <v>1.0864670000000001</v>
      </c>
      <c r="X52" s="57">
        <v>1.0882890000000001</v>
      </c>
      <c r="Y52" s="57">
        <v>1.0911029999999999</v>
      </c>
      <c r="Z52" s="57">
        <v>1.095291</v>
      </c>
      <c r="AA52" s="57">
        <v>1.1016159999999999</v>
      </c>
      <c r="AB52" s="57">
        <v>1.1100190000000001</v>
      </c>
      <c r="AC52" s="57">
        <v>1.1198600000000001</v>
      </c>
      <c r="AD52" s="57">
        <v>1.1317699999999999</v>
      </c>
      <c r="AE52" s="57">
        <v>1.1447419999999999</v>
      </c>
      <c r="AF52" s="58">
        <v>-8.2999999999999998E-5</v>
      </c>
      <c r="AG52" s="45"/>
    </row>
    <row r="53" spans="1:33" ht="15" customHeight="1" x14ac:dyDescent="0.35">
      <c r="A53" s="41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</row>
    <row r="54" spans="1:33" ht="15" customHeight="1" x14ac:dyDescent="0.35">
      <c r="A54" s="41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</row>
    <row r="55" spans="1:33" ht="15" customHeight="1" x14ac:dyDescent="0.35">
      <c r="A55" s="41"/>
      <c r="B55" s="53" t="s">
        <v>416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</row>
    <row r="56" spans="1:33" ht="15" customHeight="1" x14ac:dyDescent="0.35">
      <c r="A56" s="41"/>
      <c r="B56" s="53" t="s">
        <v>241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</row>
    <row r="57" spans="1:33" ht="15" customHeight="1" x14ac:dyDescent="0.35">
      <c r="A57" s="41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  <row r="58" spans="1:33" ht="15" customHeight="1" x14ac:dyDescent="0.35">
      <c r="A58" s="44" t="s">
        <v>242</v>
      </c>
      <c r="B58" s="53" t="s">
        <v>243</v>
      </c>
      <c r="C58" s="57">
        <v>0.38913700000000001</v>
      </c>
      <c r="D58" s="57">
        <v>0.42512499999999998</v>
      </c>
      <c r="E58" s="57">
        <v>0.45890199999999998</v>
      </c>
      <c r="F58" s="57">
        <v>0.48830099999999999</v>
      </c>
      <c r="G58" s="57">
        <v>0.51633200000000001</v>
      </c>
      <c r="H58" s="57">
        <v>0.54788499999999996</v>
      </c>
      <c r="I58" s="57">
        <v>0.58007500000000001</v>
      </c>
      <c r="J58" s="57">
        <v>0.61379799999999995</v>
      </c>
      <c r="K58" s="57">
        <v>0.64841099999999996</v>
      </c>
      <c r="L58" s="57">
        <v>0.68512300000000004</v>
      </c>
      <c r="M58" s="57">
        <v>0.72409999999999997</v>
      </c>
      <c r="N58" s="57">
        <v>0.76539999999999997</v>
      </c>
      <c r="O58" s="57">
        <v>0.80998700000000001</v>
      </c>
      <c r="P58" s="57">
        <v>0.856267</v>
      </c>
      <c r="Q58" s="57">
        <v>0.90498100000000004</v>
      </c>
      <c r="R58" s="57">
        <v>0.955013</v>
      </c>
      <c r="S58" s="57">
        <v>1.0068900000000001</v>
      </c>
      <c r="T58" s="57">
        <v>1.067461</v>
      </c>
      <c r="U58" s="57">
        <v>1.1202529999999999</v>
      </c>
      <c r="V58" s="57">
        <v>1.1753750000000001</v>
      </c>
      <c r="W58" s="57">
        <v>1.2399480000000001</v>
      </c>
      <c r="X58" s="57">
        <v>1.3064659999999999</v>
      </c>
      <c r="Y58" s="57">
        <v>1.377856</v>
      </c>
      <c r="Z58" s="57">
        <v>1.4497</v>
      </c>
      <c r="AA58" s="57">
        <v>1.529854</v>
      </c>
      <c r="AB58" s="57">
        <v>1.609129</v>
      </c>
      <c r="AC58" s="57">
        <v>1.6870579999999999</v>
      </c>
      <c r="AD58" s="57">
        <v>1.773787</v>
      </c>
      <c r="AE58" s="57">
        <v>1.865513</v>
      </c>
      <c r="AF58" s="58">
        <v>5.7574E-2</v>
      </c>
      <c r="AG58" s="45"/>
    </row>
    <row r="59" spans="1:33" ht="15" customHeight="1" x14ac:dyDescent="0.35">
      <c r="A59" s="44" t="s">
        <v>244</v>
      </c>
      <c r="B59" s="54" t="s">
        <v>245</v>
      </c>
      <c r="C59" s="55">
        <v>5.4658999999999999E-2</v>
      </c>
      <c r="D59" s="55">
        <v>5.8740000000000001E-2</v>
      </c>
      <c r="E59" s="55">
        <v>5.9179000000000002E-2</v>
      </c>
      <c r="F59" s="55">
        <v>5.8975E-2</v>
      </c>
      <c r="G59" s="55">
        <v>5.8700000000000002E-2</v>
      </c>
      <c r="H59" s="55">
        <v>5.8679000000000002E-2</v>
      </c>
      <c r="I59" s="55">
        <v>5.8497E-2</v>
      </c>
      <c r="J59" s="55">
        <v>5.8563999999999998E-2</v>
      </c>
      <c r="K59" s="55">
        <v>5.849E-2</v>
      </c>
      <c r="L59" s="55">
        <v>5.8778999999999998E-2</v>
      </c>
      <c r="M59" s="55">
        <v>5.8873000000000002E-2</v>
      </c>
      <c r="N59" s="55">
        <v>5.9013999999999997E-2</v>
      </c>
      <c r="O59" s="55">
        <v>5.9110999999999997E-2</v>
      </c>
      <c r="P59" s="55">
        <v>5.9250999999999998E-2</v>
      </c>
      <c r="Q59" s="55">
        <v>5.9457000000000003E-2</v>
      </c>
      <c r="R59" s="55">
        <v>5.9602000000000002E-2</v>
      </c>
      <c r="S59" s="55">
        <v>5.9759E-2</v>
      </c>
      <c r="T59" s="55">
        <v>6.0229999999999999E-2</v>
      </c>
      <c r="U59" s="55">
        <v>6.0248999999999997E-2</v>
      </c>
      <c r="V59" s="55">
        <v>6.0243999999999999E-2</v>
      </c>
      <c r="W59" s="55">
        <v>6.0471999999999998E-2</v>
      </c>
      <c r="X59" s="55">
        <v>6.0608000000000002E-2</v>
      </c>
      <c r="Y59" s="55">
        <v>6.0824999999999997E-2</v>
      </c>
      <c r="Z59" s="55">
        <v>6.0892000000000002E-2</v>
      </c>
      <c r="AA59" s="55">
        <v>6.123E-2</v>
      </c>
      <c r="AB59" s="55">
        <v>6.1442999999999998E-2</v>
      </c>
      <c r="AC59" s="55">
        <v>6.1419000000000001E-2</v>
      </c>
      <c r="AD59" s="55">
        <v>6.1648000000000001E-2</v>
      </c>
      <c r="AE59" s="55">
        <v>6.1893999999999998E-2</v>
      </c>
      <c r="AF59" s="56">
        <v>4.4489999999999998E-3</v>
      </c>
      <c r="AG59" s="45"/>
    </row>
    <row r="60" spans="1:33" ht="15" customHeight="1" x14ac:dyDescent="0.35">
      <c r="A60" s="44" t="s">
        <v>246</v>
      </c>
      <c r="B60" s="54" t="s">
        <v>247</v>
      </c>
      <c r="C60" s="55">
        <v>1.4968E-2</v>
      </c>
      <c r="D60" s="55">
        <v>1.5351999999999999E-2</v>
      </c>
      <c r="E60" s="55">
        <v>1.6936E-2</v>
      </c>
      <c r="F60" s="55">
        <v>1.8155999999999999E-2</v>
      </c>
      <c r="G60" s="55">
        <v>1.9302E-2</v>
      </c>
      <c r="H60" s="55">
        <v>2.0410999999999999E-2</v>
      </c>
      <c r="I60" s="55">
        <v>2.1443E-2</v>
      </c>
      <c r="J60" s="55">
        <v>2.2463E-2</v>
      </c>
      <c r="K60" s="55">
        <v>2.3411000000000001E-2</v>
      </c>
      <c r="L60" s="55">
        <v>2.4288000000000001E-2</v>
      </c>
      <c r="M60" s="55">
        <v>2.5079000000000001E-2</v>
      </c>
      <c r="N60" s="55">
        <v>2.5819999999999999E-2</v>
      </c>
      <c r="O60" s="55">
        <v>2.6419999999999999E-2</v>
      </c>
      <c r="P60" s="55">
        <v>2.7112000000000001E-2</v>
      </c>
      <c r="Q60" s="55">
        <v>2.7784E-2</v>
      </c>
      <c r="R60" s="55">
        <v>2.8421999999999999E-2</v>
      </c>
      <c r="S60" s="55">
        <v>2.8913999999999999E-2</v>
      </c>
      <c r="T60" s="55">
        <v>2.9607999999999999E-2</v>
      </c>
      <c r="U60" s="55">
        <v>3.0165000000000001E-2</v>
      </c>
      <c r="V60" s="55">
        <v>3.0889E-2</v>
      </c>
      <c r="W60" s="55">
        <v>3.1697999999999997E-2</v>
      </c>
      <c r="X60" s="55">
        <v>3.2509000000000003E-2</v>
      </c>
      <c r="Y60" s="55">
        <v>3.3342999999999998E-2</v>
      </c>
      <c r="Z60" s="55">
        <v>3.4206E-2</v>
      </c>
      <c r="AA60" s="55">
        <v>3.5128E-2</v>
      </c>
      <c r="AB60" s="55">
        <v>3.6073000000000001E-2</v>
      </c>
      <c r="AC60" s="55">
        <v>3.6887999999999997E-2</v>
      </c>
      <c r="AD60" s="55">
        <v>3.7842000000000001E-2</v>
      </c>
      <c r="AE60" s="55">
        <v>3.8780000000000002E-2</v>
      </c>
      <c r="AF60" s="56">
        <v>3.4583000000000003E-2</v>
      </c>
      <c r="AG60" s="45"/>
    </row>
    <row r="61" spans="1:33" ht="15" customHeight="1" x14ac:dyDescent="0.35">
      <c r="A61" s="44" t="s">
        <v>248</v>
      </c>
      <c r="B61" s="54" t="s">
        <v>415</v>
      </c>
      <c r="C61" s="55">
        <v>0.31929999999999997</v>
      </c>
      <c r="D61" s="55">
        <v>0.35078399999999998</v>
      </c>
      <c r="E61" s="55">
        <v>0.38253799999999999</v>
      </c>
      <c r="F61" s="55">
        <v>0.41092299999999998</v>
      </c>
      <c r="G61" s="55">
        <v>0.43808599999999998</v>
      </c>
      <c r="H61" s="55">
        <v>0.46855200000000002</v>
      </c>
      <c r="I61" s="55">
        <v>0.49989299999999998</v>
      </c>
      <c r="J61" s="55">
        <v>0.53252900000000003</v>
      </c>
      <c r="K61" s="55">
        <v>0.56626900000000002</v>
      </c>
      <c r="L61" s="55">
        <v>0.60181499999999999</v>
      </c>
      <c r="M61" s="55">
        <v>0.639907</v>
      </c>
      <c r="N61" s="55">
        <v>0.68032499999999996</v>
      </c>
      <c r="O61" s="55">
        <v>0.72421599999999997</v>
      </c>
      <c r="P61" s="55">
        <v>0.76966400000000001</v>
      </c>
      <c r="Q61" s="55">
        <v>0.8175</v>
      </c>
      <c r="R61" s="55">
        <v>0.86674899999999999</v>
      </c>
      <c r="S61" s="55">
        <v>0.91797700000000004</v>
      </c>
      <c r="T61" s="55">
        <v>0.97738199999999997</v>
      </c>
      <c r="U61" s="55">
        <v>1.029598</v>
      </c>
      <c r="V61" s="55">
        <v>1.083998</v>
      </c>
      <c r="W61" s="55">
        <v>1.1475329999999999</v>
      </c>
      <c r="X61" s="55">
        <v>1.2131019999999999</v>
      </c>
      <c r="Y61" s="55">
        <v>1.2834399999999999</v>
      </c>
      <c r="Z61" s="55">
        <v>1.3543529999999999</v>
      </c>
      <c r="AA61" s="55">
        <v>1.433243</v>
      </c>
      <c r="AB61" s="55">
        <v>1.511358</v>
      </c>
      <c r="AC61" s="55">
        <v>1.5884959999999999</v>
      </c>
      <c r="AD61" s="55">
        <v>1.67404</v>
      </c>
      <c r="AE61" s="55">
        <v>1.76458</v>
      </c>
      <c r="AF61" s="56">
        <v>6.2956999999999999E-2</v>
      </c>
      <c r="AG61" s="45"/>
    </row>
    <row r="62" spans="1:33" ht="15" customHeight="1" x14ac:dyDescent="0.35">
      <c r="A62" s="44" t="s">
        <v>249</v>
      </c>
      <c r="B62" s="54" t="s">
        <v>230</v>
      </c>
      <c r="C62" s="55">
        <v>2.1000000000000001E-4</v>
      </c>
      <c r="D62" s="55">
        <v>2.4800000000000001E-4</v>
      </c>
      <c r="E62" s="55">
        <v>2.4899999999999998E-4</v>
      </c>
      <c r="F62" s="55">
        <v>2.4699999999999999E-4</v>
      </c>
      <c r="G62" s="55">
        <v>2.4399999999999999E-4</v>
      </c>
      <c r="H62" s="55">
        <v>2.43E-4</v>
      </c>
      <c r="I62" s="55">
        <v>2.42E-4</v>
      </c>
      <c r="J62" s="55">
        <v>2.43E-4</v>
      </c>
      <c r="K62" s="55">
        <v>2.42E-4</v>
      </c>
      <c r="L62" s="55">
        <v>2.41E-4</v>
      </c>
      <c r="M62" s="55">
        <v>2.41E-4</v>
      </c>
      <c r="N62" s="55">
        <v>2.41E-4</v>
      </c>
      <c r="O62" s="55">
        <v>2.4000000000000001E-4</v>
      </c>
      <c r="P62" s="55">
        <v>2.4000000000000001E-4</v>
      </c>
      <c r="Q62" s="55">
        <v>2.4000000000000001E-4</v>
      </c>
      <c r="R62" s="55">
        <v>2.4000000000000001E-4</v>
      </c>
      <c r="S62" s="55">
        <v>2.4000000000000001E-4</v>
      </c>
      <c r="T62" s="55">
        <v>2.42E-4</v>
      </c>
      <c r="U62" s="55">
        <v>2.42E-4</v>
      </c>
      <c r="V62" s="55">
        <v>2.43E-4</v>
      </c>
      <c r="W62" s="55">
        <v>2.4499999999999999E-4</v>
      </c>
      <c r="X62" s="55">
        <v>2.4600000000000002E-4</v>
      </c>
      <c r="Y62" s="55">
        <v>2.4800000000000001E-4</v>
      </c>
      <c r="Z62" s="55">
        <v>2.5000000000000001E-4</v>
      </c>
      <c r="AA62" s="55">
        <v>2.5300000000000002E-4</v>
      </c>
      <c r="AB62" s="55">
        <v>2.5500000000000002E-4</v>
      </c>
      <c r="AC62" s="55">
        <v>2.5599999999999999E-4</v>
      </c>
      <c r="AD62" s="55">
        <v>2.5799999999999998E-4</v>
      </c>
      <c r="AE62" s="55">
        <v>2.5999999999999998E-4</v>
      </c>
      <c r="AF62" s="56">
        <v>7.6499999999999997E-3</v>
      </c>
      <c r="AG62" s="45"/>
    </row>
    <row r="63" spans="1:33" ht="15" customHeight="1" x14ac:dyDescent="0.35">
      <c r="A63" s="41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</row>
    <row r="64" spans="1:33" ht="15" customHeight="1" x14ac:dyDescent="0.35">
      <c r="A64" s="44" t="s">
        <v>250</v>
      </c>
      <c r="B64" s="53" t="s">
        <v>251</v>
      </c>
      <c r="C64" s="57">
        <v>0.34248400000000001</v>
      </c>
      <c r="D64" s="57">
        <v>0.39011099999999999</v>
      </c>
      <c r="E64" s="57">
        <v>0.43020799999999998</v>
      </c>
      <c r="F64" s="57">
        <v>0.45982899999999999</v>
      </c>
      <c r="G64" s="57">
        <v>0.473995</v>
      </c>
      <c r="H64" s="57">
        <v>0.49568899999999999</v>
      </c>
      <c r="I64" s="57">
        <v>0.51411099999999998</v>
      </c>
      <c r="J64" s="57">
        <v>0.53992899999999999</v>
      </c>
      <c r="K64" s="57">
        <v>0.55853299999999995</v>
      </c>
      <c r="L64" s="57">
        <v>0.57879899999999995</v>
      </c>
      <c r="M64" s="57">
        <v>0.593835</v>
      </c>
      <c r="N64" s="57">
        <v>0.61917</v>
      </c>
      <c r="O64" s="57">
        <v>0.63386699999999996</v>
      </c>
      <c r="P64" s="57">
        <v>0.64812000000000003</v>
      </c>
      <c r="Q64" s="57">
        <v>0.66924099999999997</v>
      </c>
      <c r="R64" s="57">
        <v>0.67962</v>
      </c>
      <c r="S64" s="57">
        <v>0.69975500000000002</v>
      </c>
      <c r="T64" s="57">
        <v>0.71922699999999995</v>
      </c>
      <c r="U64" s="57">
        <v>0.73002500000000003</v>
      </c>
      <c r="V64" s="57">
        <v>0.74045399999999995</v>
      </c>
      <c r="W64" s="57">
        <v>0.75217400000000001</v>
      </c>
      <c r="X64" s="57">
        <v>0.75699799999999995</v>
      </c>
      <c r="Y64" s="57">
        <v>0.76214800000000005</v>
      </c>
      <c r="Z64" s="57">
        <v>0.76802899999999996</v>
      </c>
      <c r="AA64" s="57">
        <v>0.78747299999999998</v>
      </c>
      <c r="AB64" s="57">
        <v>0.79452800000000001</v>
      </c>
      <c r="AC64" s="57">
        <v>0.79840500000000003</v>
      </c>
      <c r="AD64" s="57">
        <v>0.80182100000000001</v>
      </c>
      <c r="AE64" s="57">
        <v>0.80484599999999995</v>
      </c>
      <c r="AF64" s="58">
        <v>3.0986E-2</v>
      </c>
      <c r="AG64" s="45"/>
    </row>
    <row r="65" spans="1:34" ht="15" customHeight="1" x14ac:dyDescent="0.35">
      <c r="A65" s="44" t="s">
        <v>252</v>
      </c>
      <c r="B65" s="54" t="s">
        <v>227</v>
      </c>
      <c r="C65" s="55">
        <v>7.3910000000000003E-2</v>
      </c>
      <c r="D65" s="55">
        <v>7.3861999999999997E-2</v>
      </c>
      <c r="E65" s="55">
        <v>7.4478000000000003E-2</v>
      </c>
      <c r="F65" s="55">
        <v>7.4154999999999999E-2</v>
      </c>
      <c r="G65" s="55">
        <v>7.3252999999999999E-2</v>
      </c>
      <c r="H65" s="55">
        <v>7.3049000000000003E-2</v>
      </c>
      <c r="I65" s="55">
        <v>7.2764999999999996E-2</v>
      </c>
      <c r="J65" s="55">
        <v>7.2526999999999994E-2</v>
      </c>
      <c r="K65" s="55">
        <v>7.2369000000000003E-2</v>
      </c>
      <c r="L65" s="55">
        <v>7.2089E-2</v>
      </c>
      <c r="M65" s="55">
        <v>7.2024000000000005E-2</v>
      </c>
      <c r="N65" s="55">
        <v>7.1871000000000004E-2</v>
      </c>
      <c r="O65" s="55">
        <v>7.1593000000000004E-2</v>
      </c>
      <c r="P65" s="55">
        <v>7.1528999999999995E-2</v>
      </c>
      <c r="Q65" s="55">
        <v>7.1467000000000003E-2</v>
      </c>
      <c r="R65" s="55">
        <v>7.1369000000000002E-2</v>
      </c>
      <c r="S65" s="55">
        <v>7.1107000000000004E-2</v>
      </c>
      <c r="T65" s="55">
        <v>7.1197999999999997E-2</v>
      </c>
      <c r="U65" s="55">
        <v>7.0691000000000004E-2</v>
      </c>
      <c r="V65" s="55">
        <v>7.0275000000000004E-2</v>
      </c>
      <c r="W65" s="55">
        <v>7.0097000000000007E-2</v>
      </c>
      <c r="X65" s="55">
        <v>6.9924E-2</v>
      </c>
      <c r="Y65" s="55">
        <v>6.9755999999999999E-2</v>
      </c>
      <c r="Z65" s="55">
        <v>6.9545999999999997E-2</v>
      </c>
      <c r="AA65" s="55">
        <v>6.9565000000000002E-2</v>
      </c>
      <c r="AB65" s="55">
        <v>6.9459999999999994E-2</v>
      </c>
      <c r="AC65" s="55">
        <v>6.9135000000000002E-2</v>
      </c>
      <c r="AD65" s="55">
        <v>6.9041000000000005E-2</v>
      </c>
      <c r="AE65" s="55">
        <v>6.8974999999999995E-2</v>
      </c>
      <c r="AF65" s="56">
        <v>-2.4650000000000002E-3</v>
      </c>
      <c r="AG65" s="45"/>
      <c r="AH65" s="41"/>
    </row>
    <row r="66" spans="1:34" x14ac:dyDescent="0.35">
      <c r="A66" s="44" t="s">
        <v>253</v>
      </c>
      <c r="B66" s="54" t="s">
        <v>415</v>
      </c>
      <c r="C66" s="55">
        <v>0.26177800000000001</v>
      </c>
      <c r="D66" s="55">
        <v>0.309421</v>
      </c>
      <c r="E66" s="55">
        <v>0.34887099999999999</v>
      </c>
      <c r="F66" s="55">
        <v>0.37889200000000001</v>
      </c>
      <c r="G66" s="55">
        <v>0.39401599999999998</v>
      </c>
      <c r="H66" s="55">
        <v>0.41594900000000001</v>
      </c>
      <c r="I66" s="55">
        <v>0.43465999999999999</v>
      </c>
      <c r="J66" s="55">
        <v>0.46069599999999999</v>
      </c>
      <c r="K66" s="55">
        <v>0.479462</v>
      </c>
      <c r="L66" s="55">
        <v>0.50001899999999999</v>
      </c>
      <c r="M66" s="55">
        <v>0.515127</v>
      </c>
      <c r="N66" s="55">
        <v>0.54058300000000004</v>
      </c>
      <c r="O66" s="55">
        <v>0.55557299999999998</v>
      </c>
      <c r="P66" s="55">
        <v>0.56986300000000001</v>
      </c>
      <c r="Q66" s="55">
        <v>0.59104100000000004</v>
      </c>
      <c r="R66" s="55">
        <v>0.601518</v>
      </c>
      <c r="S66" s="55">
        <v>0.62194099999999997</v>
      </c>
      <c r="T66" s="55">
        <v>0.64130699999999996</v>
      </c>
      <c r="U66" s="55">
        <v>0.65264900000000003</v>
      </c>
      <c r="V66" s="55">
        <v>0.66351300000000002</v>
      </c>
      <c r="W66" s="55">
        <v>0.67541499999999999</v>
      </c>
      <c r="X66" s="55">
        <v>0.68042400000000003</v>
      </c>
      <c r="Y66" s="55">
        <v>0.685755</v>
      </c>
      <c r="Z66" s="55">
        <v>0.691855</v>
      </c>
      <c r="AA66" s="55">
        <v>0.71127099999999999</v>
      </c>
      <c r="AB66" s="55">
        <v>0.71844600000000003</v>
      </c>
      <c r="AC66" s="55">
        <v>0.72267899999999996</v>
      </c>
      <c r="AD66" s="55">
        <v>0.72619699999999998</v>
      </c>
      <c r="AE66" s="55">
        <v>0.72929699999999997</v>
      </c>
      <c r="AF66" s="56">
        <v>3.7269999999999998E-2</v>
      </c>
      <c r="AG66" s="45"/>
      <c r="AH66" s="41"/>
    </row>
    <row r="67" spans="1:34" ht="15" customHeight="1" x14ac:dyDescent="0.35">
      <c r="A67" s="44" t="s">
        <v>254</v>
      </c>
      <c r="B67" s="54" t="s">
        <v>230</v>
      </c>
      <c r="C67" s="55">
        <v>6.7949999999999998E-3</v>
      </c>
      <c r="D67" s="55">
        <v>6.829E-3</v>
      </c>
      <c r="E67" s="55">
        <v>6.8580000000000004E-3</v>
      </c>
      <c r="F67" s="55">
        <v>6.7819999999999998E-3</v>
      </c>
      <c r="G67" s="55">
        <v>6.7260000000000002E-3</v>
      </c>
      <c r="H67" s="55">
        <v>6.6909999999999999E-3</v>
      </c>
      <c r="I67" s="55">
        <v>6.6860000000000001E-3</v>
      </c>
      <c r="J67" s="55">
        <v>6.705E-3</v>
      </c>
      <c r="K67" s="55">
        <v>6.7029999999999998E-3</v>
      </c>
      <c r="L67" s="55">
        <v>6.6909999999999999E-3</v>
      </c>
      <c r="M67" s="55">
        <v>6.6839999999999998E-3</v>
      </c>
      <c r="N67" s="55">
        <v>6.7159999999999997E-3</v>
      </c>
      <c r="O67" s="55">
        <v>6.7010000000000004E-3</v>
      </c>
      <c r="P67" s="55">
        <v>6.7289999999999997E-3</v>
      </c>
      <c r="Q67" s="55">
        <v>6.7330000000000003E-3</v>
      </c>
      <c r="R67" s="55">
        <v>6.7340000000000004E-3</v>
      </c>
      <c r="S67" s="55">
        <v>6.7070000000000003E-3</v>
      </c>
      <c r="T67" s="55">
        <v>6.7219999999999997E-3</v>
      </c>
      <c r="U67" s="55">
        <v>6.685E-3</v>
      </c>
      <c r="V67" s="55">
        <v>6.6660000000000001E-3</v>
      </c>
      <c r="W67" s="55">
        <v>6.6610000000000003E-3</v>
      </c>
      <c r="X67" s="55">
        <v>6.6490000000000004E-3</v>
      </c>
      <c r="Y67" s="55">
        <v>6.6379999999999998E-3</v>
      </c>
      <c r="Z67" s="55">
        <v>6.6280000000000002E-3</v>
      </c>
      <c r="AA67" s="55">
        <v>6.6379999999999998E-3</v>
      </c>
      <c r="AB67" s="55">
        <v>6.6230000000000004E-3</v>
      </c>
      <c r="AC67" s="55">
        <v>6.5909999999999996E-3</v>
      </c>
      <c r="AD67" s="55">
        <v>6.5830000000000003E-3</v>
      </c>
      <c r="AE67" s="55">
        <v>6.574E-3</v>
      </c>
      <c r="AF67" s="56">
        <v>-1.1820000000000001E-3</v>
      </c>
      <c r="AG67" s="45"/>
      <c r="AH67" s="41"/>
    </row>
    <row r="68" spans="1:34" ht="15" customHeight="1" thickBot="1" x14ac:dyDescent="0.4">
      <c r="A68" s="41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1"/>
    </row>
    <row r="69" spans="1:34" ht="15" customHeight="1" x14ac:dyDescent="0.35">
      <c r="A69" s="41"/>
      <c r="B69" s="40" t="s">
        <v>255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60"/>
    </row>
    <row r="70" spans="1:34" ht="15" customHeight="1" x14ac:dyDescent="0.35">
      <c r="A70" s="41"/>
      <c r="B70" s="45" t="s">
        <v>256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1"/>
    </row>
    <row r="71" spans="1:34" ht="15" customHeight="1" x14ac:dyDescent="0.35">
      <c r="A71" s="41"/>
      <c r="B71" s="45" t="s">
        <v>417</v>
      </c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1"/>
    </row>
    <row r="72" spans="1:34" ht="15" customHeight="1" x14ac:dyDescent="0.35">
      <c r="A72" s="41"/>
      <c r="B72" s="45" t="s">
        <v>257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1"/>
    </row>
    <row r="73" spans="1:34" x14ac:dyDescent="0.35">
      <c r="A73" s="41"/>
      <c r="B73" s="45" t="s">
        <v>258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1"/>
    </row>
    <row r="74" spans="1:34" ht="15" customHeight="1" x14ac:dyDescent="0.35">
      <c r="A74" s="41"/>
      <c r="B74" s="45" t="s">
        <v>418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1"/>
    </row>
    <row r="75" spans="1:34" ht="15" customHeight="1" x14ac:dyDescent="0.35">
      <c r="A75" s="41"/>
      <c r="B75" s="45" t="s">
        <v>259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1"/>
    </row>
    <row r="76" spans="1:34" ht="15" customHeight="1" x14ac:dyDescent="0.35">
      <c r="A76" s="41"/>
      <c r="B76" s="45" t="s">
        <v>260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1"/>
    </row>
    <row r="77" spans="1:34" ht="15" customHeight="1" x14ac:dyDescent="0.35">
      <c r="A77" s="41"/>
      <c r="B77" s="45" t="s">
        <v>261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1"/>
    </row>
    <row r="78" spans="1:34" ht="15" customHeight="1" x14ac:dyDescent="0.35">
      <c r="A78" s="41"/>
      <c r="B78" s="45" t="s">
        <v>262</v>
      </c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1"/>
    </row>
    <row r="79" spans="1:34" x14ac:dyDescent="0.35">
      <c r="A79" s="41"/>
      <c r="B79" s="45" t="s">
        <v>419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1"/>
    </row>
    <row r="80" spans="1:34" ht="15" customHeight="1" x14ac:dyDescent="0.35">
      <c r="A80" s="41"/>
      <c r="B80" s="45" t="s">
        <v>263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1"/>
    </row>
    <row r="81" spans="2:33" x14ac:dyDescent="0.35">
      <c r="B81" s="45" t="s">
        <v>264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</row>
    <row r="82" spans="2:33" ht="15" customHeight="1" x14ac:dyDescent="0.35">
      <c r="B82" s="45" t="s">
        <v>420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</row>
    <row r="83" spans="2:33" ht="15" customHeight="1" x14ac:dyDescent="0.35">
      <c r="B83" s="45" t="s">
        <v>421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</row>
    <row r="84" spans="2:33" ht="15" customHeight="1" x14ac:dyDescent="0.35">
      <c r="B84" s="45" t="s">
        <v>265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</row>
    <row r="85" spans="2:33" ht="15" customHeight="1" x14ac:dyDescent="0.35">
      <c r="B85" s="45" t="s">
        <v>266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</row>
    <row r="86" spans="2:33" ht="15" customHeight="1" x14ac:dyDescent="0.35">
      <c r="B86" s="45" t="s">
        <v>267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</row>
    <row r="87" spans="2:33" ht="15" customHeight="1" x14ac:dyDescent="0.35">
      <c r="B87" s="45" t="s">
        <v>268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</row>
    <row r="88" spans="2:33" ht="15" customHeight="1" x14ac:dyDescent="0.35">
      <c r="B88" s="45" t="s">
        <v>269</v>
      </c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</row>
    <row r="89" spans="2:33" ht="15" customHeight="1" x14ac:dyDescent="0.35">
      <c r="B89" s="45" t="s">
        <v>422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</row>
    <row r="90" spans="2:33" ht="15" customHeight="1" x14ac:dyDescent="0.35">
      <c r="B90" s="45" t="s">
        <v>782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</row>
    <row r="91" spans="2:33" ht="15" customHeight="1" x14ac:dyDescent="0.35"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</row>
    <row r="92" spans="2:33" x14ac:dyDescent="0.35"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</row>
    <row r="93" spans="2:33" ht="15" customHeight="1" x14ac:dyDescent="0.35"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</row>
    <row r="94" spans="2:33" ht="15" customHeight="1" x14ac:dyDescent="0.35"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</row>
    <row r="95" spans="2:33" ht="15" customHeight="1" x14ac:dyDescent="0.35"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</row>
    <row r="96" spans="2:33" ht="15" customHeight="1" x14ac:dyDescent="0.35"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</row>
    <row r="97" spans="2:33" ht="15" customHeight="1" x14ac:dyDescent="0.35"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</row>
    <row r="98" spans="2:33" ht="15" customHeight="1" x14ac:dyDescent="0.35"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</row>
    <row r="99" spans="2:33" ht="15" customHeight="1" x14ac:dyDescent="0.35"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</row>
    <row r="100" spans="2:33" ht="15" customHeight="1" x14ac:dyDescent="0.35"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</row>
    <row r="101" spans="2:33" x14ac:dyDescent="0.35"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</row>
    <row r="102" spans="2:33" x14ac:dyDescent="0.35"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</row>
    <row r="103" spans="2:33" ht="15" customHeight="1" x14ac:dyDescent="0.35"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</row>
    <row r="104" spans="2:33" ht="15" customHeight="1" x14ac:dyDescent="0.35"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</row>
    <row r="105" spans="2:33" ht="15" customHeight="1" x14ac:dyDescent="0.35"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</row>
    <row r="106" spans="2:33" ht="15" customHeight="1" x14ac:dyDescent="0.35"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</row>
    <row r="107" spans="2:33" ht="15" customHeight="1" x14ac:dyDescent="0.35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</row>
    <row r="108" spans="2:33" ht="15" customHeight="1" x14ac:dyDescent="0.35"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</row>
    <row r="109" spans="2:33" ht="15" customHeight="1" x14ac:dyDescent="0.35"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</row>
    <row r="110" spans="2:33" ht="15" customHeight="1" x14ac:dyDescent="0.35"/>
    <row r="111" spans="2:33" ht="15" customHeight="1" x14ac:dyDescent="0.35"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</row>
    <row r="112" spans="2:33" ht="15" customHeight="1" x14ac:dyDescent="0.35"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41"/>
    </row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4" ht="15" customHeight="1" x14ac:dyDescent="0.35"/>
    <row r="225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2" ht="15" customHeight="1" x14ac:dyDescent="0.35"/>
    <row r="306" spans="2:32" ht="15" customHeight="1" x14ac:dyDescent="0.35"/>
    <row r="307" spans="2:32" ht="15" customHeight="1" x14ac:dyDescent="0.35"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</row>
    <row r="308" spans="2:32" ht="15" customHeight="1" x14ac:dyDescent="0.35"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</row>
    <row r="309" spans="2:32" ht="15" customHeight="1" x14ac:dyDescent="0.35"/>
    <row r="310" spans="2:32" ht="15" customHeight="1" x14ac:dyDescent="0.35"/>
    <row r="311" spans="2:32" ht="15" customHeight="1" x14ac:dyDescent="0.35"/>
    <row r="312" spans="2:32" ht="15" customHeight="1" x14ac:dyDescent="0.35"/>
    <row r="313" spans="2:32" ht="15" customHeight="1" x14ac:dyDescent="0.35"/>
    <row r="314" spans="2:32" ht="15" customHeight="1" x14ac:dyDescent="0.35"/>
    <row r="315" spans="2:32" ht="15" customHeight="1" x14ac:dyDescent="0.35"/>
    <row r="316" spans="2:32" ht="15" customHeight="1" x14ac:dyDescent="0.35"/>
    <row r="317" spans="2:32" ht="15" customHeight="1" x14ac:dyDescent="0.35"/>
    <row r="318" spans="2:32" ht="15" customHeight="1" x14ac:dyDescent="0.35"/>
    <row r="319" spans="2:32" ht="15" customHeight="1" x14ac:dyDescent="0.35"/>
    <row r="320" spans="2:32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2" ht="15" customHeight="1" x14ac:dyDescent="0.35"/>
    <row r="498" spans="2:32" ht="15" customHeight="1" x14ac:dyDescent="0.35"/>
    <row r="499" spans="2:32" x14ac:dyDescent="0.35"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</row>
    <row r="500" spans="2:32" ht="15" customHeight="1" x14ac:dyDescent="0.35"/>
    <row r="501" spans="2:32" ht="15" customHeight="1" x14ac:dyDescent="0.35"/>
    <row r="502" spans="2:32" ht="15" customHeight="1" x14ac:dyDescent="0.35"/>
    <row r="503" spans="2:32" ht="15" customHeight="1" x14ac:dyDescent="0.35"/>
    <row r="504" spans="2:32" ht="15" customHeight="1" x14ac:dyDescent="0.35"/>
    <row r="505" spans="2:32" ht="15" customHeight="1" x14ac:dyDescent="0.35"/>
    <row r="506" spans="2:32" ht="15" customHeight="1" x14ac:dyDescent="0.35"/>
    <row r="507" spans="2:32" ht="15" customHeight="1" x14ac:dyDescent="0.35"/>
    <row r="508" spans="2:32" ht="15" customHeight="1" x14ac:dyDescent="0.35"/>
    <row r="509" spans="2:32" x14ac:dyDescent="0.35"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</row>
    <row r="510" spans="2:32" ht="15" customHeight="1" x14ac:dyDescent="0.35"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</row>
    <row r="511" spans="2:32" ht="15" customHeight="1" x14ac:dyDescent="0.35"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</row>
    <row r="512" spans="2:32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7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9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60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2" ht="15" customHeight="1" x14ac:dyDescent="0.35"/>
    <row r="706" spans="2:32" ht="15" customHeight="1" x14ac:dyDescent="0.35"/>
    <row r="707" spans="2:32" ht="15" customHeight="1" x14ac:dyDescent="0.35"/>
    <row r="708" spans="2:32" ht="15" customHeight="1" x14ac:dyDescent="0.35"/>
    <row r="709" spans="2:32" ht="15" customHeight="1" x14ac:dyDescent="0.35"/>
    <row r="710" spans="2:32" ht="15" customHeight="1" x14ac:dyDescent="0.35"/>
    <row r="711" spans="2:32" ht="15" customHeight="1" x14ac:dyDescent="0.35"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</row>
    <row r="712" spans="2:32" ht="15" customHeight="1" x14ac:dyDescent="0.35"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</row>
    <row r="713" spans="2:32" ht="15" customHeight="1" x14ac:dyDescent="0.35"/>
    <row r="714" spans="2:32" ht="15" customHeight="1" x14ac:dyDescent="0.35"/>
    <row r="715" spans="2:32" ht="15" customHeight="1" x14ac:dyDescent="0.35"/>
    <row r="716" spans="2:32" ht="15" customHeight="1" x14ac:dyDescent="0.35"/>
    <row r="717" spans="2:32" ht="15" customHeight="1" x14ac:dyDescent="0.35"/>
    <row r="718" spans="2:32" ht="15" customHeight="1" x14ac:dyDescent="0.35"/>
    <row r="719" spans="2:32" ht="15" customHeight="1" x14ac:dyDescent="0.35"/>
    <row r="720" spans="2:32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2" ht="15" customHeight="1" x14ac:dyDescent="0.35"/>
    <row r="823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40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2" ht="15" customHeight="1" x14ac:dyDescent="0.35"/>
    <row r="882" spans="2:32" ht="15" customHeight="1" x14ac:dyDescent="0.35"/>
    <row r="883" spans="2:32" ht="15" customHeight="1" x14ac:dyDescent="0.35"/>
    <row r="884" spans="2:32" ht="15" customHeight="1" x14ac:dyDescent="0.35"/>
    <row r="885" spans="2:32" ht="15" customHeight="1" x14ac:dyDescent="0.35"/>
    <row r="886" spans="2:32" ht="15" customHeight="1" x14ac:dyDescent="0.35"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</row>
    <row r="887" spans="2:32" ht="15" customHeight="1" x14ac:dyDescent="0.35"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</row>
    <row r="888" spans="2:32" ht="15" customHeight="1" x14ac:dyDescent="0.35"/>
    <row r="889" spans="2:32" ht="15" customHeight="1" x14ac:dyDescent="0.35"/>
    <row r="890" spans="2:32" ht="15" customHeight="1" x14ac:dyDescent="0.35"/>
    <row r="891" spans="2:32" ht="15" customHeight="1" x14ac:dyDescent="0.35"/>
    <row r="892" spans="2:32" ht="15" customHeight="1" x14ac:dyDescent="0.35"/>
    <row r="893" spans="2:32" ht="15" customHeight="1" x14ac:dyDescent="0.35"/>
    <row r="894" spans="2:32" ht="15" customHeight="1" x14ac:dyDescent="0.35"/>
    <row r="895" spans="2:32" ht="15" customHeight="1" x14ac:dyDescent="0.35"/>
    <row r="896" spans="2:32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2" ht="15" customHeight="1" x14ac:dyDescent="0.35"/>
    <row r="1090" spans="2:32" ht="15" customHeight="1" x14ac:dyDescent="0.35"/>
    <row r="1091" spans="2:32" ht="15" customHeight="1" x14ac:dyDescent="0.35"/>
    <row r="1092" spans="2:32" ht="15" customHeight="1" x14ac:dyDescent="0.35"/>
    <row r="1093" spans="2:32" ht="15" customHeight="1" x14ac:dyDescent="0.35"/>
    <row r="1094" spans="2:32" ht="15" customHeight="1" x14ac:dyDescent="0.35"/>
    <row r="1096" spans="2:32" ht="15" customHeight="1" x14ac:dyDescent="0.35">
      <c r="B1096" s="41"/>
      <c r="C1096" s="41"/>
      <c r="D1096" s="41"/>
      <c r="E1096" s="41"/>
      <c r="F1096" s="41"/>
      <c r="G1096" s="41"/>
      <c r="H1096" s="41"/>
      <c r="I1096" s="41"/>
      <c r="J1096" s="41"/>
      <c r="K1096" s="41"/>
      <c r="L1096" s="41"/>
      <c r="M1096" s="41"/>
      <c r="N1096" s="41"/>
      <c r="O1096" s="41"/>
      <c r="P1096" s="41"/>
      <c r="Q1096" s="41"/>
      <c r="R1096" s="41"/>
      <c r="S1096" s="41"/>
      <c r="T1096" s="41"/>
      <c r="U1096" s="41"/>
      <c r="V1096" s="41"/>
      <c r="W1096" s="41"/>
      <c r="X1096" s="41"/>
      <c r="Y1096" s="41"/>
      <c r="Z1096" s="41"/>
      <c r="AA1096" s="41"/>
      <c r="AB1096" s="41"/>
      <c r="AC1096" s="41"/>
      <c r="AD1096" s="41"/>
      <c r="AE1096" s="41"/>
      <c r="AF1096" s="41"/>
    </row>
    <row r="1097" spans="2:32" ht="15" customHeight="1" x14ac:dyDescent="0.35"/>
    <row r="1098" spans="2:32" ht="15" customHeight="1" x14ac:dyDescent="0.35"/>
    <row r="1099" spans="2:32" ht="15" customHeight="1" x14ac:dyDescent="0.35"/>
    <row r="1100" spans="2:32" ht="15" customHeight="1" x14ac:dyDescent="0.35">
      <c r="B1100" s="41"/>
      <c r="C1100" s="41"/>
      <c r="D1100" s="41"/>
      <c r="E1100" s="41"/>
      <c r="F1100" s="41"/>
      <c r="G1100" s="41"/>
      <c r="H1100" s="41"/>
      <c r="I1100" s="41"/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  <c r="X1100" s="41"/>
      <c r="Y1100" s="41"/>
      <c r="Z1100" s="41"/>
      <c r="AA1100" s="41"/>
      <c r="AB1100" s="41"/>
      <c r="AC1100" s="41"/>
      <c r="AD1100" s="41"/>
      <c r="AE1100" s="41"/>
      <c r="AF1100" s="41"/>
    </row>
    <row r="1101" spans="2:32" ht="15" customHeight="1" x14ac:dyDescent="0.35"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  <c r="M1101" s="35"/>
      <c r="N1101" s="35"/>
      <c r="O1101" s="35"/>
      <c r="P1101" s="35"/>
      <c r="Q1101" s="35"/>
      <c r="R1101" s="35"/>
      <c r="S1101" s="35"/>
      <c r="T1101" s="35"/>
      <c r="U1101" s="35"/>
      <c r="V1101" s="35"/>
      <c r="W1101" s="35"/>
      <c r="X1101" s="35"/>
      <c r="Y1101" s="35"/>
      <c r="Z1101" s="35"/>
      <c r="AA1101" s="35"/>
      <c r="AB1101" s="35"/>
      <c r="AC1101" s="35"/>
      <c r="AD1101" s="35"/>
      <c r="AE1101" s="35"/>
      <c r="AF1101" s="35"/>
    </row>
    <row r="1102" spans="2:32" ht="15" customHeight="1" x14ac:dyDescent="0.35"/>
    <row r="1103" spans="2:32" ht="15" customHeight="1" x14ac:dyDescent="0.35"/>
    <row r="1104" spans="2:32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2" ht="15" customHeight="1" x14ac:dyDescent="0.35"/>
    <row r="1218" spans="2:32" ht="15" customHeight="1" x14ac:dyDescent="0.35"/>
    <row r="1219" spans="2:32" ht="15" customHeight="1" x14ac:dyDescent="0.35"/>
    <row r="1220" spans="2:32" ht="15" customHeight="1" x14ac:dyDescent="0.35"/>
    <row r="1221" spans="2:32" ht="15" customHeight="1" x14ac:dyDescent="0.35"/>
    <row r="1222" spans="2:32" ht="15" customHeight="1" x14ac:dyDescent="0.35"/>
    <row r="1223" spans="2:32" ht="15" customHeight="1" x14ac:dyDescent="0.35"/>
    <row r="1224" spans="2:32" ht="15" customHeight="1" x14ac:dyDescent="0.35"/>
    <row r="1225" spans="2:32" ht="15" customHeight="1" x14ac:dyDescent="0.35"/>
    <row r="1226" spans="2:32" ht="15" customHeight="1" x14ac:dyDescent="0.35"/>
    <row r="1227" spans="2:32" ht="15" customHeight="1" x14ac:dyDescent="0.35"/>
    <row r="1228" spans="2:32" ht="15" customHeight="1" x14ac:dyDescent="0.35">
      <c r="B1228" s="41"/>
      <c r="C1228" s="41"/>
      <c r="D1228" s="41"/>
      <c r="E1228" s="41"/>
      <c r="F1228" s="41"/>
      <c r="G1228" s="41"/>
      <c r="H1228" s="41"/>
      <c r="I1228" s="41"/>
      <c r="J1228" s="41"/>
      <c r="K1228" s="41"/>
      <c r="L1228" s="41"/>
      <c r="M1228" s="41"/>
      <c r="N1228" s="41"/>
      <c r="O1228" s="41"/>
      <c r="P1228" s="41"/>
      <c r="Q1228" s="41"/>
      <c r="R1228" s="41"/>
      <c r="S1228" s="41"/>
      <c r="T1228" s="41"/>
      <c r="U1228" s="41"/>
      <c r="V1228" s="41"/>
      <c r="W1228" s="41"/>
      <c r="X1228" s="41"/>
      <c r="Y1228" s="41"/>
      <c r="Z1228" s="41"/>
      <c r="AA1228" s="41"/>
      <c r="AB1228" s="41"/>
      <c r="AC1228" s="41"/>
      <c r="AD1228" s="41"/>
      <c r="AE1228" s="41"/>
      <c r="AF1228" s="41"/>
    </row>
    <row r="1229" spans="2:32" ht="15" customHeight="1" x14ac:dyDescent="0.35">
      <c r="B1229" s="35"/>
      <c r="C1229" s="35"/>
      <c r="D1229" s="35"/>
      <c r="E1229" s="35"/>
      <c r="F1229" s="35"/>
      <c r="G1229" s="35"/>
      <c r="H1229" s="35"/>
      <c r="I1229" s="35"/>
      <c r="J1229" s="35"/>
      <c r="K1229" s="35"/>
      <c r="L1229" s="35"/>
      <c r="M1229" s="35"/>
      <c r="N1229" s="35"/>
      <c r="O1229" s="35"/>
      <c r="P1229" s="35"/>
      <c r="Q1229" s="35"/>
      <c r="R1229" s="35"/>
      <c r="S1229" s="35"/>
      <c r="T1229" s="35"/>
      <c r="U1229" s="35"/>
      <c r="V1229" s="35"/>
      <c r="W1229" s="35"/>
      <c r="X1229" s="35"/>
      <c r="Y1229" s="35"/>
      <c r="Z1229" s="35"/>
      <c r="AA1229" s="35"/>
      <c r="AB1229" s="35"/>
      <c r="AC1229" s="35"/>
      <c r="AD1229" s="35"/>
      <c r="AE1229" s="35"/>
      <c r="AF1229" s="35"/>
    </row>
    <row r="1230" spans="2:32" ht="15" customHeight="1" x14ac:dyDescent="0.35"/>
    <row r="1231" spans="2:32" ht="15" customHeight="1" x14ac:dyDescent="0.35"/>
    <row r="1232" spans="2:32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7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50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5" ht="15" customHeight="1" x14ac:dyDescent="0.35"/>
    <row r="1376" ht="15" customHeight="1" x14ac:dyDescent="0.35"/>
    <row r="1377" spans="2:32" ht="15" customHeight="1" x14ac:dyDescent="0.35"/>
    <row r="1378" spans="2:32" ht="15" customHeight="1" x14ac:dyDescent="0.35"/>
    <row r="1379" spans="2:32" ht="15" customHeight="1" x14ac:dyDescent="0.35"/>
    <row r="1380" spans="2:32" ht="15" customHeight="1" x14ac:dyDescent="0.35"/>
    <row r="1381" spans="2:32" ht="15" customHeight="1" x14ac:dyDescent="0.35"/>
    <row r="1382" spans="2:32" ht="15" customHeight="1" x14ac:dyDescent="0.35"/>
    <row r="1383" spans="2:32" ht="15" customHeight="1" x14ac:dyDescent="0.35"/>
    <row r="1384" spans="2:32" x14ac:dyDescent="0.35">
      <c r="B1384" s="41"/>
      <c r="C1384" s="41"/>
      <c r="D1384" s="41"/>
      <c r="E1384" s="41"/>
      <c r="F1384" s="41"/>
      <c r="G1384" s="41"/>
      <c r="H1384" s="41"/>
      <c r="I1384" s="41"/>
      <c r="J1384" s="41"/>
      <c r="K1384" s="41"/>
      <c r="L1384" s="41"/>
      <c r="M1384" s="41"/>
      <c r="N1384" s="41"/>
      <c r="O1384" s="41"/>
      <c r="P1384" s="41"/>
      <c r="Q1384" s="41"/>
      <c r="R1384" s="41"/>
      <c r="S1384" s="41"/>
      <c r="T1384" s="41"/>
      <c r="U1384" s="41"/>
      <c r="V1384" s="41"/>
      <c r="W1384" s="41"/>
      <c r="X1384" s="41"/>
      <c r="Y1384" s="41"/>
      <c r="Z1384" s="41"/>
      <c r="AA1384" s="41"/>
      <c r="AB1384" s="41"/>
      <c r="AC1384" s="41"/>
      <c r="AD1384" s="41"/>
      <c r="AE1384" s="41"/>
      <c r="AF1384" s="41"/>
    </row>
    <row r="1385" spans="2:32" ht="15" customHeight="1" x14ac:dyDescent="0.35"/>
    <row r="1386" spans="2:32" ht="15" customHeight="1" x14ac:dyDescent="0.35"/>
    <row r="1387" spans="2:32" ht="15" customHeight="1" x14ac:dyDescent="0.35"/>
    <row r="1388" spans="2:32" ht="15" customHeight="1" x14ac:dyDescent="0.35"/>
    <row r="1389" spans="2:32" ht="15" customHeight="1" x14ac:dyDescent="0.35">
      <c r="B1389" s="41"/>
      <c r="C1389" s="41"/>
      <c r="D1389" s="41"/>
      <c r="E1389" s="41"/>
      <c r="F1389" s="41"/>
      <c r="G1389" s="41"/>
      <c r="H1389" s="41"/>
      <c r="I1389" s="41"/>
      <c r="J1389" s="41"/>
      <c r="K1389" s="41"/>
      <c r="L1389" s="41"/>
      <c r="M1389" s="41"/>
      <c r="N1389" s="41"/>
      <c r="O1389" s="41"/>
      <c r="P1389" s="41"/>
      <c r="Q1389" s="41"/>
      <c r="R1389" s="41"/>
      <c r="S1389" s="41"/>
      <c r="T1389" s="41"/>
      <c r="U1389" s="41"/>
      <c r="V1389" s="41"/>
      <c r="W1389" s="41"/>
      <c r="X1389" s="41"/>
      <c r="Y1389" s="41"/>
      <c r="Z1389" s="41"/>
      <c r="AA1389" s="41"/>
      <c r="AB1389" s="41"/>
      <c r="AC1389" s="41"/>
      <c r="AD1389" s="41"/>
      <c r="AE1389" s="41"/>
      <c r="AF1389" s="41"/>
    </row>
    <row r="1390" spans="2:32" ht="15" customHeight="1" x14ac:dyDescent="0.35">
      <c r="B1390" s="35"/>
      <c r="C1390" s="35"/>
      <c r="D1390" s="35"/>
      <c r="E1390" s="35"/>
      <c r="F1390" s="35"/>
      <c r="G1390" s="35"/>
      <c r="H1390" s="35"/>
      <c r="I1390" s="35"/>
      <c r="J1390" s="35"/>
      <c r="K1390" s="35"/>
      <c r="L1390" s="35"/>
      <c r="M1390" s="35"/>
      <c r="N1390" s="35"/>
      <c r="O1390" s="35"/>
      <c r="P1390" s="35"/>
      <c r="Q1390" s="35"/>
      <c r="R1390" s="35"/>
      <c r="S1390" s="35"/>
      <c r="T1390" s="35"/>
      <c r="U1390" s="35"/>
      <c r="V1390" s="35"/>
      <c r="W1390" s="35"/>
      <c r="X1390" s="35"/>
      <c r="Y1390" s="35"/>
      <c r="Z1390" s="35"/>
      <c r="AA1390" s="35"/>
      <c r="AB1390" s="35"/>
      <c r="AC1390" s="35"/>
      <c r="AD1390" s="35"/>
      <c r="AE1390" s="35"/>
      <c r="AF1390" s="35"/>
    </row>
    <row r="1391" spans="2:32" ht="15" customHeight="1" x14ac:dyDescent="0.35"/>
    <row r="1392" spans="2:32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9" spans="2:32" ht="15" customHeight="1" x14ac:dyDescent="0.35"/>
    <row r="1490" spans="2:32" x14ac:dyDescent="0.35">
      <c r="B1490" s="41"/>
      <c r="C1490" s="41"/>
      <c r="D1490" s="41"/>
      <c r="E1490" s="41"/>
      <c r="F1490" s="41"/>
      <c r="G1490" s="41"/>
      <c r="H1490" s="41"/>
      <c r="I1490" s="41"/>
      <c r="J1490" s="41"/>
      <c r="K1490" s="41"/>
      <c r="L1490" s="41"/>
      <c r="M1490" s="41"/>
      <c r="N1490" s="41"/>
      <c r="O1490" s="41"/>
      <c r="P1490" s="41"/>
      <c r="Q1490" s="41"/>
      <c r="R1490" s="41"/>
      <c r="S1490" s="41"/>
      <c r="T1490" s="41"/>
      <c r="U1490" s="41"/>
      <c r="V1490" s="41"/>
      <c r="W1490" s="41"/>
      <c r="X1490" s="41"/>
      <c r="Y1490" s="41"/>
      <c r="Z1490" s="41"/>
      <c r="AA1490" s="41"/>
      <c r="AB1490" s="41"/>
      <c r="AC1490" s="41"/>
      <c r="AD1490" s="41"/>
      <c r="AE1490" s="41"/>
      <c r="AF1490" s="41"/>
    </row>
    <row r="1491" spans="2:32" ht="15" customHeight="1" x14ac:dyDescent="0.35"/>
    <row r="1492" spans="2:32" ht="15" customHeight="1" x14ac:dyDescent="0.35"/>
    <row r="1493" spans="2:32" ht="15" customHeight="1" x14ac:dyDescent="0.35"/>
    <row r="1494" spans="2:32" ht="15" customHeight="1" x14ac:dyDescent="0.35"/>
    <row r="1495" spans="2:32" ht="15" customHeight="1" x14ac:dyDescent="0.35"/>
    <row r="1496" spans="2:32" ht="15" customHeight="1" x14ac:dyDescent="0.35"/>
    <row r="1497" spans="2:32" ht="15" customHeight="1" x14ac:dyDescent="0.35"/>
    <row r="1498" spans="2:32" ht="15" customHeight="1" x14ac:dyDescent="0.35"/>
    <row r="1499" spans="2:32" x14ac:dyDescent="0.35">
      <c r="B1499" s="41"/>
      <c r="C1499" s="41"/>
      <c r="D1499" s="41"/>
      <c r="E1499" s="41"/>
      <c r="F1499" s="41"/>
      <c r="G1499" s="41"/>
      <c r="H1499" s="41"/>
      <c r="I1499" s="41"/>
      <c r="J1499" s="41"/>
      <c r="K1499" s="41"/>
      <c r="L1499" s="41"/>
      <c r="M1499" s="41"/>
      <c r="N1499" s="41"/>
      <c r="O1499" s="41"/>
      <c r="P1499" s="41"/>
      <c r="Q1499" s="41"/>
      <c r="R1499" s="41"/>
      <c r="S1499" s="41"/>
      <c r="T1499" s="41"/>
      <c r="U1499" s="41"/>
      <c r="V1499" s="41"/>
      <c r="W1499" s="41"/>
      <c r="X1499" s="41"/>
      <c r="Y1499" s="41"/>
      <c r="Z1499" s="41"/>
      <c r="AA1499" s="41"/>
      <c r="AB1499" s="41"/>
      <c r="AC1499" s="41"/>
      <c r="AD1499" s="41"/>
      <c r="AE1499" s="41"/>
      <c r="AF1499" s="41"/>
    </row>
    <row r="1500" spans="2:32" ht="15" customHeight="1" x14ac:dyDescent="0.35"/>
    <row r="1501" spans="2:32" ht="15" customHeight="1" x14ac:dyDescent="0.35">
      <c r="B1501" s="41"/>
      <c r="C1501" s="41"/>
      <c r="D1501" s="41"/>
      <c r="E1501" s="41"/>
      <c r="F1501" s="41"/>
      <c r="G1501" s="41"/>
      <c r="H1501" s="41"/>
      <c r="I1501" s="41"/>
      <c r="J1501" s="41"/>
      <c r="K1501" s="41"/>
      <c r="L1501" s="41"/>
      <c r="M1501" s="41"/>
      <c r="N1501" s="41"/>
      <c r="O1501" s="41"/>
      <c r="P1501" s="41"/>
      <c r="Q1501" s="41"/>
      <c r="R1501" s="41"/>
      <c r="S1501" s="41"/>
      <c r="T1501" s="41"/>
      <c r="U1501" s="41"/>
      <c r="V1501" s="41"/>
      <c r="W1501" s="41"/>
      <c r="X1501" s="41"/>
      <c r="Y1501" s="41"/>
      <c r="Z1501" s="41"/>
      <c r="AA1501" s="41"/>
      <c r="AB1501" s="41"/>
      <c r="AC1501" s="41"/>
      <c r="AD1501" s="41"/>
      <c r="AE1501" s="41"/>
      <c r="AF1501" s="41"/>
    </row>
    <row r="1502" spans="2:32" ht="15" customHeight="1" x14ac:dyDescent="0.35">
      <c r="B1502" s="35"/>
      <c r="C1502" s="35"/>
      <c r="D1502" s="35"/>
      <c r="E1502" s="35"/>
      <c r="F1502" s="35"/>
      <c r="G1502" s="35"/>
      <c r="H1502" s="35"/>
      <c r="I1502" s="35"/>
      <c r="J1502" s="35"/>
      <c r="K1502" s="35"/>
      <c r="L1502" s="35"/>
      <c r="M1502" s="35"/>
      <c r="N1502" s="35"/>
      <c r="O1502" s="35"/>
      <c r="P1502" s="35"/>
      <c r="Q1502" s="35"/>
      <c r="R1502" s="35"/>
      <c r="S1502" s="35"/>
      <c r="T1502" s="35"/>
      <c r="U1502" s="35"/>
      <c r="V1502" s="35"/>
      <c r="W1502" s="35"/>
      <c r="X1502" s="35"/>
      <c r="Y1502" s="35"/>
      <c r="Z1502" s="35"/>
      <c r="AA1502" s="35"/>
      <c r="AB1502" s="35"/>
      <c r="AC1502" s="35"/>
      <c r="AD1502" s="35"/>
      <c r="AE1502" s="35"/>
      <c r="AF1502" s="35"/>
    </row>
    <row r="1503" spans="2:32" ht="15" customHeight="1" x14ac:dyDescent="0.35"/>
    <row r="1504" spans="2:32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2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9" ht="15" customHeight="1" x14ac:dyDescent="0.35"/>
    <row r="1600" ht="15" customHeight="1" x14ac:dyDescent="0.35"/>
    <row r="1601" spans="2:32" ht="15" customHeight="1" x14ac:dyDescent="0.35"/>
    <row r="1602" spans="2:32" ht="15" customHeight="1" x14ac:dyDescent="0.35"/>
    <row r="1603" spans="2:32" ht="15" customHeight="1" x14ac:dyDescent="0.35">
      <c r="B1603" s="41"/>
      <c r="C1603" s="41"/>
      <c r="D1603" s="41"/>
      <c r="E1603" s="41"/>
      <c r="F1603" s="41"/>
      <c r="G1603" s="41"/>
      <c r="H1603" s="41"/>
      <c r="I1603" s="41"/>
      <c r="J1603" s="41"/>
      <c r="K1603" s="41"/>
      <c r="L1603" s="41"/>
      <c r="M1603" s="41"/>
      <c r="N1603" s="41"/>
      <c r="O1603" s="41"/>
      <c r="P1603" s="41"/>
      <c r="Q1603" s="41"/>
      <c r="R1603" s="41"/>
      <c r="S1603" s="41"/>
      <c r="T1603" s="41"/>
      <c r="U1603" s="41"/>
      <c r="V1603" s="41"/>
      <c r="W1603" s="41"/>
      <c r="X1603" s="41"/>
      <c r="Y1603" s="41"/>
      <c r="Z1603" s="41"/>
      <c r="AA1603" s="41"/>
      <c r="AB1603" s="41"/>
      <c r="AC1603" s="41"/>
      <c r="AD1603" s="41"/>
      <c r="AE1603" s="41"/>
      <c r="AF1603" s="41"/>
    </row>
    <row r="1604" spans="2:32" ht="15" customHeight="1" x14ac:dyDescent="0.35">
      <c r="B1604" s="35"/>
      <c r="C1604" s="35"/>
      <c r="D1604" s="35"/>
      <c r="E1604" s="35"/>
      <c r="F1604" s="35"/>
      <c r="G1604" s="35"/>
      <c r="H1604" s="35"/>
      <c r="I1604" s="35"/>
      <c r="J1604" s="35"/>
      <c r="K1604" s="35"/>
      <c r="L1604" s="35"/>
      <c r="M1604" s="35"/>
      <c r="N1604" s="35"/>
      <c r="O1604" s="35"/>
      <c r="P1604" s="35"/>
      <c r="Q1604" s="35"/>
      <c r="R1604" s="35"/>
      <c r="S1604" s="35"/>
      <c r="T1604" s="35"/>
      <c r="U1604" s="35"/>
      <c r="V1604" s="35"/>
      <c r="W1604" s="35"/>
      <c r="X1604" s="35"/>
      <c r="Y1604" s="35"/>
      <c r="Z1604" s="35"/>
      <c r="AA1604" s="35"/>
      <c r="AB1604" s="35"/>
      <c r="AC1604" s="35"/>
      <c r="AD1604" s="35"/>
      <c r="AE1604" s="35"/>
      <c r="AF1604" s="35"/>
    </row>
    <row r="1605" spans="2:32" ht="15" customHeight="1" x14ac:dyDescent="0.35"/>
    <row r="1606" spans="2:32" ht="15" customHeight="1" x14ac:dyDescent="0.35"/>
    <row r="1607" spans="2:32" ht="15" customHeight="1" x14ac:dyDescent="0.35"/>
    <row r="1608" spans="2:32" ht="15" customHeight="1" x14ac:dyDescent="0.35"/>
    <row r="1609" spans="2:32" ht="15" customHeight="1" x14ac:dyDescent="0.35"/>
    <row r="1610" spans="2:32" ht="15" customHeight="1" x14ac:dyDescent="0.35"/>
    <row r="1612" spans="2:32" x14ac:dyDescent="0.35">
      <c r="B1612" s="41"/>
      <c r="C1612" s="41"/>
      <c r="D1612" s="41"/>
      <c r="E1612" s="41"/>
      <c r="F1612" s="41"/>
      <c r="G1612" s="41"/>
      <c r="H1612" s="41"/>
      <c r="I1612" s="41"/>
      <c r="J1612" s="41"/>
      <c r="K1612" s="41"/>
      <c r="L1612" s="41"/>
      <c r="M1612" s="41"/>
      <c r="N1612" s="41"/>
      <c r="O1612" s="41"/>
      <c r="P1612" s="41"/>
      <c r="Q1612" s="41"/>
      <c r="R1612" s="41"/>
      <c r="S1612" s="41"/>
      <c r="T1612" s="41"/>
      <c r="U1612" s="41"/>
      <c r="V1612" s="41"/>
      <c r="W1612" s="41"/>
      <c r="X1612" s="41"/>
      <c r="Y1612" s="41"/>
      <c r="Z1612" s="41"/>
      <c r="AA1612" s="41"/>
      <c r="AB1612" s="41"/>
      <c r="AC1612" s="41"/>
      <c r="AD1612" s="41"/>
      <c r="AE1612" s="41"/>
      <c r="AF1612" s="41"/>
    </row>
    <row r="1613" spans="2:32" x14ac:dyDescent="0.35">
      <c r="B1613" s="41"/>
      <c r="C1613" s="41"/>
      <c r="D1613" s="41"/>
      <c r="E1613" s="41"/>
      <c r="F1613" s="41"/>
      <c r="G1613" s="41"/>
      <c r="H1613" s="41"/>
      <c r="I1613" s="41"/>
      <c r="J1613" s="41"/>
      <c r="K1613" s="41"/>
      <c r="L1613" s="41"/>
      <c r="M1613" s="41"/>
      <c r="N1613" s="41"/>
      <c r="O1613" s="41"/>
      <c r="P1613" s="41"/>
      <c r="Q1613" s="41"/>
      <c r="R1613" s="41"/>
      <c r="S1613" s="41"/>
      <c r="T1613" s="41"/>
      <c r="U1613" s="41"/>
      <c r="V1613" s="41"/>
      <c r="W1613" s="41"/>
      <c r="X1613" s="41"/>
      <c r="Y1613" s="41"/>
      <c r="Z1613" s="41"/>
      <c r="AA1613" s="41"/>
      <c r="AB1613" s="41"/>
      <c r="AC1613" s="41"/>
      <c r="AD1613" s="41"/>
      <c r="AE1613" s="41"/>
      <c r="AF1613" s="41"/>
    </row>
    <row r="1614" spans="2:32" x14ac:dyDescent="0.35">
      <c r="B1614" s="41"/>
      <c r="C1614" s="41"/>
      <c r="D1614" s="41"/>
      <c r="E1614" s="41"/>
      <c r="F1614" s="41"/>
      <c r="G1614" s="41"/>
      <c r="H1614" s="41"/>
      <c r="I1614" s="41"/>
      <c r="J1614" s="41"/>
      <c r="K1614" s="41"/>
      <c r="L1614" s="41"/>
      <c r="M1614" s="41"/>
      <c r="N1614" s="41"/>
      <c r="O1614" s="41"/>
      <c r="P1614" s="41"/>
      <c r="Q1614" s="41"/>
      <c r="R1614" s="41"/>
      <c r="S1614" s="41"/>
      <c r="T1614" s="41"/>
      <c r="U1614" s="41"/>
      <c r="V1614" s="41"/>
      <c r="W1614" s="41"/>
      <c r="X1614" s="41"/>
      <c r="Y1614" s="41"/>
      <c r="Z1614" s="41"/>
      <c r="AA1614" s="41"/>
      <c r="AB1614" s="41"/>
      <c r="AC1614" s="41"/>
      <c r="AD1614" s="41"/>
      <c r="AE1614" s="41"/>
      <c r="AF1614" s="41"/>
    </row>
    <row r="1615" spans="2:32" x14ac:dyDescent="0.35">
      <c r="B1615" s="41"/>
      <c r="C1615" s="41"/>
      <c r="D1615" s="41"/>
      <c r="E1615" s="41"/>
      <c r="F1615" s="41"/>
      <c r="G1615" s="41"/>
      <c r="H1615" s="41"/>
      <c r="I1615" s="41"/>
      <c r="J1615" s="41"/>
      <c r="K1615" s="41"/>
      <c r="L1615" s="41"/>
      <c r="M1615" s="41"/>
      <c r="N1615" s="41"/>
      <c r="O1615" s="41"/>
      <c r="P1615" s="41"/>
      <c r="Q1615" s="41"/>
      <c r="R1615" s="41"/>
      <c r="S1615" s="41"/>
      <c r="T1615" s="41"/>
      <c r="U1615" s="41"/>
      <c r="V1615" s="41"/>
      <c r="W1615" s="41"/>
      <c r="X1615" s="41"/>
      <c r="Y1615" s="41"/>
      <c r="Z1615" s="41"/>
      <c r="AA1615" s="41"/>
      <c r="AB1615" s="41"/>
      <c r="AC1615" s="41"/>
      <c r="AD1615" s="41"/>
      <c r="AE1615" s="41"/>
      <c r="AF1615" s="41"/>
    </row>
    <row r="1616" spans="2:32" x14ac:dyDescent="0.35">
      <c r="B1616" s="41"/>
      <c r="C1616" s="41"/>
      <c r="D1616" s="41"/>
      <c r="E1616" s="41"/>
      <c r="F1616" s="41"/>
      <c r="G1616" s="41"/>
      <c r="H1616" s="41"/>
      <c r="I1616" s="41"/>
      <c r="J1616" s="41"/>
      <c r="K1616" s="41"/>
      <c r="L1616" s="41"/>
      <c r="M1616" s="41"/>
      <c r="N1616" s="41"/>
      <c r="O1616" s="41"/>
      <c r="P1616" s="41"/>
      <c r="Q1616" s="41"/>
      <c r="R1616" s="41"/>
      <c r="S1616" s="41"/>
      <c r="T1616" s="41"/>
      <c r="U1616" s="41"/>
      <c r="V1616" s="41"/>
      <c r="W1616" s="41"/>
      <c r="X1616" s="41"/>
      <c r="Y1616" s="41"/>
      <c r="Z1616" s="41"/>
      <c r="AA1616" s="41"/>
      <c r="AB1616" s="41"/>
      <c r="AC1616" s="41"/>
      <c r="AD1616" s="41"/>
      <c r="AE1616" s="41"/>
      <c r="AF1616" s="41"/>
    </row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5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6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7" spans="2:32" ht="15" customHeight="1" x14ac:dyDescent="0.35">
      <c r="B1697" s="41"/>
      <c r="C1697" s="41"/>
      <c r="D1697" s="41"/>
      <c r="E1697" s="41"/>
      <c r="F1697" s="41"/>
      <c r="G1697" s="41"/>
      <c r="H1697" s="41"/>
      <c r="I1697" s="41"/>
      <c r="J1697" s="41"/>
      <c r="K1697" s="41"/>
      <c r="L1697" s="41"/>
      <c r="M1697" s="41"/>
      <c r="N1697" s="41"/>
      <c r="O1697" s="41"/>
      <c r="P1697" s="41"/>
      <c r="Q1697" s="41"/>
      <c r="R1697" s="41"/>
      <c r="S1697" s="41"/>
      <c r="T1697" s="41"/>
      <c r="U1697" s="41"/>
      <c r="V1697" s="41"/>
      <c r="W1697" s="41"/>
      <c r="X1697" s="41"/>
      <c r="Y1697" s="41"/>
      <c r="Z1697" s="41"/>
      <c r="AA1697" s="41"/>
      <c r="AB1697" s="41"/>
      <c r="AC1697" s="41"/>
      <c r="AD1697" s="41"/>
      <c r="AE1697" s="41"/>
      <c r="AF1697" s="41"/>
    </row>
    <row r="1698" spans="2:32" ht="15" customHeight="1" x14ac:dyDescent="0.35">
      <c r="B1698" s="41"/>
      <c r="C1698" s="41"/>
      <c r="D1698" s="41"/>
      <c r="E1698" s="41"/>
      <c r="F1698" s="41"/>
      <c r="G1698" s="41"/>
      <c r="H1698" s="41"/>
      <c r="I1698" s="41"/>
      <c r="J1698" s="41"/>
      <c r="K1698" s="41"/>
      <c r="L1698" s="41"/>
      <c r="M1698" s="41"/>
      <c r="N1698" s="41"/>
      <c r="O1698" s="41"/>
      <c r="P1698" s="41"/>
      <c r="Q1698" s="41"/>
      <c r="R1698" s="41"/>
      <c r="S1698" s="41"/>
      <c r="T1698" s="41"/>
      <c r="U1698" s="41"/>
      <c r="V1698" s="41"/>
      <c r="W1698" s="41"/>
      <c r="X1698" s="41"/>
      <c r="Y1698" s="41"/>
      <c r="Z1698" s="41"/>
      <c r="AA1698" s="41"/>
      <c r="AB1698" s="41"/>
      <c r="AC1698" s="41"/>
      <c r="AD1698" s="41"/>
      <c r="AE1698" s="41"/>
      <c r="AF1698" s="41"/>
    </row>
    <row r="1699" spans="2:32" ht="15" customHeight="1" x14ac:dyDescent="0.35">
      <c r="B1699" s="35"/>
      <c r="C1699" s="35"/>
      <c r="D1699" s="35"/>
      <c r="E1699" s="35"/>
      <c r="F1699" s="35"/>
      <c r="G1699" s="35"/>
      <c r="H1699" s="35"/>
      <c r="I1699" s="35"/>
      <c r="J1699" s="35"/>
      <c r="K1699" s="35"/>
      <c r="L1699" s="35"/>
      <c r="M1699" s="35"/>
      <c r="N1699" s="35"/>
      <c r="O1699" s="35"/>
      <c r="P1699" s="35"/>
      <c r="Q1699" s="35"/>
      <c r="R1699" s="35"/>
      <c r="S1699" s="35"/>
      <c r="T1699" s="35"/>
      <c r="U1699" s="35"/>
      <c r="V1699" s="35"/>
      <c r="W1699" s="35"/>
      <c r="X1699" s="35"/>
      <c r="Y1699" s="35"/>
      <c r="Z1699" s="35"/>
      <c r="AA1699" s="35"/>
      <c r="AB1699" s="35"/>
      <c r="AC1699" s="35"/>
      <c r="AD1699" s="35"/>
      <c r="AE1699" s="35"/>
      <c r="AF1699" s="35"/>
    </row>
    <row r="1700" spans="2:32" ht="15" customHeight="1" x14ac:dyDescent="0.35"/>
    <row r="1701" spans="2:32" ht="15" customHeight="1" x14ac:dyDescent="0.35"/>
    <row r="1702" spans="2:32" ht="15" customHeight="1" x14ac:dyDescent="0.35"/>
    <row r="1703" spans="2:32" ht="15" customHeight="1" x14ac:dyDescent="0.35"/>
    <row r="1704" spans="2:32" ht="15" customHeight="1" x14ac:dyDescent="0.35"/>
    <row r="1705" spans="2:32" ht="15" customHeight="1" x14ac:dyDescent="0.35"/>
    <row r="1706" spans="2:32" ht="15" customHeight="1" x14ac:dyDescent="0.35"/>
    <row r="1707" spans="2:32" ht="15" customHeight="1" x14ac:dyDescent="0.35"/>
    <row r="1708" spans="2:32" ht="15" customHeight="1" x14ac:dyDescent="0.35"/>
    <row r="1709" spans="2:32" ht="15" customHeight="1" x14ac:dyDescent="0.35"/>
    <row r="1710" spans="2:32" ht="15" customHeight="1" x14ac:dyDescent="0.35"/>
    <row r="1711" spans="2:32" ht="15" customHeight="1" x14ac:dyDescent="0.35"/>
    <row r="1712" spans="2:32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1" ht="15" customHeight="1" x14ac:dyDescent="0.35"/>
    <row r="1863" ht="15" customHeight="1" x14ac:dyDescent="0.35"/>
    <row r="1864" ht="15" customHeight="1" x14ac:dyDescent="0.35"/>
    <row r="1865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5" ht="15" customHeight="1" x14ac:dyDescent="0.35"/>
    <row r="1916" ht="15" customHeight="1" x14ac:dyDescent="0.35"/>
    <row r="1917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3" ht="15" customHeight="1" x14ac:dyDescent="0.35"/>
    <row r="1934" ht="15" customHeight="1" x14ac:dyDescent="0.35"/>
    <row r="1935" ht="15" customHeight="1" x14ac:dyDescent="0.35"/>
    <row r="1937" spans="2:32" ht="15" customHeight="1" x14ac:dyDescent="0.35"/>
    <row r="1938" spans="2:32" ht="15" customHeight="1" x14ac:dyDescent="0.35"/>
    <row r="1939" spans="2:32" ht="15" customHeight="1" x14ac:dyDescent="0.35"/>
    <row r="1940" spans="2:32" ht="15" customHeight="1" x14ac:dyDescent="0.35"/>
    <row r="1941" spans="2:32" ht="15" customHeight="1" x14ac:dyDescent="0.35"/>
    <row r="1942" spans="2:32" ht="15" customHeight="1" x14ac:dyDescent="0.35"/>
    <row r="1943" spans="2:32" ht="15" customHeight="1" x14ac:dyDescent="0.35"/>
    <row r="1944" spans="2:32" ht="15" customHeight="1" x14ac:dyDescent="0.35">
      <c r="B1944" s="41"/>
      <c r="C1944" s="41"/>
      <c r="D1944" s="41"/>
      <c r="E1944" s="41"/>
      <c r="F1944" s="41"/>
      <c r="G1944" s="41"/>
      <c r="H1944" s="41"/>
      <c r="I1944" s="41"/>
      <c r="J1944" s="41"/>
      <c r="K1944" s="41"/>
      <c r="L1944" s="41"/>
      <c r="M1944" s="41"/>
      <c r="N1944" s="41"/>
      <c r="O1944" s="41"/>
      <c r="P1944" s="41"/>
      <c r="Q1944" s="41"/>
      <c r="R1944" s="41"/>
      <c r="S1944" s="41"/>
      <c r="T1944" s="41"/>
      <c r="U1944" s="41"/>
      <c r="V1944" s="41"/>
      <c r="W1944" s="41"/>
      <c r="X1944" s="41"/>
      <c r="Y1944" s="41"/>
      <c r="Z1944" s="41"/>
      <c r="AA1944" s="41"/>
      <c r="AB1944" s="41"/>
      <c r="AC1944" s="41"/>
      <c r="AD1944" s="41"/>
      <c r="AE1944" s="41"/>
      <c r="AF1944" s="41"/>
    </row>
    <row r="1945" spans="2:32" ht="15" customHeight="1" x14ac:dyDescent="0.35">
      <c r="B1945" s="35"/>
      <c r="C1945" s="35"/>
      <c r="D1945" s="35"/>
      <c r="E1945" s="35"/>
      <c r="F1945" s="35"/>
      <c r="G1945" s="35"/>
      <c r="H1945" s="35"/>
      <c r="I1945" s="35"/>
      <c r="J1945" s="35"/>
      <c r="K1945" s="35"/>
      <c r="L1945" s="35"/>
      <c r="M1945" s="35"/>
      <c r="N1945" s="35"/>
      <c r="O1945" s="35"/>
      <c r="P1945" s="35"/>
      <c r="Q1945" s="35"/>
      <c r="R1945" s="35"/>
      <c r="S1945" s="35"/>
      <c r="T1945" s="35"/>
      <c r="U1945" s="35"/>
      <c r="V1945" s="35"/>
      <c r="W1945" s="35"/>
      <c r="X1945" s="35"/>
      <c r="Y1945" s="35"/>
      <c r="Z1945" s="35"/>
      <c r="AA1945" s="35"/>
      <c r="AB1945" s="35"/>
      <c r="AC1945" s="35"/>
      <c r="AD1945" s="35"/>
      <c r="AE1945" s="35"/>
      <c r="AF1945" s="35"/>
    </row>
    <row r="1946" spans="2:32" ht="15" customHeight="1" x14ac:dyDescent="0.35"/>
    <row r="1947" spans="2:32" ht="15" customHeight="1" x14ac:dyDescent="0.35"/>
    <row r="1948" spans="2:32" ht="15" customHeight="1" x14ac:dyDescent="0.35"/>
    <row r="1949" spans="2:32" ht="15" customHeight="1" x14ac:dyDescent="0.35"/>
    <row r="1950" spans="2:32" ht="15" customHeight="1" x14ac:dyDescent="0.35"/>
    <row r="1951" spans="2:32" ht="15" customHeight="1" x14ac:dyDescent="0.35"/>
    <row r="1952" spans="2:32" ht="15" customHeight="1" x14ac:dyDescent="0.35"/>
    <row r="1953" ht="15" customHeight="1" x14ac:dyDescent="0.35"/>
    <row r="1954" ht="15" customHeight="1" x14ac:dyDescent="0.35"/>
    <row r="1955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4" ht="15" customHeight="1" x14ac:dyDescent="0.35"/>
    <row r="1985" ht="15" customHeight="1" x14ac:dyDescent="0.35"/>
    <row r="1986" ht="15" customHeight="1" x14ac:dyDescent="0.35"/>
    <row r="1988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4" ht="15" customHeight="1" x14ac:dyDescent="0.35"/>
    <row r="2006" ht="15" customHeight="1" x14ac:dyDescent="0.35"/>
    <row r="2008" ht="15" customHeight="1" x14ac:dyDescent="0.35"/>
    <row r="2009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2" ht="15" customHeight="1" x14ac:dyDescent="0.35"/>
    <row r="2018" spans="2:32" ht="15" customHeight="1" x14ac:dyDescent="0.35"/>
    <row r="2019" spans="2:32" ht="15" customHeight="1" x14ac:dyDescent="0.35"/>
    <row r="2020" spans="2:32" ht="15" customHeight="1" x14ac:dyDescent="0.35"/>
    <row r="2021" spans="2:32" x14ac:dyDescent="0.35">
      <c r="B2021" s="41"/>
      <c r="C2021" s="41"/>
      <c r="D2021" s="41"/>
      <c r="E2021" s="41"/>
      <c r="F2021" s="41"/>
      <c r="G2021" s="41"/>
      <c r="H2021" s="41"/>
      <c r="I2021" s="41"/>
      <c r="J2021" s="41"/>
      <c r="K2021" s="41"/>
      <c r="L2021" s="41"/>
      <c r="M2021" s="41"/>
      <c r="N2021" s="41"/>
      <c r="O2021" s="41"/>
      <c r="P2021" s="41"/>
      <c r="Q2021" s="41"/>
      <c r="R2021" s="41"/>
      <c r="S2021" s="41"/>
      <c r="T2021" s="41"/>
      <c r="U2021" s="41"/>
      <c r="V2021" s="41"/>
      <c r="W2021" s="41"/>
      <c r="X2021" s="41"/>
      <c r="Y2021" s="41"/>
      <c r="Z2021" s="41"/>
      <c r="AA2021" s="41"/>
      <c r="AB2021" s="41"/>
      <c r="AC2021" s="41"/>
      <c r="AD2021" s="41"/>
      <c r="AE2021" s="41"/>
      <c r="AF2021" s="41"/>
    </row>
    <row r="2022" spans="2:32" ht="15" customHeight="1" x14ac:dyDescent="0.35"/>
    <row r="2023" spans="2:32" ht="15" customHeight="1" x14ac:dyDescent="0.35"/>
    <row r="2024" spans="2:32" ht="15" customHeight="1" x14ac:dyDescent="0.35"/>
    <row r="2025" spans="2:32" ht="15" customHeight="1" x14ac:dyDescent="0.35"/>
    <row r="2026" spans="2:32" ht="15" customHeight="1" x14ac:dyDescent="0.35"/>
    <row r="2027" spans="2:32" ht="15" customHeight="1" x14ac:dyDescent="0.35"/>
    <row r="2028" spans="2:32" ht="15" customHeight="1" x14ac:dyDescent="0.35"/>
    <row r="2029" spans="2:32" ht="15" customHeight="1" x14ac:dyDescent="0.35"/>
    <row r="2030" spans="2:32" ht="15" customHeight="1" x14ac:dyDescent="0.35">
      <c r="B2030" s="41"/>
      <c r="C2030" s="41"/>
      <c r="D2030" s="41"/>
      <c r="E2030" s="41"/>
      <c r="F2030" s="41"/>
      <c r="G2030" s="41"/>
      <c r="H2030" s="41"/>
      <c r="I2030" s="41"/>
      <c r="J2030" s="41"/>
      <c r="K2030" s="41"/>
      <c r="L2030" s="41"/>
      <c r="M2030" s="41"/>
      <c r="N2030" s="41"/>
      <c r="O2030" s="41"/>
      <c r="P2030" s="41"/>
      <c r="Q2030" s="41"/>
      <c r="R2030" s="41"/>
      <c r="S2030" s="41"/>
      <c r="T2030" s="41"/>
      <c r="U2030" s="41"/>
      <c r="V2030" s="41"/>
      <c r="W2030" s="41"/>
      <c r="X2030" s="41"/>
      <c r="Y2030" s="41"/>
      <c r="Z2030" s="41"/>
      <c r="AA2030" s="41"/>
      <c r="AB2030" s="41"/>
      <c r="AC2030" s="41"/>
      <c r="AD2030" s="41"/>
      <c r="AE2030" s="41"/>
      <c r="AF2030" s="41"/>
    </row>
    <row r="2031" spans="2:32" ht="15" customHeight="1" x14ac:dyDescent="0.35">
      <c r="B2031" s="35"/>
      <c r="C2031" s="35"/>
      <c r="D2031" s="35"/>
      <c r="E2031" s="35"/>
      <c r="F2031" s="35"/>
      <c r="G2031" s="35"/>
      <c r="H2031" s="35"/>
      <c r="I2031" s="35"/>
      <c r="J2031" s="35"/>
      <c r="K2031" s="35"/>
      <c r="L2031" s="35"/>
      <c r="M2031" s="35"/>
      <c r="N2031" s="35"/>
      <c r="O2031" s="35"/>
      <c r="P2031" s="35"/>
      <c r="Q2031" s="35"/>
      <c r="R2031" s="35"/>
      <c r="S2031" s="35"/>
      <c r="T2031" s="35"/>
      <c r="U2031" s="35"/>
      <c r="V2031" s="35"/>
      <c r="W2031" s="35"/>
      <c r="X2031" s="35"/>
      <c r="Y2031" s="35"/>
      <c r="Z2031" s="35"/>
      <c r="AA2031" s="35"/>
      <c r="AB2031" s="35"/>
      <c r="AC2031" s="35"/>
      <c r="AD2031" s="35"/>
      <c r="AE2031" s="35"/>
      <c r="AF2031" s="35"/>
    </row>
    <row r="2032" spans="2:32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7" ht="15" customHeight="1" x14ac:dyDescent="0.35"/>
    <row r="2108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1" ht="15" customHeight="1" x14ac:dyDescent="0.35"/>
    <row r="2133" ht="15" customHeight="1" x14ac:dyDescent="0.35"/>
    <row r="2134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2" ht="15" customHeight="1" x14ac:dyDescent="0.35"/>
    <row r="2146" spans="2:32" ht="15" customHeight="1" x14ac:dyDescent="0.35"/>
    <row r="2147" spans="2:32" x14ac:dyDescent="0.35">
      <c r="B2147" s="41"/>
      <c r="C2147" s="41"/>
      <c r="D2147" s="41"/>
      <c r="E2147" s="41"/>
      <c r="F2147" s="41"/>
      <c r="G2147" s="41"/>
      <c r="H2147" s="41"/>
      <c r="I2147" s="41"/>
      <c r="J2147" s="41"/>
      <c r="K2147" s="41"/>
      <c r="L2147" s="41"/>
      <c r="M2147" s="41"/>
      <c r="N2147" s="41"/>
      <c r="O2147" s="41"/>
      <c r="P2147" s="41"/>
      <c r="Q2147" s="41"/>
      <c r="R2147" s="41"/>
      <c r="S2147" s="41"/>
      <c r="T2147" s="41"/>
      <c r="U2147" s="41"/>
      <c r="V2147" s="41"/>
      <c r="W2147" s="41"/>
      <c r="X2147" s="41"/>
      <c r="Y2147" s="41"/>
      <c r="Z2147" s="41"/>
      <c r="AA2147" s="41"/>
      <c r="AB2147" s="41"/>
      <c r="AC2147" s="41"/>
      <c r="AD2147" s="41"/>
      <c r="AE2147" s="41"/>
      <c r="AF2147" s="41"/>
    </row>
    <row r="2148" spans="2:32" ht="15" customHeight="1" x14ac:dyDescent="0.35"/>
    <row r="2149" spans="2:32" x14ac:dyDescent="0.35">
      <c r="B2149" s="41"/>
      <c r="C2149" s="41"/>
      <c r="D2149" s="41"/>
      <c r="E2149" s="41"/>
      <c r="F2149" s="41"/>
      <c r="G2149" s="41"/>
      <c r="H2149" s="41"/>
      <c r="I2149" s="41"/>
      <c r="J2149" s="41"/>
      <c r="K2149" s="41"/>
      <c r="L2149" s="41"/>
      <c r="M2149" s="41"/>
      <c r="N2149" s="41"/>
      <c r="O2149" s="41"/>
      <c r="P2149" s="41"/>
      <c r="Q2149" s="41"/>
      <c r="R2149" s="41"/>
      <c r="S2149" s="41"/>
      <c r="T2149" s="41"/>
      <c r="U2149" s="41"/>
      <c r="V2149" s="41"/>
      <c r="W2149" s="41"/>
      <c r="X2149" s="41"/>
      <c r="Y2149" s="41"/>
      <c r="Z2149" s="41"/>
      <c r="AA2149" s="41"/>
      <c r="AB2149" s="41"/>
      <c r="AC2149" s="41"/>
      <c r="AD2149" s="41"/>
      <c r="AE2149" s="41"/>
      <c r="AF2149" s="41"/>
    </row>
    <row r="2150" spans="2:32" x14ac:dyDescent="0.35">
      <c r="B2150" s="41"/>
      <c r="C2150" s="41"/>
      <c r="D2150" s="41"/>
      <c r="E2150" s="41"/>
      <c r="F2150" s="41"/>
      <c r="G2150" s="41"/>
      <c r="H2150" s="41"/>
      <c r="I2150" s="41"/>
      <c r="J2150" s="41"/>
      <c r="K2150" s="41"/>
      <c r="L2150" s="41"/>
      <c r="M2150" s="41"/>
      <c r="N2150" s="41"/>
      <c r="O2150" s="41"/>
      <c r="P2150" s="41"/>
      <c r="Q2150" s="41"/>
      <c r="R2150" s="41"/>
      <c r="S2150" s="41"/>
      <c r="T2150" s="41"/>
      <c r="U2150" s="41"/>
      <c r="V2150" s="41"/>
      <c r="W2150" s="41"/>
      <c r="X2150" s="41"/>
      <c r="Y2150" s="41"/>
      <c r="Z2150" s="41"/>
      <c r="AA2150" s="41"/>
      <c r="AB2150" s="41"/>
      <c r="AC2150" s="41"/>
      <c r="AD2150" s="41"/>
      <c r="AE2150" s="41"/>
      <c r="AF2150" s="41"/>
    </row>
    <row r="2151" spans="2:32" ht="15" customHeight="1" x14ac:dyDescent="0.35"/>
    <row r="2152" spans="2:32" ht="15" customHeight="1" x14ac:dyDescent="0.35">
      <c r="B2152" s="41"/>
      <c r="C2152" s="41"/>
      <c r="D2152" s="41"/>
      <c r="E2152" s="41"/>
      <c r="F2152" s="41"/>
      <c r="G2152" s="41"/>
      <c r="H2152" s="41"/>
      <c r="I2152" s="41"/>
      <c r="J2152" s="41"/>
      <c r="K2152" s="41"/>
      <c r="L2152" s="41"/>
      <c r="M2152" s="41"/>
      <c r="N2152" s="41"/>
      <c r="O2152" s="41"/>
      <c r="P2152" s="41"/>
      <c r="Q2152" s="41"/>
      <c r="R2152" s="41"/>
      <c r="S2152" s="41"/>
      <c r="T2152" s="41"/>
      <c r="U2152" s="41"/>
      <c r="V2152" s="41"/>
      <c r="W2152" s="41"/>
      <c r="X2152" s="41"/>
      <c r="Y2152" s="41"/>
      <c r="Z2152" s="41"/>
      <c r="AA2152" s="41"/>
      <c r="AB2152" s="41"/>
      <c r="AC2152" s="41"/>
      <c r="AD2152" s="41"/>
      <c r="AE2152" s="41"/>
      <c r="AF2152" s="41"/>
    </row>
    <row r="2153" spans="2:32" ht="15" customHeight="1" x14ac:dyDescent="0.35">
      <c r="B2153" s="35"/>
      <c r="C2153" s="35"/>
      <c r="D2153" s="35"/>
      <c r="E2153" s="35"/>
      <c r="F2153" s="35"/>
      <c r="G2153" s="35"/>
      <c r="H2153" s="35"/>
      <c r="I2153" s="35"/>
      <c r="J2153" s="35"/>
      <c r="K2153" s="35"/>
      <c r="L2153" s="35"/>
      <c r="M2153" s="35"/>
      <c r="N2153" s="35"/>
      <c r="O2153" s="35"/>
      <c r="P2153" s="35"/>
      <c r="Q2153" s="35"/>
      <c r="R2153" s="35"/>
      <c r="S2153" s="35"/>
      <c r="T2153" s="35"/>
      <c r="U2153" s="35"/>
      <c r="V2153" s="35"/>
      <c r="W2153" s="35"/>
      <c r="X2153" s="35"/>
      <c r="Y2153" s="35"/>
      <c r="Z2153" s="35"/>
      <c r="AA2153" s="35"/>
      <c r="AB2153" s="35"/>
      <c r="AC2153" s="35"/>
      <c r="AD2153" s="35"/>
      <c r="AE2153" s="35"/>
      <c r="AF2153" s="35"/>
    </row>
    <row r="2154" spans="2:32" ht="15" customHeight="1" x14ac:dyDescent="0.35"/>
    <row r="2155" spans="2:32" ht="15" customHeight="1" x14ac:dyDescent="0.35"/>
    <row r="2156" spans="2:32" ht="15" customHeight="1" x14ac:dyDescent="0.35"/>
    <row r="2157" spans="2:32" ht="15" customHeight="1" x14ac:dyDescent="0.35"/>
    <row r="2158" spans="2:32" ht="15" customHeight="1" x14ac:dyDescent="0.35"/>
    <row r="2159" spans="2:32" ht="15" customHeight="1" x14ac:dyDescent="0.35"/>
    <row r="2160" spans="2:32" ht="15" customHeight="1" x14ac:dyDescent="0.35"/>
    <row r="2161" ht="15" customHeight="1" x14ac:dyDescent="0.35"/>
    <row r="2162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60" ht="15" customHeight="1" x14ac:dyDescent="0.35"/>
    <row r="2261" ht="15" customHeight="1" x14ac:dyDescent="0.35"/>
    <row r="2262" ht="15" customHeight="1" x14ac:dyDescent="0.35"/>
    <row r="2264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1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2" ht="15" customHeight="1" x14ac:dyDescent="0.35"/>
    <row r="2284" ht="15" customHeight="1" x14ac:dyDescent="0.35"/>
    <row r="2285" ht="15" customHeight="1" x14ac:dyDescent="0.35"/>
    <row r="2286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301" ht="15" customHeight="1" x14ac:dyDescent="0.35"/>
    <row r="2302" ht="15" customHeight="1" x14ac:dyDescent="0.35"/>
    <row r="2303" ht="15" customHeight="1" x14ac:dyDescent="0.35"/>
    <row r="2305" spans="2:32" ht="15" customHeight="1" x14ac:dyDescent="0.35"/>
    <row r="2306" spans="2:32" ht="15" customHeight="1" x14ac:dyDescent="0.35"/>
    <row r="2307" spans="2:32" ht="15" customHeight="1" x14ac:dyDescent="0.35"/>
    <row r="2308" spans="2:32" ht="15" customHeight="1" x14ac:dyDescent="0.35"/>
    <row r="2309" spans="2:32" ht="15" customHeight="1" x14ac:dyDescent="0.35"/>
    <row r="2310" spans="2:32" ht="15" customHeight="1" x14ac:dyDescent="0.35"/>
    <row r="2311" spans="2:32" ht="15" customHeight="1" x14ac:dyDescent="0.35"/>
    <row r="2312" spans="2:32" ht="15" customHeight="1" x14ac:dyDescent="0.35"/>
    <row r="2313" spans="2:32" ht="15" customHeight="1" x14ac:dyDescent="0.35"/>
    <row r="2314" spans="2:32" ht="15" customHeight="1" x14ac:dyDescent="0.35"/>
    <row r="2315" spans="2:32" ht="15" customHeight="1" x14ac:dyDescent="0.35"/>
    <row r="2316" spans="2:32" ht="15" customHeight="1" x14ac:dyDescent="0.35">
      <c r="B2316" s="41"/>
      <c r="C2316" s="41"/>
      <c r="D2316" s="41"/>
      <c r="E2316" s="41"/>
      <c r="F2316" s="41"/>
      <c r="G2316" s="41"/>
      <c r="H2316" s="41"/>
      <c r="I2316" s="41"/>
      <c r="J2316" s="41"/>
      <c r="K2316" s="41"/>
      <c r="L2316" s="41"/>
      <c r="M2316" s="41"/>
      <c r="N2316" s="41"/>
      <c r="O2316" s="41"/>
      <c r="P2316" s="41"/>
      <c r="Q2316" s="41"/>
      <c r="R2316" s="41"/>
      <c r="S2316" s="41"/>
      <c r="T2316" s="41"/>
      <c r="U2316" s="41"/>
      <c r="V2316" s="41"/>
      <c r="W2316" s="41"/>
      <c r="X2316" s="41"/>
      <c r="Y2316" s="41"/>
      <c r="Z2316" s="41"/>
      <c r="AA2316" s="41"/>
      <c r="AB2316" s="41"/>
      <c r="AC2316" s="41"/>
      <c r="AD2316" s="41"/>
      <c r="AE2316" s="41"/>
      <c r="AF2316" s="41"/>
    </row>
    <row r="2317" spans="2:32" ht="15" customHeight="1" x14ac:dyDescent="0.35">
      <c r="B2317" s="35"/>
      <c r="C2317" s="35"/>
      <c r="D2317" s="35"/>
      <c r="E2317" s="35"/>
      <c r="F2317" s="35"/>
      <c r="G2317" s="35"/>
      <c r="H2317" s="35"/>
      <c r="I2317" s="35"/>
      <c r="J2317" s="35"/>
      <c r="K2317" s="35"/>
      <c r="L2317" s="35"/>
      <c r="M2317" s="35"/>
      <c r="N2317" s="35"/>
      <c r="O2317" s="35"/>
      <c r="P2317" s="35"/>
      <c r="Q2317" s="35"/>
      <c r="R2317" s="35"/>
      <c r="S2317" s="35"/>
      <c r="T2317" s="35"/>
      <c r="U2317" s="35"/>
      <c r="V2317" s="35"/>
      <c r="W2317" s="35"/>
      <c r="X2317" s="35"/>
      <c r="Y2317" s="35"/>
      <c r="Z2317" s="35"/>
      <c r="AA2317" s="35"/>
      <c r="AB2317" s="35"/>
      <c r="AC2317" s="35"/>
      <c r="AD2317" s="35"/>
      <c r="AE2317" s="35"/>
      <c r="AF2317" s="35"/>
    </row>
    <row r="2318" spans="2:32" ht="15" customHeight="1" x14ac:dyDescent="0.35"/>
    <row r="2319" spans="2:32" ht="15" customHeight="1" x14ac:dyDescent="0.35"/>
    <row r="2320" spans="2:32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2" ht="15" customHeight="1" x14ac:dyDescent="0.35"/>
    <row r="2418" spans="2:32" ht="15" customHeight="1" x14ac:dyDescent="0.35">
      <c r="B2418" s="41"/>
      <c r="C2418" s="41"/>
      <c r="D2418" s="41"/>
      <c r="E2418" s="41"/>
      <c r="F2418" s="41"/>
      <c r="G2418" s="41"/>
      <c r="H2418" s="41"/>
      <c r="I2418" s="41"/>
      <c r="J2418" s="41"/>
      <c r="K2418" s="41"/>
      <c r="L2418" s="41"/>
      <c r="M2418" s="41"/>
      <c r="N2418" s="41"/>
      <c r="O2418" s="41"/>
      <c r="P2418" s="41"/>
      <c r="Q2418" s="41"/>
      <c r="R2418" s="41"/>
      <c r="S2418" s="41"/>
      <c r="T2418" s="41"/>
      <c r="U2418" s="41"/>
      <c r="V2418" s="41"/>
      <c r="W2418" s="41"/>
      <c r="X2418" s="41"/>
      <c r="Y2418" s="41"/>
      <c r="Z2418" s="41"/>
      <c r="AA2418" s="41"/>
      <c r="AB2418" s="41"/>
      <c r="AC2418" s="41"/>
      <c r="AD2418" s="41"/>
      <c r="AE2418" s="41"/>
      <c r="AF2418" s="41"/>
    </row>
    <row r="2419" spans="2:32" ht="15" customHeight="1" x14ac:dyDescent="0.35">
      <c r="B2419" s="35"/>
      <c r="C2419" s="35"/>
      <c r="D2419" s="35"/>
      <c r="E2419" s="35"/>
      <c r="F2419" s="35"/>
      <c r="G2419" s="35"/>
      <c r="H2419" s="35"/>
      <c r="I2419" s="35"/>
      <c r="J2419" s="35"/>
      <c r="K2419" s="35"/>
      <c r="L2419" s="35"/>
      <c r="M2419" s="35"/>
      <c r="N2419" s="35"/>
      <c r="O2419" s="35"/>
      <c r="P2419" s="35"/>
      <c r="Q2419" s="35"/>
      <c r="R2419" s="35"/>
      <c r="S2419" s="35"/>
      <c r="T2419" s="35"/>
      <c r="U2419" s="35"/>
      <c r="V2419" s="35"/>
      <c r="W2419" s="35"/>
      <c r="X2419" s="35"/>
      <c r="Y2419" s="35"/>
      <c r="Z2419" s="35"/>
      <c r="AA2419" s="35"/>
      <c r="AB2419" s="35"/>
      <c r="AC2419" s="35"/>
      <c r="AD2419" s="35"/>
      <c r="AE2419" s="35"/>
      <c r="AF2419" s="35"/>
    </row>
    <row r="2420" spans="2:32" ht="15" customHeight="1" x14ac:dyDescent="0.35"/>
    <row r="2421" spans="2:32" ht="15" customHeight="1" x14ac:dyDescent="0.35"/>
    <row r="2422" spans="2:32" ht="15" customHeight="1" x14ac:dyDescent="0.35"/>
    <row r="2423" spans="2:32" ht="15" customHeight="1" x14ac:dyDescent="0.35"/>
    <row r="2424" spans="2:32" ht="15" customHeight="1" x14ac:dyDescent="0.35"/>
    <row r="2425" spans="2:32" ht="15" customHeight="1" x14ac:dyDescent="0.35"/>
    <row r="2426" spans="2:32" ht="15" customHeight="1" x14ac:dyDescent="0.35"/>
    <row r="2427" spans="2:32" ht="15" customHeight="1" x14ac:dyDescent="0.35"/>
    <row r="2428" spans="2:32" ht="15" customHeight="1" x14ac:dyDescent="0.35"/>
    <row r="2429" spans="2:32" ht="15" customHeight="1" x14ac:dyDescent="0.35"/>
    <row r="2430" spans="2:32" ht="15" customHeight="1" x14ac:dyDescent="0.35"/>
    <row r="2431" spans="2:32" ht="15" customHeight="1" x14ac:dyDescent="0.35"/>
    <row r="2432" spans="2:32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7" ht="15" customHeight="1" x14ac:dyDescent="0.35"/>
    <row r="2459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6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5" ht="15" customHeight="1" x14ac:dyDescent="0.35"/>
    <row r="2496" ht="15" customHeight="1" x14ac:dyDescent="0.35"/>
    <row r="2497" spans="2:32" x14ac:dyDescent="0.35">
      <c r="B2497" s="41"/>
      <c r="C2497" s="41"/>
      <c r="D2497" s="41"/>
      <c r="E2497" s="41"/>
      <c r="F2497" s="41"/>
      <c r="G2497" s="41"/>
      <c r="H2497" s="41"/>
      <c r="I2497" s="41"/>
      <c r="J2497" s="41"/>
      <c r="K2497" s="41"/>
      <c r="L2497" s="41"/>
      <c r="M2497" s="41"/>
      <c r="N2497" s="41"/>
      <c r="O2497" s="41"/>
      <c r="P2497" s="41"/>
      <c r="Q2497" s="41"/>
      <c r="R2497" s="41"/>
      <c r="S2497" s="41"/>
      <c r="T2497" s="41"/>
      <c r="U2497" s="41"/>
      <c r="V2497" s="41"/>
      <c r="W2497" s="41"/>
      <c r="X2497" s="41"/>
      <c r="Y2497" s="41"/>
      <c r="Z2497" s="41"/>
      <c r="AA2497" s="41"/>
      <c r="AB2497" s="41"/>
      <c r="AC2497" s="41"/>
      <c r="AD2497" s="41"/>
      <c r="AE2497" s="41"/>
      <c r="AF2497" s="41"/>
    </row>
    <row r="2498" spans="2:32" ht="15" customHeight="1" x14ac:dyDescent="0.35"/>
    <row r="2499" spans="2:32" ht="15" customHeight="1" x14ac:dyDescent="0.35"/>
    <row r="2500" spans="2:32" ht="15" customHeight="1" x14ac:dyDescent="0.35"/>
    <row r="2501" spans="2:32" ht="15" customHeight="1" x14ac:dyDescent="0.35"/>
    <row r="2502" spans="2:32" ht="15" customHeight="1" x14ac:dyDescent="0.35"/>
    <row r="2503" spans="2:32" x14ac:dyDescent="0.35">
      <c r="B2503" s="41"/>
      <c r="C2503" s="41"/>
      <c r="D2503" s="41"/>
      <c r="E2503" s="41"/>
      <c r="F2503" s="41"/>
      <c r="G2503" s="41"/>
      <c r="H2503" s="41"/>
      <c r="I2503" s="41"/>
      <c r="J2503" s="41"/>
      <c r="K2503" s="41"/>
      <c r="L2503" s="41"/>
      <c r="M2503" s="41"/>
      <c r="N2503" s="41"/>
      <c r="O2503" s="41"/>
      <c r="P2503" s="41"/>
      <c r="Q2503" s="41"/>
      <c r="R2503" s="41"/>
      <c r="S2503" s="41"/>
      <c r="T2503" s="41"/>
      <c r="U2503" s="41"/>
      <c r="V2503" s="41"/>
      <c r="W2503" s="41"/>
      <c r="X2503" s="41"/>
      <c r="Y2503" s="41"/>
      <c r="Z2503" s="41"/>
      <c r="AA2503" s="41"/>
      <c r="AB2503" s="41"/>
      <c r="AC2503" s="41"/>
      <c r="AD2503" s="41"/>
      <c r="AE2503" s="41"/>
      <c r="AF2503" s="41"/>
    </row>
    <row r="2504" spans="2:32" ht="15" customHeight="1" x14ac:dyDescent="0.35"/>
    <row r="2505" spans="2:32" ht="15" customHeight="1" x14ac:dyDescent="0.35"/>
    <row r="2506" spans="2:32" ht="15" customHeight="1" x14ac:dyDescent="0.35"/>
    <row r="2507" spans="2:32" ht="15" customHeight="1" x14ac:dyDescent="0.35"/>
    <row r="2508" spans="2:32" ht="15" customHeight="1" x14ac:dyDescent="0.35">
      <c r="B2508" s="41"/>
      <c r="C2508" s="41"/>
      <c r="D2508" s="41"/>
      <c r="E2508" s="41"/>
      <c r="F2508" s="41"/>
      <c r="G2508" s="41"/>
      <c r="H2508" s="41"/>
      <c r="I2508" s="41"/>
      <c r="J2508" s="41"/>
      <c r="K2508" s="41"/>
      <c r="L2508" s="41"/>
      <c r="M2508" s="41"/>
      <c r="N2508" s="41"/>
      <c r="O2508" s="41"/>
      <c r="P2508" s="41"/>
      <c r="Q2508" s="41"/>
      <c r="R2508" s="41"/>
      <c r="S2508" s="41"/>
      <c r="T2508" s="41"/>
      <c r="U2508" s="41"/>
      <c r="V2508" s="41"/>
      <c r="W2508" s="41"/>
      <c r="X2508" s="41"/>
      <c r="Y2508" s="41"/>
      <c r="Z2508" s="41"/>
      <c r="AA2508" s="41"/>
      <c r="AB2508" s="41"/>
      <c r="AC2508" s="41"/>
      <c r="AD2508" s="41"/>
      <c r="AE2508" s="41"/>
      <c r="AF2508" s="41"/>
    </row>
    <row r="2509" spans="2:32" ht="15" customHeight="1" x14ac:dyDescent="0.35">
      <c r="B2509" s="35"/>
      <c r="C2509" s="35"/>
      <c r="D2509" s="35"/>
      <c r="E2509" s="35"/>
      <c r="F2509" s="35"/>
      <c r="G2509" s="35"/>
      <c r="H2509" s="35"/>
      <c r="I2509" s="35"/>
      <c r="J2509" s="35"/>
      <c r="K2509" s="35"/>
      <c r="L2509" s="35"/>
      <c r="M2509" s="35"/>
      <c r="N2509" s="35"/>
      <c r="O2509" s="35"/>
      <c r="P2509" s="35"/>
      <c r="Q2509" s="35"/>
      <c r="R2509" s="35"/>
      <c r="S2509" s="35"/>
      <c r="T2509" s="35"/>
      <c r="U2509" s="35"/>
      <c r="V2509" s="35"/>
      <c r="W2509" s="35"/>
      <c r="X2509" s="35"/>
      <c r="Y2509" s="35"/>
      <c r="Z2509" s="35"/>
      <c r="AA2509" s="35"/>
      <c r="AB2509" s="35"/>
      <c r="AC2509" s="35"/>
      <c r="AD2509" s="35"/>
      <c r="AE2509" s="35"/>
      <c r="AF2509" s="35"/>
    </row>
    <row r="2510" spans="2:32" ht="15" customHeight="1" x14ac:dyDescent="0.35"/>
    <row r="2511" spans="2:32" ht="15" customHeight="1" x14ac:dyDescent="0.35"/>
    <row r="2512" spans="2:32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2" ht="15" customHeight="1" x14ac:dyDescent="0.35"/>
    <row r="2594" spans="2:32" x14ac:dyDescent="0.35">
      <c r="B2594" s="41"/>
      <c r="C2594" s="41"/>
      <c r="D2594" s="41"/>
      <c r="E2594" s="41"/>
      <c r="F2594" s="41"/>
      <c r="G2594" s="41"/>
      <c r="H2594" s="41"/>
      <c r="I2594" s="41"/>
      <c r="J2594" s="41"/>
      <c r="K2594" s="41"/>
      <c r="L2594" s="41"/>
      <c r="M2594" s="41"/>
      <c r="N2594" s="41"/>
      <c r="O2594" s="41"/>
      <c r="P2594" s="41"/>
      <c r="Q2594" s="41"/>
      <c r="R2594" s="41"/>
      <c r="S2594" s="41"/>
      <c r="T2594" s="41"/>
      <c r="U2594" s="41"/>
      <c r="V2594" s="41"/>
      <c r="W2594" s="41"/>
      <c r="X2594" s="41"/>
      <c r="Y2594" s="41"/>
      <c r="Z2594" s="41"/>
      <c r="AA2594" s="41"/>
      <c r="AB2594" s="41"/>
      <c r="AC2594" s="41"/>
      <c r="AD2594" s="41"/>
      <c r="AE2594" s="41"/>
      <c r="AF2594" s="41"/>
    </row>
    <row r="2595" spans="2:32" ht="15" customHeight="1" x14ac:dyDescent="0.35"/>
    <row r="2596" spans="2:32" ht="15" customHeight="1" x14ac:dyDescent="0.35"/>
    <row r="2597" spans="2:32" ht="15" customHeight="1" x14ac:dyDescent="0.35">
      <c r="B2597" s="41"/>
      <c r="C2597" s="41"/>
      <c r="D2597" s="41"/>
      <c r="E2597" s="41"/>
      <c r="F2597" s="41"/>
      <c r="G2597" s="41"/>
      <c r="H2597" s="41"/>
      <c r="I2597" s="41"/>
      <c r="J2597" s="41"/>
      <c r="K2597" s="41"/>
      <c r="L2597" s="41"/>
      <c r="M2597" s="41"/>
      <c r="N2597" s="41"/>
      <c r="O2597" s="41"/>
      <c r="P2597" s="41"/>
      <c r="Q2597" s="41"/>
      <c r="R2597" s="41"/>
      <c r="S2597" s="41"/>
      <c r="T2597" s="41"/>
      <c r="U2597" s="41"/>
      <c r="V2597" s="41"/>
      <c r="W2597" s="41"/>
      <c r="X2597" s="41"/>
      <c r="Y2597" s="41"/>
      <c r="Z2597" s="41"/>
      <c r="AA2597" s="41"/>
      <c r="AB2597" s="41"/>
      <c r="AC2597" s="41"/>
      <c r="AD2597" s="41"/>
      <c r="AE2597" s="41"/>
      <c r="AF2597" s="41"/>
    </row>
    <row r="2598" spans="2:32" ht="15" customHeight="1" x14ac:dyDescent="0.35">
      <c r="B2598" s="35"/>
      <c r="C2598" s="35"/>
      <c r="D2598" s="35"/>
      <c r="E2598" s="35"/>
      <c r="F2598" s="35"/>
      <c r="G2598" s="35"/>
      <c r="H2598" s="35"/>
      <c r="I2598" s="35"/>
      <c r="J2598" s="35"/>
      <c r="K2598" s="35"/>
      <c r="L2598" s="35"/>
      <c r="M2598" s="35"/>
      <c r="N2598" s="35"/>
      <c r="O2598" s="35"/>
      <c r="P2598" s="35"/>
      <c r="Q2598" s="35"/>
      <c r="R2598" s="35"/>
      <c r="S2598" s="35"/>
      <c r="T2598" s="35"/>
      <c r="U2598" s="35"/>
      <c r="V2598" s="35"/>
      <c r="W2598" s="35"/>
      <c r="X2598" s="35"/>
      <c r="Y2598" s="35"/>
      <c r="Z2598" s="35"/>
      <c r="AA2598" s="35"/>
      <c r="AB2598" s="35"/>
      <c r="AC2598" s="35"/>
      <c r="AD2598" s="35"/>
      <c r="AE2598" s="35"/>
      <c r="AF2598" s="35"/>
    </row>
    <row r="2599" spans="2:32" ht="15" customHeight="1" x14ac:dyDescent="0.35"/>
    <row r="2600" spans="2:32" ht="15" customHeight="1" x14ac:dyDescent="0.35"/>
    <row r="2601" spans="2:32" ht="15" customHeight="1" x14ac:dyDescent="0.35"/>
    <row r="2602" spans="2:32" ht="15" customHeight="1" x14ac:dyDescent="0.35"/>
    <row r="2603" spans="2:32" ht="15" customHeight="1" x14ac:dyDescent="0.35"/>
    <row r="2604" spans="2:32" ht="15" customHeight="1" x14ac:dyDescent="0.35"/>
    <row r="2605" spans="2:32" ht="15" customHeight="1" x14ac:dyDescent="0.35"/>
    <row r="2606" spans="2:32" ht="15" customHeight="1" x14ac:dyDescent="0.35"/>
    <row r="2607" spans="2:32" ht="15" customHeight="1" x14ac:dyDescent="0.35"/>
    <row r="2608" spans="2:32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5" spans="2:32" x14ac:dyDescent="0.35">
      <c r="B2705" s="41"/>
      <c r="C2705" s="41"/>
      <c r="D2705" s="41"/>
      <c r="E2705" s="41"/>
      <c r="F2705" s="41"/>
      <c r="G2705" s="41"/>
      <c r="H2705" s="41"/>
      <c r="I2705" s="41"/>
      <c r="J2705" s="41"/>
      <c r="K2705" s="41"/>
      <c r="L2705" s="41"/>
      <c r="M2705" s="41"/>
      <c r="N2705" s="41"/>
      <c r="O2705" s="41"/>
      <c r="P2705" s="41"/>
      <c r="Q2705" s="41"/>
      <c r="R2705" s="41"/>
      <c r="S2705" s="41"/>
      <c r="T2705" s="41"/>
      <c r="U2705" s="41"/>
      <c r="V2705" s="41"/>
      <c r="W2705" s="41"/>
      <c r="X2705" s="41"/>
      <c r="Y2705" s="41"/>
      <c r="Z2705" s="41"/>
      <c r="AA2705" s="41"/>
      <c r="AB2705" s="41"/>
      <c r="AC2705" s="41"/>
      <c r="AD2705" s="41"/>
      <c r="AE2705" s="41"/>
      <c r="AF2705" s="41"/>
    </row>
    <row r="2706" spans="2:32" x14ac:dyDescent="0.35">
      <c r="B2706" s="41"/>
      <c r="C2706" s="41"/>
      <c r="D2706" s="41"/>
      <c r="E2706" s="41"/>
      <c r="F2706" s="41"/>
      <c r="G2706" s="41"/>
      <c r="H2706" s="41"/>
      <c r="I2706" s="41"/>
      <c r="J2706" s="41"/>
      <c r="K2706" s="41"/>
      <c r="L2706" s="41"/>
      <c r="M2706" s="41"/>
      <c r="N2706" s="41"/>
      <c r="O2706" s="41"/>
      <c r="P2706" s="41"/>
      <c r="Q2706" s="41"/>
      <c r="R2706" s="41"/>
      <c r="S2706" s="41"/>
      <c r="T2706" s="41"/>
      <c r="U2706" s="41"/>
      <c r="V2706" s="41"/>
      <c r="W2706" s="41"/>
      <c r="X2706" s="41"/>
      <c r="Y2706" s="41"/>
      <c r="Z2706" s="41"/>
      <c r="AA2706" s="41"/>
      <c r="AB2706" s="41"/>
      <c r="AC2706" s="41"/>
      <c r="AD2706" s="41"/>
      <c r="AE2706" s="41"/>
      <c r="AF2706" s="41"/>
    </row>
    <row r="2707" spans="2:32" ht="15" customHeight="1" x14ac:dyDescent="0.35"/>
    <row r="2708" spans="2:32" ht="15" customHeight="1" x14ac:dyDescent="0.35"/>
    <row r="2709" spans="2:32" ht="15" customHeight="1" x14ac:dyDescent="0.35"/>
    <row r="2710" spans="2:32" ht="15" customHeight="1" x14ac:dyDescent="0.35"/>
    <row r="2711" spans="2:32" ht="15" customHeight="1" x14ac:dyDescent="0.35"/>
    <row r="2712" spans="2:32" ht="15" customHeight="1" x14ac:dyDescent="0.35"/>
    <row r="2713" spans="2:32" ht="15" customHeight="1" x14ac:dyDescent="0.35"/>
    <row r="2714" spans="2:32" ht="15" customHeight="1" x14ac:dyDescent="0.35"/>
    <row r="2715" spans="2:32" ht="15" customHeight="1" x14ac:dyDescent="0.35"/>
    <row r="2716" spans="2:32" ht="15" customHeight="1" x14ac:dyDescent="0.35"/>
    <row r="2717" spans="2:32" ht="15" customHeight="1" x14ac:dyDescent="0.35"/>
    <row r="2718" spans="2:32" ht="15" customHeight="1" x14ac:dyDescent="0.35">
      <c r="B2718" s="41"/>
      <c r="C2718" s="41"/>
      <c r="D2718" s="41"/>
      <c r="E2718" s="41"/>
      <c r="F2718" s="41"/>
      <c r="G2718" s="41"/>
      <c r="H2718" s="41"/>
      <c r="I2718" s="41"/>
      <c r="J2718" s="41"/>
      <c r="K2718" s="41"/>
      <c r="L2718" s="41"/>
      <c r="M2718" s="41"/>
      <c r="N2718" s="41"/>
      <c r="O2718" s="41"/>
      <c r="P2718" s="41"/>
      <c r="Q2718" s="41"/>
      <c r="R2718" s="41"/>
      <c r="S2718" s="41"/>
      <c r="T2718" s="41"/>
      <c r="U2718" s="41"/>
      <c r="V2718" s="41"/>
      <c r="W2718" s="41"/>
      <c r="X2718" s="41"/>
      <c r="Y2718" s="41"/>
      <c r="Z2718" s="41"/>
      <c r="AA2718" s="41"/>
      <c r="AB2718" s="41"/>
      <c r="AC2718" s="41"/>
      <c r="AD2718" s="41"/>
      <c r="AE2718" s="41"/>
      <c r="AF2718" s="41"/>
    </row>
    <row r="2719" spans="2:32" ht="15" customHeight="1" x14ac:dyDescent="0.35">
      <c r="B2719" s="35"/>
      <c r="C2719" s="35"/>
      <c r="D2719" s="35"/>
      <c r="E2719" s="35"/>
      <c r="F2719" s="35"/>
      <c r="G2719" s="35"/>
      <c r="H2719" s="35"/>
      <c r="I2719" s="35"/>
      <c r="J2719" s="35"/>
      <c r="K2719" s="35"/>
      <c r="L2719" s="35"/>
      <c r="M2719" s="35"/>
      <c r="N2719" s="35"/>
      <c r="O2719" s="35"/>
      <c r="P2719" s="35"/>
      <c r="Q2719" s="35"/>
      <c r="R2719" s="35"/>
      <c r="S2719" s="35"/>
      <c r="T2719" s="35"/>
      <c r="U2719" s="35"/>
      <c r="V2719" s="35"/>
      <c r="W2719" s="35"/>
      <c r="X2719" s="35"/>
      <c r="Y2719" s="35"/>
      <c r="Z2719" s="35"/>
      <c r="AA2719" s="35"/>
      <c r="AB2719" s="35"/>
      <c r="AC2719" s="35"/>
      <c r="AD2719" s="35"/>
      <c r="AE2719" s="35"/>
      <c r="AF2719" s="35"/>
    </row>
    <row r="2720" spans="2:32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31" ht="15" customHeight="1" x14ac:dyDescent="0.35"/>
    <row r="2832" ht="15" customHeight="1" x14ac:dyDescent="0.35"/>
    <row r="2833" spans="2:32" ht="15" customHeight="1" x14ac:dyDescent="0.35"/>
    <row r="2834" spans="2:32" ht="15" customHeight="1" x14ac:dyDescent="0.35"/>
    <row r="2835" spans="2:32" ht="15" customHeight="1" x14ac:dyDescent="0.35"/>
    <row r="2836" spans="2:32" ht="15" customHeight="1" x14ac:dyDescent="0.35">
      <c r="B2836" s="41"/>
      <c r="C2836" s="41"/>
      <c r="D2836" s="41"/>
      <c r="E2836" s="41"/>
      <c r="F2836" s="41"/>
      <c r="G2836" s="41"/>
      <c r="H2836" s="41"/>
      <c r="I2836" s="41"/>
      <c r="J2836" s="41"/>
      <c r="K2836" s="41"/>
      <c r="L2836" s="41"/>
      <c r="M2836" s="41"/>
      <c r="N2836" s="41"/>
      <c r="O2836" s="41"/>
      <c r="P2836" s="41"/>
      <c r="Q2836" s="41"/>
      <c r="R2836" s="41"/>
      <c r="S2836" s="41"/>
      <c r="T2836" s="41"/>
      <c r="U2836" s="41"/>
      <c r="V2836" s="41"/>
      <c r="W2836" s="41"/>
      <c r="X2836" s="41"/>
      <c r="Y2836" s="41"/>
      <c r="Z2836" s="41"/>
      <c r="AA2836" s="41"/>
      <c r="AB2836" s="41"/>
      <c r="AC2836" s="41"/>
      <c r="AD2836" s="41"/>
      <c r="AE2836" s="41"/>
      <c r="AF2836" s="41"/>
    </row>
    <row r="2837" spans="2:32" ht="15" customHeight="1" x14ac:dyDescent="0.35">
      <c r="B2837" s="35"/>
      <c r="C2837" s="35"/>
      <c r="D2837" s="35"/>
      <c r="E2837" s="35"/>
      <c r="F2837" s="35"/>
      <c r="G2837" s="35"/>
      <c r="H2837" s="35"/>
      <c r="I2837" s="35"/>
      <c r="J2837" s="35"/>
      <c r="K2837" s="35"/>
      <c r="L2837" s="35"/>
      <c r="M2837" s="35"/>
      <c r="N2837" s="35"/>
      <c r="O2837" s="35"/>
      <c r="P2837" s="35"/>
      <c r="Q2837" s="35"/>
      <c r="R2837" s="35"/>
      <c r="S2837" s="35"/>
      <c r="T2837" s="35"/>
      <c r="U2837" s="35"/>
      <c r="V2837" s="35"/>
      <c r="W2837" s="35"/>
      <c r="X2837" s="35"/>
      <c r="Y2837" s="35"/>
      <c r="Z2837" s="35"/>
      <c r="AA2837" s="35"/>
      <c r="AB2837" s="35"/>
      <c r="AC2837" s="35"/>
      <c r="AD2837" s="35"/>
      <c r="AE2837" s="35"/>
      <c r="AF2837" s="35"/>
    </row>
    <row r="2838" spans="2:32" ht="15" customHeight="1" x14ac:dyDescent="0.35"/>
    <row r="2839" spans="2:32" ht="15" customHeight="1" x14ac:dyDescent="0.35"/>
    <row r="2840" spans="2:32" ht="15" customHeight="1" x14ac:dyDescent="0.35"/>
    <row r="2841" spans="2:32" ht="15" customHeight="1" x14ac:dyDescent="0.35"/>
  </sheetData>
  <mergeCells count="21">
    <mergeCell ref="B1699:AF1699"/>
    <mergeCell ref="B69:AG69"/>
    <mergeCell ref="B2719:AF2719"/>
    <mergeCell ref="B2837:AF2837"/>
    <mergeCell ref="B2031:AF2031"/>
    <mergeCell ref="B2153:AF2153"/>
    <mergeCell ref="B2317:AF2317"/>
    <mergeCell ref="B2419:AF2419"/>
    <mergeCell ref="B2509:AF2509"/>
    <mergeCell ref="B2598:AF2598"/>
    <mergeCell ref="B1945:AF1945"/>
    <mergeCell ref="B112:AF112"/>
    <mergeCell ref="B308:AF308"/>
    <mergeCell ref="B511:AF511"/>
    <mergeCell ref="B712:AF712"/>
    <mergeCell ref="B887:AF887"/>
    <mergeCell ref="B1101:AF1101"/>
    <mergeCell ref="B1229:AF1229"/>
    <mergeCell ref="B1390:AF1390"/>
    <mergeCell ref="B1502:AF1502"/>
    <mergeCell ref="B1604:AF160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E11"/>
  <sheetViews>
    <sheetView topLeftCell="F1" workbookViewId="0">
      <selection activeCell="AG1" sqref="AG1"/>
    </sheetView>
    <sheetView workbookViewId="1">
      <selection activeCell="B1" sqref="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IF('Biodiesel Fraction'!$B20,1-'Biodiesel Fraction'!B30,1)</f>
        <v>0.96982562724837695</v>
      </c>
      <c r="C5">
        <f>IF('Biodiesel Fraction'!$B20,1-'Biodiesel Fraction'!B30,1)</f>
        <v>0.96982562724837695</v>
      </c>
      <c r="D5">
        <f>IF('Biodiesel Fraction'!$B20,1-'Biodiesel Fraction'!D30,1)</f>
        <v>0.96770274212527518</v>
      </c>
      <c r="E5">
        <f>IF('Biodiesel Fraction'!$B20,1-'Biodiesel Fraction'!E30,1)</f>
        <v>0.9705282590691604</v>
      </c>
      <c r="F5">
        <f>IF('Biodiesel Fraction'!$B20,1-'Biodiesel Fraction'!F30,1)</f>
        <v>0.97011609103122398</v>
      </c>
      <c r="G5">
        <f>IF('Biodiesel Fraction'!$B20,1-'Biodiesel Fraction'!G30,1)</f>
        <v>0.9691751339364203</v>
      </c>
      <c r="H5">
        <f>IF('Biodiesel Fraction'!$B20,1-'Biodiesel Fraction'!H30,1)</f>
        <v>0.96848851535067337</v>
      </c>
      <c r="I5">
        <f>IF('Biodiesel Fraction'!$B20,1-'Biodiesel Fraction'!I30,1)</f>
        <v>0.96787276229020025</v>
      </c>
      <c r="J5">
        <f>IF('Biodiesel Fraction'!$B20,1-'Biodiesel Fraction'!J30,1)</f>
        <v>0.96601517924873792</v>
      </c>
      <c r="K5">
        <f>IF('Biodiesel Fraction'!$B20,1-'Biodiesel Fraction'!K30,1)</f>
        <v>0.96489710712523558</v>
      </c>
      <c r="L5">
        <f>IF('Biodiesel Fraction'!$B20,1-'Biodiesel Fraction'!L30,1)</f>
        <v>0.96382121684213296</v>
      </c>
      <c r="M5">
        <f>IF('Biodiesel Fraction'!$B20,1-'Biodiesel Fraction'!M30,1)</f>
        <v>0.96241036855772188</v>
      </c>
      <c r="N5">
        <f>IF('Biodiesel Fraction'!$B20,1-'Biodiesel Fraction'!N30,1)</f>
        <v>0.96184979658858993</v>
      </c>
      <c r="O5">
        <f>IF('Biodiesel Fraction'!$B20,1-'Biodiesel Fraction'!O30,1)</f>
        <v>0.96210696777590188</v>
      </c>
      <c r="P5">
        <f>IF('Biodiesel Fraction'!$B20,1-'Biodiesel Fraction'!P30,1)</f>
        <v>0.9624552368366982</v>
      </c>
      <c r="Q5">
        <f>IF('Biodiesel Fraction'!$B20,1-'Biodiesel Fraction'!Q30,1)</f>
        <v>0.96282877138405321</v>
      </c>
      <c r="R5">
        <f>IF('Biodiesel Fraction'!$B20,1-'Biodiesel Fraction'!R30,1)</f>
        <v>0.96330935140394358</v>
      </c>
      <c r="S5">
        <f>IF('Biodiesel Fraction'!$B20,1-'Biodiesel Fraction'!S30,1)</f>
        <v>0.96384683055695608</v>
      </c>
      <c r="T5">
        <f>IF('Biodiesel Fraction'!$B20,1-'Biodiesel Fraction'!T30,1)</f>
        <v>0.96442228307736455</v>
      </c>
      <c r="U5">
        <f>IF('Biodiesel Fraction'!$B20,1-'Biodiesel Fraction'!U30,1)</f>
        <v>0.96497791647537567</v>
      </c>
      <c r="V5">
        <f>IF('Biodiesel Fraction'!$B20,1-'Biodiesel Fraction'!V30,1)</f>
        <v>0.96568416797506273</v>
      </c>
      <c r="W5">
        <f>IF('Biodiesel Fraction'!$B20,1-'Biodiesel Fraction'!W30,1)</f>
        <v>0.96643121029784962</v>
      </c>
      <c r="X5">
        <f>IF('Biodiesel Fraction'!$B20,1-'Biodiesel Fraction'!X30,1)</f>
        <v>0.96720771934003236</v>
      </c>
      <c r="Y5">
        <f>IF('Biodiesel Fraction'!$B20,1-'Biodiesel Fraction'!Y30,1)</f>
        <v>0.96799342749348682</v>
      </c>
      <c r="Z5">
        <f>IF('Biodiesel Fraction'!$B20,1-'Biodiesel Fraction'!Z30,1)</f>
        <v>0.96879417989964511</v>
      </c>
      <c r="AA5">
        <f>IF('Biodiesel Fraction'!$B20,1-'Biodiesel Fraction'!AA30,1)</f>
        <v>0.96965503599833636</v>
      </c>
      <c r="AB5">
        <f>IF('Biodiesel Fraction'!$B20,1-'Biodiesel Fraction'!AB30,1)</f>
        <v>0.97054850074634302</v>
      </c>
      <c r="AC5">
        <f>IF('Biodiesel Fraction'!$B20,1-'Biodiesel Fraction'!AC30,1)</f>
        <v>0.97143707622117392</v>
      </c>
      <c r="AD5">
        <f>IF('Biodiesel Fraction'!$B20,1-'Biodiesel Fraction'!AD30,1)</f>
        <v>0.97236322336650394</v>
      </c>
      <c r="AE5">
        <f>IF('Biodiesel Fraction'!$B20,1-'Biodiesel Fraction'!AE30,1)</f>
        <v>0.97339509169426308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f>IF('Biodiesel Fraction'!$B20,'Biodiesel Fraction'!B30,0)</f>
        <v>3.0174372751623022E-2</v>
      </c>
      <c r="C7">
        <f>IF('Biodiesel Fraction'!$B20,'Biodiesel Fraction'!B30,0)</f>
        <v>3.0174372751623022E-2</v>
      </c>
      <c r="D7">
        <f>IF('Biodiesel Fraction'!$B20,'Biodiesel Fraction'!D30,0)</f>
        <v>3.2297257874724865E-2</v>
      </c>
      <c r="E7">
        <f>IF('Biodiesel Fraction'!$B20,'Biodiesel Fraction'!E30,0)</f>
        <v>2.94717409308396E-2</v>
      </c>
      <c r="F7">
        <f>IF('Biodiesel Fraction'!$B20,'Biodiesel Fraction'!F30,0)</f>
        <v>2.9883908968775991E-2</v>
      </c>
      <c r="G7">
        <f>IF('Biodiesel Fraction'!$B20,'Biodiesel Fraction'!G30,0)</f>
        <v>3.0824866063579686E-2</v>
      </c>
      <c r="H7">
        <f>IF('Biodiesel Fraction'!$B20,'Biodiesel Fraction'!H30,0)</f>
        <v>3.1511484649326661E-2</v>
      </c>
      <c r="I7">
        <f>IF('Biodiesel Fraction'!$B20,'Biodiesel Fraction'!I30,0)</f>
        <v>3.2127237709799743E-2</v>
      </c>
      <c r="J7">
        <f>IF('Biodiesel Fraction'!$B20,'Biodiesel Fraction'!J30,0)</f>
        <v>3.3984820751262072E-2</v>
      </c>
      <c r="K7">
        <f>IF('Biodiesel Fraction'!$B20,'Biodiesel Fraction'!K30,0)</f>
        <v>3.5102892874764376E-2</v>
      </c>
      <c r="L7">
        <f>IF('Biodiesel Fraction'!$B20,'Biodiesel Fraction'!L30,0)</f>
        <v>3.617878315786701E-2</v>
      </c>
      <c r="M7">
        <f>IF('Biodiesel Fraction'!$B20,'Biodiesel Fraction'!M30,0)</f>
        <v>3.7589631442278101E-2</v>
      </c>
      <c r="N7">
        <f>IF('Biodiesel Fraction'!$B20,'Biodiesel Fraction'!N30,0)</f>
        <v>3.8150203411410059E-2</v>
      </c>
      <c r="O7">
        <f>IF('Biodiesel Fraction'!$B20,'Biodiesel Fraction'!O30,0)</f>
        <v>3.7893032224098164E-2</v>
      </c>
      <c r="P7">
        <f>IF('Biodiesel Fraction'!$B20,'Biodiesel Fraction'!P30,0)</f>
        <v>3.7544763163301811E-2</v>
      </c>
      <c r="Q7">
        <f>IF('Biodiesel Fraction'!$B20,'Biodiesel Fraction'!Q30,0)</f>
        <v>3.7171228615946746E-2</v>
      </c>
      <c r="R7">
        <f>IF('Biodiesel Fraction'!$B20,'Biodiesel Fraction'!R30,0)</f>
        <v>3.6690648596056412E-2</v>
      </c>
      <c r="S7">
        <f>IF('Biodiesel Fraction'!$B20,'Biodiesel Fraction'!S30,0)</f>
        <v>3.6153169443043941E-2</v>
      </c>
      <c r="T7">
        <f>IF('Biodiesel Fraction'!$B20,'Biodiesel Fraction'!T30,0)</f>
        <v>3.5577716922635443E-2</v>
      </c>
      <c r="U7">
        <f>IF('Biodiesel Fraction'!$B20,'Biodiesel Fraction'!U30,0)</f>
        <v>3.5022083524624367E-2</v>
      </c>
      <c r="V7">
        <f>IF('Biodiesel Fraction'!$B20,'Biodiesel Fraction'!V30,0)</f>
        <v>3.4315832024937216E-2</v>
      </c>
      <c r="W7">
        <f>IF('Biodiesel Fraction'!$B20,'Biodiesel Fraction'!W30,0)</f>
        <v>3.3568789702150416E-2</v>
      </c>
      <c r="X7">
        <f>IF('Biodiesel Fraction'!$B20,'Biodiesel Fraction'!X30,0)</f>
        <v>3.2792280659967699E-2</v>
      </c>
      <c r="Y7">
        <f>IF('Biodiesel Fraction'!$B20,'Biodiesel Fraction'!Y30,0)</f>
        <v>3.2006572506513141E-2</v>
      </c>
      <c r="Z7">
        <f>IF('Biodiesel Fraction'!$B20,'Biodiesel Fraction'!Z30,0)</f>
        <v>3.1205820100354855E-2</v>
      </c>
      <c r="AA7">
        <f>IF('Biodiesel Fraction'!$B20,'Biodiesel Fraction'!AA30,0)</f>
        <v>3.034496400166365E-2</v>
      </c>
      <c r="AB7">
        <f>IF('Biodiesel Fraction'!$B20,'Biodiesel Fraction'!AB30,0)</f>
        <v>2.9451499253657025E-2</v>
      </c>
      <c r="AC7">
        <f>IF('Biodiesel Fraction'!$B20,'Biodiesel Fraction'!AC30,0)</f>
        <v>2.8562923778826028E-2</v>
      </c>
      <c r="AD7">
        <f>IF('Biodiesel Fraction'!$B20,'Biodiesel Fraction'!AD30,0)</f>
        <v>2.7636776633496039E-2</v>
      </c>
      <c r="AE7">
        <f>IF('Biodiesel Fraction'!$B20,'Biodiesel Fraction'!AE30,0)</f>
        <v>2.6604908305736957E-2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E11"/>
  <sheetViews>
    <sheetView topLeftCell="F1" workbookViewId="0">
      <selection activeCell="AG1" sqref="AG1"/>
    </sheetView>
    <sheetView workbookViewId="1">
      <selection activeCell="B1" sqref="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3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IF('Biodiesel Fraction'!$B20,1-'Biodiesel Fraction'!B30,1)*(1-B2)</f>
        <v>0.43642153226176961</v>
      </c>
      <c r="C5">
        <f>IF('Biodiesel Fraction'!$B20,1-'Biodiesel Fraction'!B30,1)*(1-C2)</f>
        <v>0.43642153226176961</v>
      </c>
      <c r="D5">
        <f>IF('Biodiesel Fraction'!$B20,1-'Biodiesel Fraction'!D30,1)*(1-D2)</f>
        <v>0.43546623395637379</v>
      </c>
      <c r="E5">
        <f>IF('Biodiesel Fraction'!$B20,1-'Biodiesel Fraction'!E30,1)*(1-E2)</f>
        <v>0.43673771658112215</v>
      </c>
      <c r="F5">
        <f>IF('Biodiesel Fraction'!$B20,1-'Biodiesel Fraction'!F30,1)*(1-F2)</f>
        <v>0.43655224096405076</v>
      </c>
      <c r="G5">
        <f>IF('Biodiesel Fraction'!$B20,1-'Biodiesel Fraction'!G30,1)*(1-G2)</f>
        <v>0.43612881027138911</v>
      </c>
      <c r="H5">
        <f>IF('Biodiesel Fraction'!$B20,1-'Biodiesel Fraction'!H30,1)*(1-H2)</f>
        <v>0.43581983190780299</v>
      </c>
      <c r="I5">
        <f>IF('Biodiesel Fraction'!$B20,1-'Biodiesel Fraction'!I30,1)*(1-I2)</f>
        <v>0.4355427430305901</v>
      </c>
      <c r="J5">
        <f>IF('Biodiesel Fraction'!$B20,1-'Biodiesel Fraction'!J30,1)*(1-J2)</f>
        <v>0.434706830661932</v>
      </c>
      <c r="K5">
        <f>IF('Biodiesel Fraction'!$B20,1-'Biodiesel Fraction'!K30,1)*(1-K2)</f>
        <v>0.43420369820635596</v>
      </c>
      <c r="L5">
        <f>IF('Biodiesel Fraction'!$B20,1-'Biodiesel Fraction'!L30,1)*(1-L2)</f>
        <v>0.43371954757895981</v>
      </c>
      <c r="M5">
        <f>IF('Biodiesel Fraction'!$B20,1-'Biodiesel Fraction'!M30,1)*(1-M2)</f>
        <v>0.43308466585097483</v>
      </c>
      <c r="N5">
        <f>IF('Biodiesel Fraction'!$B20,1-'Biodiesel Fraction'!N30,1)*(1-N2)</f>
        <v>0.43283240846486543</v>
      </c>
      <c r="O5">
        <f>IF('Biodiesel Fraction'!$B20,1-'Biodiesel Fraction'!O30,1)*(1-O2)</f>
        <v>0.43294813549915578</v>
      </c>
      <c r="P5">
        <f>IF('Biodiesel Fraction'!$B20,1-'Biodiesel Fraction'!P30,1)*(1-P2)</f>
        <v>0.43310485657651415</v>
      </c>
      <c r="Q5">
        <f>IF('Biodiesel Fraction'!$B20,1-'Biodiesel Fraction'!Q30,1)*(1-Q2)</f>
        <v>0.43327294712282388</v>
      </c>
      <c r="R5">
        <f>IF('Biodiesel Fraction'!$B20,1-'Biodiesel Fraction'!R30,1)*(1-R2)</f>
        <v>0.43348920813177455</v>
      </c>
      <c r="S5">
        <f>IF('Biodiesel Fraction'!$B20,1-'Biodiesel Fraction'!S30,1)*(1-S2)</f>
        <v>0.43373107375063019</v>
      </c>
      <c r="T5">
        <f>IF('Biodiesel Fraction'!$B20,1-'Biodiesel Fraction'!T30,1)*(1-T2)</f>
        <v>0.43399002738481401</v>
      </c>
      <c r="U5">
        <f>IF('Biodiesel Fraction'!$B20,1-'Biodiesel Fraction'!U30,1)*(1-U2)</f>
        <v>0.43424006241391899</v>
      </c>
      <c r="V5">
        <f>IF('Biodiesel Fraction'!$B20,1-'Biodiesel Fraction'!V30,1)*(1-V2)</f>
        <v>0.43455787558877818</v>
      </c>
      <c r="W5">
        <f>IF('Biodiesel Fraction'!$B20,1-'Biodiesel Fraction'!W30,1)*(1-W2)</f>
        <v>0.43489404463403231</v>
      </c>
      <c r="X5">
        <f>IF('Biodiesel Fraction'!$B20,1-'Biodiesel Fraction'!X30,1)*(1-X2)</f>
        <v>0.43524347370301453</v>
      </c>
      <c r="Y5">
        <f>IF('Biodiesel Fraction'!$B20,1-'Biodiesel Fraction'!Y30,1)*(1-Y2)</f>
        <v>0.43559704237206903</v>
      </c>
      <c r="Z5">
        <f>IF('Biodiesel Fraction'!$B20,1-'Biodiesel Fraction'!Z30,1)*(1-Z2)</f>
        <v>0.43595738095484027</v>
      </c>
      <c r="AA5">
        <f>IF('Biodiesel Fraction'!$B20,1-'Biodiesel Fraction'!AA30,1)*(1-AA2)</f>
        <v>0.43634476619925133</v>
      </c>
      <c r="AB5">
        <f>IF('Biodiesel Fraction'!$B20,1-'Biodiesel Fraction'!AB30,1)*(1-AB2)</f>
        <v>0.43674682533585429</v>
      </c>
      <c r="AC5">
        <f>IF('Biodiesel Fraction'!$B20,1-'Biodiesel Fraction'!AC30,1)*(1-AC2)</f>
        <v>0.43714668429952824</v>
      </c>
      <c r="AD5">
        <f>IF('Biodiesel Fraction'!$B20,1-'Biodiesel Fraction'!AD30,1)*(1-AD2)</f>
        <v>0.43756345051492673</v>
      </c>
      <c r="AE5">
        <f>IF('Biodiesel Fraction'!$B20,1-'Biodiesel Fraction'!AE30,1)*(1-AE2)</f>
        <v>0.43802779126241836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f>IF('Biodiesel Fraction'!$B20,'Biodiesel Fraction'!B30,0)*(1-B2)</f>
        <v>1.3578467738230359E-2</v>
      </c>
      <c r="C7">
        <f>IF('Biodiesel Fraction'!$B20,'Biodiesel Fraction'!B30,0)*(1-C2)</f>
        <v>1.3578467738230359E-2</v>
      </c>
      <c r="D7">
        <f>IF('Biodiesel Fraction'!$B20,'Biodiesel Fraction'!D30,0)*(1-D2)</f>
        <v>1.4533766043626188E-2</v>
      </c>
      <c r="E7">
        <f>IF('Biodiesel Fraction'!$B20,'Biodiesel Fraction'!E30,0)*(1-E2)</f>
        <v>1.3262283418877819E-2</v>
      </c>
      <c r="F7">
        <f>IF('Biodiesel Fraction'!$B20,'Biodiesel Fraction'!F30,0)*(1-F2)</f>
        <v>1.3447759035949195E-2</v>
      </c>
      <c r="G7">
        <f>IF('Biodiesel Fraction'!$B20,'Biodiesel Fraction'!G30,0)*(1-G2)</f>
        <v>1.3871189728610858E-2</v>
      </c>
      <c r="H7">
        <f>IF('Biodiesel Fraction'!$B20,'Biodiesel Fraction'!H30,0)*(1-H2)</f>
        <v>1.4180168092196997E-2</v>
      </c>
      <c r="I7">
        <f>IF('Biodiesel Fraction'!$B20,'Biodiesel Fraction'!I30,0)*(1-I2)</f>
        <v>1.4457256969409882E-2</v>
      </c>
      <c r="J7">
        <f>IF('Biodiesel Fraction'!$B20,'Biodiesel Fraction'!J30,0)*(1-J2)</f>
        <v>1.5293169338067932E-2</v>
      </c>
      <c r="K7">
        <f>IF('Biodiesel Fraction'!$B20,'Biodiesel Fraction'!K30,0)*(1-K2)</f>
        <v>1.5796301793643969E-2</v>
      </c>
      <c r="L7">
        <f>IF('Biodiesel Fraction'!$B20,'Biodiesel Fraction'!L30,0)*(1-L2)</f>
        <v>1.6280452421040151E-2</v>
      </c>
      <c r="M7">
        <f>IF('Biodiesel Fraction'!$B20,'Biodiesel Fraction'!M30,0)*(1-M2)</f>
        <v>1.6915334149025144E-2</v>
      </c>
      <c r="N7">
        <f>IF('Biodiesel Fraction'!$B20,'Biodiesel Fraction'!N30,0)*(1-N2)</f>
        <v>1.7167591535134526E-2</v>
      </c>
      <c r="O7">
        <f>IF('Biodiesel Fraction'!$B20,'Biodiesel Fraction'!O30,0)*(1-O2)</f>
        <v>1.7051864500844172E-2</v>
      </c>
      <c r="P7">
        <f>IF('Biodiesel Fraction'!$B20,'Biodiesel Fraction'!P30,0)*(1-P2)</f>
        <v>1.6895143423485814E-2</v>
      </c>
      <c r="Q7">
        <f>IF('Biodiesel Fraction'!$B20,'Biodiesel Fraction'!Q30,0)*(1-Q2)</f>
        <v>1.6727052877176032E-2</v>
      </c>
      <c r="R7">
        <f>IF('Biodiesel Fraction'!$B20,'Biodiesel Fraction'!R30,0)*(1-R2)</f>
        <v>1.6510791868225384E-2</v>
      </c>
      <c r="S7">
        <f>IF('Biodiesel Fraction'!$B20,'Biodiesel Fraction'!S30,0)*(1-S2)</f>
        <v>1.6268926249369771E-2</v>
      </c>
      <c r="T7">
        <f>IF('Biodiesel Fraction'!$B20,'Biodiesel Fraction'!T30,0)*(1-T2)</f>
        <v>1.6009972615185948E-2</v>
      </c>
      <c r="U7">
        <f>IF('Biodiesel Fraction'!$B20,'Biodiesel Fraction'!U30,0)*(1-U2)</f>
        <v>1.5759937586080963E-2</v>
      </c>
      <c r="V7">
        <f>IF('Biodiesel Fraction'!$B20,'Biodiesel Fraction'!V30,0)*(1-V2)</f>
        <v>1.5442124411221746E-2</v>
      </c>
      <c r="W7">
        <f>IF('Biodiesel Fraction'!$B20,'Biodiesel Fraction'!W30,0)*(1-W2)</f>
        <v>1.5105955365967686E-2</v>
      </c>
      <c r="X7">
        <f>IF('Biodiesel Fraction'!$B20,'Biodiesel Fraction'!X30,0)*(1-X2)</f>
        <v>1.4756526296985463E-2</v>
      </c>
      <c r="Y7">
        <f>IF('Biodiesel Fraction'!$B20,'Biodiesel Fraction'!Y30,0)*(1-Y2)</f>
        <v>1.4402957627930911E-2</v>
      </c>
      <c r="Z7">
        <f>IF('Biodiesel Fraction'!$B20,'Biodiesel Fraction'!Z30,0)*(1-Z2)</f>
        <v>1.4042619045159684E-2</v>
      </c>
      <c r="AA7">
        <f>IF('Biodiesel Fraction'!$B20,'Biodiesel Fraction'!AA30,0)*(1-AA2)</f>
        <v>1.3655233800748642E-2</v>
      </c>
      <c r="AB7">
        <f>IF('Biodiesel Fraction'!$B20,'Biodiesel Fraction'!AB30,0)*(1-AB2)</f>
        <v>1.325317466414566E-2</v>
      </c>
      <c r="AC7">
        <f>IF('Biodiesel Fraction'!$B20,'Biodiesel Fraction'!AC30,0)*(1-AC2)</f>
        <v>1.2853315700471711E-2</v>
      </c>
      <c r="AD7">
        <f>IF('Biodiesel Fraction'!$B20,'Biodiesel Fraction'!AD30,0)*(1-AD2)</f>
        <v>1.2436549485073216E-2</v>
      </c>
      <c r="AE7">
        <f>IF('Biodiesel Fraction'!$B20,'Biodiesel Fraction'!AE30,0)*(1-AE2)</f>
        <v>1.1972208737581629E-2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11"/>
  <sheetViews>
    <sheetView topLeftCell="E1" workbookViewId="0">
      <selection activeCell="AG1" sqref="AG1"/>
    </sheetView>
    <sheetView workbookViewId="1">
      <selection activeCell="AF1" sqref="AF1:AF1048576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I11"/>
  <sheetViews>
    <sheetView topLeftCell="F1" workbookViewId="0">
      <selection activeCell="AG1" sqref="AG1:AG11"/>
    </sheetView>
    <sheetView workbookViewId="1">
      <selection activeCell="AE11" sqref="AE11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E11"/>
  <sheetViews>
    <sheetView topLeftCell="F1" workbookViewId="0">
      <selection activeCell="AH11" sqref="AH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H11"/>
  <sheetViews>
    <sheetView workbookViewId="0">
      <selection activeCell="A4" sqref="A4"/>
    </sheetView>
    <sheetView workbookViewId="1">
      <selection activeCell="E6" sqref="E6"/>
    </sheetView>
  </sheetViews>
  <sheetFormatPr defaultRowHeight="14.5" x14ac:dyDescent="0.35"/>
  <cols>
    <col min="1" max="1" width="22.54296875" customWidth="1"/>
  </cols>
  <sheetData>
    <row r="1" spans="1:34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4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4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4" x14ac:dyDescent="0.35">
      <c r="A4" t="s">
        <v>17</v>
      </c>
      <c r="B4" s="2">
        <f>1-B6</f>
        <v>0.89800000000000002</v>
      </c>
      <c r="C4" s="2">
        <f t="shared" ref="C4:AE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/>
      <c r="AG4" s="2"/>
      <c r="AH4" s="2"/>
    </row>
    <row r="5" spans="1:34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4" x14ac:dyDescent="0.3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/>
      <c r="AG6" s="2"/>
      <c r="AH6" s="2"/>
    </row>
    <row r="7" spans="1:34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4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4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4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4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E11"/>
  <sheetViews>
    <sheetView workbookViewId="0"/>
    <sheetView workbookViewId="1">
      <selection activeCell="B7" sqref="B7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IF('Biodiesel Fraction'!$B21,1-'Biodiesel Fraction'!B30,1)</f>
        <v>0.96982562724837695</v>
      </c>
      <c r="C5">
        <f>IF('Biodiesel Fraction'!$B21,1-'Biodiesel Fraction'!B30,1)</f>
        <v>0.96982562724837695</v>
      </c>
      <c r="D5">
        <f>IF('Biodiesel Fraction'!$B21,1-'Biodiesel Fraction'!D30,1)</f>
        <v>0.96770274212527518</v>
      </c>
      <c r="E5">
        <f>IF('Biodiesel Fraction'!$B21,1-'Biodiesel Fraction'!E30,1)</f>
        <v>0.9705282590691604</v>
      </c>
      <c r="F5">
        <f>IF('Biodiesel Fraction'!$B21,1-'Biodiesel Fraction'!F30,1)</f>
        <v>0.97011609103122398</v>
      </c>
      <c r="G5">
        <f>IF('Biodiesel Fraction'!$B21,1-'Biodiesel Fraction'!G30,1)</f>
        <v>0.9691751339364203</v>
      </c>
      <c r="H5">
        <f>IF('Biodiesel Fraction'!$B21,1-'Biodiesel Fraction'!H30,1)</f>
        <v>0.96848851535067337</v>
      </c>
      <c r="I5">
        <f>IF('Biodiesel Fraction'!$B21,1-'Biodiesel Fraction'!I30,1)</f>
        <v>0.96787276229020025</v>
      </c>
      <c r="J5">
        <f>IF('Biodiesel Fraction'!$B21,1-'Biodiesel Fraction'!J30,1)</f>
        <v>0.96601517924873792</v>
      </c>
      <c r="K5">
        <f>IF('Biodiesel Fraction'!$B21,1-'Biodiesel Fraction'!K30,1)</f>
        <v>0.96489710712523558</v>
      </c>
      <c r="L5">
        <f>IF('Biodiesel Fraction'!$B21,1-'Biodiesel Fraction'!L30,1)</f>
        <v>0.96382121684213296</v>
      </c>
      <c r="M5">
        <f>IF('Biodiesel Fraction'!$B21,1-'Biodiesel Fraction'!M30,1)</f>
        <v>0.96241036855772188</v>
      </c>
      <c r="N5">
        <f>IF('Biodiesel Fraction'!$B21,1-'Biodiesel Fraction'!N30,1)</f>
        <v>0.96184979658858993</v>
      </c>
      <c r="O5">
        <f>IF('Biodiesel Fraction'!$B21,1-'Biodiesel Fraction'!O30,1)</f>
        <v>0.96210696777590188</v>
      </c>
      <c r="P5">
        <f>IF('Biodiesel Fraction'!$B21,1-'Biodiesel Fraction'!P30,1)</f>
        <v>0.9624552368366982</v>
      </c>
      <c r="Q5">
        <f>IF('Biodiesel Fraction'!$B21,1-'Biodiesel Fraction'!Q30,1)</f>
        <v>0.96282877138405321</v>
      </c>
      <c r="R5">
        <f>IF('Biodiesel Fraction'!$B21,1-'Biodiesel Fraction'!R30,1)</f>
        <v>0.96330935140394358</v>
      </c>
      <c r="S5">
        <f>IF('Biodiesel Fraction'!$B21,1-'Biodiesel Fraction'!S30,1)</f>
        <v>0.96384683055695608</v>
      </c>
      <c r="T5">
        <f>IF('Biodiesel Fraction'!$B21,1-'Biodiesel Fraction'!T30,1)</f>
        <v>0.96442228307736455</v>
      </c>
      <c r="U5">
        <f>IF('Biodiesel Fraction'!$B21,1-'Biodiesel Fraction'!U30,1)</f>
        <v>0.96497791647537567</v>
      </c>
      <c r="V5">
        <f>IF('Biodiesel Fraction'!$B21,1-'Biodiesel Fraction'!V30,1)</f>
        <v>0.96568416797506273</v>
      </c>
      <c r="W5">
        <f>IF('Biodiesel Fraction'!$B21,1-'Biodiesel Fraction'!W30,1)</f>
        <v>0.96643121029784962</v>
      </c>
      <c r="X5">
        <f>IF('Biodiesel Fraction'!$B21,1-'Biodiesel Fraction'!X30,1)</f>
        <v>0.96720771934003236</v>
      </c>
      <c r="Y5">
        <f>IF('Biodiesel Fraction'!$B21,1-'Biodiesel Fraction'!Y30,1)</f>
        <v>0.96799342749348682</v>
      </c>
      <c r="Z5">
        <f>IF('Biodiesel Fraction'!$B21,1-'Biodiesel Fraction'!Z30,1)</f>
        <v>0.96879417989964511</v>
      </c>
      <c r="AA5">
        <f>IF('Biodiesel Fraction'!$B21,1-'Biodiesel Fraction'!AA30,1)</f>
        <v>0.96965503599833636</v>
      </c>
      <c r="AB5">
        <f>IF('Biodiesel Fraction'!$B21,1-'Biodiesel Fraction'!AB30,1)</f>
        <v>0.97054850074634302</v>
      </c>
      <c r="AC5">
        <f>IF('Biodiesel Fraction'!$B21,1-'Biodiesel Fraction'!AC30,1)</f>
        <v>0.97143707622117392</v>
      </c>
      <c r="AD5">
        <f>IF('Biodiesel Fraction'!$B21,1-'Biodiesel Fraction'!AD30,1)</f>
        <v>0.97236322336650394</v>
      </c>
      <c r="AE5">
        <f>IF('Biodiesel Fraction'!$B21,1-'Biodiesel Fraction'!AE30,1)</f>
        <v>0.97339509169426308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f>IF('Biodiesel Fraction'!$B21,'Biodiesel Fraction'!B30,0)</f>
        <v>3.0174372751623022E-2</v>
      </c>
      <c r="C7">
        <f>IF('Biodiesel Fraction'!$B21,'Biodiesel Fraction'!B30,0)</f>
        <v>3.0174372751623022E-2</v>
      </c>
      <c r="D7">
        <f>IF('Biodiesel Fraction'!$B21,'Biodiesel Fraction'!D30,0)</f>
        <v>3.2297257874724865E-2</v>
      </c>
      <c r="E7">
        <f>IF('Biodiesel Fraction'!$B21,'Biodiesel Fraction'!E30,0)</f>
        <v>2.94717409308396E-2</v>
      </c>
      <c r="F7">
        <f>IF('Biodiesel Fraction'!$B21,'Biodiesel Fraction'!F30,0)</f>
        <v>2.9883908968775991E-2</v>
      </c>
      <c r="G7">
        <f>IF('Biodiesel Fraction'!$B21,'Biodiesel Fraction'!G30,0)</f>
        <v>3.0824866063579686E-2</v>
      </c>
      <c r="H7">
        <f>IF('Biodiesel Fraction'!$B21,'Biodiesel Fraction'!H30,0)</f>
        <v>3.1511484649326661E-2</v>
      </c>
      <c r="I7">
        <f>IF('Biodiesel Fraction'!$B21,'Biodiesel Fraction'!I30,0)</f>
        <v>3.2127237709799743E-2</v>
      </c>
      <c r="J7">
        <f>IF('Biodiesel Fraction'!$B21,'Biodiesel Fraction'!J30,0)</f>
        <v>3.3984820751262072E-2</v>
      </c>
      <c r="K7">
        <f>IF('Biodiesel Fraction'!$B21,'Biodiesel Fraction'!K30,0)</f>
        <v>3.5102892874764376E-2</v>
      </c>
      <c r="L7">
        <f>IF('Biodiesel Fraction'!$B21,'Biodiesel Fraction'!L30,0)</f>
        <v>3.617878315786701E-2</v>
      </c>
      <c r="M7">
        <f>IF('Biodiesel Fraction'!$B21,'Biodiesel Fraction'!M30,0)</f>
        <v>3.7589631442278101E-2</v>
      </c>
      <c r="N7">
        <f>IF('Biodiesel Fraction'!$B21,'Biodiesel Fraction'!N30,0)</f>
        <v>3.8150203411410059E-2</v>
      </c>
      <c r="O7">
        <f>IF('Biodiesel Fraction'!$B21,'Biodiesel Fraction'!O30,0)</f>
        <v>3.7893032224098164E-2</v>
      </c>
      <c r="P7">
        <f>IF('Biodiesel Fraction'!$B21,'Biodiesel Fraction'!P30,0)</f>
        <v>3.7544763163301811E-2</v>
      </c>
      <c r="Q7">
        <f>IF('Biodiesel Fraction'!$B21,'Biodiesel Fraction'!Q30,0)</f>
        <v>3.7171228615946746E-2</v>
      </c>
      <c r="R7">
        <f>IF('Biodiesel Fraction'!$B21,'Biodiesel Fraction'!R30,0)</f>
        <v>3.6690648596056412E-2</v>
      </c>
      <c r="S7">
        <f>IF('Biodiesel Fraction'!$B21,'Biodiesel Fraction'!S30,0)</f>
        <v>3.6153169443043941E-2</v>
      </c>
      <c r="T7">
        <f>IF('Biodiesel Fraction'!$B21,'Biodiesel Fraction'!T30,0)</f>
        <v>3.5577716922635443E-2</v>
      </c>
      <c r="U7">
        <f>IF('Biodiesel Fraction'!$B21,'Biodiesel Fraction'!U30,0)</f>
        <v>3.5022083524624367E-2</v>
      </c>
      <c r="V7">
        <f>IF('Biodiesel Fraction'!$B21,'Biodiesel Fraction'!V30,0)</f>
        <v>3.4315832024937216E-2</v>
      </c>
      <c r="W7">
        <f>IF('Biodiesel Fraction'!$B21,'Biodiesel Fraction'!W30,0)</f>
        <v>3.3568789702150416E-2</v>
      </c>
      <c r="X7">
        <f>IF('Biodiesel Fraction'!$B21,'Biodiesel Fraction'!X30,0)</f>
        <v>3.2792280659967699E-2</v>
      </c>
      <c r="Y7">
        <f>IF('Biodiesel Fraction'!$B21,'Biodiesel Fraction'!Y30,0)</f>
        <v>3.2006572506513141E-2</v>
      </c>
      <c r="Z7">
        <f>IF('Biodiesel Fraction'!$B21,'Biodiesel Fraction'!Z30,0)</f>
        <v>3.1205820100354855E-2</v>
      </c>
      <c r="AA7">
        <f>IF('Biodiesel Fraction'!$B21,'Biodiesel Fraction'!AA30,0)</f>
        <v>3.034496400166365E-2</v>
      </c>
      <c r="AB7">
        <f>IF('Biodiesel Fraction'!$B21,'Biodiesel Fraction'!AB30,0)</f>
        <v>2.9451499253657025E-2</v>
      </c>
      <c r="AC7">
        <f>IF('Biodiesel Fraction'!$B21,'Biodiesel Fraction'!AC30,0)</f>
        <v>2.8562923778826028E-2</v>
      </c>
      <c r="AD7">
        <f>IF('Biodiesel Fraction'!$B21,'Biodiesel Fraction'!AD30,0)</f>
        <v>2.7636776633496039E-2</v>
      </c>
      <c r="AE7">
        <f>IF('Biodiesel Fraction'!$B21,'Biodiesel Fraction'!AE30,0)</f>
        <v>2.6604908305736957E-2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E11"/>
  <sheetViews>
    <sheetView workbookViewId="0"/>
    <sheetView workbookViewId="1">
      <selection activeCell="B1" sqref="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3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IF('Biodiesel Fraction'!$B21,1-'Biodiesel Fraction'!B30,1)*(1-B2)</f>
        <v>0.43642153226176961</v>
      </c>
      <c r="C5">
        <f>IF('Biodiesel Fraction'!$B21,1-'Biodiesel Fraction'!B30,1)*(1-C2)</f>
        <v>0.43642153226176961</v>
      </c>
      <c r="D5">
        <f>IF('Biodiesel Fraction'!$B21,1-'Biodiesel Fraction'!D30,1)*(1-D2)</f>
        <v>0.43546623395637379</v>
      </c>
      <c r="E5">
        <f>IF('Biodiesel Fraction'!$B21,1-'Biodiesel Fraction'!E30,1)*(1-E2)</f>
        <v>0.43673771658112215</v>
      </c>
      <c r="F5">
        <f>IF('Biodiesel Fraction'!$B21,1-'Biodiesel Fraction'!F30,1)*(1-F2)</f>
        <v>0.43655224096405076</v>
      </c>
      <c r="G5">
        <f>IF('Biodiesel Fraction'!$B21,1-'Biodiesel Fraction'!G30,1)*(1-G2)</f>
        <v>0.43612881027138911</v>
      </c>
      <c r="H5">
        <f>IF('Biodiesel Fraction'!$B21,1-'Biodiesel Fraction'!H30,1)*(1-H2)</f>
        <v>0.43581983190780299</v>
      </c>
      <c r="I5">
        <f>IF('Biodiesel Fraction'!$B21,1-'Biodiesel Fraction'!I30,1)*(1-I2)</f>
        <v>0.4355427430305901</v>
      </c>
      <c r="J5">
        <f>IF('Biodiesel Fraction'!$B21,1-'Biodiesel Fraction'!J30,1)*(1-J2)</f>
        <v>0.434706830661932</v>
      </c>
      <c r="K5">
        <f>IF('Biodiesel Fraction'!$B21,1-'Biodiesel Fraction'!K30,1)*(1-K2)</f>
        <v>0.43420369820635596</v>
      </c>
      <c r="L5">
        <f>IF('Biodiesel Fraction'!$B21,1-'Biodiesel Fraction'!L30,1)*(1-L2)</f>
        <v>0.43371954757895981</v>
      </c>
      <c r="M5">
        <f>IF('Biodiesel Fraction'!$B21,1-'Biodiesel Fraction'!M30,1)*(1-M2)</f>
        <v>0.43308466585097483</v>
      </c>
      <c r="N5">
        <f>IF('Biodiesel Fraction'!$B21,1-'Biodiesel Fraction'!N30,1)*(1-N2)</f>
        <v>0.43283240846486543</v>
      </c>
      <c r="O5">
        <f>IF('Biodiesel Fraction'!$B21,1-'Biodiesel Fraction'!O30,1)*(1-O2)</f>
        <v>0.43294813549915578</v>
      </c>
      <c r="P5">
        <f>IF('Biodiesel Fraction'!$B21,1-'Biodiesel Fraction'!P30,1)*(1-P2)</f>
        <v>0.43310485657651415</v>
      </c>
      <c r="Q5">
        <f>IF('Biodiesel Fraction'!$B21,1-'Biodiesel Fraction'!Q30,1)*(1-Q2)</f>
        <v>0.43327294712282388</v>
      </c>
      <c r="R5">
        <f>IF('Biodiesel Fraction'!$B21,1-'Biodiesel Fraction'!R30,1)*(1-R2)</f>
        <v>0.43348920813177455</v>
      </c>
      <c r="S5">
        <f>IF('Biodiesel Fraction'!$B21,1-'Biodiesel Fraction'!S30,1)*(1-S2)</f>
        <v>0.43373107375063019</v>
      </c>
      <c r="T5">
        <f>IF('Biodiesel Fraction'!$B21,1-'Biodiesel Fraction'!T30,1)*(1-T2)</f>
        <v>0.43399002738481401</v>
      </c>
      <c r="U5">
        <f>IF('Biodiesel Fraction'!$B21,1-'Biodiesel Fraction'!U30,1)*(1-U2)</f>
        <v>0.43424006241391899</v>
      </c>
      <c r="V5">
        <f>IF('Biodiesel Fraction'!$B21,1-'Biodiesel Fraction'!V30,1)*(1-V2)</f>
        <v>0.43455787558877818</v>
      </c>
      <c r="W5">
        <f>IF('Biodiesel Fraction'!$B21,1-'Biodiesel Fraction'!W30,1)*(1-W2)</f>
        <v>0.43489404463403231</v>
      </c>
      <c r="X5">
        <f>IF('Biodiesel Fraction'!$B21,1-'Biodiesel Fraction'!X30,1)*(1-X2)</f>
        <v>0.43524347370301453</v>
      </c>
      <c r="Y5">
        <f>IF('Biodiesel Fraction'!$B21,1-'Biodiesel Fraction'!Y30,1)*(1-Y2)</f>
        <v>0.43559704237206903</v>
      </c>
      <c r="Z5">
        <f>IF('Biodiesel Fraction'!$B21,1-'Biodiesel Fraction'!Z30,1)*(1-Z2)</f>
        <v>0.43595738095484027</v>
      </c>
      <c r="AA5">
        <f>IF('Biodiesel Fraction'!$B21,1-'Biodiesel Fraction'!AA30,1)*(1-AA2)</f>
        <v>0.43634476619925133</v>
      </c>
      <c r="AB5">
        <f>IF('Biodiesel Fraction'!$B21,1-'Biodiesel Fraction'!AB30,1)*(1-AB2)</f>
        <v>0.43674682533585429</v>
      </c>
      <c r="AC5">
        <f>IF('Biodiesel Fraction'!$B21,1-'Biodiesel Fraction'!AC30,1)*(1-AC2)</f>
        <v>0.43714668429952824</v>
      </c>
      <c r="AD5">
        <f>IF('Biodiesel Fraction'!$B21,1-'Biodiesel Fraction'!AD30,1)*(1-AD2)</f>
        <v>0.43756345051492673</v>
      </c>
      <c r="AE5">
        <f>IF('Biodiesel Fraction'!$B21,1-'Biodiesel Fraction'!AE30,1)*(1-AE2)</f>
        <v>0.43802779126241836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f>IF('Biodiesel Fraction'!$B21,'Biodiesel Fraction'!B30,0)*(1-B2)</f>
        <v>1.3578467738230359E-2</v>
      </c>
      <c r="C7">
        <f>IF('Biodiesel Fraction'!$B21,'Biodiesel Fraction'!B30,0)*(1-C2)</f>
        <v>1.3578467738230359E-2</v>
      </c>
      <c r="D7">
        <f>IF('Biodiesel Fraction'!$B21,'Biodiesel Fraction'!D30,0)*(1-D2)</f>
        <v>1.4533766043626188E-2</v>
      </c>
      <c r="E7">
        <f>IF('Biodiesel Fraction'!$B21,'Biodiesel Fraction'!E30,0)*(1-E2)</f>
        <v>1.3262283418877819E-2</v>
      </c>
      <c r="F7">
        <f>IF('Biodiesel Fraction'!$B21,'Biodiesel Fraction'!F30,0)*(1-F2)</f>
        <v>1.3447759035949195E-2</v>
      </c>
      <c r="G7">
        <f>IF('Biodiesel Fraction'!$B21,'Biodiesel Fraction'!G30,0)*(1-G2)</f>
        <v>1.3871189728610858E-2</v>
      </c>
      <c r="H7">
        <f>IF('Biodiesel Fraction'!$B21,'Biodiesel Fraction'!H30,0)*(1-H2)</f>
        <v>1.4180168092196997E-2</v>
      </c>
      <c r="I7">
        <f>IF('Biodiesel Fraction'!$B21,'Biodiesel Fraction'!I30,0)*(1-I2)</f>
        <v>1.4457256969409882E-2</v>
      </c>
      <c r="J7">
        <f>IF('Biodiesel Fraction'!$B21,'Biodiesel Fraction'!J30,0)*(1-J2)</f>
        <v>1.5293169338067932E-2</v>
      </c>
      <c r="K7">
        <f>IF('Biodiesel Fraction'!$B21,'Biodiesel Fraction'!K30,0)*(1-K2)</f>
        <v>1.5796301793643969E-2</v>
      </c>
      <c r="L7">
        <f>IF('Biodiesel Fraction'!$B21,'Biodiesel Fraction'!L30,0)*(1-L2)</f>
        <v>1.6280452421040151E-2</v>
      </c>
      <c r="M7">
        <f>IF('Biodiesel Fraction'!$B21,'Biodiesel Fraction'!M30,0)*(1-M2)</f>
        <v>1.6915334149025144E-2</v>
      </c>
      <c r="N7">
        <f>IF('Biodiesel Fraction'!$B21,'Biodiesel Fraction'!N30,0)*(1-N2)</f>
        <v>1.7167591535134526E-2</v>
      </c>
      <c r="O7">
        <f>IF('Biodiesel Fraction'!$B21,'Biodiesel Fraction'!O30,0)*(1-O2)</f>
        <v>1.7051864500844172E-2</v>
      </c>
      <c r="P7">
        <f>IF('Biodiesel Fraction'!$B21,'Biodiesel Fraction'!P30,0)*(1-P2)</f>
        <v>1.6895143423485814E-2</v>
      </c>
      <c r="Q7">
        <f>IF('Biodiesel Fraction'!$B21,'Biodiesel Fraction'!Q30,0)*(1-Q2)</f>
        <v>1.6727052877176032E-2</v>
      </c>
      <c r="R7">
        <f>IF('Biodiesel Fraction'!$B21,'Biodiesel Fraction'!R30,0)*(1-R2)</f>
        <v>1.6510791868225384E-2</v>
      </c>
      <c r="S7">
        <f>IF('Biodiesel Fraction'!$B21,'Biodiesel Fraction'!S30,0)*(1-S2)</f>
        <v>1.6268926249369771E-2</v>
      </c>
      <c r="T7">
        <f>IF('Biodiesel Fraction'!$B21,'Biodiesel Fraction'!T30,0)*(1-T2)</f>
        <v>1.6009972615185948E-2</v>
      </c>
      <c r="U7">
        <f>IF('Biodiesel Fraction'!$B21,'Biodiesel Fraction'!U30,0)*(1-U2)</f>
        <v>1.5759937586080963E-2</v>
      </c>
      <c r="V7">
        <f>IF('Biodiesel Fraction'!$B21,'Biodiesel Fraction'!V30,0)*(1-V2)</f>
        <v>1.5442124411221746E-2</v>
      </c>
      <c r="W7">
        <f>IF('Biodiesel Fraction'!$B21,'Biodiesel Fraction'!W30,0)*(1-W2)</f>
        <v>1.5105955365967686E-2</v>
      </c>
      <c r="X7">
        <f>IF('Biodiesel Fraction'!$B21,'Biodiesel Fraction'!X30,0)*(1-X2)</f>
        <v>1.4756526296985463E-2</v>
      </c>
      <c r="Y7">
        <f>IF('Biodiesel Fraction'!$B21,'Biodiesel Fraction'!Y30,0)*(1-Y2)</f>
        <v>1.4402957627930911E-2</v>
      </c>
      <c r="Z7">
        <f>IF('Biodiesel Fraction'!$B21,'Biodiesel Fraction'!Z30,0)*(1-Z2)</f>
        <v>1.4042619045159684E-2</v>
      </c>
      <c r="AA7">
        <f>IF('Biodiesel Fraction'!$B21,'Biodiesel Fraction'!AA30,0)*(1-AA2)</f>
        <v>1.3655233800748642E-2</v>
      </c>
      <c r="AB7">
        <f>IF('Biodiesel Fraction'!$B21,'Biodiesel Fraction'!AB30,0)*(1-AB2)</f>
        <v>1.325317466414566E-2</v>
      </c>
      <c r="AC7">
        <f>IF('Biodiesel Fraction'!$B21,'Biodiesel Fraction'!AC30,0)*(1-AC2)</f>
        <v>1.2853315700471711E-2</v>
      </c>
      <c r="AD7">
        <f>IF('Biodiesel Fraction'!$B21,'Biodiesel Fraction'!AD30,0)*(1-AD2)</f>
        <v>1.2436549485073216E-2</v>
      </c>
      <c r="AE7">
        <f>IF('Biodiesel Fraction'!$B21,'Biodiesel Fraction'!AE30,0)*(1-AE2)</f>
        <v>1.1972208737581629E-2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6"/>
  <sheetViews>
    <sheetView workbookViewId="0">
      <pane xSplit="4" ySplit="1" topLeftCell="E5" activePane="bottomRight" state="frozen"/>
      <selection pane="topRight" activeCell="C1" sqref="C1"/>
      <selection pane="bottomLeft" activeCell="A2" sqref="A2"/>
      <selection pane="bottomRight"/>
    </sheetView>
    <sheetView tabSelected="1" workbookViewId="1">
      <selection activeCell="J33" sqref="J33"/>
    </sheetView>
  </sheetViews>
  <sheetFormatPr defaultRowHeight="15" customHeight="1" x14ac:dyDescent="0.35"/>
  <sheetData>
    <row r="1" spans="1:36" ht="14.5" x14ac:dyDescent="0.35">
      <c r="A1" t="s">
        <v>123</v>
      </c>
    </row>
    <row r="2" spans="1:36" ht="14.5" x14ac:dyDescent="0.35">
      <c r="A2" t="s">
        <v>423</v>
      </c>
    </row>
    <row r="3" spans="1:36" ht="14.5" x14ac:dyDescent="0.35">
      <c r="A3" t="s">
        <v>424</v>
      </c>
    </row>
    <row r="4" spans="1:36" ht="14.5" x14ac:dyDescent="0.35">
      <c r="A4" t="s">
        <v>91</v>
      </c>
    </row>
    <row r="5" spans="1:36" ht="14.5" x14ac:dyDescent="0.35">
      <c r="B5" t="s">
        <v>92</v>
      </c>
      <c r="C5" t="s">
        <v>120</v>
      </c>
      <c r="D5" t="s">
        <v>121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410</v>
      </c>
    </row>
    <row r="6" spans="1:36" ht="14.5" x14ac:dyDescent="0.35">
      <c r="A6" t="s">
        <v>124</v>
      </c>
    </row>
    <row r="7" spans="1:36" ht="14.5" x14ac:dyDescent="0.35">
      <c r="A7" t="s">
        <v>125</v>
      </c>
      <c r="B7" t="s">
        <v>425</v>
      </c>
      <c r="C7" t="s">
        <v>426</v>
      </c>
      <c r="D7" t="s">
        <v>158</v>
      </c>
      <c r="F7">
        <v>0.46377800000000002</v>
      </c>
      <c r="G7">
        <v>0.48373500000000003</v>
      </c>
      <c r="H7">
        <v>0.453515</v>
      </c>
      <c r="I7">
        <v>0.45087899999999997</v>
      </c>
      <c r="J7">
        <v>0.44873000000000002</v>
      </c>
      <c r="K7">
        <v>0.446162</v>
      </c>
      <c r="L7">
        <v>0.44251200000000002</v>
      </c>
      <c r="M7">
        <v>0.43797000000000003</v>
      </c>
      <c r="N7">
        <v>0.43209500000000001</v>
      </c>
      <c r="O7">
        <v>0.42460100000000001</v>
      </c>
      <c r="P7">
        <v>0.417937</v>
      </c>
      <c r="Q7">
        <v>0.411333</v>
      </c>
      <c r="R7">
        <v>0.40426499999999999</v>
      </c>
      <c r="S7">
        <v>0.39680700000000002</v>
      </c>
      <c r="T7">
        <v>0.38940399999999997</v>
      </c>
      <c r="U7">
        <v>0.382276</v>
      </c>
      <c r="V7">
        <v>0.37601000000000001</v>
      </c>
      <c r="W7">
        <v>0.37000699999999997</v>
      </c>
      <c r="X7">
        <v>0.36373699999999998</v>
      </c>
      <c r="Y7">
        <v>0.35793700000000001</v>
      </c>
      <c r="Z7">
        <v>0.35236699999999999</v>
      </c>
      <c r="AA7">
        <v>0.34685199999999999</v>
      </c>
      <c r="AB7">
        <v>0.34216800000000003</v>
      </c>
      <c r="AC7">
        <v>0.33841300000000002</v>
      </c>
      <c r="AD7">
        <v>0.33475199999999999</v>
      </c>
      <c r="AE7">
        <v>0.33147300000000002</v>
      </c>
      <c r="AF7">
        <v>0.32768599999999998</v>
      </c>
      <c r="AG7">
        <v>0.32328000000000001</v>
      </c>
      <c r="AH7">
        <v>0.318664</v>
      </c>
      <c r="AI7">
        <v>0.31390800000000002</v>
      </c>
      <c r="AJ7" s="12">
        <v>-1.2999999999999999E-2</v>
      </c>
    </row>
    <row r="8" spans="1:36" ht="14.5" x14ac:dyDescent="0.35">
      <c r="A8" t="s">
        <v>126</v>
      </c>
      <c r="B8" t="s">
        <v>427</v>
      </c>
      <c r="C8" t="s">
        <v>428</v>
      </c>
      <c r="D8" t="s">
        <v>158</v>
      </c>
      <c r="F8">
        <v>0.124386</v>
      </c>
      <c r="G8">
        <v>0.124386</v>
      </c>
      <c r="H8">
        <v>0.124386</v>
      </c>
      <c r="I8">
        <v>0.124386</v>
      </c>
      <c r="J8">
        <v>0.124386</v>
      </c>
      <c r="K8">
        <v>0.124386</v>
      </c>
      <c r="L8">
        <v>0.124386</v>
      </c>
      <c r="M8">
        <v>0.124386</v>
      </c>
      <c r="N8">
        <v>0.124386</v>
      </c>
      <c r="O8">
        <v>0.124386</v>
      </c>
      <c r="P8">
        <v>0.124386</v>
      </c>
      <c r="Q8">
        <v>0.124386</v>
      </c>
      <c r="R8">
        <v>0.124386</v>
      </c>
      <c r="S8">
        <v>0.124386</v>
      </c>
      <c r="T8">
        <v>0.124386</v>
      </c>
      <c r="U8">
        <v>0.124386</v>
      </c>
      <c r="V8">
        <v>0.124386</v>
      </c>
      <c r="W8">
        <v>0.124386</v>
      </c>
      <c r="X8">
        <v>0.124386</v>
      </c>
      <c r="Y8">
        <v>0.124386</v>
      </c>
      <c r="Z8">
        <v>0.124386</v>
      </c>
      <c r="AA8">
        <v>0.124386</v>
      </c>
      <c r="AB8">
        <v>0.124386</v>
      </c>
      <c r="AC8">
        <v>0.124386</v>
      </c>
      <c r="AD8">
        <v>0.124386</v>
      </c>
      <c r="AE8">
        <v>0.124386</v>
      </c>
      <c r="AF8">
        <v>0.124386</v>
      </c>
      <c r="AG8">
        <v>0.124386</v>
      </c>
      <c r="AH8">
        <v>0.124386</v>
      </c>
      <c r="AI8">
        <v>0.124386</v>
      </c>
      <c r="AJ8" s="12">
        <v>0</v>
      </c>
    </row>
    <row r="9" spans="1:36" ht="14.5" x14ac:dyDescent="0.35">
      <c r="A9" t="s">
        <v>127</v>
      </c>
      <c r="B9" t="s">
        <v>429</v>
      </c>
      <c r="C9" t="s">
        <v>430</v>
      </c>
      <c r="D9" t="s">
        <v>158</v>
      </c>
      <c r="F9">
        <v>2.4966439999999999</v>
      </c>
      <c r="G9">
        <v>2.530462</v>
      </c>
      <c r="H9">
        <v>2.4978880000000001</v>
      </c>
      <c r="I9">
        <v>2.5235349999999999</v>
      </c>
      <c r="J9">
        <v>2.5557129999999999</v>
      </c>
      <c r="K9">
        <v>2.571653</v>
      </c>
      <c r="L9">
        <v>2.5803739999999999</v>
      </c>
      <c r="M9">
        <v>2.5932680000000001</v>
      </c>
      <c r="N9">
        <v>2.609464</v>
      </c>
      <c r="O9">
        <v>2.6292520000000001</v>
      </c>
      <c r="P9">
        <v>2.64608</v>
      </c>
      <c r="Q9">
        <v>2.6597119999999999</v>
      </c>
      <c r="R9">
        <v>2.672037</v>
      </c>
      <c r="S9">
        <v>2.6826850000000002</v>
      </c>
      <c r="T9">
        <v>2.6933029999999998</v>
      </c>
      <c r="U9">
        <v>2.7049620000000001</v>
      </c>
      <c r="V9">
        <v>2.7190729999999999</v>
      </c>
      <c r="W9">
        <v>2.7353420000000002</v>
      </c>
      <c r="X9">
        <v>2.7516940000000001</v>
      </c>
      <c r="Y9">
        <v>2.7764120000000001</v>
      </c>
      <c r="Z9">
        <v>2.7984529999999999</v>
      </c>
      <c r="AA9">
        <v>2.8224629999999999</v>
      </c>
      <c r="AB9">
        <v>2.8467289999999998</v>
      </c>
      <c r="AC9">
        <v>2.8673829999999998</v>
      </c>
      <c r="AD9">
        <v>2.887165</v>
      </c>
      <c r="AE9">
        <v>2.9125580000000002</v>
      </c>
      <c r="AF9">
        <v>2.9349789999999998</v>
      </c>
      <c r="AG9">
        <v>2.9629430000000001</v>
      </c>
      <c r="AH9">
        <v>2.9880840000000002</v>
      </c>
      <c r="AI9">
        <v>3.020718</v>
      </c>
      <c r="AJ9" s="12">
        <v>7.0000000000000001E-3</v>
      </c>
    </row>
    <row r="10" spans="1:36" ht="14.5" x14ac:dyDescent="0.35">
      <c r="A10" t="s">
        <v>128</v>
      </c>
      <c r="B10" t="s">
        <v>431</v>
      </c>
      <c r="C10" t="s">
        <v>432</v>
      </c>
      <c r="D10" t="s">
        <v>158</v>
      </c>
      <c r="F10">
        <v>1.0519000000000001E-2</v>
      </c>
      <c r="G10">
        <v>1.0658000000000001E-2</v>
      </c>
      <c r="H10">
        <v>1.0817999999999999E-2</v>
      </c>
      <c r="I10">
        <v>1.0976E-2</v>
      </c>
      <c r="J10">
        <v>1.1128000000000001E-2</v>
      </c>
      <c r="K10">
        <v>1.1272000000000001E-2</v>
      </c>
      <c r="L10">
        <v>1.1405E-2</v>
      </c>
      <c r="M10">
        <v>1.1526E-2</v>
      </c>
      <c r="N10">
        <v>1.1632E-2</v>
      </c>
      <c r="O10">
        <v>1.1721000000000001E-2</v>
      </c>
      <c r="P10">
        <v>1.1792E-2</v>
      </c>
      <c r="Q10">
        <v>1.1844E-2</v>
      </c>
      <c r="R10">
        <v>1.1875E-2</v>
      </c>
      <c r="S10">
        <v>1.1886000000000001E-2</v>
      </c>
      <c r="T10">
        <v>1.1886000000000001E-2</v>
      </c>
      <c r="U10">
        <v>1.1886000000000001E-2</v>
      </c>
      <c r="V10">
        <v>1.1886000000000001E-2</v>
      </c>
      <c r="W10">
        <v>1.1886000000000001E-2</v>
      </c>
      <c r="X10">
        <v>1.1886000000000001E-2</v>
      </c>
      <c r="Y10">
        <v>1.1886000000000001E-2</v>
      </c>
      <c r="Z10">
        <v>1.1886000000000001E-2</v>
      </c>
      <c r="AA10">
        <v>1.1886000000000001E-2</v>
      </c>
      <c r="AB10">
        <v>1.1886000000000001E-2</v>
      </c>
      <c r="AC10">
        <v>1.1886000000000001E-2</v>
      </c>
      <c r="AD10">
        <v>1.1886000000000001E-2</v>
      </c>
      <c r="AE10">
        <v>1.1886000000000001E-2</v>
      </c>
      <c r="AF10">
        <v>1.1886000000000001E-2</v>
      </c>
      <c r="AG10">
        <v>1.1886000000000001E-2</v>
      </c>
      <c r="AH10">
        <v>1.1886000000000001E-2</v>
      </c>
      <c r="AI10">
        <v>1.1886000000000001E-2</v>
      </c>
      <c r="AJ10" s="12">
        <v>4.0000000000000001E-3</v>
      </c>
    </row>
    <row r="11" spans="1:36" ht="14.5" x14ac:dyDescent="0.35">
      <c r="A11" t="s">
        <v>129</v>
      </c>
      <c r="B11" t="s">
        <v>433</v>
      </c>
      <c r="C11" t="s">
        <v>434</v>
      </c>
      <c r="D11" t="s">
        <v>158</v>
      </c>
      <c r="F11">
        <v>0.156335</v>
      </c>
      <c r="G11">
        <v>0.15481400000000001</v>
      </c>
      <c r="H11">
        <v>0.15681</v>
      </c>
      <c r="I11">
        <v>0.15962899999999999</v>
      </c>
      <c r="J11">
        <v>0.16169</v>
      </c>
      <c r="K11">
        <v>0.16316700000000001</v>
      </c>
      <c r="L11">
        <v>0.16441800000000001</v>
      </c>
      <c r="M11">
        <v>0.16477700000000001</v>
      </c>
      <c r="N11">
        <v>0.165245</v>
      </c>
      <c r="O11">
        <v>0.16607</v>
      </c>
      <c r="P11">
        <v>0.166877</v>
      </c>
      <c r="Q11">
        <v>0.16713500000000001</v>
      </c>
      <c r="R11">
        <v>0.167544</v>
      </c>
      <c r="S11">
        <v>0.16795299999999999</v>
      </c>
      <c r="T11">
        <v>0.168182</v>
      </c>
      <c r="U11">
        <v>0.16822200000000001</v>
      </c>
      <c r="V11">
        <v>0.16817499999999999</v>
      </c>
      <c r="W11">
        <v>0.168405</v>
      </c>
      <c r="X11">
        <v>0.16858500000000001</v>
      </c>
      <c r="Y11">
        <v>0.16958500000000001</v>
      </c>
      <c r="Z11">
        <v>0.17050100000000001</v>
      </c>
      <c r="AA11">
        <v>0.17135900000000001</v>
      </c>
      <c r="AB11">
        <v>0.172656</v>
      </c>
      <c r="AC11">
        <v>0.173904</v>
      </c>
      <c r="AD11">
        <v>0.175097</v>
      </c>
      <c r="AE11">
        <v>0.176401</v>
      </c>
      <c r="AF11">
        <v>0.17763399999999999</v>
      </c>
      <c r="AG11">
        <v>0.17891799999999999</v>
      </c>
      <c r="AH11">
        <v>0.18022099999999999</v>
      </c>
      <c r="AI11">
        <v>0.18173700000000001</v>
      </c>
      <c r="AJ11" s="12">
        <v>5.0000000000000001E-3</v>
      </c>
    </row>
    <row r="12" spans="1:36" ht="14.5" x14ac:dyDescent="0.35">
      <c r="A12" t="s">
        <v>130</v>
      </c>
      <c r="B12" t="s">
        <v>435</v>
      </c>
      <c r="C12" t="s">
        <v>436</v>
      </c>
      <c r="D12" t="s">
        <v>158</v>
      </c>
      <c r="F12">
        <v>1.3895999999999999</v>
      </c>
      <c r="G12">
        <v>1.4102220000000001</v>
      </c>
      <c r="H12">
        <v>1.414995</v>
      </c>
      <c r="I12">
        <v>1.4355910000000001</v>
      </c>
      <c r="J12">
        <v>1.4541869999999999</v>
      </c>
      <c r="K12">
        <v>1.4649570000000001</v>
      </c>
      <c r="L12">
        <v>1.4698580000000001</v>
      </c>
      <c r="M12">
        <v>1.480521</v>
      </c>
      <c r="N12">
        <v>1.4960450000000001</v>
      </c>
      <c r="O12">
        <v>1.5084489999999999</v>
      </c>
      <c r="P12">
        <v>1.5200130000000001</v>
      </c>
      <c r="Q12">
        <v>1.5288930000000001</v>
      </c>
      <c r="R12">
        <v>1.534837</v>
      </c>
      <c r="S12">
        <v>1.5396570000000001</v>
      </c>
      <c r="T12">
        <v>1.544073</v>
      </c>
      <c r="U12">
        <v>1.5494680000000001</v>
      </c>
      <c r="V12">
        <v>1.5562689999999999</v>
      </c>
      <c r="W12">
        <v>1.564724</v>
      </c>
      <c r="X12">
        <v>1.572327</v>
      </c>
      <c r="Y12">
        <v>1.5796410000000001</v>
      </c>
      <c r="Z12">
        <v>1.59223</v>
      </c>
      <c r="AA12">
        <v>1.606303</v>
      </c>
      <c r="AB12">
        <v>1.619699</v>
      </c>
      <c r="AC12">
        <v>1.628914</v>
      </c>
      <c r="AD12">
        <v>1.636636</v>
      </c>
      <c r="AE12">
        <v>1.648889</v>
      </c>
      <c r="AF12">
        <v>1.6580790000000001</v>
      </c>
      <c r="AG12">
        <v>1.6642140000000001</v>
      </c>
      <c r="AH12">
        <v>1.6747160000000001</v>
      </c>
      <c r="AI12">
        <v>1.691527</v>
      </c>
      <c r="AJ12" s="12">
        <v>7.0000000000000001E-3</v>
      </c>
    </row>
    <row r="13" spans="1:36" ht="14.5" x14ac:dyDescent="0.35">
      <c r="A13" t="s">
        <v>131</v>
      </c>
      <c r="B13" t="s">
        <v>437</v>
      </c>
      <c r="C13" t="s">
        <v>438</v>
      </c>
      <c r="D13" t="s">
        <v>158</v>
      </c>
      <c r="F13">
        <v>0.94018999999999997</v>
      </c>
      <c r="G13">
        <v>0.95476700000000003</v>
      </c>
      <c r="H13">
        <v>0.91526399999999997</v>
      </c>
      <c r="I13">
        <v>0.91733799999999999</v>
      </c>
      <c r="J13">
        <v>0.92870900000000001</v>
      </c>
      <c r="K13">
        <v>0.93225800000000003</v>
      </c>
      <c r="L13">
        <v>0.93469199999999997</v>
      </c>
      <c r="M13">
        <v>0.93644400000000005</v>
      </c>
      <c r="N13">
        <v>0.93654300000000001</v>
      </c>
      <c r="O13">
        <v>0.94301199999999996</v>
      </c>
      <c r="P13">
        <v>0.94739700000000004</v>
      </c>
      <c r="Q13">
        <v>0.95184100000000005</v>
      </c>
      <c r="R13">
        <v>0.95778099999999999</v>
      </c>
      <c r="S13">
        <v>0.96318800000000004</v>
      </c>
      <c r="T13">
        <v>0.96916199999999997</v>
      </c>
      <c r="U13">
        <v>0.97538599999999998</v>
      </c>
      <c r="V13">
        <v>0.98274399999999995</v>
      </c>
      <c r="W13">
        <v>0.99032699999999996</v>
      </c>
      <c r="X13">
        <v>0.99889600000000001</v>
      </c>
      <c r="Y13">
        <v>1.015301</v>
      </c>
      <c r="Z13">
        <v>1.023836</v>
      </c>
      <c r="AA13">
        <v>1.032915</v>
      </c>
      <c r="AB13">
        <v>1.0424880000000001</v>
      </c>
      <c r="AC13">
        <v>1.0526800000000001</v>
      </c>
      <c r="AD13">
        <v>1.063547</v>
      </c>
      <c r="AE13">
        <v>1.075383</v>
      </c>
      <c r="AF13">
        <v>1.0873809999999999</v>
      </c>
      <c r="AG13">
        <v>1.107926</v>
      </c>
      <c r="AH13">
        <v>1.121262</v>
      </c>
      <c r="AI13">
        <v>1.1355690000000001</v>
      </c>
      <c r="AJ13" s="12">
        <v>7.0000000000000001E-3</v>
      </c>
    </row>
    <row r="14" spans="1:36" ht="14.5" x14ac:dyDescent="0.35">
      <c r="A14" t="s">
        <v>132</v>
      </c>
      <c r="B14" t="s">
        <v>439</v>
      </c>
      <c r="C14" t="s">
        <v>440</v>
      </c>
      <c r="D14" t="s">
        <v>158</v>
      </c>
      <c r="F14">
        <v>1.4810829999999999</v>
      </c>
      <c r="G14">
        <v>1.5959719999999999</v>
      </c>
      <c r="H14">
        <v>1.570117</v>
      </c>
      <c r="I14">
        <v>1.569048</v>
      </c>
      <c r="J14">
        <v>1.567658</v>
      </c>
      <c r="K14">
        <v>1.5665990000000001</v>
      </c>
      <c r="L14">
        <v>1.5656289999999999</v>
      </c>
      <c r="M14">
        <v>1.564616</v>
      </c>
      <c r="N14">
        <v>1.5637620000000001</v>
      </c>
      <c r="O14">
        <v>1.562576</v>
      </c>
      <c r="P14">
        <v>1.561213</v>
      </c>
      <c r="Q14">
        <v>1.5599419999999999</v>
      </c>
      <c r="R14">
        <v>1.5587800000000001</v>
      </c>
      <c r="S14">
        <v>1.5576840000000001</v>
      </c>
      <c r="T14">
        <v>1.573331</v>
      </c>
      <c r="U14">
        <v>1.568047</v>
      </c>
      <c r="V14">
        <v>1.5762670000000001</v>
      </c>
      <c r="W14">
        <v>1.6136299999999999</v>
      </c>
      <c r="X14">
        <v>1.618422</v>
      </c>
      <c r="Y14">
        <v>1.6195949999999999</v>
      </c>
      <c r="Z14">
        <v>1.640474</v>
      </c>
      <c r="AA14">
        <v>1.6547069999999999</v>
      </c>
      <c r="AB14">
        <v>1.685681</v>
      </c>
      <c r="AC14">
        <v>1.7152829999999999</v>
      </c>
      <c r="AD14">
        <v>1.7294909999999999</v>
      </c>
      <c r="AE14">
        <v>1.7512970000000001</v>
      </c>
      <c r="AF14">
        <v>1.765245</v>
      </c>
      <c r="AG14">
        <v>1.7883929999999999</v>
      </c>
      <c r="AH14">
        <v>1.8116620000000001</v>
      </c>
      <c r="AI14">
        <v>1.829423</v>
      </c>
      <c r="AJ14" s="12">
        <v>7.0000000000000001E-3</v>
      </c>
    </row>
    <row r="15" spans="1:36" ht="14.5" x14ac:dyDescent="0.35">
      <c r="A15" t="s">
        <v>133</v>
      </c>
      <c r="B15" t="s">
        <v>441</v>
      </c>
      <c r="C15" t="s">
        <v>442</v>
      </c>
      <c r="D15" t="s">
        <v>158</v>
      </c>
      <c r="F15">
        <v>2.3879999999999998E-2</v>
      </c>
      <c r="G15">
        <v>2.4521999999999999E-2</v>
      </c>
      <c r="H15">
        <v>2.2863999999999999E-2</v>
      </c>
      <c r="I15">
        <v>2.2616000000000001E-2</v>
      </c>
      <c r="J15">
        <v>2.2372E-2</v>
      </c>
      <c r="K15">
        <v>2.1777000000000001E-2</v>
      </c>
      <c r="L15">
        <v>2.1070999999999999E-2</v>
      </c>
      <c r="M15">
        <v>2.0277E-2</v>
      </c>
      <c r="N15">
        <v>1.9567000000000001E-2</v>
      </c>
      <c r="O15">
        <v>1.8792E-2</v>
      </c>
      <c r="P15">
        <v>1.7954000000000001E-2</v>
      </c>
      <c r="Q15">
        <v>1.7219999999999999E-2</v>
      </c>
      <c r="R15">
        <v>1.6794E-2</v>
      </c>
      <c r="S15">
        <v>1.5886999999999998E-2</v>
      </c>
      <c r="T15">
        <v>1.5386E-2</v>
      </c>
      <c r="U15">
        <v>1.5355000000000001E-2</v>
      </c>
      <c r="V15">
        <v>1.5245E-2</v>
      </c>
      <c r="W15">
        <v>1.5007E-2</v>
      </c>
      <c r="X15">
        <v>1.5037999999999999E-2</v>
      </c>
      <c r="Y15">
        <v>1.5082999999999999E-2</v>
      </c>
      <c r="Z15">
        <v>1.512E-2</v>
      </c>
      <c r="AA15">
        <v>1.5291000000000001E-2</v>
      </c>
      <c r="AB15">
        <v>1.5417999999999999E-2</v>
      </c>
      <c r="AC15">
        <v>1.5547999999999999E-2</v>
      </c>
      <c r="AD15">
        <v>1.5729E-2</v>
      </c>
      <c r="AE15">
        <v>1.5907000000000001E-2</v>
      </c>
      <c r="AF15">
        <v>1.6133000000000002E-2</v>
      </c>
      <c r="AG15">
        <v>1.6389999999999998E-2</v>
      </c>
      <c r="AH15">
        <v>1.6655E-2</v>
      </c>
      <c r="AI15">
        <v>1.6945999999999999E-2</v>
      </c>
      <c r="AJ15" s="12">
        <v>-1.2E-2</v>
      </c>
    </row>
    <row r="16" spans="1:36" ht="14.5" x14ac:dyDescent="0.35">
      <c r="A16" t="s">
        <v>134</v>
      </c>
      <c r="B16" t="s">
        <v>443</v>
      </c>
      <c r="C16" t="s">
        <v>444</v>
      </c>
      <c r="D16" t="s">
        <v>158</v>
      </c>
      <c r="F16">
        <v>1.0965640000000001</v>
      </c>
      <c r="G16">
        <v>1.1304190000000001</v>
      </c>
      <c r="H16">
        <v>1.169692</v>
      </c>
      <c r="I16">
        <v>1.1691879999999999</v>
      </c>
      <c r="J16">
        <v>1.1737010000000001</v>
      </c>
      <c r="K16">
        <v>1.17659</v>
      </c>
      <c r="L16">
        <v>1.1770400000000001</v>
      </c>
      <c r="M16">
        <v>1.176579</v>
      </c>
      <c r="N16">
        <v>1.177181</v>
      </c>
      <c r="O16">
        <v>1.1795070000000001</v>
      </c>
      <c r="P16">
        <v>1.1828749999999999</v>
      </c>
      <c r="Q16">
        <v>1.185697</v>
      </c>
      <c r="R16">
        <v>1.190464</v>
      </c>
      <c r="S16">
        <v>1.195611</v>
      </c>
      <c r="T16">
        <v>1.2004570000000001</v>
      </c>
      <c r="U16">
        <v>1.2043759999999999</v>
      </c>
      <c r="V16">
        <v>1.209625</v>
      </c>
      <c r="W16">
        <v>1.2154499999999999</v>
      </c>
      <c r="X16">
        <v>1.222369</v>
      </c>
      <c r="Y16">
        <v>1.229884</v>
      </c>
      <c r="Z16">
        <v>1.2371840000000001</v>
      </c>
      <c r="AA16">
        <v>1.2451430000000001</v>
      </c>
      <c r="AB16">
        <v>1.25352</v>
      </c>
      <c r="AC16">
        <v>1.2627740000000001</v>
      </c>
      <c r="AD16">
        <v>1.2730239999999999</v>
      </c>
      <c r="AE16">
        <v>1.2846249999999999</v>
      </c>
      <c r="AF16">
        <v>1.296338</v>
      </c>
      <c r="AG16">
        <v>1.3079890000000001</v>
      </c>
      <c r="AH16">
        <v>1.3210710000000001</v>
      </c>
      <c r="AI16">
        <v>1.3355030000000001</v>
      </c>
      <c r="AJ16" s="12">
        <v>7.0000000000000001E-3</v>
      </c>
    </row>
    <row r="17" spans="1:36" ht="14.5" x14ac:dyDescent="0.35">
      <c r="A17" t="s">
        <v>135</v>
      </c>
      <c r="B17" t="s">
        <v>445</v>
      </c>
      <c r="C17" t="s">
        <v>446</v>
      </c>
      <c r="D17" t="s">
        <v>158</v>
      </c>
      <c r="F17">
        <v>0.21432399999999999</v>
      </c>
      <c r="G17">
        <v>0.24085699999999999</v>
      </c>
      <c r="H17">
        <v>0.16556699999999999</v>
      </c>
      <c r="I17">
        <v>0.165352</v>
      </c>
      <c r="J17">
        <v>0.159718</v>
      </c>
      <c r="K17">
        <v>0.15842899999999999</v>
      </c>
      <c r="L17">
        <v>0.160165</v>
      </c>
      <c r="M17">
        <v>0.16136700000000001</v>
      </c>
      <c r="N17">
        <v>0.164184</v>
      </c>
      <c r="O17">
        <v>0.163796</v>
      </c>
      <c r="P17">
        <v>0.156588</v>
      </c>
      <c r="Q17">
        <v>0.15267</v>
      </c>
      <c r="R17">
        <v>0.15092800000000001</v>
      </c>
      <c r="S17">
        <v>0.15130199999999999</v>
      </c>
      <c r="T17">
        <v>0.15642900000000001</v>
      </c>
      <c r="U17">
        <v>0.15721499999999999</v>
      </c>
      <c r="V17">
        <v>0.160409</v>
      </c>
      <c r="W17">
        <v>0.176145</v>
      </c>
      <c r="X17">
        <v>0.17749400000000001</v>
      </c>
      <c r="Y17">
        <v>0.179785</v>
      </c>
      <c r="Z17">
        <v>0.18399399999999999</v>
      </c>
      <c r="AA17">
        <v>0.18618000000000001</v>
      </c>
      <c r="AB17">
        <v>0.20001099999999999</v>
      </c>
      <c r="AC17">
        <v>0.213223</v>
      </c>
      <c r="AD17">
        <v>0.21684200000000001</v>
      </c>
      <c r="AE17">
        <v>0.22495200000000001</v>
      </c>
      <c r="AF17">
        <v>0.22911200000000001</v>
      </c>
      <c r="AG17">
        <v>0.23655100000000001</v>
      </c>
      <c r="AH17">
        <v>0.24348500000000001</v>
      </c>
      <c r="AI17">
        <v>0.24746599999999999</v>
      </c>
      <c r="AJ17" s="12">
        <v>5.0000000000000001E-3</v>
      </c>
    </row>
    <row r="18" spans="1:36" ht="14.5" x14ac:dyDescent="0.35">
      <c r="A18" t="s">
        <v>136</v>
      </c>
      <c r="B18" t="s">
        <v>447</v>
      </c>
      <c r="C18" t="s">
        <v>448</v>
      </c>
      <c r="D18" t="s">
        <v>158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6</v>
      </c>
    </row>
    <row r="19" spans="1:36" ht="14.5" x14ac:dyDescent="0.35">
      <c r="A19" t="s">
        <v>137</v>
      </c>
      <c r="B19" t="s">
        <v>449</v>
      </c>
      <c r="C19" t="s">
        <v>450</v>
      </c>
      <c r="D19" t="s">
        <v>158</v>
      </c>
      <c r="F19">
        <v>1.2999999999999999E-5</v>
      </c>
      <c r="G19">
        <v>0</v>
      </c>
      <c r="H19">
        <v>2.4699999999999999E-4</v>
      </c>
      <c r="I19">
        <v>0</v>
      </c>
      <c r="J19">
        <v>2.1800000000000001E-4</v>
      </c>
      <c r="K19">
        <v>0</v>
      </c>
      <c r="L19">
        <v>0</v>
      </c>
      <c r="M19">
        <v>0</v>
      </c>
      <c r="N19">
        <v>0</v>
      </c>
      <c r="O19">
        <v>0</v>
      </c>
      <c r="P19">
        <v>2.5300000000000002E-4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2.5300000000000002E-4</v>
      </c>
      <c r="AD19">
        <v>0</v>
      </c>
      <c r="AE19">
        <v>2.5300000000000002E-4</v>
      </c>
      <c r="AF19">
        <v>2.4800000000000001E-4</v>
      </c>
      <c r="AG19">
        <v>2.5300000000000002E-4</v>
      </c>
      <c r="AH19">
        <v>2.5300000000000002E-4</v>
      </c>
      <c r="AI19">
        <v>2.5300000000000002E-4</v>
      </c>
      <c r="AJ19" s="12">
        <v>0.109</v>
      </c>
    </row>
    <row r="20" spans="1:36" ht="14.5" x14ac:dyDescent="0.35">
      <c r="A20" t="s">
        <v>138</v>
      </c>
      <c r="B20" t="s">
        <v>451</v>
      </c>
      <c r="C20" t="s">
        <v>452</v>
      </c>
      <c r="D20" t="s">
        <v>158</v>
      </c>
      <c r="F20">
        <v>0.14630299999999999</v>
      </c>
      <c r="G20">
        <v>0.20017399999999999</v>
      </c>
      <c r="H20">
        <v>0.21174699999999999</v>
      </c>
      <c r="I20">
        <v>0.211891</v>
      </c>
      <c r="J20">
        <v>0.211649</v>
      </c>
      <c r="K20">
        <v>0.20980299999999999</v>
      </c>
      <c r="L20">
        <v>0.20735300000000001</v>
      </c>
      <c r="M20">
        <v>0.20639299999999999</v>
      </c>
      <c r="N20">
        <v>0.20282900000000001</v>
      </c>
      <c r="O20">
        <v>0.20048099999999999</v>
      </c>
      <c r="P20">
        <v>0.203543</v>
      </c>
      <c r="Q20">
        <v>0.20435600000000001</v>
      </c>
      <c r="R20">
        <v>0.20059399999999999</v>
      </c>
      <c r="S20">
        <v>0.194884</v>
      </c>
      <c r="T20">
        <v>0.20105899999999999</v>
      </c>
      <c r="U20">
        <v>0.19110099999999999</v>
      </c>
      <c r="V20">
        <v>0.19098799999999999</v>
      </c>
      <c r="W20">
        <v>0.20702799999999999</v>
      </c>
      <c r="X20">
        <v>0.20352100000000001</v>
      </c>
      <c r="Y20">
        <v>0.19484299999999999</v>
      </c>
      <c r="Z20">
        <v>0.204176</v>
      </c>
      <c r="AA20">
        <v>0.208094</v>
      </c>
      <c r="AB20">
        <v>0.21673200000000001</v>
      </c>
      <c r="AC20">
        <v>0.22348599999999999</v>
      </c>
      <c r="AD20">
        <v>0.22389600000000001</v>
      </c>
      <c r="AE20">
        <v>0.22556100000000001</v>
      </c>
      <c r="AF20">
        <v>0.223414</v>
      </c>
      <c r="AG20">
        <v>0.22721</v>
      </c>
      <c r="AH20">
        <v>0.23019899999999999</v>
      </c>
      <c r="AI20">
        <v>0.22925499999999999</v>
      </c>
      <c r="AJ20" s="12">
        <v>1.6E-2</v>
      </c>
    </row>
    <row r="21" spans="1:36" ht="14.5" x14ac:dyDescent="0.35">
      <c r="A21" t="s">
        <v>139</v>
      </c>
      <c r="B21" t="s">
        <v>453</v>
      </c>
      <c r="C21" t="s">
        <v>454</v>
      </c>
      <c r="D21" t="s">
        <v>158</v>
      </c>
      <c r="F21">
        <v>7.1648370000000003</v>
      </c>
      <c r="G21">
        <v>7.9548899999999998</v>
      </c>
      <c r="H21">
        <v>8.6090099999999996</v>
      </c>
      <c r="I21">
        <v>9.6675819999999995</v>
      </c>
      <c r="J21">
        <v>10.268406000000001</v>
      </c>
      <c r="K21">
        <v>10.528873000000001</v>
      </c>
      <c r="L21">
        <v>10.6873</v>
      </c>
      <c r="M21">
        <v>10.936318999999999</v>
      </c>
      <c r="N21">
        <v>11.463621</v>
      </c>
      <c r="O21">
        <v>11.873926000000001</v>
      </c>
      <c r="P21">
        <v>12.113972</v>
      </c>
      <c r="Q21">
        <v>12.317895999999999</v>
      </c>
      <c r="R21">
        <v>12.656253</v>
      </c>
      <c r="S21">
        <v>13.125913000000001</v>
      </c>
      <c r="T21">
        <v>13.512784999999999</v>
      </c>
      <c r="U21">
        <v>13.861454</v>
      </c>
      <c r="V21">
        <v>14.081443999999999</v>
      </c>
      <c r="W21">
        <v>14.214426</v>
      </c>
      <c r="X21">
        <v>14.396395</v>
      </c>
      <c r="Y21">
        <v>14.565773</v>
      </c>
      <c r="Z21">
        <v>14.657819</v>
      </c>
      <c r="AA21">
        <v>14.808374000000001</v>
      </c>
      <c r="AB21">
        <v>15.045956</v>
      </c>
      <c r="AC21">
        <v>15.162731000000001</v>
      </c>
      <c r="AD21">
        <v>15.315306</v>
      </c>
      <c r="AE21">
        <v>15.491807</v>
      </c>
      <c r="AF21">
        <v>15.703849999999999</v>
      </c>
      <c r="AG21">
        <v>15.925936</v>
      </c>
      <c r="AH21">
        <v>16.170849</v>
      </c>
      <c r="AI21">
        <v>16.416498000000001</v>
      </c>
      <c r="AJ21" s="12">
        <v>2.9000000000000001E-2</v>
      </c>
    </row>
    <row r="22" spans="1:36" ht="14.5" x14ac:dyDescent="0.35">
      <c r="A22" t="s">
        <v>128</v>
      </c>
      <c r="B22" t="s">
        <v>455</v>
      </c>
      <c r="C22" t="s">
        <v>456</v>
      </c>
      <c r="D22" t="s">
        <v>158</v>
      </c>
      <c r="F22">
        <v>2.2785090000000001</v>
      </c>
      <c r="G22">
        <v>2.386126</v>
      </c>
      <c r="H22">
        <v>2.5063490000000002</v>
      </c>
      <c r="I22">
        <v>2.5972650000000002</v>
      </c>
      <c r="J22">
        <v>2.5478930000000002</v>
      </c>
      <c r="K22">
        <v>2.5212330000000001</v>
      </c>
      <c r="L22">
        <v>2.505932</v>
      </c>
      <c r="M22">
        <v>2.4810810000000001</v>
      </c>
      <c r="N22">
        <v>2.4700319999999998</v>
      </c>
      <c r="O22">
        <v>2.4489540000000001</v>
      </c>
      <c r="P22">
        <v>2.4375990000000001</v>
      </c>
      <c r="Q22">
        <v>2.4292009999999999</v>
      </c>
      <c r="R22">
        <v>2.4163510000000001</v>
      </c>
      <c r="S22">
        <v>2.407975</v>
      </c>
      <c r="T22">
        <v>2.390304</v>
      </c>
      <c r="U22">
        <v>2.377386</v>
      </c>
      <c r="V22">
        <v>2.3639610000000002</v>
      </c>
      <c r="W22">
        <v>2.3502559999999999</v>
      </c>
      <c r="X22">
        <v>2.3369610000000001</v>
      </c>
      <c r="Y22">
        <v>2.3360460000000001</v>
      </c>
      <c r="Z22">
        <v>2.3318880000000002</v>
      </c>
      <c r="AA22">
        <v>2.3164699999999998</v>
      </c>
      <c r="AB22">
        <v>2.3020119999999999</v>
      </c>
      <c r="AC22">
        <v>2.2998270000000001</v>
      </c>
      <c r="AD22">
        <v>2.290988</v>
      </c>
      <c r="AE22">
        <v>2.284513</v>
      </c>
      <c r="AF22">
        <v>2.2786439999999999</v>
      </c>
      <c r="AG22">
        <v>2.2453609999999999</v>
      </c>
      <c r="AH22">
        <v>2.230556</v>
      </c>
      <c r="AI22">
        <v>2.2278889999999998</v>
      </c>
      <c r="AJ22" s="12">
        <v>-1E-3</v>
      </c>
    </row>
    <row r="23" spans="1:36" ht="14.5" x14ac:dyDescent="0.35">
      <c r="A23" t="s">
        <v>140</v>
      </c>
      <c r="B23" t="s">
        <v>457</v>
      </c>
      <c r="C23" t="s">
        <v>458</v>
      </c>
      <c r="D23" t="s">
        <v>158</v>
      </c>
      <c r="F23">
        <v>0.139767</v>
      </c>
      <c r="G23">
        <v>0.14014499999999999</v>
      </c>
      <c r="H23">
        <v>0.139517</v>
      </c>
      <c r="I23">
        <v>0.13769000000000001</v>
      </c>
      <c r="J23">
        <v>0.144374</v>
      </c>
      <c r="K23">
        <v>0.15201300000000001</v>
      </c>
      <c r="L23">
        <v>0.161825</v>
      </c>
      <c r="M23">
        <v>0.17132500000000001</v>
      </c>
      <c r="N23">
        <v>0.182837</v>
      </c>
      <c r="O23">
        <v>0.192774</v>
      </c>
      <c r="P23">
        <v>0.20222699999999999</v>
      </c>
      <c r="Q23">
        <v>0.215724</v>
      </c>
      <c r="R23">
        <v>0.226798</v>
      </c>
      <c r="S23">
        <v>0.24060799999999999</v>
      </c>
      <c r="T23">
        <v>0.25264799999999998</v>
      </c>
      <c r="U23">
        <v>0.265345</v>
      </c>
      <c r="V23">
        <v>0.27673599999999998</v>
      </c>
      <c r="W23">
        <v>0.28721000000000002</v>
      </c>
      <c r="X23">
        <v>0.29714699999999999</v>
      </c>
      <c r="Y23">
        <v>0.30782300000000001</v>
      </c>
      <c r="Z23">
        <v>0.31676599999999999</v>
      </c>
      <c r="AA23">
        <v>0.32266800000000001</v>
      </c>
      <c r="AB23">
        <v>0.32896900000000001</v>
      </c>
      <c r="AC23">
        <v>0.33783200000000002</v>
      </c>
      <c r="AD23">
        <v>0.345586</v>
      </c>
      <c r="AE23">
        <v>0.35162399999999999</v>
      </c>
      <c r="AF23">
        <v>0.355346</v>
      </c>
      <c r="AG23">
        <v>0.35873100000000002</v>
      </c>
      <c r="AH23">
        <v>0.36248599999999997</v>
      </c>
      <c r="AI23">
        <v>0.36586800000000003</v>
      </c>
      <c r="AJ23" s="12">
        <v>3.4000000000000002E-2</v>
      </c>
    </row>
    <row r="24" spans="1:36" ht="14.5" x14ac:dyDescent="0.35">
      <c r="A24" t="s">
        <v>141</v>
      </c>
      <c r="B24" t="s">
        <v>459</v>
      </c>
      <c r="C24" t="s">
        <v>460</v>
      </c>
      <c r="D24" t="s">
        <v>158</v>
      </c>
      <c r="F24">
        <v>0.28105400000000003</v>
      </c>
      <c r="G24">
        <v>0.28147100000000003</v>
      </c>
      <c r="H24">
        <v>0.29791600000000001</v>
      </c>
      <c r="I24">
        <v>0.309257</v>
      </c>
      <c r="J24">
        <v>0.31826700000000002</v>
      </c>
      <c r="K24">
        <v>0.32755000000000001</v>
      </c>
      <c r="L24">
        <v>0.34025499999999997</v>
      </c>
      <c r="M24">
        <v>0.34511799999999998</v>
      </c>
      <c r="N24">
        <v>0.35494999999999999</v>
      </c>
      <c r="O24">
        <v>0.363817</v>
      </c>
      <c r="P24">
        <v>0.373888</v>
      </c>
      <c r="Q24">
        <v>0.38710099999999997</v>
      </c>
      <c r="R24">
        <v>0.40103</v>
      </c>
      <c r="S24">
        <v>0.40898400000000001</v>
      </c>
      <c r="T24">
        <v>0.42267199999999999</v>
      </c>
      <c r="U24">
        <v>0.43479000000000001</v>
      </c>
      <c r="V24">
        <v>0.445378</v>
      </c>
      <c r="W24">
        <v>0.460285</v>
      </c>
      <c r="X24">
        <v>0.46767999999999998</v>
      </c>
      <c r="Y24">
        <v>0.47550399999999998</v>
      </c>
      <c r="Z24">
        <v>0.48556500000000002</v>
      </c>
      <c r="AA24">
        <v>0.49446600000000002</v>
      </c>
      <c r="AB24">
        <v>0.50627</v>
      </c>
      <c r="AC24">
        <v>0.51477200000000001</v>
      </c>
      <c r="AD24">
        <v>0.52160799999999996</v>
      </c>
      <c r="AE24">
        <v>0.52797499999999997</v>
      </c>
      <c r="AF24">
        <v>0.54013</v>
      </c>
      <c r="AG24">
        <v>0.54454999999999998</v>
      </c>
      <c r="AH24">
        <v>0.55781499999999995</v>
      </c>
      <c r="AI24">
        <v>0.56517799999999996</v>
      </c>
      <c r="AJ24" s="12">
        <v>2.4E-2</v>
      </c>
    </row>
    <row r="25" spans="1:36" ht="14.5" x14ac:dyDescent="0.35">
      <c r="A25" t="s">
        <v>130</v>
      </c>
      <c r="B25" t="s">
        <v>461</v>
      </c>
      <c r="C25" t="s">
        <v>462</v>
      </c>
      <c r="D25" t="s">
        <v>158</v>
      </c>
      <c r="F25">
        <v>0.205146</v>
      </c>
      <c r="G25">
        <v>0.19200800000000001</v>
      </c>
      <c r="H25">
        <v>0.18832499999999999</v>
      </c>
      <c r="I25">
        <v>0.18188799999999999</v>
      </c>
      <c r="J25">
        <v>0.18600700000000001</v>
      </c>
      <c r="K25">
        <v>0.18368999999999999</v>
      </c>
      <c r="L25">
        <v>0.180898</v>
      </c>
      <c r="M25">
        <v>0.17294499999999999</v>
      </c>
      <c r="N25">
        <v>0.17330100000000001</v>
      </c>
      <c r="O25">
        <v>0.17174500000000001</v>
      </c>
      <c r="P25">
        <v>0.17504700000000001</v>
      </c>
      <c r="Q25">
        <v>0.174542</v>
      </c>
      <c r="R25">
        <v>0.17777599999999999</v>
      </c>
      <c r="S25">
        <v>0.17744599999999999</v>
      </c>
      <c r="T25">
        <v>0.17594099999999999</v>
      </c>
      <c r="U25">
        <v>0.17483000000000001</v>
      </c>
      <c r="V25">
        <v>0.17527999999999999</v>
      </c>
      <c r="W25">
        <v>0.175844</v>
      </c>
      <c r="X25">
        <v>0.17557300000000001</v>
      </c>
      <c r="Y25">
        <v>0.17538500000000001</v>
      </c>
      <c r="Z25">
        <v>0.17521700000000001</v>
      </c>
      <c r="AA25">
        <v>0.17443600000000001</v>
      </c>
      <c r="AB25">
        <v>0.17460000000000001</v>
      </c>
      <c r="AC25">
        <v>0.17480399999999999</v>
      </c>
      <c r="AD25">
        <v>0.17480599999999999</v>
      </c>
      <c r="AE25">
        <v>0.174621</v>
      </c>
      <c r="AF25">
        <v>0.17474400000000001</v>
      </c>
      <c r="AG25">
        <v>0.17475499999999999</v>
      </c>
      <c r="AH25">
        <v>0.17454</v>
      </c>
      <c r="AI25">
        <v>0.174565</v>
      </c>
      <c r="AJ25" s="12">
        <v>-6.0000000000000001E-3</v>
      </c>
    </row>
    <row r="26" spans="1:36" ht="14.5" x14ac:dyDescent="0.35">
      <c r="A26" t="s">
        <v>142</v>
      </c>
      <c r="B26" t="s">
        <v>463</v>
      </c>
      <c r="C26" t="s">
        <v>464</v>
      </c>
      <c r="D26" t="s">
        <v>158</v>
      </c>
      <c r="F26">
        <v>0.16906399999999999</v>
      </c>
      <c r="G26">
        <v>0.15864700000000001</v>
      </c>
      <c r="H26">
        <v>0.15654699999999999</v>
      </c>
      <c r="I26">
        <v>0.15043999999999999</v>
      </c>
      <c r="J26">
        <v>0.149862</v>
      </c>
      <c r="K26">
        <v>0.14976100000000001</v>
      </c>
      <c r="L26">
        <v>0.14967800000000001</v>
      </c>
      <c r="M26">
        <v>0.14294999999999999</v>
      </c>
      <c r="N26">
        <v>0.14239199999999999</v>
      </c>
      <c r="O26">
        <v>0.14211699999999999</v>
      </c>
      <c r="P26">
        <v>0.144788</v>
      </c>
      <c r="Q26">
        <v>0.14383799999999999</v>
      </c>
      <c r="R26">
        <v>0.146949</v>
      </c>
      <c r="S26">
        <v>0.14694599999999999</v>
      </c>
      <c r="T26">
        <v>0.145868</v>
      </c>
      <c r="U26">
        <v>0.145283</v>
      </c>
      <c r="V26">
        <v>0.14534900000000001</v>
      </c>
      <c r="W26">
        <v>0.14543800000000001</v>
      </c>
      <c r="X26">
        <v>0.14513100000000001</v>
      </c>
      <c r="Y26">
        <v>0.145375</v>
      </c>
      <c r="Z26">
        <v>0.14537600000000001</v>
      </c>
      <c r="AA26">
        <v>0.144652</v>
      </c>
      <c r="AB26">
        <v>0.14454900000000001</v>
      </c>
      <c r="AC26">
        <v>0.144369</v>
      </c>
      <c r="AD26">
        <v>0.144376</v>
      </c>
      <c r="AE26">
        <v>0.144205</v>
      </c>
      <c r="AF26">
        <v>0.14431099999999999</v>
      </c>
      <c r="AG26">
        <v>0.14432200000000001</v>
      </c>
      <c r="AH26">
        <v>0.14413699999999999</v>
      </c>
      <c r="AI26">
        <v>0.14415600000000001</v>
      </c>
      <c r="AJ26" s="12">
        <v>-5.0000000000000001E-3</v>
      </c>
    </row>
    <row r="27" spans="1:36" ht="14.5" x14ac:dyDescent="0.35">
      <c r="A27" t="s">
        <v>143</v>
      </c>
      <c r="B27" t="s">
        <v>465</v>
      </c>
      <c r="C27" t="s">
        <v>466</v>
      </c>
      <c r="D27" t="s">
        <v>158</v>
      </c>
      <c r="F27">
        <v>3.6082999999999997E-2</v>
      </c>
      <c r="G27">
        <v>3.3361000000000002E-2</v>
      </c>
      <c r="H27">
        <v>3.1778000000000001E-2</v>
      </c>
      <c r="I27">
        <v>3.1447999999999997E-2</v>
      </c>
      <c r="J27">
        <v>3.6144999999999997E-2</v>
      </c>
      <c r="K27">
        <v>3.3929000000000001E-2</v>
      </c>
      <c r="L27">
        <v>3.1220000000000001E-2</v>
      </c>
      <c r="M27">
        <v>2.9995000000000001E-2</v>
      </c>
      <c r="N27">
        <v>3.0908999999999999E-2</v>
      </c>
      <c r="O27">
        <v>2.9628000000000002E-2</v>
      </c>
      <c r="P27">
        <v>3.0259000000000001E-2</v>
      </c>
      <c r="Q27">
        <v>3.0703000000000001E-2</v>
      </c>
      <c r="R27">
        <v>3.0825999999999999E-2</v>
      </c>
      <c r="S27">
        <v>3.0499999999999999E-2</v>
      </c>
      <c r="T27">
        <v>3.0072999999999999E-2</v>
      </c>
      <c r="U27">
        <v>2.9548000000000001E-2</v>
      </c>
      <c r="V27">
        <v>2.9930999999999999E-2</v>
      </c>
      <c r="W27">
        <v>3.0405999999999999E-2</v>
      </c>
      <c r="X27">
        <v>3.0442E-2</v>
      </c>
      <c r="Y27">
        <v>3.0010999999999999E-2</v>
      </c>
      <c r="Z27">
        <v>2.9840999999999999E-2</v>
      </c>
      <c r="AA27">
        <v>2.9784000000000001E-2</v>
      </c>
      <c r="AB27">
        <v>3.0051000000000001E-2</v>
      </c>
      <c r="AC27">
        <v>3.0433999999999999E-2</v>
      </c>
      <c r="AD27">
        <v>3.0429999999999999E-2</v>
      </c>
      <c r="AE27">
        <v>3.0415999999999999E-2</v>
      </c>
      <c r="AF27">
        <v>3.0432000000000001E-2</v>
      </c>
      <c r="AG27">
        <v>3.0433000000000002E-2</v>
      </c>
      <c r="AH27">
        <v>3.0402999999999999E-2</v>
      </c>
      <c r="AI27">
        <v>3.0408999999999999E-2</v>
      </c>
      <c r="AJ27" s="12">
        <v>-6.0000000000000001E-3</v>
      </c>
    </row>
    <row r="28" spans="1:36" ht="14.5" x14ac:dyDescent="0.35">
      <c r="A28" t="s">
        <v>144</v>
      </c>
      <c r="B28" t="s">
        <v>467</v>
      </c>
      <c r="C28" t="s">
        <v>468</v>
      </c>
      <c r="D28" t="s">
        <v>158</v>
      </c>
      <c r="F28">
        <v>2.8909000000000001E-2</v>
      </c>
      <c r="G28">
        <v>2.7994000000000002E-2</v>
      </c>
      <c r="H28">
        <v>2.6036E-2</v>
      </c>
      <c r="I28">
        <v>2.5486000000000002E-2</v>
      </c>
      <c r="J28">
        <v>2.5027000000000001E-2</v>
      </c>
      <c r="K28">
        <v>2.4038E-2</v>
      </c>
      <c r="L28">
        <v>2.3782000000000001E-2</v>
      </c>
      <c r="M28">
        <v>2.4011000000000001E-2</v>
      </c>
      <c r="N28">
        <v>2.3512000000000002E-2</v>
      </c>
      <c r="O28">
        <v>2.3401000000000002E-2</v>
      </c>
      <c r="P28">
        <v>2.2884999999999999E-2</v>
      </c>
      <c r="Q28">
        <v>2.3164000000000001E-2</v>
      </c>
      <c r="R28">
        <v>2.3164000000000001E-2</v>
      </c>
      <c r="S28">
        <v>2.3088999999999998E-2</v>
      </c>
      <c r="T28">
        <v>2.3039E-2</v>
      </c>
      <c r="U28">
        <v>2.3255000000000001E-2</v>
      </c>
      <c r="V28">
        <v>2.2915999999999999E-2</v>
      </c>
      <c r="W28">
        <v>2.2349999999999998E-2</v>
      </c>
      <c r="X28">
        <v>2.2422999999999998E-2</v>
      </c>
      <c r="Y28">
        <v>2.1824E-2</v>
      </c>
      <c r="Z28">
        <v>2.2436000000000001E-2</v>
      </c>
      <c r="AA28">
        <v>2.0022000000000002E-2</v>
      </c>
      <c r="AB28">
        <v>2.2952E-2</v>
      </c>
      <c r="AC28">
        <v>2.0868999999999999E-2</v>
      </c>
      <c r="AD28">
        <v>2.0237000000000002E-2</v>
      </c>
      <c r="AE28">
        <v>2.0551E-2</v>
      </c>
      <c r="AF28">
        <v>2.0455000000000001E-2</v>
      </c>
      <c r="AG28">
        <v>2.0353E-2</v>
      </c>
      <c r="AH28">
        <v>1.9675999999999999E-2</v>
      </c>
      <c r="AI28">
        <v>2.2030999999999999E-2</v>
      </c>
      <c r="AJ28" s="12">
        <v>-8.9999999999999993E-3</v>
      </c>
    </row>
    <row r="29" spans="1:36" ht="14.5" x14ac:dyDescent="0.35">
      <c r="A29" t="s">
        <v>145</v>
      </c>
      <c r="B29" t="s">
        <v>469</v>
      </c>
      <c r="C29" t="s">
        <v>470</v>
      </c>
      <c r="D29" t="s">
        <v>158</v>
      </c>
      <c r="F29">
        <v>0.91008199999999995</v>
      </c>
      <c r="G29">
        <v>1.204032</v>
      </c>
      <c r="H29">
        <v>1.5994330000000001</v>
      </c>
      <c r="I29">
        <v>2.3969969999999998</v>
      </c>
      <c r="J29">
        <v>2.642442</v>
      </c>
      <c r="K29">
        <v>2.7731880000000002</v>
      </c>
      <c r="L29">
        <v>2.9005800000000002</v>
      </c>
      <c r="M29">
        <v>3.1401080000000001</v>
      </c>
      <c r="N29">
        <v>3.5919249999999998</v>
      </c>
      <c r="O29">
        <v>3.8193570000000001</v>
      </c>
      <c r="P29">
        <v>4.0016619999999996</v>
      </c>
      <c r="Q29">
        <v>4.1886299999999999</v>
      </c>
      <c r="R29">
        <v>4.5193789999999998</v>
      </c>
      <c r="S29">
        <v>4.8497349999999999</v>
      </c>
      <c r="T29">
        <v>5.0466930000000003</v>
      </c>
      <c r="U29">
        <v>5.3048260000000003</v>
      </c>
      <c r="V29">
        <v>5.4768480000000004</v>
      </c>
      <c r="W29">
        <v>5.59964</v>
      </c>
      <c r="X29">
        <v>5.7790350000000004</v>
      </c>
      <c r="Y29">
        <v>5.9068889999999996</v>
      </c>
      <c r="Z29">
        <v>5.969163</v>
      </c>
      <c r="AA29">
        <v>6.0807390000000003</v>
      </c>
      <c r="AB29">
        <v>6.2341920000000002</v>
      </c>
      <c r="AC29">
        <v>6.350657</v>
      </c>
      <c r="AD29">
        <v>6.4921889999999998</v>
      </c>
      <c r="AE29">
        <v>6.6009830000000003</v>
      </c>
      <c r="AF29">
        <v>6.7669730000000001</v>
      </c>
      <c r="AG29">
        <v>6.998704</v>
      </c>
      <c r="AH29">
        <v>7.2059519999999999</v>
      </c>
      <c r="AI29">
        <v>7.372166</v>
      </c>
      <c r="AJ29" s="12">
        <v>7.4999999999999997E-2</v>
      </c>
    </row>
    <row r="30" spans="1:36" ht="14.5" x14ac:dyDescent="0.35">
      <c r="A30" t="s">
        <v>146</v>
      </c>
      <c r="B30" t="s">
        <v>471</v>
      </c>
      <c r="C30" t="s">
        <v>472</v>
      </c>
      <c r="D30" t="s">
        <v>158</v>
      </c>
      <c r="F30">
        <v>3.3213710000000001</v>
      </c>
      <c r="G30">
        <v>3.723115</v>
      </c>
      <c r="H30">
        <v>3.8514330000000001</v>
      </c>
      <c r="I30">
        <v>4.0189979999999998</v>
      </c>
      <c r="J30">
        <v>4.4043970000000003</v>
      </c>
      <c r="K30">
        <v>4.5471599999999999</v>
      </c>
      <c r="L30">
        <v>4.5740280000000002</v>
      </c>
      <c r="M30">
        <v>4.6017320000000002</v>
      </c>
      <c r="N30">
        <v>4.6670639999999999</v>
      </c>
      <c r="O30">
        <v>4.8538779999999999</v>
      </c>
      <c r="P30">
        <v>4.9006639999999999</v>
      </c>
      <c r="Q30">
        <v>4.8995340000000001</v>
      </c>
      <c r="R30">
        <v>4.8917549999999999</v>
      </c>
      <c r="S30">
        <v>5.0180749999999996</v>
      </c>
      <c r="T30">
        <v>5.2014880000000003</v>
      </c>
      <c r="U30">
        <v>5.281021</v>
      </c>
      <c r="V30">
        <v>5.3203250000000004</v>
      </c>
      <c r="W30">
        <v>5.3188409999999999</v>
      </c>
      <c r="X30">
        <v>5.3175759999999999</v>
      </c>
      <c r="Y30">
        <v>5.342301</v>
      </c>
      <c r="Z30">
        <v>5.3567840000000002</v>
      </c>
      <c r="AA30">
        <v>5.3995730000000002</v>
      </c>
      <c r="AB30">
        <v>5.4769610000000002</v>
      </c>
      <c r="AC30">
        <v>5.4639709999999999</v>
      </c>
      <c r="AD30">
        <v>5.4698919999999998</v>
      </c>
      <c r="AE30">
        <v>5.5315399999999997</v>
      </c>
      <c r="AF30">
        <v>5.5675559999999997</v>
      </c>
      <c r="AG30">
        <v>5.5834820000000001</v>
      </c>
      <c r="AH30">
        <v>5.6198220000000001</v>
      </c>
      <c r="AI30">
        <v>5.6887999999999996</v>
      </c>
      <c r="AJ30" s="12">
        <v>1.9E-2</v>
      </c>
    </row>
    <row r="31" spans="1:36" ht="14.5" x14ac:dyDescent="0.35">
      <c r="A31" t="s">
        <v>147</v>
      </c>
      <c r="B31" t="s">
        <v>473</v>
      </c>
      <c r="C31" t="s">
        <v>474</v>
      </c>
      <c r="D31" t="s">
        <v>158</v>
      </c>
      <c r="F31">
        <v>11.730729</v>
      </c>
      <c r="G31">
        <v>12.689444</v>
      </c>
      <c r="H31">
        <v>13.254916</v>
      </c>
      <c r="I31">
        <v>14.335429</v>
      </c>
      <c r="J31">
        <v>14.964892000000001</v>
      </c>
      <c r="K31">
        <v>15.237674999999999</v>
      </c>
      <c r="L31">
        <v>15.4002</v>
      </c>
      <c r="M31">
        <v>15.656560000000001</v>
      </c>
      <c r="N31">
        <v>16.193328999999999</v>
      </c>
      <c r="O31">
        <v>16.614742</v>
      </c>
      <c r="P31">
        <v>16.863588</v>
      </c>
      <c r="Q31">
        <v>17.073269</v>
      </c>
      <c r="R31">
        <v>17.41572</v>
      </c>
      <c r="S31">
        <v>17.887474000000001</v>
      </c>
      <c r="T31">
        <v>18.293209000000001</v>
      </c>
      <c r="U31">
        <v>18.641124999999999</v>
      </c>
      <c r="V31">
        <v>18.877179999999999</v>
      </c>
      <c r="W31">
        <v>19.057791000000002</v>
      </c>
      <c r="X31">
        <v>19.254635</v>
      </c>
      <c r="Y31">
        <v>19.444102999999998</v>
      </c>
      <c r="Z31">
        <v>19.573499999999999</v>
      </c>
      <c r="AA31">
        <v>19.756782999999999</v>
      </c>
      <c r="AB31">
        <v>20.044920000000001</v>
      </c>
      <c r="AC31">
        <v>20.208196999999998</v>
      </c>
      <c r="AD31">
        <v>20.391100000000002</v>
      </c>
      <c r="AE31">
        <v>20.611522999999998</v>
      </c>
      <c r="AF31">
        <v>20.856145999999999</v>
      </c>
      <c r="AG31">
        <v>21.124939000000001</v>
      </c>
      <c r="AH31">
        <v>21.413647000000001</v>
      </c>
      <c r="AI31">
        <v>21.704933</v>
      </c>
      <c r="AJ31" s="12">
        <v>2.1000000000000001E-2</v>
      </c>
    </row>
    <row r="32" spans="1:36" ht="14.5" x14ac:dyDescent="0.35">
      <c r="A32" t="s">
        <v>22</v>
      </c>
    </row>
    <row r="33" spans="1:36" ht="14.5" x14ac:dyDescent="0.35">
      <c r="A33" t="s">
        <v>148</v>
      </c>
      <c r="B33" t="s">
        <v>475</v>
      </c>
      <c r="C33" t="s">
        <v>476</v>
      </c>
      <c r="D33" t="s">
        <v>158</v>
      </c>
      <c r="F33">
        <v>1.2178500000000001</v>
      </c>
      <c r="G33">
        <v>1.2601420000000001</v>
      </c>
      <c r="H33">
        <v>1.3338620000000001</v>
      </c>
      <c r="I33">
        <v>1.3364149999999999</v>
      </c>
      <c r="J33">
        <v>1.3519749999999999</v>
      </c>
      <c r="K33">
        <v>1.3576330000000001</v>
      </c>
      <c r="L33">
        <v>1.3614930000000001</v>
      </c>
      <c r="M33">
        <v>1.364473</v>
      </c>
      <c r="N33">
        <v>1.3645590000000001</v>
      </c>
      <c r="O33">
        <v>1.374466</v>
      </c>
      <c r="P33">
        <v>1.3812439999999999</v>
      </c>
      <c r="Q33">
        <v>1.3881129999999999</v>
      </c>
      <c r="R33">
        <v>1.397095</v>
      </c>
      <c r="S33">
        <v>1.4060980000000001</v>
      </c>
      <c r="T33">
        <v>1.4153260000000001</v>
      </c>
      <c r="U33">
        <v>1.4242170000000001</v>
      </c>
      <c r="V33">
        <v>1.4344939999999999</v>
      </c>
      <c r="W33">
        <v>1.445341</v>
      </c>
      <c r="X33">
        <v>1.4576720000000001</v>
      </c>
      <c r="Y33">
        <v>1.4815480000000001</v>
      </c>
      <c r="Z33">
        <v>1.4948220000000001</v>
      </c>
      <c r="AA33">
        <v>1.5090300000000001</v>
      </c>
      <c r="AB33">
        <v>1.5237700000000001</v>
      </c>
      <c r="AC33">
        <v>1.5397799999999999</v>
      </c>
      <c r="AD33">
        <v>1.5565150000000001</v>
      </c>
      <c r="AE33">
        <v>1.5752520000000001</v>
      </c>
      <c r="AF33">
        <v>1.5940700000000001</v>
      </c>
      <c r="AG33">
        <v>1.62578</v>
      </c>
      <c r="AH33">
        <v>1.64666</v>
      </c>
      <c r="AI33">
        <v>1.669157</v>
      </c>
      <c r="AJ33" s="12">
        <v>1.0999999999999999E-2</v>
      </c>
    </row>
    <row r="34" spans="1:36" ht="14.5" x14ac:dyDescent="0.35">
      <c r="A34" t="s">
        <v>149</v>
      </c>
      <c r="B34" t="s">
        <v>477</v>
      </c>
      <c r="C34" t="s">
        <v>478</v>
      </c>
      <c r="D34" t="s">
        <v>158</v>
      </c>
      <c r="F34">
        <v>1.4139999999999999E-3</v>
      </c>
      <c r="G34">
        <v>6.8900000000000005E-4</v>
      </c>
      <c r="H34">
        <v>4.6799999999999999E-4</v>
      </c>
      <c r="I34">
        <v>7.1000000000000002E-4</v>
      </c>
      <c r="J34">
        <v>4.9600000000000002E-4</v>
      </c>
      <c r="K34">
        <v>7.1000000000000002E-4</v>
      </c>
      <c r="L34">
        <v>7.1000000000000002E-4</v>
      </c>
      <c r="M34">
        <v>7.1000000000000002E-4</v>
      </c>
      <c r="N34">
        <v>7.1000000000000002E-4</v>
      </c>
      <c r="O34">
        <v>7.1000000000000002E-4</v>
      </c>
      <c r="P34">
        <v>4.6299999999999998E-4</v>
      </c>
      <c r="Q34">
        <v>7.1000000000000002E-4</v>
      </c>
      <c r="R34">
        <v>7.1000000000000002E-4</v>
      </c>
      <c r="S34">
        <v>7.1000000000000002E-4</v>
      </c>
      <c r="T34">
        <v>7.1000000000000002E-4</v>
      </c>
      <c r="U34">
        <v>7.1000000000000002E-4</v>
      </c>
      <c r="V34">
        <v>7.1000000000000002E-4</v>
      </c>
      <c r="W34">
        <v>7.1000000000000002E-4</v>
      </c>
      <c r="X34">
        <v>7.1000000000000002E-4</v>
      </c>
      <c r="Y34">
        <v>7.1000000000000002E-4</v>
      </c>
      <c r="Z34">
        <v>7.1000000000000002E-4</v>
      </c>
      <c r="AA34">
        <v>7.1000000000000002E-4</v>
      </c>
      <c r="AB34">
        <v>7.1000000000000002E-4</v>
      </c>
      <c r="AC34">
        <v>4.6299999999999998E-4</v>
      </c>
      <c r="AD34">
        <v>7.1000000000000002E-4</v>
      </c>
      <c r="AE34">
        <v>4.6299999999999998E-4</v>
      </c>
      <c r="AF34">
        <v>4.6700000000000002E-4</v>
      </c>
      <c r="AG34">
        <v>4.6299999999999998E-4</v>
      </c>
      <c r="AH34">
        <v>4.6299999999999998E-4</v>
      </c>
      <c r="AI34">
        <v>4.6299999999999998E-4</v>
      </c>
      <c r="AJ34" s="12">
        <v>-3.7999999999999999E-2</v>
      </c>
    </row>
    <row r="35" spans="1:36" ht="14.5" x14ac:dyDescent="0.35">
      <c r="A35" t="s">
        <v>150</v>
      </c>
      <c r="B35" t="s">
        <v>479</v>
      </c>
      <c r="C35" t="s">
        <v>480</v>
      </c>
      <c r="D35" t="s">
        <v>158</v>
      </c>
      <c r="F35">
        <v>-9.8820000000000005E-2</v>
      </c>
      <c r="G35">
        <v>-0.10589</v>
      </c>
      <c r="H35">
        <v>-0.14177500000000001</v>
      </c>
      <c r="I35">
        <v>-0.14532</v>
      </c>
      <c r="J35">
        <v>-0.15639900000000001</v>
      </c>
      <c r="K35">
        <v>-0.15997600000000001</v>
      </c>
      <c r="L35">
        <v>-0.16409299999999999</v>
      </c>
      <c r="M35">
        <v>-0.16832800000000001</v>
      </c>
      <c r="N35">
        <v>-0.168521</v>
      </c>
      <c r="O35">
        <v>-0.17687800000000001</v>
      </c>
      <c r="P35">
        <v>-0.18087700000000001</v>
      </c>
      <c r="Q35">
        <v>-0.18590599999999999</v>
      </c>
      <c r="R35">
        <v>-0.190548</v>
      </c>
      <c r="S35">
        <v>-0.19531000000000001</v>
      </c>
      <c r="T35">
        <v>-0.20019300000000001</v>
      </c>
      <c r="U35">
        <v>-0.20519599999999999</v>
      </c>
      <c r="V35">
        <v>-0.21033499999999999</v>
      </c>
      <c r="W35">
        <v>-0.21559500000000001</v>
      </c>
      <c r="X35">
        <v>-0.220975</v>
      </c>
      <c r="Y35">
        <v>-0.237292</v>
      </c>
      <c r="Z35">
        <v>-0.243228</v>
      </c>
      <c r="AA35">
        <v>-0.249306</v>
      </c>
      <c r="AB35">
        <v>-0.25554300000000002</v>
      </c>
      <c r="AC35">
        <v>-0.26192100000000001</v>
      </c>
      <c r="AD35">
        <v>-0.26847300000000002</v>
      </c>
      <c r="AE35">
        <v>-0.27518300000000001</v>
      </c>
      <c r="AF35">
        <v>-0.28206599999999998</v>
      </c>
      <c r="AG35">
        <v>-0.30186400000000002</v>
      </c>
      <c r="AH35">
        <v>-0.30939699999999998</v>
      </c>
      <c r="AI35">
        <v>-0.31717099999999998</v>
      </c>
      <c r="AJ35" s="12">
        <v>4.1000000000000002E-2</v>
      </c>
    </row>
    <row r="36" spans="1:36" ht="14.5" x14ac:dyDescent="0.35">
      <c r="A36" t="s">
        <v>151</v>
      </c>
      <c r="B36" t="s">
        <v>481</v>
      </c>
      <c r="C36" t="s">
        <v>482</v>
      </c>
      <c r="D36" t="s">
        <v>158</v>
      </c>
      <c r="F36">
        <v>1.120444</v>
      </c>
      <c r="G36">
        <v>1.1549400000000001</v>
      </c>
      <c r="H36">
        <v>1.192555</v>
      </c>
      <c r="I36">
        <v>1.191805</v>
      </c>
      <c r="J36">
        <v>1.196072</v>
      </c>
      <c r="K36">
        <v>1.198367</v>
      </c>
      <c r="L36">
        <v>1.1981109999999999</v>
      </c>
      <c r="M36">
        <v>1.1968559999999999</v>
      </c>
      <c r="N36">
        <v>1.1967479999999999</v>
      </c>
      <c r="O36">
        <v>1.198299</v>
      </c>
      <c r="P36">
        <v>1.2008289999999999</v>
      </c>
      <c r="Q36">
        <v>1.2029160000000001</v>
      </c>
      <c r="R36">
        <v>1.207257</v>
      </c>
      <c r="S36">
        <v>1.211498</v>
      </c>
      <c r="T36">
        <v>1.215843</v>
      </c>
      <c r="U36">
        <v>1.2197309999999999</v>
      </c>
      <c r="V36">
        <v>1.224869</v>
      </c>
      <c r="W36">
        <v>1.230456</v>
      </c>
      <c r="X36">
        <v>1.2374069999999999</v>
      </c>
      <c r="Y36">
        <v>1.244966</v>
      </c>
      <c r="Z36">
        <v>1.2523040000000001</v>
      </c>
      <c r="AA36">
        <v>1.2604329999999999</v>
      </c>
      <c r="AB36">
        <v>1.2689379999999999</v>
      </c>
      <c r="AC36">
        <v>1.278322</v>
      </c>
      <c r="AD36">
        <v>1.288753</v>
      </c>
      <c r="AE36">
        <v>1.300532</v>
      </c>
      <c r="AF36">
        <v>1.3124709999999999</v>
      </c>
      <c r="AG36">
        <v>1.324379</v>
      </c>
      <c r="AH36">
        <v>1.337726</v>
      </c>
      <c r="AI36">
        <v>1.352449</v>
      </c>
      <c r="AJ36" s="12">
        <v>7.0000000000000001E-3</v>
      </c>
    </row>
    <row r="37" spans="1:36" ht="14.5" x14ac:dyDescent="0.35">
      <c r="A37" t="s">
        <v>152</v>
      </c>
    </row>
    <row r="38" spans="1:36" ht="14.5" x14ac:dyDescent="0.35">
      <c r="A38" t="s">
        <v>153</v>
      </c>
    </row>
    <row r="39" spans="1:36" ht="14.5" x14ac:dyDescent="0.35">
      <c r="A39" t="s">
        <v>154</v>
      </c>
      <c r="B39" t="s">
        <v>483</v>
      </c>
      <c r="C39" t="s">
        <v>484</v>
      </c>
      <c r="D39" t="s">
        <v>158</v>
      </c>
      <c r="F39">
        <v>0.34078799999999998</v>
      </c>
      <c r="G39">
        <v>0.38130900000000001</v>
      </c>
      <c r="H39">
        <v>0.419325</v>
      </c>
      <c r="I39">
        <v>0.442722</v>
      </c>
      <c r="J39">
        <v>0.46782299999999999</v>
      </c>
      <c r="K39">
        <v>0.49006499999999997</v>
      </c>
      <c r="L39">
        <v>0.51699799999999996</v>
      </c>
      <c r="M39">
        <v>0.544956</v>
      </c>
      <c r="N39">
        <v>0.57255100000000003</v>
      </c>
      <c r="O39">
        <v>0.60084000000000004</v>
      </c>
      <c r="P39">
        <v>0.63319599999999998</v>
      </c>
      <c r="Q39">
        <v>0.66405599999999998</v>
      </c>
      <c r="R39">
        <v>0.697855</v>
      </c>
      <c r="S39">
        <v>0.73196099999999997</v>
      </c>
      <c r="T39">
        <v>0.767872</v>
      </c>
      <c r="U39">
        <v>0.80532000000000004</v>
      </c>
      <c r="V39">
        <v>0.84686700000000004</v>
      </c>
      <c r="W39">
        <v>0.89003900000000002</v>
      </c>
      <c r="X39">
        <v>0.93750199999999995</v>
      </c>
      <c r="Y39">
        <v>0.986676</v>
      </c>
      <c r="Z39">
        <v>1.0352650000000001</v>
      </c>
      <c r="AA39">
        <v>1.0890610000000001</v>
      </c>
      <c r="AB39">
        <v>1.148234</v>
      </c>
      <c r="AC39">
        <v>1.205276</v>
      </c>
      <c r="AD39">
        <v>1.2679100000000001</v>
      </c>
      <c r="AE39">
        <v>1.331056</v>
      </c>
      <c r="AF39">
        <v>1.3985719999999999</v>
      </c>
      <c r="AG39">
        <v>1.474351</v>
      </c>
      <c r="AH39">
        <v>1.5559069999999999</v>
      </c>
      <c r="AI39">
        <v>1.6330100000000001</v>
      </c>
      <c r="AJ39" s="12">
        <v>5.6000000000000001E-2</v>
      </c>
    </row>
    <row r="40" spans="1:36" ht="14.5" x14ac:dyDescent="0.35">
      <c r="A40" t="s">
        <v>155</v>
      </c>
      <c r="B40" t="s">
        <v>485</v>
      </c>
      <c r="C40" t="s">
        <v>486</v>
      </c>
      <c r="D40" t="s">
        <v>158</v>
      </c>
      <c r="F40">
        <v>4.8448999999999999E-2</v>
      </c>
      <c r="G40">
        <v>5.4094000000000003E-2</v>
      </c>
      <c r="H40">
        <v>5.7747E-2</v>
      </c>
      <c r="I40">
        <v>5.7009999999999998E-2</v>
      </c>
      <c r="J40">
        <v>5.6903000000000002E-2</v>
      </c>
      <c r="K40">
        <v>5.6572999999999998E-2</v>
      </c>
      <c r="L40">
        <v>5.6634999999999998E-2</v>
      </c>
      <c r="M40">
        <v>5.6603000000000001E-2</v>
      </c>
      <c r="N40">
        <v>5.6563000000000002E-2</v>
      </c>
      <c r="O40">
        <v>5.6604000000000002E-2</v>
      </c>
      <c r="P40">
        <v>5.6899999999999999E-2</v>
      </c>
      <c r="Q40">
        <v>5.7070999999999997E-2</v>
      </c>
      <c r="R40">
        <v>5.7255E-2</v>
      </c>
      <c r="S40">
        <v>5.7186000000000001E-2</v>
      </c>
      <c r="T40">
        <v>5.7152000000000001E-2</v>
      </c>
      <c r="U40">
        <v>5.7105000000000003E-2</v>
      </c>
      <c r="V40">
        <v>5.7269E-2</v>
      </c>
      <c r="W40">
        <v>5.7570999999999997E-2</v>
      </c>
      <c r="X40">
        <v>5.7896999999999997E-2</v>
      </c>
      <c r="Y40">
        <v>5.8241000000000001E-2</v>
      </c>
      <c r="Z40">
        <v>5.8430000000000003E-2</v>
      </c>
      <c r="AA40">
        <v>5.8645999999999997E-2</v>
      </c>
      <c r="AB40">
        <v>5.8916999999999997E-2</v>
      </c>
      <c r="AC40">
        <v>5.919E-2</v>
      </c>
      <c r="AD40">
        <v>5.9469000000000001E-2</v>
      </c>
      <c r="AE40">
        <v>5.9692000000000002E-2</v>
      </c>
      <c r="AF40">
        <v>6.0042999999999999E-2</v>
      </c>
      <c r="AG40">
        <v>6.0540999999999998E-2</v>
      </c>
      <c r="AH40">
        <v>6.1066000000000002E-2</v>
      </c>
      <c r="AI40">
        <v>6.1330000000000003E-2</v>
      </c>
      <c r="AJ40" s="12">
        <v>8.0000000000000002E-3</v>
      </c>
    </row>
    <row r="41" spans="1:36" ht="14.5" x14ac:dyDescent="0.35">
      <c r="A41" t="s">
        <v>156</v>
      </c>
      <c r="B41" t="s">
        <v>487</v>
      </c>
      <c r="C41" t="s">
        <v>488</v>
      </c>
      <c r="D41" t="s">
        <v>158</v>
      </c>
      <c r="F41">
        <v>1.3932E-2</v>
      </c>
      <c r="G41">
        <v>1.5855999999999999E-2</v>
      </c>
      <c r="H41">
        <v>1.7781999999999999E-2</v>
      </c>
      <c r="I41">
        <v>1.8918000000000001E-2</v>
      </c>
      <c r="J41">
        <v>2.0091999999999999E-2</v>
      </c>
      <c r="K41">
        <v>2.1167999999999999E-2</v>
      </c>
      <c r="L41">
        <v>2.2105E-2</v>
      </c>
      <c r="M41">
        <v>2.2981999999999999E-2</v>
      </c>
      <c r="N41">
        <v>2.3713999999999999E-2</v>
      </c>
      <c r="O41">
        <v>2.4542999999999999E-2</v>
      </c>
      <c r="P41">
        <v>2.5250000000000002E-2</v>
      </c>
      <c r="Q41">
        <v>2.5888999999999999E-2</v>
      </c>
      <c r="R41">
        <v>2.6539E-2</v>
      </c>
      <c r="S41">
        <v>2.7040999999999999E-2</v>
      </c>
      <c r="T41">
        <v>2.7588000000000001E-2</v>
      </c>
      <c r="U41">
        <v>2.8108999999999999E-2</v>
      </c>
      <c r="V41">
        <v>2.8677999999999999E-2</v>
      </c>
      <c r="W41">
        <v>2.9276E-2</v>
      </c>
      <c r="X41">
        <v>2.9916999999999999E-2</v>
      </c>
      <c r="Y41">
        <v>3.0578000000000001E-2</v>
      </c>
      <c r="Z41">
        <v>3.1274999999999997E-2</v>
      </c>
      <c r="AA41">
        <v>3.2049000000000001E-2</v>
      </c>
      <c r="AB41">
        <v>3.2847000000000001E-2</v>
      </c>
      <c r="AC41">
        <v>3.3649999999999999E-2</v>
      </c>
      <c r="AD41">
        <v>3.4512000000000001E-2</v>
      </c>
      <c r="AE41">
        <v>3.5466999999999999E-2</v>
      </c>
      <c r="AF41">
        <v>3.6450000000000003E-2</v>
      </c>
      <c r="AG41">
        <v>3.7478999999999998E-2</v>
      </c>
      <c r="AH41">
        <v>3.8462999999999997E-2</v>
      </c>
      <c r="AI41">
        <v>3.9398000000000002E-2</v>
      </c>
      <c r="AJ41" s="12">
        <v>3.5999999999999997E-2</v>
      </c>
    </row>
    <row r="42" spans="1:36" ht="14.5" x14ac:dyDescent="0.35">
      <c r="A42" t="s">
        <v>145</v>
      </c>
      <c r="B42" t="s">
        <v>489</v>
      </c>
      <c r="C42" t="s">
        <v>490</v>
      </c>
      <c r="D42" t="s">
        <v>158</v>
      </c>
      <c r="F42">
        <v>0.27823500000000001</v>
      </c>
      <c r="G42">
        <v>0.31118699999999999</v>
      </c>
      <c r="H42">
        <v>0.34362599999999999</v>
      </c>
      <c r="I42">
        <v>0.36662499999999998</v>
      </c>
      <c r="J42">
        <v>0.39066099999999998</v>
      </c>
      <c r="K42">
        <v>0.41216000000000003</v>
      </c>
      <c r="L42">
        <v>0.43809399999999998</v>
      </c>
      <c r="M42">
        <v>0.46520800000000001</v>
      </c>
      <c r="N42">
        <v>0.49211100000000002</v>
      </c>
      <c r="O42">
        <v>0.51953099999999997</v>
      </c>
      <c r="P42">
        <v>0.55088499999999996</v>
      </c>
      <c r="Q42">
        <v>0.58093600000000001</v>
      </c>
      <c r="R42">
        <v>0.6139</v>
      </c>
      <c r="S42">
        <v>0.64757500000000001</v>
      </c>
      <c r="T42">
        <v>0.68297099999999999</v>
      </c>
      <c r="U42">
        <v>0.719947</v>
      </c>
      <c r="V42">
        <v>0.76076100000000002</v>
      </c>
      <c r="W42">
        <v>0.803033</v>
      </c>
      <c r="X42">
        <v>0.84952899999999998</v>
      </c>
      <c r="Y42">
        <v>0.89769600000000005</v>
      </c>
      <c r="Z42">
        <v>0.94539799999999996</v>
      </c>
      <c r="AA42">
        <v>0.99820299999999995</v>
      </c>
      <c r="AB42">
        <v>1.0563039999999999</v>
      </c>
      <c r="AC42">
        <v>1.112269</v>
      </c>
      <c r="AD42">
        <v>1.173759</v>
      </c>
      <c r="AE42">
        <v>1.2357260000000001</v>
      </c>
      <c r="AF42">
        <v>1.301906</v>
      </c>
      <c r="AG42">
        <v>1.376155</v>
      </c>
      <c r="AH42">
        <v>1.456199</v>
      </c>
      <c r="AI42">
        <v>1.5321020000000001</v>
      </c>
      <c r="AJ42" s="12">
        <v>6.0999999999999999E-2</v>
      </c>
    </row>
    <row r="43" spans="1:36" ht="14.5" x14ac:dyDescent="0.35">
      <c r="A43" t="s">
        <v>146</v>
      </c>
      <c r="B43" t="s">
        <v>491</v>
      </c>
      <c r="C43" t="s">
        <v>492</v>
      </c>
      <c r="D43" t="s">
        <v>158</v>
      </c>
      <c r="F43">
        <v>1.7200000000000001E-4</v>
      </c>
      <c r="G43">
        <v>1.7200000000000001E-4</v>
      </c>
      <c r="H43">
        <v>1.7000000000000001E-4</v>
      </c>
      <c r="I43">
        <v>1.6799999999999999E-4</v>
      </c>
      <c r="J43">
        <v>1.66E-4</v>
      </c>
      <c r="K43">
        <v>1.65E-4</v>
      </c>
      <c r="L43">
        <v>1.63E-4</v>
      </c>
      <c r="M43">
        <v>1.63E-4</v>
      </c>
      <c r="N43">
        <v>1.6200000000000001E-4</v>
      </c>
      <c r="O43">
        <v>1.6200000000000001E-4</v>
      </c>
      <c r="P43">
        <v>1.6100000000000001E-4</v>
      </c>
      <c r="Q43">
        <v>1.6100000000000001E-4</v>
      </c>
      <c r="R43">
        <v>1.6100000000000001E-4</v>
      </c>
      <c r="S43">
        <v>1.6000000000000001E-4</v>
      </c>
      <c r="T43">
        <v>1.6000000000000001E-4</v>
      </c>
      <c r="U43">
        <v>1.5899999999999999E-4</v>
      </c>
      <c r="V43">
        <v>1.5899999999999999E-4</v>
      </c>
      <c r="W43">
        <v>1.5899999999999999E-4</v>
      </c>
      <c r="X43">
        <v>1.6000000000000001E-4</v>
      </c>
      <c r="Y43">
        <v>1.6000000000000001E-4</v>
      </c>
      <c r="Z43">
        <v>1.6200000000000001E-4</v>
      </c>
      <c r="AA43">
        <v>1.64E-4</v>
      </c>
      <c r="AB43">
        <v>1.66E-4</v>
      </c>
      <c r="AC43">
        <v>1.6799999999999999E-4</v>
      </c>
      <c r="AD43">
        <v>1.7000000000000001E-4</v>
      </c>
      <c r="AE43">
        <v>1.7200000000000001E-4</v>
      </c>
      <c r="AF43">
        <v>1.74E-4</v>
      </c>
      <c r="AG43">
        <v>1.76E-4</v>
      </c>
      <c r="AH43">
        <v>1.7799999999999999E-4</v>
      </c>
      <c r="AI43">
        <v>1.8000000000000001E-4</v>
      </c>
      <c r="AJ43" s="12">
        <v>2E-3</v>
      </c>
    </row>
    <row r="44" spans="1:36" ht="14.5" x14ac:dyDescent="0.35">
      <c r="A44" t="s">
        <v>157</v>
      </c>
      <c r="B44" t="s">
        <v>493</v>
      </c>
      <c r="C44" t="s">
        <v>494</v>
      </c>
      <c r="D44" t="s">
        <v>158</v>
      </c>
      <c r="F44">
        <v>0.27771200000000001</v>
      </c>
      <c r="G44">
        <v>0.30379699999999998</v>
      </c>
      <c r="H44">
        <v>0.32962399999999997</v>
      </c>
      <c r="I44">
        <v>0.35322900000000002</v>
      </c>
      <c r="J44">
        <v>0.36963299999999999</v>
      </c>
      <c r="K44">
        <v>0.38559100000000002</v>
      </c>
      <c r="L44">
        <v>0.40166299999999999</v>
      </c>
      <c r="M44">
        <v>0.41350700000000001</v>
      </c>
      <c r="N44">
        <v>0.427367</v>
      </c>
      <c r="O44">
        <v>0.43679099999999998</v>
      </c>
      <c r="P44">
        <v>0.452345</v>
      </c>
      <c r="Q44">
        <v>0.46246900000000002</v>
      </c>
      <c r="R44">
        <v>0.47682200000000002</v>
      </c>
      <c r="S44">
        <v>0.48817100000000002</v>
      </c>
      <c r="T44">
        <v>0.49293599999999999</v>
      </c>
      <c r="U44">
        <v>0.50736300000000001</v>
      </c>
      <c r="V44">
        <v>0.52268199999999998</v>
      </c>
      <c r="W44">
        <v>0.537165</v>
      </c>
      <c r="X44">
        <v>0.559249</v>
      </c>
      <c r="Y44">
        <v>0.57864000000000004</v>
      </c>
      <c r="Z44">
        <v>0.59400600000000003</v>
      </c>
      <c r="AA44">
        <v>0.613066</v>
      </c>
      <c r="AB44">
        <v>0.63468400000000003</v>
      </c>
      <c r="AC44">
        <v>0.64802300000000002</v>
      </c>
      <c r="AD44">
        <v>0.67076599999999997</v>
      </c>
      <c r="AE44">
        <v>0.69893799999999995</v>
      </c>
      <c r="AF44">
        <v>0.71624600000000005</v>
      </c>
      <c r="AG44">
        <v>0.74254600000000004</v>
      </c>
      <c r="AH44">
        <v>0.76513600000000004</v>
      </c>
      <c r="AI44">
        <v>0.77935200000000004</v>
      </c>
      <c r="AJ44" s="12">
        <v>3.5999999999999997E-2</v>
      </c>
    </row>
    <row r="45" spans="1:36" ht="14.5" x14ac:dyDescent="0.35">
      <c r="A45" t="s">
        <v>144</v>
      </c>
      <c r="B45" t="s">
        <v>495</v>
      </c>
      <c r="C45" t="s">
        <v>496</v>
      </c>
      <c r="D45" t="s">
        <v>158</v>
      </c>
      <c r="F45">
        <v>7.4182999999999999E-2</v>
      </c>
      <c r="G45">
        <v>7.4353000000000002E-2</v>
      </c>
      <c r="H45">
        <v>7.3995000000000005E-2</v>
      </c>
      <c r="I45">
        <v>7.3537000000000005E-2</v>
      </c>
      <c r="J45">
        <v>7.3187000000000002E-2</v>
      </c>
      <c r="K45">
        <v>7.2387999999999994E-2</v>
      </c>
      <c r="L45">
        <v>7.1845000000000006E-2</v>
      </c>
      <c r="M45">
        <v>7.1635000000000004E-2</v>
      </c>
      <c r="N45">
        <v>7.1162000000000003E-2</v>
      </c>
      <c r="O45">
        <v>7.0906999999999998E-2</v>
      </c>
      <c r="P45">
        <v>7.0789000000000005E-2</v>
      </c>
      <c r="Q45">
        <v>7.0553000000000005E-2</v>
      </c>
      <c r="R45">
        <v>7.0317000000000005E-2</v>
      </c>
      <c r="S45">
        <v>6.9873000000000005E-2</v>
      </c>
      <c r="T45">
        <v>6.9681000000000007E-2</v>
      </c>
      <c r="U45">
        <v>6.9468000000000002E-2</v>
      </c>
      <c r="V45">
        <v>6.9444000000000006E-2</v>
      </c>
      <c r="W45">
        <v>6.9438E-2</v>
      </c>
      <c r="X45">
        <v>6.9481000000000001E-2</v>
      </c>
      <c r="Y45">
        <v>6.9456000000000004E-2</v>
      </c>
      <c r="Z45">
        <v>6.9376999999999994E-2</v>
      </c>
      <c r="AA45">
        <v>6.9352999999999998E-2</v>
      </c>
      <c r="AB45">
        <v>6.9419999999999996E-2</v>
      </c>
      <c r="AC45">
        <v>6.9336999999999996E-2</v>
      </c>
      <c r="AD45">
        <v>6.9344000000000003E-2</v>
      </c>
      <c r="AE45">
        <v>6.9265999999999994E-2</v>
      </c>
      <c r="AF45">
        <v>6.9270999999999999E-2</v>
      </c>
      <c r="AG45">
        <v>6.9389999999999993E-2</v>
      </c>
      <c r="AH45">
        <v>6.9554000000000005E-2</v>
      </c>
      <c r="AI45">
        <v>6.9539000000000004E-2</v>
      </c>
      <c r="AJ45" s="12">
        <v>-2E-3</v>
      </c>
    </row>
    <row r="46" spans="1:36" ht="14.5" x14ac:dyDescent="0.35">
      <c r="A46" t="s">
        <v>145</v>
      </c>
      <c r="B46" t="s">
        <v>497</v>
      </c>
      <c r="C46" t="s">
        <v>498</v>
      </c>
      <c r="D46" t="s">
        <v>158</v>
      </c>
      <c r="F46">
        <v>0.19664200000000001</v>
      </c>
      <c r="G46">
        <v>0.22250400000000001</v>
      </c>
      <c r="H46">
        <v>0.24876300000000001</v>
      </c>
      <c r="I46">
        <v>0.27291300000000002</v>
      </c>
      <c r="J46">
        <v>0.28973199999999999</v>
      </c>
      <c r="K46">
        <v>0.30654199999999998</v>
      </c>
      <c r="L46">
        <v>0.32318000000000002</v>
      </c>
      <c r="M46">
        <v>0.33524599999999999</v>
      </c>
      <c r="N46">
        <v>0.34961100000000001</v>
      </c>
      <c r="O46">
        <v>0.359294</v>
      </c>
      <c r="P46">
        <v>0.37496800000000002</v>
      </c>
      <c r="Q46">
        <v>0.38534299999999999</v>
      </c>
      <c r="R46">
        <v>0.39992800000000001</v>
      </c>
      <c r="S46">
        <v>0.411719</v>
      </c>
      <c r="T46">
        <v>0.41669400000000001</v>
      </c>
      <c r="U46">
        <v>0.43135800000000002</v>
      </c>
      <c r="V46">
        <v>0.44671</v>
      </c>
      <c r="W46">
        <v>0.46120499999999998</v>
      </c>
      <c r="X46">
        <v>0.483238</v>
      </c>
      <c r="Y46">
        <v>0.502668</v>
      </c>
      <c r="Z46">
        <v>0.51812100000000005</v>
      </c>
      <c r="AA46">
        <v>0.53718500000000002</v>
      </c>
      <c r="AB46">
        <v>0.55872699999999997</v>
      </c>
      <c r="AC46">
        <v>0.57215899999999997</v>
      </c>
      <c r="AD46">
        <v>0.59490100000000001</v>
      </c>
      <c r="AE46">
        <v>0.62314899999999995</v>
      </c>
      <c r="AF46">
        <v>0.64045399999999997</v>
      </c>
      <c r="AG46">
        <v>0.66661899999999996</v>
      </c>
      <c r="AH46">
        <v>0.68904200000000004</v>
      </c>
      <c r="AI46">
        <v>0.70327600000000001</v>
      </c>
      <c r="AJ46" s="12">
        <v>4.4999999999999998E-2</v>
      </c>
    </row>
    <row r="47" spans="1:36" ht="14.5" x14ac:dyDescent="0.35">
      <c r="A47" t="s">
        <v>146</v>
      </c>
      <c r="B47" t="s">
        <v>499</v>
      </c>
      <c r="C47" t="s">
        <v>500</v>
      </c>
      <c r="D47" t="s">
        <v>158</v>
      </c>
      <c r="F47">
        <v>6.888E-3</v>
      </c>
      <c r="G47">
        <v>6.94E-3</v>
      </c>
      <c r="H47">
        <v>6.8659999999999997E-3</v>
      </c>
      <c r="I47">
        <v>6.7790000000000003E-3</v>
      </c>
      <c r="J47">
        <v>6.7140000000000003E-3</v>
      </c>
      <c r="K47">
        <v>6.6610000000000003E-3</v>
      </c>
      <c r="L47">
        <v>6.6379999999999998E-3</v>
      </c>
      <c r="M47">
        <v>6.6249999999999998E-3</v>
      </c>
      <c r="N47">
        <v>6.5950000000000002E-3</v>
      </c>
      <c r="O47">
        <v>6.5900000000000004E-3</v>
      </c>
      <c r="P47">
        <v>6.587E-3</v>
      </c>
      <c r="Q47">
        <v>6.5719999999999997E-3</v>
      </c>
      <c r="R47">
        <v>6.5770000000000004E-3</v>
      </c>
      <c r="S47">
        <v>6.5779999999999996E-3</v>
      </c>
      <c r="T47">
        <v>6.561E-3</v>
      </c>
      <c r="U47">
        <v>6.5370000000000003E-3</v>
      </c>
      <c r="V47">
        <v>6.5279999999999999E-3</v>
      </c>
      <c r="W47">
        <v>6.5209999999999999E-3</v>
      </c>
      <c r="X47">
        <v>6.5300000000000002E-3</v>
      </c>
      <c r="Y47">
        <v>6.5160000000000001E-3</v>
      </c>
      <c r="Z47">
        <v>6.5079999999999999E-3</v>
      </c>
      <c r="AA47">
        <v>6.5279999999999999E-3</v>
      </c>
      <c r="AB47">
        <v>6.5370000000000003E-3</v>
      </c>
      <c r="AC47">
        <v>6.5269999999999998E-3</v>
      </c>
      <c r="AD47">
        <v>6.5209999999999999E-3</v>
      </c>
      <c r="AE47">
        <v>6.522E-3</v>
      </c>
      <c r="AF47">
        <v>6.5209999999999999E-3</v>
      </c>
      <c r="AG47">
        <v>6.5360000000000001E-3</v>
      </c>
      <c r="AH47">
        <v>6.5399999999999998E-3</v>
      </c>
      <c r="AI47">
        <v>6.5370000000000003E-3</v>
      </c>
      <c r="AJ47" s="12">
        <v>-2E-3</v>
      </c>
    </row>
    <row r="48" spans="1:36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</sheetData>
  <pageMargins left="0.75" right="0.75" top="1" bottom="1" header="0.5" footer="0.5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topLeftCell="F1" workbookViewId="0">
      <selection activeCell="AG1" sqref="AG1"/>
    </sheetView>
    <sheetView workbookViewId="1">
      <selection activeCell="AE10" sqref="AE10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topLeftCell="F1" workbookViewId="0">
      <selection activeCell="AG1" sqref="AG1:AG11"/>
    </sheetView>
    <sheetView workbookViewId="1">
      <selection activeCell="AB7" sqref="AB7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B1" activeCellId="1" sqref="C1:C1048576 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0584-3B8E-442A-A651-1BB3BD061418}">
  <dimension ref="A1:AI96"/>
  <sheetViews>
    <sheetView workbookViewId="0">
      <selection activeCell="I15" sqref="I15"/>
    </sheetView>
    <sheetView workbookViewId="1"/>
  </sheetViews>
  <sheetFormatPr defaultRowHeight="14.5" x14ac:dyDescent="0.35"/>
  <sheetData>
    <row r="1" spans="1:35" x14ac:dyDescent="0.35">
      <c r="A1" t="s">
        <v>90</v>
      </c>
    </row>
    <row r="2" spans="1:35" x14ac:dyDescent="0.35">
      <c r="A2" t="s">
        <v>501</v>
      </c>
    </row>
    <row r="3" spans="1:35" x14ac:dyDescent="0.35">
      <c r="A3" t="s">
        <v>502</v>
      </c>
    </row>
    <row r="4" spans="1:35" x14ac:dyDescent="0.35">
      <c r="A4" t="s">
        <v>91</v>
      </c>
    </row>
    <row r="5" spans="1:35" x14ac:dyDescent="0.35">
      <c r="B5" t="s">
        <v>92</v>
      </c>
      <c r="C5" t="s">
        <v>120</v>
      </c>
      <c r="D5" t="s">
        <v>121</v>
      </c>
      <c r="E5">
        <v>2021</v>
      </c>
      <c r="F5">
        <v>2022</v>
      </c>
      <c r="G5">
        <v>2023</v>
      </c>
      <c r="H5">
        <v>2024</v>
      </c>
      <c r="I5">
        <v>2025</v>
      </c>
      <c r="J5">
        <v>2026</v>
      </c>
      <c r="K5">
        <v>2027</v>
      </c>
      <c r="L5">
        <v>2028</v>
      </c>
      <c r="M5">
        <v>2029</v>
      </c>
      <c r="N5">
        <v>2030</v>
      </c>
      <c r="O5">
        <v>2031</v>
      </c>
      <c r="P5">
        <v>2032</v>
      </c>
      <c r="Q5">
        <v>2033</v>
      </c>
      <c r="R5">
        <v>2034</v>
      </c>
      <c r="S5">
        <v>2035</v>
      </c>
      <c r="T5">
        <v>2036</v>
      </c>
      <c r="U5">
        <v>2037</v>
      </c>
      <c r="V5">
        <v>2038</v>
      </c>
      <c r="W5">
        <v>2039</v>
      </c>
      <c r="X5">
        <v>2040</v>
      </c>
      <c r="Y5">
        <v>2041</v>
      </c>
      <c r="Z5">
        <v>2042</v>
      </c>
      <c r="AA5">
        <v>2043</v>
      </c>
      <c r="AB5">
        <v>2044</v>
      </c>
      <c r="AC5">
        <v>2045</v>
      </c>
      <c r="AD5">
        <v>2046</v>
      </c>
      <c r="AE5">
        <v>2047</v>
      </c>
      <c r="AF5">
        <v>2048</v>
      </c>
      <c r="AG5">
        <v>2049</v>
      </c>
      <c r="AH5">
        <v>2050</v>
      </c>
      <c r="AI5" t="s">
        <v>503</v>
      </c>
    </row>
    <row r="6" spans="1:35" x14ac:dyDescent="0.35">
      <c r="A6" t="s">
        <v>13</v>
      </c>
      <c r="B6" t="s">
        <v>504</v>
      </c>
      <c r="C6" t="s">
        <v>505</v>
      </c>
      <c r="D6" t="s">
        <v>122</v>
      </c>
      <c r="F6">
        <v>14541.972656</v>
      </c>
      <c r="G6">
        <v>14586.113281</v>
      </c>
      <c r="H6">
        <v>14429.691406</v>
      </c>
      <c r="I6">
        <v>14201.924805000001</v>
      </c>
      <c r="J6">
        <v>14016.908203000001</v>
      </c>
      <c r="K6">
        <v>13860.761719</v>
      </c>
      <c r="L6">
        <v>13679.085938</v>
      </c>
      <c r="M6">
        <v>13473.831055000001</v>
      </c>
      <c r="N6">
        <v>13253.083008</v>
      </c>
      <c r="O6">
        <v>13044.084961</v>
      </c>
      <c r="P6">
        <v>12836.977539</v>
      </c>
      <c r="Q6">
        <v>12674.038086</v>
      </c>
      <c r="R6">
        <v>12534.655273</v>
      </c>
      <c r="S6">
        <v>12394.663086</v>
      </c>
      <c r="T6">
        <v>12251.546875</v>
      </c>
      <c r="U6">
        <v>12130.821289</v>
      </c>
      <c r="V6">
        <v>12028.415039</v>
      </c>
      <c r="W6">
        <v>11933.921875</v>
      </c>
      <c r="X6">
        <v>11864.000977</v>
      </c>
      <c r="Y6">
        <v>11805.395508</v>
      </c>
      <c r="Z6">
        <v>11762.741211</v>
      </c>
      <c r="AA6">
        <v>11733.643555000001</v>
      </c>
      <c r="AB6">
        <v>11725.385742</v>
      </c>
      <c r="AC6">
        <v>11735.774414</v>
      </c>
      <c r="AD6">
        <v>11770.762694999999</v>
      </c>
      <c r="AE6">
        <v>11824.348633</v>
      </c>
      <c r="AF6">
        <v>11889.714844</v>
      </c>
      <c r="AG6">
        <v>11962.909180000001</v>
      </c>
      <c r="AH6">
        <v>12054.454102</v>
      </c>
      <c r="AI6" s="12">
        <v>-7.0000000000000001E-3</v>
      </c>
    </row>
    <row r="7" spans="1:35" x14ac:dyDescent="0.35">
      <c r="A7" t="s">
        <v>93</v>
      </c>
      <c r="B7" t="s">
        <v>506</v>
      </c>
      <c r="C7" t="s">
        <v>507</v>
      </c>
      <c r="D7" t="s">
        <v>122</v>
      </c>
      <c r="F7">
        <v>14415.272461</v>
      </c>
      <c r="G7">
        <v>14443.935546999999</v>
      </c>
      <c r="H7">
        <v>14272.423828000001</v>
      </c>
      <c r="I7">
        <v>14024.321289</v>
      </c>
      <c r="J7">
        <v>13815.495117</v>
      </c>
      <c r="K7">
        <v>13632.25</v>
      </c>
      <c r="L7">
        <v>13419.692383</v>
      </c>
      <c r="M7">
        <v>13179.959961</v>
      </c>
      <c r="N7">
        <v>12922.150390999999</v>
      </c>
      <c r="O7">
        <v>12678.574219</v>
      </c>
      <c r="P7">
        <v>12437.037109000001</v>
      </c>
      <c r="Q7">
        <v>12238.958984000001</v>
      </c>
      <c r="R7">
        <v>12063.409180000001</v>
      </c>
      <c r="S7">
        <v>11887.983398</v>
      </c>
      <c r="T7">
        <v>11710.702148</v>
      </c>
      <c r="U7">
        <v>11556.080078000001</v>
      </c>
      <c r="V7">
        <v>11421.212890999999</v>
      </c>
      <c r="W7">
        <v>11295.928711</v>
      </c>
      <c r="X7">
        <v>11196.765625</v>
      </c>
      <c r="Y7">
        <v>11110.766602</v>
      </c>
      <c r="Z7">
        <v>11042.224609000001</v>
      </c>
      <c r="AA7">
        <v>10988.434569999999</v>
      </c>
      <c r="AB7">
        <v>10958.347656</v>
      </c>
      <c r="AC7">
        <v>10949.109375</v>
      </c>
      <c r="AD7">
        <v>10963.973633</v>
      </c>
      <c r="AE7">
        <v>10998.306640999999</v>
      </c>
      <c r="AF7">
        <v>11045.133789</v>
      </c>
      <c r="AG7">
        <v>11100.259765999999</v>
      </c>
      <c r="AH7">
        <v>11174.059569999999</v>
      </c>
      <c r="AI7" s="12">
        <v>-8.9999999999999993E-3</v>
      </c>
    </row>
    <row r="8" spans="1:35" x14ac:dyDescent="0.35">
      <c r="A8" t="s">
        <v>94</v>
      </c>
      <c r="B8" t="s">
        <v>508</v>
      </c>
      <c r="C8" t="s">
        <v>509</v>
      </c>
      <c r="D8" t="s">
        <v>122</v>
      </c>
      <c r="F8">
        <v>31.110834000000001</v>
      </c>
      <c r="G8">
        <v>31.640059999999998</v>
      </c>
      <c r="H8">
        <v>29.552766999999999</v>
      </c>
      <c r="I8">
        <v>29.441513</v>
      </c>
      <c r="J8">
        <v>28.728484999999999</v>
      </c>
      <c r="K8">
        <v>27.952176999999999</v>
      </c>
      <c r="L8">
        <v>27.018059000000001</v>
      </c>
      <c r="M8">
        <v>25.972712999999999</v>
      </c>
      <c r="N8">
        <v>24.873795000000001</v>
      </c>
      <c r="O8">
        <v>23.800640000000001</v>
      </c>
      <c r="P8">
        <v>22.75461</v>
      </c>
      <c r="Q8">
        <v>21.823027</v>
      </c>
      <c r="R8">
        <v>20.987984000000001</v>
      </c>
      <c r="S8">
        <v>20.244168999999999</v>
      </c>
      <c r="T8">
        <v>19.537762000000001</v>
      </c>
      <c r="U8">
        <v>19.024712000000001</v>
      </c>
      <c r="V8">
        <v>18.648620999999999</v>
      </c>
      <c r="W8">
        <v>18.398510000000002</v>
      </c>
      <c r="X8">
        <v>18.275644</v>
      </c>
      <c r="Y8">
        <v>18.222812999999999</v>
      </c>
      <c r="Z8">
        <v>18.236134</v>
      </c>
      <c r="AA8">
        <v>18.340064999999999</v>
      </c>
      <c r="AB8">
        <v>18.452594999999999</v>
      </c>
      <c r="AC8">
        <v>18.609615000000002</v>
      </c>
      <c r="AD8">
        <v>18.756809000000001</v>
      </c>
      <c r="AE8">
        <v>19.004078</v>
      </c>
      <c r="AF8">
        <v>19.229309000000001</v>
      </c>
      <c r="AG8">
        <v>19.515996999999999</v>
      </c>
      <c r="AH8">
        <v>19.788425</v>
      </c>
      <c r="AI8" s="12">
        <v>-1.6E-2</v>
      </c>
    </row>
    <row r="9" spans="1:35" x14ac:dyDescent="0.35">
      <c r="A9" t="s">
        <v>95</v>
      </c>
      <c r="B9" t="s">
        <v>510</v>
      </c>
      <c r="C9" t="s">
        <v>511</v>
      </c>
      <c r="D9" t="s">
        <v>122</v>
      </c>
      <c r="F9">
        <v>61.460402999999999</v>
      </c>
      <c r="G9">
        <v>64.699020000000004</v>
      </c>
      <c r="H9">
        <v>67.503647000000001</v>
      </c>
      <c r="I9">
        <v>70.684073999999995</v>
      </c>
      <c r="J9">
        <v>74.503555000000006</v>
      </c>
      <c r="K9">
        <v>77.632530000000003</v>
      </c>
      <c r="L9">
        <v>81.324982000000006</v>
      </c>
      <c r="M9">
        <v>84.520767000000006</v>
      </c>
      <c r="N9">
        <v>86.959732000000002</v>
      </c>
      <c r="O9">
        <v>89.758049</v>
      </c>
      <c r="P9">
        <v>91.490157999999994</v>
      </c>
      <c r="Q9">
        <v>93.247542999999993</v>
      </c>
      <c r="R9">
        <v>95.158996999999999</v>
      </c>
      <c r="S9">
        <v>96.641707999999994</v>
      </c>
      <c r="T9">
        <v>98.053237999999993</v>
      </c>
      <c r="U9">
        <v>99.864699999999999</v>
      </c>
      <c r="V9">
        <v>101.36190000000001</v>
      </c>
      <c r="W9">
        <v>102.785622</v>
      </c>
      <c r="X9">
        <v>104.47521999999999</v>
      </c>
      <c r="Y9">
        <v>105.749611</v>
      </c>
      <c r="Z9">
        <v>107.324608</v>
      </c>
      <c r="AA9">
        <v>109.779274</v>
      </c>
      <c r="AB9">
        <v>110.920013</v>
      </c>
      <c r="AC9">
        <v>111.97983600000001</v>
      </c>
      <c r="AD9">
        <v>113.441277</v>
      </c>
      <c r="AE9">
        <v>115.037064</v>
      </c>
      <c r="AF9">
        <v>116.75106</v>
      </c>
      <c r="AG9">
        <v>118.593468</v>
      </c>
      <c r="AH9">
        <v>120.69574</v>
      </c>
      <c r="AI9" s="12">
        <v>2.4E-2</v>
      </c>
    </row>
    <row r="10" spans="1:35" x14ac:dyDescent="0.35">
      <c r="A10" t="s">
        <v>96</v>
      </c>
      <c r="B10" t="s">
        <v>512</v>
      </c>
      <c r="C10" t="s">
        <v>513</v>
      </c>
      <c r="D10" t="s">
        <v>122</v>
      </c>
      <c r="F10">
        <v>0.71288799999999997</v>
      </c>
      <c r="G10">
        <v>0.67766800000000005</v>
      </c>
      <c r="H10">
        <v>0.53775200000000001</v>
      </c>
      <c r="I10">
        <v>0.51500500000000005</v>
      </c>
      <c r="J10">
        <v>0.507019</v>
      </c>
      <c r="K10">
        <v>0.49244300000000002</v>
      </c>
      <c r="L10">
        <v>0.48183900000000002</v>
      </c>
      <c r="M10">
        <v>0.470472</v>
      </c>
      <c r="N10">
        <v>0.44594200000000001</v>
      </c>
      <c r="O10">
        <v>0.44344499999999998</v>
      </c>
      <c r="P10">
        <v>0.43788300000000002</v>
      </c>
      <c r="Q10">
        <v>0.43343399999999999</v>
      </c>
      <c r="R10">
        <v>0.43173299999999998</v>
      </c>
      <c r="S10">
        <v>0.43049900000000002</v>
      </c>
      <c r="T10">
        <v>0.42709599999999998</v>
      </c>
      <c r="U10">
        <v>0.42463099999999998</v>
      </c>
      <c r="V10">
        <v>0.42622700000000002</v>
      </c>
      <c r="W10">
        <v>0.37802400000000003</v>
      </c>
      <c r="X10">
        <v>0.33532600000000001</v>
      </c>
      <c r="Y10">
        <v>0.34005299999999999</v>
      </c>
      <c r="Z10">
        <v>0.343781</v>
      </c>
      <c r="AA10">
        <v>0.34665600000000002</v>
      </c>
      <c r="AB10">
        <v>0.34931299999999998</v>
      </c>
      <c r="AC10">
        <v>0.35186400000000001</v>
      </c>
      <c r="AD10">
        <v>0.35644799999999999</v>
      </c>
      <c r="AE10">
        <v>0.36170999999999998</v>
      </c>
      <c r="AF10">
        <v>0.367786</v>
      </c>
      <c r="AG10">
        <v>0.37404300000000001</v>
      </c>
      <c r="AH10">
        <v>0.38108199999999998</v>
      </c>
      <c r="AI10" s="12">
        <v>-2.1999999999999999E-2</v>
      </c>
    </row>
    <row r="11" spans="1:35" x14ac:dyDescent="0.35">
      <c r="A11" t="s">
        <v>97</v>
      </c>
      <c r="B11" t="s">
        <v>514</v>
      </c>
      <c r="C11" t="s">
        <v>515</v>
      </c>
      <c r="D11" t="s">
        <v>122</v>
      </c>
      <c r="F11">
        <v>0.79738799999999999</v>
      </c>
      <c r="G11">
        <v>0.735487</v>
      </c>
      <c r="H11">
        <v>0.54745600000000005</v>
      </c>
      <c r="I11">
        <v>0.54066800000000004</v>
      </c>
      <c r="J11">
        <v>0.54419300000000004</v>
      </c>
      <c r="K11">
        <v>0.56128199999999995</v>
      </c>
      <c r="L11">
        <v>0.31209199999999998</v>
      </c>
      <c r="M11">
        <v>0.33013999999999999</v>
      </c>
      <c r="N11">
        <v>0.384077</v>
      </c>
      <c r="O11">
        <v>0.43762600000000001</v>
      </c>
      <c r="P11">
        <v>0.48971900000000002</v>
      </c>
      <c r="Q11">
        <v>0.54025400000000001</v>
      </c>
      <c r="R11">
        <v>0.59017699999999995</v>
      </c>
      <c r="S11">
        <v>0.63807599999999998</v>
      </c>
      <c r="T11">
        <v>0.68416399999999999</v>
      </c>
      <c r="U11">
        <v>0.72875999999999996</v>
      </c>
      <c r="V11">
        <v>0.77158599999999999</v>
      </c>
      <c r="W11">
        <v>0.81298700000000002</v>
      </c>
      <c r="X11">
        <v>0.85285</v>
      </c>
      <c r="Y11">
        <v>0.89180899999999996</v>
      </c>
      <c r="Z11">
        <v>0.93071300000000001</v>
      </c>
      <c r="AA11">
        <v>0.96862199999999998</v>
      </c>
      <c r="AB11">
        <v>1.007558</v>
      </c>
      <c r="AC11">
        <v>1.0480309999999999</v>
      </c>
      <c r="AD11">
        <v>1.0965309999999999</v>
      </c>
      <c r="AE11">
        <v>1.1502429999999999</v>
      </c>
      <c r="AF11">
        <v>1.2091620000000001</v>
      </c>
      <c r="AG11">
        <v>1.2718959999999999</v>
      </c>
      <c r="AH11">
        <v>1.341161</v>
      </c>
      <c r="AI11" s="12">
        <v>1.9E-2</v>
      </c>
    </row>
    <row r="12" spans="1:35" x14ac:dyDescent="0.35">
      <c r="A12" t="s">
        <v>98</v>
      </c>
      <c r="B12" t="s">
        <v>516</v>
      </c>
      <c r="C12" t="s">
        <v>517</v>
      </c>
      <c r="D12" t="s">
        <v>122</v>
      </c>
      <c r="F12">
        <v>32.193668000000002</v>
      </c>
      <c r="G12">
        <v>43.907116000000002</v>
      </c>
      <c r="H12">
        <v>58.529483999999997</v>
      </c>
      <c r="I12">
        <v>75.757942</v>
      </c>
      <c r="J12">
        <v>96.391159000000002</v>
      </c>
      <c r="K12">
        <v>121.066132</v>
      </c>
      <c r="L12">
        <v>149.37681599999999</v>
      </c>
      <c r="M12">
        <v>181.62849399999999</v>
      </c>
      <c r="N12">
        <v>217.248322</v>
      </c>
      <c r="O12">
        <v>249.97737100000001</v>
      </c>
      <c r="P12">
        <v>283.60272200000003</v>
      </c>
      <c r="Q12">
        <v>317.79742399999998</v>
      </c>
      <c r="R12">
        <v>352.768036</v>
      </c>
      <c r="S12">
        <v>387.34478799999999</v>
      </c>
      <c r="T12">
        <v>420.69439699999998</v>
      </c>
      <c r="U12">
        <v>453.186218</v>
      </c>
      <c r="V12">
        <v>484.42330900000002</v>
      </c>
      <c r="W12">
        <v>513.99560499999995</v>
      </c>
      <c r="X12">
        <v>541.63085899999999</v>
      </c>
      <c r="Y12">
        <v>567.72460899999999</v>
      </c>
      <c r="Z12">
        <v>591.95019500000001</v>
      </c>
      <c r="AA12">
        <v>614.02081299999998</v>
      </c>
      <c r="AB12">
        <v>634.53887899999995</v>
      </c>
      <c r="AC12">
        <v>652.89733899999999</v>
      </c>
      <c r="AD12">
        <v>671.348206</v>
      </c>
      <c r="AE12">
        <v>688.68969700000002</v>
      </c>
      <c r="AF12">
        <v>705.21575900000005</v>
      </c>
      <c r="AG12">
        <v>721.08111599999995</v>
      </c>
      <c r="AH12">
        <v>736.37286400000005</v>
      </c>
      <c r="AI12" s="12">
        <v>0.11799999999999999</v>
      </c>
    </row>
    <row r="13" spans="1:35" x14ac:dyDescent="0.35">
      <c r="A13" t="s">
        <v>99</v>
      </c>
      <c r="B13" t="s">
        <v>518</v>
      </c>
      <c r="C13" t="s">
        <v>519</v>
      </c>
      <c r="D13" t="s">
        <v>122</v>
      </c>
      <c r="F13">
        <v>0.42613899999999999</v>
      </c>
      <c r="G13">
        <v>0.51818299999999995</v>
      </c>
      <c r="H13">
        <v>0.59576700000000005</v>
      </c>
      <c r="I13">
        <v>0.66511799999999999</v>
      </c>
      <c r="J13">
        <v>0.73787199999999997</v>
      </c>
      <c r="K13">
        <v>0.80678000000000005</v>
      </c>
      <c r="L13">
        <v>0.87969799999999998</v>
      </c>
      <c r="M13">
        <v>0.94835800000000003</v>
      </c>
      <c r="N13">
        <v>1.0205519999999999</v>
      </c>
      <c r="O13">
        <v>1.0934459999999999</v>
      </c>
      <c r="P13">
        <v>1.1656569999999999</v>
      </c>
      <c r="Q13">
        <v>1.2371049999999999</v>
      </c>
      <c r="R13">
        <v>1.3096950000000001</v>
      </c>
      <c r="S13">
        <v>1.3809180000000001</v>
      </c>
      <c r="T13">
        <v>1.4474880000000001</v>
      </c>
      <c r="U13">
        <v>1.512508</v>
      </c>
      <c r="V13">
        <v>1.570883</v>
      </c>
      <c r="W13">
        <v>1.623062</v>
      </c>
      <c r="X13">
        <v>1.665691</v>
      </c>
      <c r="Y13">
        <v>1.699897</v>
      </c>
      <c r="Z13">
        <v>1.7316929999999999</v>
      </c>
      <c r="AA13">
        <v>1.7536229999999999</v>
      </c>
      <c r="AB13">
        <v>1.769871</v>
      </c>
      <c r="AC13">
        <v>1.7791170000000001</v>
      </c>
      <c r="AD13">
        <v>1.7894969999999999</v>
      </c>
      <c r="AE13">
        <v>1.800149</v>
      </c>
      <c r="AF13">
        <v>1.8077129999999999</v>
      </c>
      <c r="AG13">
        <v>1.8132870000000001</v>
      </c>
      <c r="AH13">
        <v>1.8167770000000001</v>
      </c>
      <c r="AI13" s="12">
        <v>5.2999999999999999E-2</v>
      </c>
    </row>
    <row r="14" spans="1:35" x14ac:dyDescent="0.35">
      <c r="A14" t="s">
        <v>100</v>
      </c>
      <c r="B14" t="s">
        <v>520</v>
      </c>
      <c r="C14" t="s">
        <v>521</v>
      </c>
      <c r="D14" t="s">
        <v>122</v>
      </c>
      <c r="F14">
        <v>951.50280799999996</v>
      </c>
      <c r="G14">
        <v>942.55828899999995</v>
      </c>
      <c r="H14">
        <v>925.34039299999995</v>
      </c>
      <c r="I14">
        <v>912.45153800000003</v>
      </c>
      <c r="J14">
        <v>903.11096199999997</v>
      </c>
      <c r="K14">
        <v>894.80664100000001</v>
      </c>
      <c r="L14">
        <v>888.38452099999995</v>
      </c>
      <c r="M14">
        <v>882.99560499999995</v>
      </c>
      <c r="N14">
        <v>877.03247099999999</v>
      </c>
      <c r="O14">
        <v>872.79089399999998</v>
      </c>
      <c r="P14">
        <v>871.79064900000003</v>
      </c>
      <c r="Q14">
        <v>871.86755400000004</v>
      </c>
      <c r="R14">
        <v>873.03363000000002</v>
      </c>
      <c r="S14">
        <v>875.073486</v>
      </c>
      <c r="T14">
        <v>877.49945100000002</v>
      </c>
      <c r="U14">
        <v>881.02331500000003</v>
      </c>
      <c r="V14">
        <v>885.54095500000005</v>
      </c>
      <c r="W14">
        <v>889.79608199999996</v>
      </c>
      <c r="X14">
        <v>896.14636199999995</v>
      </c>
      <c r="Y14">
        <v>903.92437700000005</v>
      </c>
      <c r="Z14">
        <v>911.92645300000004</v>
      </c>
      <c r="AA14">
        <v>919.04620399999999</v>
      </c>
      <c r="AB14">
        <v>925.47399900000005</v>
      </c>
      <c r="AC14">
        <v>932.77233899999999</v>
      </c>
      <c r="AD14">
        <v>941.28070100000002</v>
      </c>
      <c r="AE14">
        <v>951.49883999999997</v>
      </c>
      <c r="AF14">
        <v>960.51415999999995</v>
      </c>
      <c r="AG14">
        <v>969.57879600000001</v>
      </c>
      <c r="AH14">
        <v>981.59570299999996</v>
      </c>
      <c r="AI14" s="12">
        <v>1E-3</v>
      </c>
    </row>
    <row r="15" spans="1:35" x14ac:dyDescent="0.35">
      <c r="A15" t="s">
        <v>93</v>
      </c>
      <c r="B15" t="s">
        <v>522</v>
      </c>
      <c r="C15" t="s">
        <v>523</v>
      </c>
      <c r="D15" t="s">
        <v>122</v>
      </c>
      <c r="F15">
        <v>657.76745600000004</v>
      </c>
      <c r="G15">
        <v>651.25982699999997</v>
      </c>
      <c r="H15">
        <v>640.80761700000005</v>
      </c>
      <c r="I15">
        <v>634.44543499999997</v>
      </c>
      <c r="J15">
        <v>630.82428000000004</v>
      </c>
      <c r="K15">
        <v>624.78125</v>
      </c>
      <c r="L15">
        <v>620.947632</v>
      </c>
      <c r="M15">
        <v>618.08074999999997</v>
      </c>
      <c r="N15">
        <v>615.03594999999996</v>
      </c>
      <c r="O15">
        <v>613.48315400000001</v>
      </c>
      <c r="P15">
        <v>614.07128899999998</v>
      </c>
      <c r="Q15">
        <v>615.42193599999996</v>
      </c>
      <c r="R15">
        <v>617.641479</v>
      </c>
      <c r="S15">
        <v>620.38317900000004</v>
      </c>
      <c r="T15">
        <v>623.32220500000005</v>
      </c>
      <c r="U15">
        <v>627.02630599999998</v>
      </c>
      <c r="V15">
        <v>631.23345900000004</v>
      </c>
      <c r="W15">
        <v>635.20404099999996</v>
      </c>
      <c r="X15">
        <v>640.80859399999997</v>
      </c>
      <c r="Y15">
        <v>646.77948000000004</v>
      </c>
      <c r="Z15">
        <v>653.38256799999999</v>
      </c>
      <c r="AA15">
        <v>659.03369099999998</v>
      </c>
      <c r="AB15">
        <v>663.90283199999999</v>
      </c>
      <c r="AC15">
        <v>669.03552200000001</v>
      </c>
      <c r="AD15">
        <v>675.10998500000005</v>
      </c>
      <c r="AE15">
        <v>682.46606399999996</v>
      </c>
      <c r="AF15">
        <v>688.97082499999999</v>
      </c>
      <c r="AG15">
        <v>695.63995399999999</v>
      </c>
      <c r="AH15">
        <v>704.23315400000001</v>
      </c>
      <c r="AI15" s="12">
        <v>2E-3</v>
      </c>
    </row>
    <row r="16" spans="1:35" x14ac:dyDescent="0.35">
      <c r="A16" t="s">
        <v>94</v>
      </c>
      <c r="B16" t="s">
        <v>524</v>
      </c>
      <c r="C16" t="s">
        <v>525</v>
      </c>
      <c r="D16" t="s">
        <v>122</v>
      </c>
      <c r="F16">
        <v>3.5136699999999998</v>
      </c>
      <c r="G16">
        <v>3.389497</v>
      </c>
      <c r="H16">
        <v>2.991625</v>
      </c>
      <c r="I16">
        <v>2.9037060000000001</v>
      </c>
      <c r="J16">
        <v>2.7676799999999999</v>
      </c>
      <c r="K16">
        <v>2.7080980000000001</v>
      </c>
      <c r="L16">
        <v>2.6648450000000001</v>
      </c>
      <c r="M16">
        <v>2.6710020000000001</v>
      </c>
      <c r="N16">
        <v>2.68058</v>
      </c>
      <c r="O16">
        <v>2.705457</v>
      </c>
      <c r="P16">
        <v>2.745193</v>
      </c>
      <c r="Q16">
        <v>2.803118</v>
      </c>
      <c r="R16">
        <v>2.8754189999999999</v>
      </c>
      <c r="S16">
        <v>2.972388</v>
      </c>
      <c r="T16">
        <v>3.075218</v>
      </c>
      <c r="U16">
        <v>3.2065070000000002</v>
      </c>
      <c r="V16">
        <v>3.3501609999999999</v>
      </c>
      <c r="W16">
        <v>3.5010400000000002</v>
      </c>
      <c r="X16">
        <v>3.6667809999999998</v>
      </c>
      <c r="Y16">
        <v>3.843432</v>
      </c>
      <c r="Z16">
        <v>4.0169430000000004</v>
      </c>
      <c r="AA16">
        <v>4.194909</v>
      </c>
      <c r="AB16">
        <v>4.3540520000000003</v>
      </c>
      <c r="AC16">
        <v>4.5155190000000003</v>
      </c>
      <c r="AD16">
        <v>4.6677289999999996</v>
      </c>
      <c r="AE16">
        <v>4.8359430000000003</v>
      </c>
      <c r="AF16">
        <v>4.9793599999999998</v>
      </c>
      <c r="AG16">
        <v>5.1316860000000002</v>
      </c>
      <c r="AH16">
        <v>5.2824540000000004</v>
      </c>
      <c r="AI16" s="12">
        <v>1.4999999999999999E-2</v>
      </c>
    </row>
    <row r="17" spans="1:35" x14ac:dyDescent="0.35">
      <c r="A17" t="s">
        <v>95</v>
      </c>
      <c r="B17" t="s">
        <v>526</v>
      </c>
      <c r="C17" t="s">
        <v>527</v>
      </c>
      <c r="D17" t="s">
        <v>122</v>
      </c>
      <c r="F17">
        <v>289.12039199999998</v>
      </c>
      <c r="G17">
        <v>286.82144199999999</v>
      </c>
      <c r="H17">
        <v>280.46920799999998</v>
      </c>
      <c r="I17">
        <v>274.07836900000001</v>
      </c>
      <c r="J17">
        <v>268.54092400000002</v>
      </c>
      <c r="K17">
        <v>266.37576300000001</v>
      </c>
      <c r="L17">
        <v>263.84298699999999</v>
      </c>
      <c r="M17">
        <v>261.31542999999999</v>
      </c>
      <c r="N17">
        <v>258.401184</v>
      </c>
      <c r="O17">
        <v>255.69387800000001</v>
      </c>
      <c r="P17">
        <v>254.05813599999999</v>
      </c>
      <c r="Q17">
        <v>252.705139</v>
      </c>
      <c r="R17">
        <v>251.542633</v>
      </c>
      <c r="S17">
        <v>250.69047499999999</v>
      </c>
      <c r="T17">
        <v>250.00555399999999</v>
      </c>
      <c r="U17">
        <v>249.60524000000001</v>
      </c>
      <c r="V17">
        <v>249.66021699999999</v>
      </c>
      <c r="W17">
        <v>249.65734900000001</v>
      </c>
      <c r="X17">
        <v>250.07077000000001</v>
      </c>
      <c r="Y17">
        <v>251.505585</v>
      </c>
      <c r="Z17">
        <v>252.50730899999999</v>
      </c>
      <c r="AA17">
        <v>253.54638700000001</v>
      </c>
      <c r="AB17">
        <v>254.66670199999999</v>
      </c>
      <c r="AC17">
        <v>256.36206099999998</v>
      </c>
      <c r="AD17">
        <v>258.30450400000001</v>
      </c>
      <c r="AE17">
        <v>260.63464399999998</v>
      </c>
      <c r="AF17">
        <v>262.62152099999997</v>
      </c>
      <c r="AG17">
        <v>264.464203</v>
      </c>
      <c r="AH17">
        <v>267.307861</v>
      </c>
      <c r="AI17" s="12">
        <v>-3.0000000000000001E-3</v>
      </c>
    </row>
    <row r="18" spans="1:35" x14ac:dyDescent="0.35">
      <c r="A18" t="s">
        <v>97</v>
      </c>
      <c r="B18" t="s">
        <v>528</v>
      </c>
      <c r="C18" t="s">
        <v>529</v>
      </c>
      <c r="D18" t="s">
        <v>122</v>
      </c>
      <c r="F18">
        <v>1.1919999999999999E-3</v>
      </c>
      <c r="G18">
        <v>5.9367000000000003E-2</v>
      </c>
      <c r="H18">
        <v>0.11705</v>
      </c>
      <c r="I18">
        <v>0.17241300000000001</v>
      </c>
      <c r="J18">
        <v>0.22949800000000001</v>
      </c>
      <c r="K18">
        <v>0.28361900000000001</v>
      </c>
      <c r="L18">
        <v>0.33646300000000001</v>
      </c>
      <c r="M18">
        <v>0.39336500000000002</v>
      </c>
      <c r="N18">
        <v>0.43659700000000001</v>
      </c>
      <c r="O18">
        <v>0.48442800000000003</v>
      </c>
      <c r="P18">
        <v>0.53945200000000004</v>
      </c>
      <c r="Q18">
        <v>0.60183900000000001</v>
      </c>
      <c r="R18">
        <v>0.67321399999999998</v>
      </c>
      <c r="S18">
        <v>0.75634199999999996</v>
      </c>
      <c r="T18">
        <v>0.853271</v>
      </c>
      <c r="U18">
        <v>0.96770199999999995</v>
      </c>
      <c r="V18">
        <v>1.1022019999999999</v>
      </c>
      <c r="W18">
        <v>1.257558</v>
      </c>
      <c r="X18">
        <v>1.4395659999999999</v>
      </c>
      <c r="Y18">
        <v>1.649748</v>
      </c>
      <c r="Z18">
        <v>1.8861079999999999</v>
      </c>
      <c r="AA18">
        <v>2.1497600000000001</v>
      </c>
      <c r="AB18">
        <v>2.4400059999999999</v>
      </c>
      <c r="AC18">
        <v>2.7592599999999998</v>
      </c>
      <c r="AD18">
        <v>3.1105109999999998</v>
      </c>
      <c r="AE18">
        <v>3.4898639999999999</v>
      </c>
      <c r="AF18">
        <v>3.885303</v>
      </c>
      <c r="AG18">
        <v>4.2978630000000004</v>
      </c>
      <c r="AH18">
        <v>4.7380370000000003</v>
      </c>
      <c r="AI18" s="12">
        <v>0.34399999999999997</v>
      </c>
    </row>
    <row r="19" spans="1:35" x14ac:dyDescent="0.35">
      <c r="A19" t="s">
        <v>96</v>
      </c>
      <c r="B19" t="s">
        <v>530</v>
      </c>
      <c r="C19" t="s">
        <v>531</v>
      </c>
      <c r="D19" t="s">
        <v>122</v>
      </c>
      <c r="F19">
        <v>1.100109</v>
      </c>
      <c r="G19">
        <v>1.0280959999999999</v>
      </c>
      <c r="H19">
        <v>0.95485699999999996</v>
      </c>
      <c r="I19">
        <v>0.85162800000000005</v>
      </c>
      <c r="J19">
        <v>0.74851699999999999</v>
      </c>
      <c r="K19">
        <v>0.657968</v>
      </c>
      <c r="L19">
        <v>0.59255500000000005</v>
      </c>
      <c r="M19">
        <v>0.53501100000000001</v>
      </c>
      <c r="N19">
        <v>0.478159</v>
      </c>
      <c r="O19">
        <v>0.42399300000000001</v>
      </c>
      <c r="P19">
        <v>0.376664</v>
      </c>
      <c r="Q19">
        <v>0.33548499999999998</v>
      </c>
      <c r="R19">
        <v>0.30089100000000002</v>
      </c>
      <c r="S19">
        <v>0.27107300000000001</v>
      </c>
      <c r="T19">
        <v>0.243198</v>
      </c>
      <c r="U19">
        <v>0.217586</v>
      </c>
      <c r="V19">
        <v>0.19492699999999999</v>
      </c>
      <c r="W19">
        <v>0.17607900000000001</v>
      </c>
      <c r="X19">
        <v>0.160581</v>
      </c>
      <c r="Y19">
        <v>0.14618200000000001</v>
      </c>
      <c r="Z19">
        <v>0.133464</v>
      </c>
      <c r="AA19">
        <v>0.121475</v>
      </c>
      <c r="AB19">
        <v>0.110383</v>
      </c>
      <c r="AC19">
        <v>9.9973999999999993E-2</v>
      </c>
      <c r="AD19">
        <v>8.7946999999999997E-2</v>
      </c>
      <c r="AE19">
        <v>7.2319999999999995E-2</v>
      </c>
      <c r="AF19">
        <v>5.7146000000000002E-2</v>
      </c>
      <c r="AG19">
        <v>4.5075999999999998E-2</v>
      </c>
      <c r="AH19">
        <v>3.4169999999999999E-2</v>
      </c>
      <c r="AI19" s="12">
        <v>-0.11700000000000001</v>
      </c>
    </row>
    <row r="20" spans="1:35" x14ac:dyDescent="0.35">
      <c r="A20" t="s">
        <v>98</v>
      </c>
      <c r="B20" t="s">
        <v>532</v>
      </c>
      <c r="C20" t="s">
        <v>533</v>
      </c>
      <c r="D20" t="s">
        <v>122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6</v>
      </c>
    </row>
    <row r="21" spans="1:35" x14ac:dyDescent="0.35">
      <c r="A21" t="s">
        <v>99</v>
      </c>
      <c r="B21" t="s">
        <v>534</v>
      </c>
      <c r="C21" t="s">
        <v>535</v>
      </c>
      <c r="D21" t="s">
        <v>122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6</v>
      </c>
    </row>
    <row r="22" spans="1:35" x14ac:dyDescent="0.35">
      <c r="A22" t="s">
        <v>101</v>
      </c>
      <c r="B22" t="s">
        <v>536</v>
      </c>
      <c r="C22" t="s">
        <v>537</v>
      </c>
      <c r="D22" t="s">
        <v>122</v>
      </c>
      <c r="F22">
        <v>5922.7910160000001</v>
      </c>
      <c r="G22">
        <v>5816.7055659999996</v>
      </c>
      <c r="H22">
        <v>5728.0952150000003</v>
      </c>
      <c r="I22">
        <v>5673.0986329999996</v>
      </c>
      <c r="J22">
        <v>5638.8964839999999</v>
      </c>
      <c r="K22">
        <v>5591.7084960000002</v>
      </c>
      <c r="L22">
        <v>5543.7119140000004</v>
      </c>
      <c r="M22">
        <v>5483.6694340000004</v>
      </c>
      <c r="N22">
        <v>5422.388672</v>
      </c>
      <c r="O22">
        <v>5371.3027339999999</v>
      </c>
      <c r="P22">
        <v>5340.158203</v>
      </c>
      <c r="Q22">
        <v>5306.5048829999996</v>
      </c>
      <c r="R22">
        <v>5278.7797849999997</v>
      </c>
      <c r="S22">
        <v>5261.2470700000003</v>
      </c>
      <c r="T22">
        <v>5242.9990230000003</v>
      </c>
      <c r="U22">
        <v>5237.6972660000001</v>
      </c>
      <c r="V22">
        <v>5236.3618159999996</v>
      </c>
      <c r="W22">
        <v>5238.3041990000002</v>
      </c>
      <c r="X22">
        <v>5247.9145509999998</v>
      </c>
      <c r="Y22">
        <v>5263.2084960000002</v>
      </c>
      <c r="Z22">
        <v>5281.4541019999997</v>
      </c>
      <c r="AA22">
        <v>5299.6816410000001</v>
      </c>
      <c r="AB22">
        <v>5316.7680659999996</v>
      </c>
      <c r="AC22">
        <v>5331.7001950000003</v>
      </c>
      <c r="AD22">
        <v>5353.1992190000001</v>
      </c>
      <c r="AE22">
        <v>5376.3164059999999</v>
      </c>
      <c r="AF22">
        <v>5393.3178710000002</v>
      </c>
      <c r="AG22">
        <v>5413.4169920000004</v>
      </c>
      <c r="AH22">
        <v>5450.0122069999998</v>
      </c>
      <c r="AI22" s="12">
        <v>-3.0000000000000001E-3</v>
      </c>
    </row>
    <row r="23" spans="1:35" x14ac:dyDescent="0.35">
      <c r="A23" t="s">
        <v>102</v>
      </c>
      <c r="B23" t="s">
        <v>538</v>
      </c>
      <c r="C23" t="s">
        <v>539</v>
      </c>
      <c r="D23" t="s">
        <v>122</v>
      </c>
      <c r="F23">
        <v>616.20519999999999</v>
      </c>
      <c r="G23">
        <v>611.60089100000005</v>
      </c>
      <c r="H23">
        <v>610.37268100000006</v>
      </c>
      <c r="I23">
        <v>612.19366500000001</v>
      </c>
      <c r="J23">
        <v>616.92590299999995</v>
      </c>
      <c r="K23">
        <v>620.02862500000003</v>
      </c>
      <c r="L23">
        <v>623.435608</v>
      </c>
      <c r="M23">
        <v>626.11090100000001</v>
      </c>
      <c r="N23">
        <v>629.31872599999997</v>
      </c>
      <c r="O23">
        <v>633.79577600000005</v>
      </c>
      <c r="P23">
        <v>641.25616500000001</v>
      </c>
      <c r="Q23">
        <v>647.76110800000004</v>
      </c>
      <c r="R23">
        <v>654.28460700000005</v>
      </c>
      <c r="S23">
        <v>661.13012700000002</v>
      </c>
      <c r="T23">
        <v>667.05139199999996</v>
      </c>
      <c r="U23">
        <v>674.55737299999998</v>
      </c>
      <c r="V23">
        <v>681.19171100000005</v>
      </c>
      <c r="W23">
        <v>688.82940699999995</v>
      </c>
      <c r="X23">
        <v>697.06719999999996</v>
      </c>
      <c r="Y23">
        <v>706.54357900000002</v>
      </c>
      <c r="Z23">
        <v>715.970642</v>
      </c>
      <c r="AA23">
        <v>725.08044400000006</v>
      </c>
      <c r="AB23">
        <v>734.180969</v>
      </c>
      <c r="AC23">
        <v>743.18780500000003</v>
      </c>
      <c r="AD23">
        <v>753.50970500000005</v>
      </c>
      <c r="AE23">
        <v>764.21655299999998</v>
      </c>
      <c r="AF23">
        <v>774.01879899999994</v>
      </c>
      <c r="AG23">
        <v>784.56542999999999</v>
      </c>
      <c r="AH23">
        <v>797.65808100000004</v>
      </c>
      <c r="AI23" s="12">
        <v>8.9999999999999993E-3</v>
      </c>
    </row>
    <row r="24" spans="1:35" x14ac:dyDescent="0.35">
      <c r="A24" t="s">
        <v>95</v>
      </c>
      <c r="B24" t="s">
        <v>540</v>
      </c>
      <c r="C24" t="s">
        <v>541</v>
      </c>
      <c r="D24" t="s">
        <v>122</v>
      </c>
      <c r="F24">
        <v>5252.3305659999996</v>
      </c>
      <c r="G24">
        <v>5150.2441410000001</v>
      </c>
      <c r="H24">
        <v>5062.3154299999997</v>
      </c>
      <c r="I24">
        <v>5004.9750979999999</v>
      </c>
      <c r="J24">
        <v>4965.6987300000001</v>
      </c>
      <c r="K24">
        <v>4915.5693359999996</v>
      </c>
      <c r="L24">
        <v>4864.6591799999997</v>
      </c>
      <c r="M24">
        <v>4802.8212890000004</v>
      </c>
      <c r="N24">
        <v>4739.4140619999998</v>
      </c>
      <c r="O24">
        <v>4684.7788090000004</v>
      </c>
      <c r="P24">
        <v>4646.6831050000001</v>
      </c>
      <c r="Q24">
        <v>4606.6586909999996</v>
      </c>
      <c r="R24">
        <v>4572.0830079999996</v>
      </c>
      <c r="S24">
        <v>4546.9648440000001</v>
      </c>
      <c r="T24">
        <v>4521.8164059999999</v>
      </c>
      <c r="U24">
        <v>4507.6464839999999</v>
      </c>
      <c r="V24">
        <v>4498.0512699999999</v>
      </c>
      <c r="W24">
        <v>4490.4604490000002</v>
      </c>
      <c r="X24">
        <v>4489.5615230000003</v>
      </c>
      <c r="Y24">
        <v>4492.7368159999996</v>
      </c>
      <c r="Z24">
        <v>4498.6596680000002</v>
      </c>
      <c r="AA24">
        <v>4504.6669920000004</v>
      </c>
      <c r="AB24">
        <v>4509.3803710000002</v>
      </c>
      <c r="AC24">
        <v>4511.908203</v>
      </c>
      <c r="AD24">
        <v>4519.439453</v>
      </c>
      <c r="AE24">
        <v>4527.9907229999999</v>
      </c>
      <c r="AF24">
        <v>4531.3125</v>
      </c>
      <c r="AG24">
        <v>4536.8085940000001</v>
      </c>
      <c r="AH24">
        <v>4555.8002930000002</v>
      </c>
      <c r="AI24" s="12">
        <v>-5.0000000000000001E-3</v>
      </c>
    </row>
    <row r="25" spans="1:35" x14ac:dyDescent="0.35">
      <c r="A25" t="s">
        <v>96</v>
      </c>
      <c r="B25" t="s">
        <v>542</v>
      </c>
      <c r="C25" t="s">
        <v>543</v>
      </c>
      <c r="D25" t="s">
        <v>122</v>
      </c>
      <c r="F25">
        <v>51.344929</v>
      </c>
      <c r="G25">
        <v>51.773192999999999</v>
      </c>
      <c r="H25">
        <v>51.965775000000001</v>
      </c>
      <c r="I25">
        <v>52.061793999999999</v>
      </c>
      <c r="J25">
        <v>52.003608999999997</v>
      </c>
      <c r="K25">
        <v>51.453991000000002</v>
      </c>
      <c r="L25">
        <v>50.587242000000003</v>
      </c>
      <c r="M25">
        <v>49.357909999999997</v>
      </c>
      <c r="N25">
        <v>47.935226</v>
      </c>
      <c r="O25">
        <v>46.656028999999997</v>
      </c>
      <c r="P25">
        <v>45.774757000000001</v>
      </c>
      <c r="Q25">
        <v>45.265822999999997</v>
      </c>
      <c r="R25">
        <v>45.213749</v>
      </c>
      <c r="S25">
        <v>45.570152</v>
      </c>
      <c r="T25">
        <v>46.181812000000001</v>
      </c>
      <c r="U25">
        <v>47.148071000000002</v>
      </c>
      <c r="V25">
        <v>48.373516000000002</v>
      </c>
      <c r="W25">
        <v>49.850357000000002</v>
      </c>
      <c r="X25">
        <v>51.657871</v>
      </c>
      <c r="Y25">
        <v>53.784999999999997</v>
      </c>
      <c r="Z25">
        <v>56.128627999999999</v>
      </c>
      <c r="AA25">
        <v>58.653038000000002</v>
      </c>
      <c r="AB25">
        <v>61.322830000000003</v>
      </c>
      <c r="AC25">
        <v>64.089225999999996</v>
      </c>
      <c r="AD25">
        <v>67.060805999999999</v>
      </c>
      <c r="AE25">
        <v>70.195708999999994</v>
      </c>
      <c r="AF25">
        <v>73.347763</v>
      </c>
      <c r="AG25">
        <v>76.647514000000001</v>
      </c>
      <c r="AH25">
        <v>80.336478999999997</v>
      </c>
      <c r="AI25" s="12">
        <v>1.6E-2</v>
      </c>
    </row>
    <row r="26" spans="1:35" x14ac:dyDescent="0.35">
      <c r="A26" t="s">
        <v>97</v>
      </c>
      <c r="B26" t="s">
        <v>544</v>
      </c>
      <c r="C26" t="s">
        <v>545</v>
      </c>
      <c r="D26" t="s">
        <v>122</v>
      </c>
      <c r="F26">
        <v>1.2452650000000001</v>
      </c>
      <c r="G26">
        <v>1.3861779999999999</v>
      </c>
      <c r="H26">
        <v>1.5248809999999999</v>
      </c>
      <c r="I26">
        <v>1.6560079999999999</v>
      </c>
      <c r="J26">
        <v>1.7862659999999999</v>
      </c>
      <c r="K26">
        <v>1.903707</v>
      </c>
      <c r="L26">
        <v>2.0105780000000002</v>
      </c>
      <c r="M26">
        <v>2.0996890000000001</v>
      </c>
      <c r="N26">
        <v>2.1804990000000002</v>
      </c>
      <c r="O26">
        <v>2.2604649999999999</v>
      </c>
      <c r="P26">
        <v>2.3478089999999998</v>
      </c>
      <c r="Q26">
        <v>2.4404729999999999</v>
      </c>
      <c r="R26">
        <v>2.5412210000000002</v>
      </c>
      <c r="S26">
        <v>2.6449829999999999</v>
      </c>
      <c r="T26">
        <v>2.752405</v>
      </c>
      <c r="U26">
        <v>2.87385</v>
      </c>
      <c r="V26">
        <v>3.004591</v>
      </c>
      <c r="W26">
        <v>3.1495850000000001</v>
      </c>
      <c r="X26">
        <v>3.3139080000000001</v>
      </c>
      <c r="Y26">
        <v>3.5006020000000002</v>
      </c>
      <c r="Z26">
        <v>3.7020719999999998</v>
      </c>
      <c r="AA26">
        <v>3.9170069999999999</v>
      </c>
      <c r="AB26">
        <v>4.1414160000000004</v>
      </c>
      <c r="AC26">
        <v>4.3768849999999997</v>
      </c>
      <c r="AD26">
        <v>4.632447</v>
      </c>
      <c r="AE26">
        <v>4.9017460000000002</v>
      </c>
      <c r="AF26">
        <v>5.1746309999999998</v>
      </c>
      <c r="AG26">
        <v>5.4474770000000001</v>
      </c>
      <c r="AH26">
        <v>5.7450359999999998</v>
      </c>
      <c r="AI26" s="12">
        <v>5.6000000000000001E-2</v>
      </c>
    </row>
    <row r="27" spans="1:35" x14ac:dyDescent="0.35">
      <c r="A27" t="s">
        <v>94</v>
      </c>
      <c r="B27" t="s">
        <v>546</v>
      </c>
      <c r="C27" t="s">
        <v>547</v>
      </c>
      <c r="D27" t="s">
        <v>122</v>
      </c>
      <c r="F27">
        <v>1.575329</v>
      </c>
      <c r="G27">
        <v>1.59209</v>
      </c>
      <c r="H27">
        <v>1.542675</v>
      </c>
      <c r="I27">
        <v>1.6006830000000001</v>
      </c>
      <c r="J27">
        <v>1.6393420000000001</v>
      </c>
      <c r="K27">
        <v>1.678971</v>
      </c>
      <c r="L27">
        <v>1.7193179999999999</v>
      </c>
      <c r="M27">
        <v>1.762707</v>
      </c>
      <c r="N27">
        <v>1.813895</v>
      </c>
      <c r="O27">
        <v>1.879181</v>
      </c>
      <c r="P27">
        <v>1.9543600000000001</v>
      </c>
      <c r="Q27">
        <v>2.0339360000000002</v>
      </c>
      <c r="R27">
        <v>2.113308</v>
      </c>
      <c r="S27">
        <v>2.196958</v>
      </c>
      <c r="T27">
        <v>2.2686670000000002</v>
      </c>
      <c r="U27">
        <v>2.3534449999999998</v>
      </c>
      <c r="V27">
        <v>2.433783</v>
      </c>
      <c r="W27">
        <v>2.5157970000000001</v>
      </c>
      <c r="X27">
        <v>2.6119849999999998</v>
      </c>
      <c r="Y27">
        <v>2.7199399999999998</v>
      </c>
      <c r="Z27">
        <v>2.8330769999999998</v>
      </c>
      <c r="AA27">
        <v>2.961128</v>
      </c>
      <c r="AB27">
        <v>3.087059</v>
      </c>
      <c r="AC27">
        <v>3.2187969999999999</v>
      </c>
      <c r="AD27">
        <v>3.346063</v>
      </c>
      <c r="AE27">
        <v>3.488648</v>
      </c>
      <c r="AF27">
        <v>3.6174729999999999</v>
      </c>
      <c r="AG27">
        <v>3.75576</v>
      </c>
      <c r="AH27">
        <v>3.8951479999999998</v>
      </c>
      <c r="AI27" s="12">
        <v>3.3000000000000002E-2</v>
      </c>
    </row>
    <row r="28" spans="1:35" x14ac:dyDescent="0.35">
      <c r="A28" t="s">
        <v>98</v>
      </c>
      <c r="B28" t="s">
        <v>548</v>
      </c>
      <c r="C28" t="s">
        <v>549</v>
      </c>
      <c r="D28" t="s">
        <v>122</v>
      </c>
      <c r="F28">
        <v>9.0132000000000004E-2</v>
      </c>
      <c r="G28">
        <v>0.10914600000000001</v>
      </c>
      <c r="H28">
        <v>0.14400499999999999</v>
      </c>
      <c r="I28">
        <v>0.16340499999999999</v>
      </c>
      <c r="J28">
        <v>0.180895</v>
      </c>
      <c r="K28">
        <v>0.19575699999999999</v>
      </c>
      <c r="L28">
        <v>0.20827399999999999</v>
      </c>
      <c r="M28">
        <v>0.21801599999999999</v>
      </c>
      <c r="N28">
        <v>0.225574</v>
      </c>
      <c r="O28">
        <v>0.231714</v>
      </c>
      <c r="P28">
        <v>0.23694499999999999</v>
      </c>
      <c r="Q28">
        <v>0.240285</v>
      </c>
      <c r="R28">
        <v>0.24247299999999999</v>
      </c>
      <c r="S28">
        <v>0.244232</v>
      </c>
      <c r="T28">
        <v>0.245169</v>
      </c>
      <c r="U28">
        <v>0.24673500000000001</v>
      </c>
      <c r="V28">
        <v>0.24945500000000001</v>
      </c>
      <c r="W28">
        <v>0.25267000000000001</v>
      </c>
      <c r="X28">
        <v>0.25714399999999998</v>
      </c>
      <c r="Y28">
        <v>0.26399899999999998</v>
      </c>
      <c r="Z28">
        <v>0.27311400000000002</v>
      </c>
      <c r="AA28">
        <v>0.28285100000000002</v>
      </c>
      <c r="AB28">
        <v>0.293846</v>
      </c>
      <c r="AC28">
        <v>0.30659700000000001</v>
      </c>
      <c r="AD28">
        <v>0.32178200000000001</v>
      </c>
      <c r="AE28">
        <v>0.33802500000000002</v>
      </c>
      <c r="AF28">
        <v>0.35486499999999999</v>
      </c>
      <c r="AG28">
        <v>0.37290400000000001</v>
      </c>
      <c r="AH28">
        <v>0.39289000000000002</v>
      </c>
      <c r="AI28" s="12">
        <v>5.3999999999999999E-2</v>
      </c>
    </row>
    <row r="29" spans="1:35" x14ac:dyDescent="0.35">
      <c r="A29" t="s">
        <v>99</v>
      </c>
      <c r="B29" t="s">
        <v>550</v>
      </c>
      <c r="C29" t="s">
        <v>551</v>
      </c>
      <c r="D29" t="s">
        <v>122</v>
      </c>
      <c r="F29">
        <v>0</v>
      </c>
      <c r="G29">
        <v>0</v>
      </c>
      <c r="H29">
        <v>0.22972699999999999</v>
      </c>
      <c r="I29">
        <v>0.44725199999999998</v>
      </c>
      <c r="J29">
        <v>0.66231200000000001</v>
      </c>
      <c r="K29">
        <v>0.87751500000000004</v>
      </c>
      <c r="L29">
        <v>1.0912500000000001</v>
      </c>
      <c r="M29">
        <v>1.2990360000000001</v>
      </c>
      <c r="N29">
        <v>1.5006790000000001</v>
      </c>
      <c r="O29">
        <v>1.7007650000000001</v>
      </c>
      <c r="P29">
        <v>1.904776</v>
      </c>
      <c r="Q29">
        <v>2.1047159999999998</v>
      </c>
      <c r="R29">
        <v>2.3014619999999999</v>
      </c>
      <c r="S29">
        <v>2.4959410000000002</v>
      </c>
      <c r="T29">
        <v>2.6833969999999998</v>
      </c>
      <c r="U29">
        <v>2.8711519999999999</v>
      </c>
      <c r="V29">
        <v>3.0575350000000001</v>
      </c>
      <c r="W29">
        <v>3.245911</v>
      </c>
      <c r="X29">
        <v>3.4448439999999998</v>
      </c>
      <c r="Y29">
        <v>3.6585719999999999</v>
      </c>
      <c r="Z29">
        <v>3.886771</v>
      </c>
      <c r="AA29">
        <v>4.1203969999999996</v>
      </c>
      <c r="AB29">
        <v>4.3612700000000002</v>
      </c>
      <c r="AC29">
        <v>4.6121660000000002</v>
      </c>
      <c r="AD29">
        <v>4.8889959999999997</v>
      </c>
      <c r="AE29">
        <v>5.184831</v>
      </c>
      <c r="AF29">
        <v>5.4921150000000001</v>
      </c>
      <c r="AG29">
        <v>5.8197830000000002</v>
      </c>
      <c r="AH29">
        <v>6.1840799999999998</v>
      </c>
      <c r="AI29" t="s">
        <v>6</v>
      </c>
    </row>
    <row r="30" spans="1:35" x14ac:dyDescent="0.35">
      <c r="A30" t="s">
        <v>103</v>
      </c>
      <c r="B30" t="s">
        <v>552</v>
      </c>
      <c r="C30" t="s">
        <v>553</v>
      </c>
      <c r="D30" t="s">
        <v>122</v>
      </c>
      <c r="F30">
        <v>481.38171399999999</v>
      </c>
      <c r="G30">
        <v>474.82238799999999</v>
      </c>
      <c r="H30">
        <v>494.12914999999998</v>
      </c>
      <c r="I30">
        <v>482.20422400000001</v>
      </c>
      <c r="J30">
        <v>461.88034099999999</v>
      </c>
      <c r="K30">
        <v>446.09524499999998</v>
      </c>
      <c r="L30">
        <v>439.745361</v>
      </c>
      <c r="M30">
        <v>444.52569599999998</v>
      </c>
      <c r="N30">
        <v>441.89193699999998</v>
      </c>
      <c r="O30">
        <v>443.42330900000002</v>
      </c>
      <c r="P30">
        <v>447.43722500000001</v>
      </c>
      <c r="Q30">
        <v>450.64798000000002</v>
      </c>
      <c r="R30">
        <v>452.66558800000001</v>
      </c>
      <c r="S30">
        <v>455.51504499999999</v>
      </c>
      <c r="T30">
        <v>455.89370700000001</v>
      </c>
      <c r="U30">
        <v>456.86227400000001</v>
      </c>
      <c r="V30">
        <v>458.27462800000001</v>
      </c>
      <c r="W30">
        <v>457.60876500000001</v>
      </c>
      <c r="X30">
        <v>458.12835699999999</v>
      </c>
      <c r="Y30">
        <v>461.673248</v>
      </c>
      <c r="Z30">
        <v>464.588348</v>
      </c>
      <c r="AA30">
        <v>464.93649299999998</v>
      </c>
      <c r="AB30">
        <v>464.922821</v>
      </c>
      <c r="AC30">
        <v>464.770691</v>
      </c>
      <c r="AD30">
        <v>465.76678500000003</v>
      </c>
      <c r="AE30">
        <v>468.15533399999998</v>
      </c>
      <c r="AF30">
        <v>471.33984400000003</v>
      </c>
      <c r="AG30">
        <v>472.59906000000001</v>
      </c>
      <c r="AH30">
        <v>475.72866800000003</v>
      </c>
      <c r="AI30" s="12">
        <v>0</v>
      </c>
    </row>
    <row r="31" spans="1:35" x14ac:dyDescent="0.35">
      <c r="A31" t="s">
        <v>95</v>
      </c>
      <c r="B31" t="s">
        <v>554</v>
      </c>
      <c r="C31" t="s">
        <v>555</v>
      </c>
      <c r="D31" t="s">
        <v>122</v>
      </c>
      <c r="F31">
        <v>480.86654700000003</v>
      </c>
      <c r="G31">
        <v>473.79251099999999</v>
      </c>
      <c r="H31">
        <v>492.51501500000001</v>
      </c>
      <c r="I31">
        <v>480.10034200000001</v>
      </c>
      <c r="J31">
        <v>459.17535400000003</v>
      </c>
      <c r="K31">
        <v>442.59573399999999</v>
      </c>
      <c r="L31">
        <v>435.204926</v>
      </c>
      <c r="M31">
        <v>438.61608899999999</v>
      </c>
      <c r="N31">
        <v>434.49127199999998</v>
      </c>
      <c r="O31">
        <v>434.25302099999999</v>
      </c>
      <c r="P31">
        <v>435.99301100000002</v>
      </c>
      <c r="Q31">
        <v>436.48690800000003</v>
      </c>
      <c r="R31">
        <v>435.37204000000003</v>
      </c>
      <c r="S31">
        <v>434.60772700000001</v>
      </c>
      <c r="T31">
        <v>431.05429099999998</v>
      </c>
      <c r="U31">
        <v>427.65039100000001</v>
      </c>
      <c r="V31">
        <v>424.25372299999998</v>
      </c>
      <c r="W31">
        <v>418.55365</v>
      </c>
      <c r="X31">
        <v>413.58151199999998</v>
      </c>
      <c r="Y31">
        <v>410.946777</v>
      </c>
      <c r="Z31">
        <v>407.33846999999997</v>
      </c>
      <c r="AA31">
        <v>401.121399</v>
      </c>
      <c r="AB31">
        <v>394.29074100000003</v>
      </c>
      <c r="AC31">
        <v>387.06680299999999</v>
      </c>
      <c r="AD31">
        <v>380.52633700000001</v>
      </c>
      <c r="AE31">
        <v>373.70101899999997</v>
      </c>
      <c r="AF31">
        <v>367.609375</v>
      </c>
      <c r="AG31">
        <v>360.13336199999998</v>
      </c>
      <c r="AH31">
        <v>354.19946299999998</v>
      </c>
      <c r="AI31" s="12">
        <v>-1.0999999999999999E-2</v>
      </c>
    </row>
    <row r="32" spans="1:35" x14ac:dyDescent="0.35">
      <c r="A32" t="s">
        <v>104</v>
      </c>
      <c r="B32" t="s">
        <v>556</v>
      </c>
      <c r="C32" t="s">
        <v>557</v>
      </c>
      <c r="D32" t="s">
        <v>122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6</v>
      </c>
    </row>
    <row r="33" spans="1:35" x14ac:dyDescent="0.35">
      <c r="A33" t="s">
        <v>105</v>
      </c>
      <c r="B33" t="s">
        <v>558</v>
      </c>
      <c r="C33" t="s">
        <v>559</v>
      </c>
      <c r="D33" t="s">
        <v>122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6</v>
      </c>
    </row>
    <row r="34" spans="1:35" x14ac:dyDescent="0.35">
      <c r="A34" t="s">
        <v>106</v>
      </c>
      <c r="B34" t="s">
        <v>560</v>
      </c>
      <c r="C34" t="s">
        <v>561</v>
      </c>
      <c r="D34" t="s">
        <v>122</v>
      </c>
      <c r="F34">
        <v>0.51516300000000004</v>
      </c>
      <c r="G34">
        <v>1.02989</v>
      </c>
      <c r="H34">
        <v>1.6141289999999999</v>
      </c>
      <c r="I34">
        <v>2.1038670000000002</v>
      </c>
      <c r="J34">
        <v>2.7049910000000001</v>
      </c>
      <c r="K34">
        <v>3.499511</v>
      </c>
      <c r="L34">
        <v>4.5404369999999998</v>
      </c>
      <c r="M34">
        <v>5.9096029999999997</v>
      </c>
      <c r="N34">
        <v>7.4006509999999999</v>
      </c>
      <c r="O34">
        <v>9.1702840000000005</v>
      </c>
      <c r="P34">
        <v>11.444215</v>
      </c>
      <c r="Q34">
        <v>14.161068</v>
      </c>
      <c r="R34">
        <v>17.293554</v>
      </c>
      <c r="S34">
        <v>20.907318</v>
      </c>
      <c r="T34">
        <v>24.839417000000001</v>
      </c>
      <c r="U34">
        <v>29.211893</v>
      </c>
      <c r="V34">
        <v>34.020896999999998</v>
      </c>
      <c r="W34">
        <v>39.055110999999997</v>
      </c>
      <c r="X34">
        <v>44.546832999999999</v>
      </c>
      <c r="Y34">
        <v>50.726470999999997</v>
      </c>
      <c r="Z34">
        <v>57.249889000000003</v>
      </c>
      <c r="AA34">
        <v>63.815086000000001</v>
      </c>
      <c r="AB34">
        <v>70.632087999999996</v>
      </c>
      <c r="AC34">
        <v>77.703888000000006</v>
      </c>
      <c r="AD34">
        <v>85.240448000000001</v>
      </c>
      <c r="AE34">
        <v>94.454329999999999</v>
      </c>
      <c r="AF34">
        <v>103.730484</v>
      </c>
      <c r="AG34">
        <v>112.465706</v>
      </c>
      <c r="AH34">
        <v>121.52919799999999</v>
      </c>
      <c r="AI34" s="12">
        <v>0.215</v>
      </c>
    </row>
    <row r="35" spans="1:35" x14ac:dyDescent="0.35">
      <c r="A35" t="s">
        <v>12</v>
      </c>
      <c r="B35" t="s">
        <v>562</v>
      </c>
      <c r="C35" t="s">
        <v>563</v>
      </c>
      <c r="D35" t="s">
        <v>122</v>
      </c>
      <c r="F35">
        <v>98.239020999999994</v>
      </c>
      <c r="G35">
        <v>98.920753000000005</v>
      </c>
      <c r="H35">
        <v>98.114661999999996</v>
      </c>
      <c r="I35">
        <v>97.346069</v>
      </c>
      <c r="J35">
        <v>96.685867000000002</v>
      </c>
      <c r="K35">
        <v>95.823470999999998</v>
      </c>
      <c r="L35">
        <v>94.964698999999996</v>
      </c>
      <c r="M35">
        <v>93.890502999999995</v>
      </c>
      <c r="N35">
        <v>92.919189000000003</v>
      </c>
      <c r="O35">
        <v>92.029815999999997</v>
      </c>
      <c r="P35">
        <v>91.401107999999994</v>
      </c>
      <c r="Q35">
        <v>90.674225000000007</v>
      </c>
      <c r="R35">
        <v>89.934028999999995</v>
      </c>
      <c r="S35">
        <v>89.168869000000001</v>
      </c>
      <c r="T35">
        <v>88.333008000000007</v>
      </c>
      <c r="U35">
        <v>87.614966999999993</v>
      </c>
      <c r="V35">
        <v>86.833350999999993</v>
      </c>
      <c r="W35">
        <v>86.156693000000004</v>
      </c>
      <c r="X35">
        <v>85.473595000000003</v>
      </c>
      <c r="Y35">
        <v>84.846123000000006</v>
      </c>
      <c r="Z35">
        <v>84.273765999999995</v>
      </c>
      <c r="AA35">
        <v>83.705399</v>
      </c>
      <c r="AB35">
        <v>83.103454999999997</v>
      </c>
      <c r="AC35">
        <v>82.418205</v>
      </c>
      <c r="AD35">
        <v>81.856209000000007</v>
      </c>
      <c r="AE35">
        <v>81.249022999999994</v>
      </c>
      <c r="AF35">
        <v>80.573120000000003</v>
      </c>
      <c r="AG35">
        <v>79.990395000000007</v>
      </c>
      <c r="AH35">
        <v>79.592849999999999</v>
      </c>
      <c r="AI35" s="12">
        <v>-7.0000000000000001E-3</v>
      </c>
    </row>
    <row r="36" spans="1:35" x14ac:dyDescent="0.35">
      <c r="A36" t="s">
        <v>95</v>
      </c>
      <c r="B36" t="s">
        <v>564</v>
      </c>
      <c r="C36" t="s">
        <v>565</v>
      </c>
      <c r="D36" t="s">
        <v>122</v>
      </c>
      <c r="F36">
        <v>95.724982999999995</v>
      </c>
      <c r="G36">
        <v>96.410872999999995</v>
      </c>
      <c r="H36">
        <v>95.648369000000002</v>
      </c>
      <c r="I36">
        <v>94.922400999999994</v>
      </c>
      <c r="J36">
        <v>94.299674999999993</v>
      </c>
      <c r="K36">
        <v>93.480141000000003</v>
      </c>
      <c r="L36">
        <v>92.663535999999993</v>
      </c>
      <c r="M36">
        <v>91.636002000000005</v>
      </c>
      <c r="N36">
        <v>90.709732000000002</v>
      </c>
      <c r="O36">
        <v>89.864052000000001</v>
      </c>
      <c r="P36">
        <v>89.271820000000005</v>
      </c>
      <c r="Q36">
        <v>88.583907999999994</v>
      </c>
      <c r="R36">
        <v>87.881882000000004</v>
      </c>
      <c r="S36">
        <v>87.154610000000005</v>
      </c>
      <c r="T36">
        <v>86.355025999999995</v>
      </c>
      <c r="U36">
        <v>85.672011999999995</v>
      </c>
      <c r="V36">
        <v>84.929305999999997</v>
      </c>
      <c r="W36">
        <v>84.290549999999996</v>
      </c>
      <c r="X36">
        <v>83.598647999999997</v>
      </c>
      <c r="Y36">
        <v>82.885955999999993</v>
      </c>
      <c r="Z36">
        <v>82.221778999999998</v>
      </c>
      <c r="AA36">
        <v>81.555756000000002</v>
      </c>
      <c r="AB36">
        <v>80.850998000000004</v>
      </c>
      <c r="AC36">
        <v>80.058989999999994</v>
      </c>
      <c r="AD36">
        <v>79.380050999999995</v>
      </c>
      <c r="AE36">
        <v>78.650115999999997</v>
      </c>
      <c r="AF36">
        <v>77.846335999999994</v>
      </c>
      <c r="AG36">
        <v>77.124741</v>
      </c>
      <c r="AH36">
        <v>76.572761999999997</v>
      </c>
      <c r="AI36" s="12">
        <v>-8.0000000000000002E-3</v>
      </c>
    </row>
    <row r="37" spans="1:35" x14ac:dyDescent="0.35">
      <c r="A37" t="s">
        <v>107</v>
      </c>
      <c r="B37" t="s">
        <v>566</v>
      </c>
      <c r="C37" t="s">
        <v>567</v>
      </c>
      <c r="D37" t="s">
        <v>122</v>
      </c>
      <c r="F37">
        <v>1.875904</v>
      </c>
      <c r="G37">
        <v>1.8078829999999999</v>
      </c>
      <c r="H37">
        <v>1.7136819999999999</v>
      </c>
      <c r="I37">
        <v>1.621937</v>
      </c>
      <c r="J37">
        <v>1.5413140000000001</v>
      </c>
      <c r="K37">
        <v>1.455168</v>
      </c>
      <c r="L37">
        <v>1.371278</v>
      </c>
      <c r="M37">
        <v>1.2863249999999999</v>
      </c>
      <c r="N37">
        <v>1.1999850000000001</v>
      </c>
      <c r="O37">
        <v>1.1125510000000001</v>
      </c>
      <c r="P37">
        <v>1.0315639999999999</v>
      </c>
      <c r="Q37">
        <v>0.94839600000000002</v>
      </c>
      <c r="R37">
        <v>0.86860599999999999</v>
      </c>
      <c r="S37">
        <v>0.79182399999999997</v>
      </c>
      <c r="T37">
        <v>0.72530600000000001</v>
      </c>
      <c r="U37">
        <v>0.65481</v>
      </c>
      <c r="V37">
        <v>0.57531900000000002</v>
      </c>
      <c r="W37">
        <v>0.49192999999999998</v>
      </c>
      <c r="X37">
        <v>0.417902</v>
      </c>
      <c r="Y37">
        <v>0.41475499999999998</v>
      </c>
      <c r="Z37">
        <v>0.41187499999999999</v>
      </c>
      <c r="AA37">
        <v>0.40901599999999999</v>
      </c>
      <c r="AB37">
        <v>0.40599000000000002</v>
      </c>
      <c r="AC37">
        <v>0.40254800000000002</v>
      </c>
      <c r="AD37">
        <v>0.39974100000000001</v>
      </c>
      <c r="AE37">
        <v>0.396733</v>
      </c>
      <c r="AF37">
        <v>0.39335599999999998</v>
      </c>
      <c r="AG37">
        <v>0.39045299999999999</v>
      </c>
      <c r="AH37">
        <v>0.38850499999999999</v>
      </c>
      <c r="AI37" s="12">
        <v>-5.5E-2</v>
      </c>
    </row>
    <row r="38" spans="1:35" x14ac:dyDescent="0.35">
      <c r="A38" t="s">
        <v>105</v>
      </c>
      <c r="B38" t="s">
        <v>568</v>
      </c>
      <c r="C38" t="s">
        <v>569</v>
      </c>
      <c r="D38" t="s">
        <v>122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6</v>
      </c>
    </row>
    <row r="39" spans="1:35" x14ac:dyDescent="0.35">
      <c r="A39" t="s">
        <v>106</v>
      </c>
      <c r="B39" t="s">
        <v>570</v>
      </c>
      <c r="C39" t="s">
        <v>571</v>
      </c>
      <c r="D39" t="s">
        <v>122</v>
      </c>
      <c r="F39">
        <v>0.638131</v>
      </c>
      <c r="G39">
        <v>0.70199999999999996</v>
      </c>
      <c r="H39">
        <v>0.75260700000000003</v>
      </c>
      <c r="I39">
        <v>0.80172500000000002</v>
      </c>
      <c r="J39">
        <v>0.84487999999999996</v>
      </c>
      <c r="K39">
        <v>0.88815699999999997</v>
      </c>
      <c r="L39">
        <v>0.92988400000000004</v>
      </c>
      <c r="M39">
        <v>0.96818099999999996</v>
      </c>
      <c r="N39">
        <v>1.009477</v>
      </c>
      <c r="O39">
        <v>1.053212</v>
      </c>
      <c r="P39">
        <v>1.0977250000000001</v>
      </c>
      <c r="Q39">
        <v>1.1419189999999999</v>
      </c>
      <c r="R39">
        <v>1.183538</v>
      </c>
      <c r="S39">
        <v>1.2224330000000001</v>
      </c>
      <c r="T39">
        <v>1.252678</v>
      </c>
      <c r="U39">
        <v>1.2881480000000001</v>
      </c>
      <c r="V39">
        <v>1.3287279999999999</v>
      </c>
      <c r="W39">
        <v>1.374214</v>
      </c>
      <c r="X39">
        <v>1.4570460000000001</v>
      </c>
      <c r="Y39">
        <v>1.54541</v>
      </c>
      <c r="Z39">
        <v>1.640115</v>
      </c>
      <c r="AA39">
        <v>1.7406269999999999</v>
      </c>
      <c r="AB39">
        <v>1.8464670000000001</v>
      </c>
      <c r="AC39">
        <v>1.956663</v>
      </c>
      <c r="AD39">
        <v>2.0764179999999999</v>
      </c>
      <c r="AE39">
        <v>2.2021730000000002</v>
      </c>
      <c r="AF39">
        <v>2.3334239999999999</v>
      </c>
      <c r="AG39">
        <v>2.4752070000000002</v>
      </c>
      <c r="AH39">
        <v>2.6315870000000001</v>
      </c>
      <c r="AI39" s="12">
        <v>5.1999999999999998E-2</v>
      </c>
    </row>
    <row r="40" spans="1:35" x14ac:dyDescent="0.35">
      <c r="A40" t="s">
        <v>11</v>
      </c>
      <c r="B40" t="s">
        <v>572</v>
      </c>
      <c r="C40" t="s">
        <v>573</v>
      </c>
      <c r="D40" t="s">
        <v>122</v>
      </c>
      <c r="F40">
        <v>935.02770999999996</v>
      </c>
      <c r="G40">
        <v>881.83038299999998</v>
      </c>
      <c r="H40">
        <v>877.72729500000003</v>
      </c>
      <c r="I40">
        <v>878.60412599999995</v>
      </c>
      <c r="J40">
        <v>871.25030500000003</v>
      </c>
      <c r="K40">
        <v>868.44872999999995</v>
      </c>
      <c r="L40">
        <v>862.68933100000004</v>
      </c>
      <c r="M40">
        <v>859.14196800000002</v>
      </c>
      <c r="N40">
        <v>856.63439900000003</v>
      </c>
      <c r="O40">
        <v>857.13647500000002</v>
      </c>
      <c r="P40">
        <v>857.43701199999998</v>
      </c>
      <c r="Q40">
        <v>858.00024399999995</v>
      </c>
      <c r="R40">
        <v>857.76019299999996</v>
      </c>
      <c r="S40">
        <v>858.217896</v>
      </c>
      <c r="T40">
        <v>857.54724099999999</v>
      </c>
      <c r="U40">
        <v>857.61346400000002</v>
      </c>
      <c r="V40">
        <v>857.63464399999998</v>
      </c>
      <c r="W40">
        <v>857.34979199999998</v>
      </c>
      <c r="X40">
        <v>857.24542199999996</v>
      </c>
      <c r="Y40">
        <v>857.30096400000002</v>
      </c>
      <c r="Z40">
        <v>857.82971199999997</v>
      </c>
      <c r="AA40">
        <v>857.81982400000004</v>
      </c>
      <c r="AB40">
        <v>858.04791299999999</v>
      </c>
      <c r="AC40">
        <v>858.06762700000002</v>
      </c>
      <c r="AD40">
        <v>860.63342299999999</v>
      </c>
      <c r="AE40">
        <v>860.92425500000002</v>
      </c>
      <c r="AF40">
        <v>859.83441200000004</v>
      </c>
      <c r="AG40">
        <v>859.12170400000002</v>
      </c>
      <c r="AH40">
        <v>858.094604</v>
      </c>
      <c r="AI40" s="12">
        <v>-3.0000000000000001E-3</v>
      </c>
    </row>
    <row r="41" spans="1:35" x14ac:dyDescent="0.35">
      <c r="A41" t="s">
        <v>95</v>
      </c>
      <c r="B41" t="s">
        <v>574</v>
      </c>
      <c r="C41" t="s">
        <v>575</v>
      </c>
      <c r="D41" t="s">
        <v>122</v>
      </c>
      <c r="F41">
        <v>222.93867499999999</v>
      </c>
      <c r="G41">
        <v>318.21374500000002</v>
      </c>
      <c r="H41">
        <v>318.50683600000002</v>
      </c>
      <c r="I41">
        <v>321.42748999999998</v>
      </c>
      <c r="J41">
        <v>326.40893599999998</v>
      </c>
      <c r="K41">
        <v>331.75039700000002</v>
      </c>
      <c r="L41">
        <v>339.13262900000001</v>
      </c>
      <c r="M41">
        <v>343.65380900000002</v>
      </c>
      <c r="N41">
        <v>348.44000199999999</v>
      </c>
      <c r="O41">
        <v>348.61184700000001</v>
      </c>
      <c r="P41">
        <v>349.93618800000002</v>
      </c>
      <c r="Q41">
        <v>351.71850599999999</v>
      </c>
      <c r="R41">
        <v>354.40063500000002</v>
      </c>
      <c r="S41">
        <v>355.17700200000002</v>
      </c>
      <c r="T41">
        <v>356.67022700000001</v>
      </c>
      <c r="U41">
        <v>356.87670900000001</v>
      </c>
      <c r="V41">
        <v>358.82894900000002</v>
      </c>
      <c r="W41">
        <v>358.93920900000001</v>
      </c>
      <c r="X41">
        <v>360.572205</v>
      </c>
      <c r="Y41">
        <v>361.26196299999998</v>
      </c>
      <c r="Z41">
        <v>361.28478999999999</v>
      </c>
      <c r="AA41">
        <v>360.64623999999998</v>
      </c>
      <c r="AB41">
        <v>360.38775600000002</v>
      </c>
      <c r="AC41">
        <v>360.05560300000002</v>
      </c>
      <c r="AD41">
        <v>358.46176100000002</v>
      </c>
      <c r="AE41">
        <v>357.26376299999998</v>
      </c>
      <c r="AF41">
        <v>357.07412699999998</v>
      </c>
      <c r="AG41">
        <v>355.22808800000001</v>
      </c>
      <c r="AH41">
        <v>354.51147500000002</v>
      </c>
      <c r="AI41" s="12">
        <v>1.7000000000000001E-2</v>
      </c>
    </row>
    <row r="42" spans="1:35" x14ac:dyDescent="0.35">
      <c r="A42" t="s">
        <v>107</v>
      </c>
      <c r="B42" t="s">
        <v>576</v>
      </c>
      <c r="C42" t="s">
        <v>577</v>
      </c>
      <c r="D42" t="s">
        <v>122</v>
      </c>
      <c r="F42">
        <v>685.66516100000001</v>
      </c>
      <c r="G42">
        <v>532.149719</v>
      </c>
      <c r="H42">
        <v>519.35320999999999</v>
      </c>
      <c r="I42">
        <v>520.34844999999996</v>
      </c>
      <c r="J42">
        <v>497.46441700000003</v>
      </c>
      <c r="K42">
        <v>487.75363199999998</v>
      </c>
      <c r="L42">
        <v>469.75631700000002</v>
      </c>
      <c r="M42">
        <v>458.26986699999998</v>
      </c>
      <c r="N42">
        <v>449.82733200000001</v>
      </c>
      <c r="O42">
        <v>449.95632899999998</v>
      </c>
      <c r="P42">
        <v>449.27517699999999</v>
      </c>
      <c r="Q42">
        <v>449.44375600000001</v>
      </c>
      <c r="R42">
        <v>447.34497099999999</v>
      </c>
      <c r="S42">
        <v>447.23684700000001</v>
      </c>
      <c r="T42">
        <v>444.02316300000001</v>
      </c>
      <c r="U42">
        <v>442.96899400000001</v>
      </c>
      <c r="V42">
        <v>441.815674</v>
      </c>
      <c r="W42">
        <v>439.63165300000003</v>
      </c>
      <c r="X42">
        <v>437.97662400000002</v>
      </c>
      <c r="Y42">
        <v>436.76757800000001</v>
      </c>
      <c r="Z42">
        <v>436.80938700000002</v>
      </c>
      <c r="AA42">
        <v>435.24386600000003</v>
      </c>
      <c r="AB42">
        <v>434.29315200000002</v>
      </c>
      <c r="AC42">
        <v>432.733093</v>
      </c>
      <c r="AD42">
        <v>438.45755000000003</v>
      </c>
      <c r="AE42">
        <v>437.70047</v>
      </c>
      <c r="AF42">
        <v>432.92089800000002</v>
      </c>
      <c r="AG42">
        <v>429.24749800000001</v>
      </c>
      <c r="AH42">
        <v>424.56079099999999</v>
      </c>
      <c r="AI42" s="12">
        <v>-1.7000000000000001E-2</v>
      </c>
    </row>
    <row r="43" spans="1:35" x14ac:dyDescent="0.35">
      <c r="A43" t="s">
        <v>105</v>
      </c>
      <c r="B43" t="s">
        <v>578</v>
      </c>
      <c r="C43" t="s">
        <v>579</v>
      </c>
      <c r="D43" t="s">
        <v>122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6</v>
      </c>
    </row>
    <row r="44" spans="1:35" x14ac:dyDescent="0.35">
      <c r="A44" t="s">
        <v>106</v>
      </c>
      <c r="B44" t="s">
        <v>580</v>
      </c>
      <c r="C44" t="s">
        <v>581</v>
      </c>
      <c r="D44" t="s">
        <v>122</v>
      </c>
      <c r="F44">
        <v>26.423862</v>
      </c>
      <c r="G44">
        <v>31.466925</v>
      </c>
      <c r="H44">
        <v>39.867241</v>
      </c>
      <c r="I44">
        <v>36.828189999999999</v>
      </c>
      <c r="J44">
        <v>47.376953</v>
      </c>
      <c r="K44">
        <v>48.944679000000001</v>
      </c>
      <c r="L44">
        <v>53.800423000000002</v>
      </c>
      <c r="M44">
        <v>57.218277</v>
      </c>
      <c r="N44">
        <v>58.367088000000003</v>
      </c>
      <c r="O44">
        <v>58.568268000000003</v>
      </c>
      <c r="P44">
        <v>58.225639000000001</v>
      </c>
      <c r="Q44">
        <v>56.838042999999999</v>
      </c>
      <c r="R44">
        <v>56.014595</v>
      </c>
      <c r="S44">
        <v>55.804080999999996</v>
      </c>
      <c r="T44">
        <v>56.853912000000001</v>
      </c>
      <c r="U44">
        <v>57.767783999999999</v>
      </c>
      <c r="V44">
        <v>56.989986000000002</v>
      </c>
      <c r="W44">
        <v>58.778945999999998</v>
      </c>
      <c r="X44">
        <v>58.696617000000003</v>
      </c>
      <c r="Y44">
        <v>59.2714</v>
      </c>
      <c r="Z44">
        <v>59.735518999999996</v>
      </c>
      <c r="AA44">
        <v>61.929656999999999</v>
      </c>
      <c r="AB44">
        <v>63.367027</v>
      </c>
      <c r="AC44">
        <v>65.278946000000005</v>
      </c>
      <c r="AD44">
        <v>63.714081</v>
      </c>
      <c r="AE44">
        <v>65.960021999999995</v>
      </c>
      <c r="AF44">
        <v>69.839432000000002</v>
      </c>
      <c r="AG44">
        <v>74.646148999999994</v>
      </c>
      <c r="AH44">
        <v>79.022368999999998</v>
      </c>
      <c r="AI44" s="12">
        <v>0.04</v>
      </c>
    </row>
    <row r="45" spans="1:35" x14ac:dyDescent="0.35">
      <c r="A45" t="s">
        <v>10</v>
      </c>
      <c r="B45" t="s">
        <v>582</v>
      </c>
      <c r="C45" t="s">
        <v>583</v>
      </c>
      <c r="D45" t="s">
        <v>122</v>
      </c>
      <c r="F45">
        <v>2802.8073730000001</v>
      </c>
      <c r="G45">
        <v>3008.1679690000001</v>
      </c>
      <c r="H45">
        <v>3051.2026369999999</v>
      </c>
      <c r="I45">
        <v>3057.110596</v>
      </c>
      <c r="J45">
        <v>3095.898193</v>
      </c>
      <c r="K45">
        <v>3134.226807</v>
      </c>
      <c r="L45">
        <v>3164.5515140000002</v>
      </c>
      <c r="M45">
        <v>3187.108154</v>
      </c>
      <c r="N45">
        <v>3202.938232</v>
      </c>
      <c r="O45">
        <v>3218.7827149999998</v>
      </c>
      <c r="P45">
        <v>3243.936279</v>
      </c>
      <c r="Q45">
        <v>3270.4479980000001</v>
      </c>
      <c r="R45">
        <v>3294.4030760000001</v>
      </c>
      <c r="S45">
        <v>3322.9240719999998</v>
      </c>
      <c r="T45">
        <v>3359.8247070000002</v>
      </c>
      <c r="U45">
        <v>3403.8945309999999</v>
      </c>
      <c r="V45">
        <v>3450.171875</v>
      </c>
      <c r="W45">
        <v>3498.4882809999999</v>
      </c>
      <c r="X45">
        <v>3554.6437989999999</v>
      </c>
      <c r="Y45">
        <v>3608.4033199999999</v>
      </c>
      <c r="Z45">
        <v>3663.0974120000001</v>
      </c>
      <c r="AA45">
        <v>3718.6245119999999</v>
      </c>
      <c r="AB45">
        <v>3774.0097660000001</v>
      </c>
      <c r="AC45">
        <v>3827.9187010000001</v>
      </c>
      <c r="AD45">
        <v>3880.4333499999998</v>
      </c>
      <c r="AE45">
        <v>3936.7380370000001</v>
      </c>
      <c r="AF45">
        <v>3993.6040039999998</v>
      </c>
      <c r="AG45">
        <v>4049.650635</v>
      </c>
      <c r="AH45">
        <v>4112.1577150000003</v>
      </c>
      <c r="AI45" s="12">
        <v>1.4E-2</v>
      </c>
    </row>
    <row r="46" spans="1:35" x14ac:dyDescent="0.35">
      <c r="A46" t="s">
        <v>108</v>
      </c>
      <c r="B46" t="s">
        <v>584</v>
      </c>
      <c r="C46" t="s">
        <v>585</v>
      </c>
      <c r="D46" t="s">
        <v>122</v>
      </c>
      <c r="F46">
        <v>2780.3857419999999</v>
      </c>
      <c r="G46">
        <v>2985.7573240000002</v>
      </c>
      <c r="H46">
        <v>3028.8010250000002</v>
      </c>
      <c r="I46">
        <v>3034.7165530000002</v>
      </c>
      <c r="J46">
        <v>3073.5104980000001</v>
      </c>
      <c r="K46">
        <v>3111.8442380000001</v>
      </c>
      <c r="L46">
        <v>3142.173096</v>
      </c>
      <c r="M46">
        <v>3164.733154</v>
      </c>
      <c r="N46">
        <v>3180.5661620000001</v>
      </c>
      <c r="O46">
        <v>3196.413086</v>
      </c>
      <c r="P46">
        <v>3221.5686040000001</v>
      </c>
      <c r="Q46">
        <v>3248.0820309999999</v>
      </c>
      <c r="R46">
        <v>3272.0385740000002</v>
      </c>
      <c r="S46">
        <v>3300.560547</v>
      </c>
      <c r="T46">
        <v>3337.4621579999998</v>
      </c>
      <c r="U46">
        <v>3381.5327149999998</v>
      </c>
      <c r="V46">
        <v>3427.8107909999999</v>
      </c>
      <c r="W46">
        <v>3476.1276859999998</v>
      </c>
      <c r="X46">
        <v>3532.2836910000001</v>
      </c>
      <c r="Y46">
        <v>3586.0437010000001</v>
      </c>
      <c r="Z46">
        <v>3640.7380370000001</v>
      </c>
      <c r="AA46">
        <v>3696.2653810000002</v>
      </c>
      <c r="AB46">
        <v>3751.6508789999998</v>
      </c>
      <c r="AC46">
        <v>3805.5598140000002</v>
      </c>
      <c r="AD46">
        <v>3858.0747070000002</v>
      </c>
      <c r="AE46">
        <v>3914.3793949999999</v>
      </c>
      <c r="AF46">
        <v>3971.2456050000001</v>
      </c>
      <c r="AG46">
        <v>4027.2922359999998</v>
      </c>
      <c r="AH46">
        <v>4089.7993160000001</v>
      </c>
      <c r="AI46" s="12">
        <v>1.4E-2</v>
      </c>
    </row>
    <row r="47" spans="1:35" x14ac:dyDescent="0.35">
      <c r="A47" t="s">
        <v>109</v>
      </c>
      <c r="B47" t="s">
        <v>586</v>
      </c>
      <c r="C47" t="s">
        <v>587</v>
      </c>
      <c r="D47" t="s">
        <v>122</v>
      </c>
      <c r="F47">
        <v>22.421617999999999</v>
      </c>
      <c r="G47">
        <v>22.410634999999999</v>
      </c>
      <c r="H47">
        <v>22.401547999999998</v>
      </c>
      <c r="I47">
        <v>22.394031999999999</v>
      </c>
      <c r="J47">
        <v>22.387812</v>
      </c>
      <c r="K47">
        <v>22.382666</v>
      </c>
      <c r="L47">
        <v>22.378406999999999</v>
      </c>
      <c r="M47">
        <v>22.374884000000002</v>
      </c>
      <c r="N47">
        <v>22.371969</v>
      </c>
      <c r="O47">
        <v>22.369558000000001</v>
      </c>
      <c r="P47">
        <v>22.367563000000001</v>
      </c>
      <c r="Q47">
        <v>22.365911000000001</v>
      </c>
      <c r="R47">
        <v>22.364546000000001</v>
      </c>
      <c r="S47">
        <v>22.363416999999998</v>
      </c>
      <c r="T47">
        <v>22.362480000000001</v>
      </c>
      <c r="U47">
        <v>22.361708</v>
      </c>
      <c r="V47">
        <v>22.361066999999998</v>
      </c>
      <c r="W47">
        <v>22.360537999999998</v>
      </c>
      <c r="X47">
        <v>22.360099999999999</v>
      </c>
      <c r="Y47">
        <v>22.359736999999999</v>
      </c>
      <c r="Z47">
        <v>22.359438000000001</v>
      </c>
      <c r="AA47">
        <v>22.359190000000002</v>
      </c>
      <c r="AB47">
        <v>22.358984</v>
      </c>
      <c r="AC47">
        <v>22.358813999999999</v>
      </c>
      <c r="AD47">
        <v>22.358673</v>
      </c>
      <c r="AE47">
        <v>22.358557000000001</v>
      </c>
      <c r="AF47">
        <v>22.358460999999998</v>
      </c>
      <c r="AG47">
        <v>22.358381000000001</v>
      </c>
      <c r="AH47">
        <v>22.358315000000001</v>
      </c>
      <c r="AI47" s="12">
        <v>0</v>
      </c>
    </row>
    <row r="48" spans="1:35" x14ac:dyDescent="0.35">
      <c r="A48" t="s">
        <v>9</v>
      </c>
      <c r="B48" t="s">
        <v>588</v>
      </c>
      <c r="C48" t="s">
        <v>589</v>
      </c>
      <c r="D48" t="s">
        <v>122</v>
      </c>
      <c r="F48">
        <v>430.83187900000001</v>
      </c>
      <c r="G48">
        <v>433.13122600000003</v>
      </c>
      <c r="H48">
        <v>433.96752900000001</v>
      </c>
      <c r="I48">
        <v>434.62820399999998</v>
      </c>
      <c r="J48">
        <v>435.16168199999998</v>
      </c>
      <c r="K48">
        <v>435.947113</v>
      </c>
      <c r="L48">
        <v>436.50567599999999</v>
      </c>
      <c r="M48">
        <v>436.95120200000002</v>
      </c>
      <c r="N48">
        <v>437.33203099999997</v>
      </c>
      <c r="O48">
        <v>437.57638500000002</v>
      </c>
      <c r="P48">
        <v>437.74392699999999</v>
      </c>
      <c r="Q48">
        <v>437.826752</v>
      </c>
      <c r="R48">
        <v>437.85824600000001</v>
      </c>
      <c r="S48">
        <v>437.879456</v>
      </c>
      <c r="T48">
        <v>438.00381499999997</v>
      </c>
      <c r="U48">
        <v>438.20288099999999</v>
      </c>
      <c r="V48">
        <v>438.41198700000001</v>
      </c>
      <c r="W48">
        <v>438.63055400000002</v>
      </c>
      <c r="X48">
        <v>438.85791</v>
      </c>
      <c r="Y48">
        <v>439.09307899999999</v>
      </c>
      <c r="Z48">
        <v>439.33535799999999</v>
      </c>
      <c r="AA48">
        <v>439.584137</v>
      </c>
      <c r="AB48">
        <v>439.83880599999998</v>
      </c>
      <c r="AC48">
        <v>440.09887700000002</v>
      </c>
      <c r="AD48">
        <v>440.36389200000002</v>
      </c>
      <c r="AE48">
        <v>440.63324</v>
      </c>
      <c r="AF48">
        <v>440.906677</v>
      </c>
      <c r="AG48">
        <v>441.18383799999998</v>
      </c>
      <c r="AH48">
        <v>441.46450800000002</v>
      </c>
      <c r="AI48" s="12">
        <v>1E-3</v>
      </c>
    </row>
    <row r="49" spans="1:35" x14ac:dyDescent="0.35">
      <c r="A49" t="s">
        <v>110</v>
      </c>
      <c r="B49" t="s">
        <v>590</v>
      </c>
      <c r="C49" t="s">
        <v>591</v>
      </c>
      <c r="D49" t="s">
        <v>122</v>
      </c>
      <c r="F49">
        <v>334.448914</v>
      </c>
      <c r="G49">
        <v>336.233856</v>
      </c>
      <c r="H49">
        <v>336.88305700000001</v>
      </c>
      <c r="I49">
        <v>337.39593500000001</v>
      </c>
      <c r="J49">
        <v>337.81005900000002</v>
      </c>
      <c r="K49">
        <v>338.41980000000001</v>
      </c>
      <c r="L49">
        <v>338.85339399999998</v>
      </c>
      <c r="M49">
        <v>339.19924900000001</v>
      </c>
      <c r="N49">
        <v>339.49490400000002</v>
      </c>
      <c r="O49">
        <v>339.68457000000001</v>
      </c>
      <c r="P49">
        <v>339.81463600000001</v>
      </c>
      <c r="Q49">
        <v>339.87893700000001</v>
      </c>
      <c r="R49">
        <v>339.90338100000002</v>
      </c>
      <c r="S49">
        <v>339.91986100000003</v>
      </c>
      <c r="T49">
        <v>340.01638800000001</v>
      </c>
      <c r="U49">
        <v>340.170929</v>
      </c>
      <c r="V49">
        <v>340.33325200000002</v>
      </c>
      <c r="W49">
        <v>340.50292999999999</v>
      </c>
      <c r="X49">
        <v>340.67941300000001</v>
      </c>
      <c r="Y49">
        <v>340.86196899999999</v>
      </c>
      <c r="Z49">
        <v>341.050049</v>
      </c>
      <c r="AA49">
        <v>341.24316399999998</v>
      </c>
      <c r="AB49">
        <v>341.44085699999999</v>
      </c>
      <c r="AC49">
        <v>341.64276100000001</v>
      </c>
      <c r="AD49">
        <v>341.84848</v>
      </c>
      <c r="AE49">
        <v>342.05758700000001</v>
      </c>
      <c r="AF49">
        <v>342.269836</v>
      </c>
      <c r="AG49">
        <v>342.48501599999997</v>
      </c>
      <c r="AH49">
        <v>342.70288099999999</v>
      </c>
      <c r="AI49" s="12">
        <v>1E-3</v>
      </c>
    </row>
    <row r="50" spans="1:35" x14ac:dyDescent="0.35">
      <c r="A50" t="s">
        <v>104</v>
      </c>
      <c r="B50" t="s">
        <v>592</v>
      </c>
      <c r="C50" t="s">
        <v>593</v>
      </c>
      <c r="D50" t="s">
        <v>122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6</v>
      </c>
    </row>
    <row r="51" spans="1:35" x14ac:dyDescent="0.35">
      <c r="A51" t="s">
        <v>111</v>
      </c>
      <c r="B51" t="s">
        <v>594</v>
      </c>
      <c r="C51" t="s">
        <v>595</v>
      </c>
      <c r="D51" t="s">
        <v>122</v>
      </c>
      <c r="F51">
        <v>96.382973000000007</v>
      </c>
      <c r="G51">
        <v>96.897368999999998</v>
      </c>
      <c r="H51">
        <v>97.084457</v>
      </c>
      <c r="I51">
        <v>97.232269000000002</v>
      </c>
      <c r="J51">
        <v>97.351607999999999</v>
      </c>
      <c r="K51">
        <v>97.527321000000001</v>
      </c>
      <c r="L51">
        <v>97.652275000000003</v>
      </c>
      <c r="M51">
        <v>97.751960999999994</v>
      </c>
      <c r="N51">
        <v>97.837142999999998</v>
      </c>
      <c r="O51">
        <v>97.891814999999994</v>
      </c>
      <c r="P51">
        <v>97.929291000000006</v>
      </c>
      <c r="Q51">
        <v>97.947815000000006</v>
      </c>
      <c r="R51">
        <v>97.954857000000004</v>
      </c>
      <c r="S51">
        <v>97.959594999999993</v>
      </c>
      <c r="T51">
        <v>97.987419000000003</v>
      </c>
      <c r="U51">
        <v>98.031966999999995</v>
      </c>
      <c r="V51">
        <v>98.078743000000003</v>
      </c>
      <c r="W51">
        <v>98.12764</v>
      </c>
      <c r="X51">
        <v>98.178512999999995</v>
      </c>
      <c r="Y51">
        <v>98.231116999999998</v>
      </c>
      <c r="Z51">
        <v>98.285308999999998</v>
      </c>
      <c r="AA51">
        <v>98.340964999999997</v>
      </c>
      <c r="AB51">
        <v>98.397942</v>
      </c>
      <c r="AC51">
        <v>98.456130999999999</v>
      </c>
      <c r="AD51">
        <v>98.515411</v>
      </c>
      <c r="AE51">
        <v>98.575667999999993</v>
      </c>
      <c r="AF51">
        <v>98.636825999999999</v>
      </c>
      <c r="AG51">
        <v>98.698836999999997</v>
      </c>
      <c r="AH51">
        <v>98.761627000000004</v>
      </c>
      <c r="AI51" s="12">
        <v>1E-3</v>
      </c>
    </row>
    <row r="52" spans="1:35" x14ac:dyDescent="0.35">
      <c r="A52" t="s">
        <v>8</v>
      </c>
      <c r="B52" t="s">
        <v>596</v>
      </c>
      <c r="C52" t="s">
        <v>597</v>
      </c>
      <c r="D52" t="s">
        <v>122</v>
      </c>
      <c r="F52">
        <v>210.97721899999999</v>
      </c>
      <c r="G52">
        <v>220.80746500000001</v>
      </c>
      <c r="H52">
        <v>225.15119899999999</v>
      </c>
      <c r="I52">
        <v>225.93090799999999</v>
      </c>
      <c r="J52">
        <v>226.441757</v>
      </c>
      <c r="K52">
        <v>226.74642900000001</v>
      </c>
      <c r="L52">
        <v>226.787048</v>
      </c>
      <c r="M52">
        <v>226.390717</v>
      </c>
      <c r="N52">
        <v>225.62441999999999</v>
      </c>
      <c r="O52">
        <v>224.46057099999999</v>
      </c>
      <c r="P52">
        <v>223.250336</v>
      </c>
      <c r="Q52">
        <v>223.04595900000001</v>
      </c>
      <c r="R52">
        <v>222.35723899999999</v>
      </c>
      <c r="S52">
        <v>221.455566</v>
      </c>
      <c r="T52">
        <v>220.40602100000001</v>
      </c>
      <c r="U52">
        <v>218.77555799999999</v>
      </c>
      <c r="V52">
        <v>217.16113300000001</v>
      </c>
      <c r="W52">
        <v>215.39122</v>
      </c>
      <c r="X52">
        <v>213.471802</v>
      </c>
      <c r="Y52">
        <v>211.40820299999999</v>
      </c>
      <c r="Z52">
        <v>209.23976099999999</v>
      </c>
      <c r="AA52">
        <v>206.76431299999999</v>
      </c>
      <c r="AB52">
        <v>204.38597100000001</v>
      </c>
      <c r="AC52">
        <v>201.858643</v>
      </c>
      <c r="AD52">
        <v>199.42544599999999</v>
      </c>
      <c r="AE52">
        <v>196.48846399999999</v>
      </c>
      <c r="AF52">
        <v>193.40808100000001</v>
      </c>
      <c r="AG52">
        <v>189.779068</v>
      </c>
      <c r="AH52">
        <v>186.44667100000001</v>
      </c>
      <c r="AI52" s="12">
        <v>-4.0000000000000001E-3</v>
      </c>
    </row>
    <row r="53" spans="1:35" x14ac:dyDescent="0.35">
      <c r="A53" t="s">
        <v>112</v>
      </c>
      <c r="B53" t="s">
        <v>598</v>
      </c>
      <c r="C53" t="s">
        <v>599</v>
      </c>
      <c r="D53" t="s">
        <v>122</v>
      </c>
      <c r="F53">
        <v>92.212233999999995</v>
      </c>
      <c r="G53">
        <v>95.837829999999997</v>
      </c>
      <c r="H53">
        <v>98.320953000000003</v>
      </c>
      <c r="I53">
        <v>98.870079000000004</v>
      </c>
      <c r="J53">
        <v>99.844643000000005</v>
      </c>
      <c r="K53">
        <v>100.614418</v>
      </c>
      <c r="L53">
        <v>101.247078</v>
      </c>
      <c r="M53">
        <v>101.616623</v>
      </c>
      <c r="N53">
        <v>101.724174</v>
      </c>
      <c r="O53">
        <v>101.53801</v>
      </c>
      <c r="P53">
        <v>101.311256</v>
      </c>
      <c r="Q53">
        <v>100.97640199999999</v>
      </c>
      <c r="R53">
        <v>100.756874</v>
      </c>
      <c r="S53">
        <v>100.295074</v>
      </c>
      <c r="T53">
        <v>99.678466999999998</v>
      </c>
      <c r="U53">
        <v>98.421806000000004</v>
      </c>
      <c r="V53">
        <v>97.683716000000004</v>
      </c>
      <c r="W53">
        <v>96.918678</v>
      </c>
      <c r="X53">
        <v>96.071006999999994</v>
      </c>
      <c r="Y53">
        <v>95.130722000000006</v>
      </c>
      <c r="Z53">
        <v>94.233086</v>
      </c>
      <c r="AA53">
        <v>93.123824999999997</v>
      </c>
      <c r="AB53">
        <v>92.204300000000003</v>
      </c>
      <c r="AC53">
        <v>91.250327999999996</v>
      </c>
      <c r="AD53">
        <v>90.658730000000006</v>
      </c>
      <c r="AE53">
        <v>89.694473000000002</v>
      </c>
      <c r="AF53">
        <v>88.826485000000005</v>
      </c>
      <c r="AG53">
        <v>87.819648999999998</v>
      </c>
      <c r="AH53">
        <v>86.904647999999995</v>
      </c>
      <c r="AI53" s="12">
        <v>-2E-3</v>
      </c>
    </row>
    <row r="54" spans="1:35" x14ac:dyDescent="0.35">
      <c r="A54" t="s">
        <v>102</v>
      </c>
      <c r="B54" t="s">
        <v>600</v>
      </c>
      <c r="C54" t="s">
        <v>601</v>
      </c>
      <c r="D54" t="s">
        <v>122</v>
      </c>
      <c r="F54">
        <v>12.007432</v>
      </c>
      <c r="G54">
        <v>12.465114</v>
      </c>
      <c r="H54">
        <v>12.775763</v>
      </c>
      <c r="I54">
        <v>12.835153999999999</v>
      </c>
      <c r="J54">
        <v>12.958027</v>
      </c>
      <c r="K54">
        <v>13.056922</v>
      </c>
      <c r="L54">
        <v>13.141268999999999</v>
      </c>
      <c r="M54">
        <v>13.190033</v>
      </c>
      <c r="N54">
        <v>13.202685000000001</v>
      </c>
      <c r="O54">
        <v>13.177554000000001</v>
      </c>
      <c r="P54">
        <v>13.150479000000001</v>
      </c>
      <c r="Q54">
        <v>13.109432999999999</v>
      </c>
      <c r="R54">
        <v>13.083599</v>
      </c>
      <c r="S54">
        <v>13.026247</v>
      </c>
      <c r="T54">
        <v>12.949903000000001</v>
      </c>
      <c r="U54">
        <v>12.790073</v>
      </c>
      <c r="V54">
        <v>12.696982999999999</v>
      </c>
      <c r="W54">
        <v>12.600635</v>
      </c>
      <c r="X54">
        <v>12.493633000000001</v>
      </c>
      <c r="Y54">
        <v>12.374180000000001</v>
      </c>
      <c r="Z54">
        <v>12.260481</v>
      </c>
      <c r="AA54">
        <v>12.119045</v>
      </c>
      <c r="AB54">
        <v>12.002355</v>
      </c>
      <c r="AC54">
        <v>11.880788000000001</v>
      </c>
      <c r="AD54">
        <v>11.808579999999999</v>
      </c>
      <c r="AE54">
        <v>11.685587</v>
      </c>
      <c r="AF54">
        <v>11.575792</v>
      </c>
      <c r="AG54">
        <v>11.447132</v>
      </c>
      <c r="AH54">
        <v>11.331303999999999</v>
      </c>
      <c r="AI54" s="12">
        <v>-2E-3</v>
      </c>
    </row>
    <row r="55" spans="1:35" x14ac:dyDescent="0.35">
      <c r="A55" t="s">
        <v>94</v>
      </c>
      <c r="B55" t="s">
        <v>602</v>
      </c>
      <c r="C55" t="s">
        <v>603</v>
      </c>
      <c r="D55" t="s">
        <v>122</v>
      </c>
      <c r="F55">
        <v>7.4320000000000002E-3</v>
      </c>
      <c r="G55">
        <v>7.7629999999999999E-3</v>
      </c>
      <c r="H55">
        <v>7.9489999999999995E-3</v>
      </c>
      <c r="I55">
        <v>8.0289999999999997E-3</v>
      </c>
      <c r="J55">
        <v>8.1410000000000007E-3</v>
      </c>
      <c r="K55">
        <v>8.2100000000000003E-3</v>
      </c>
      <c r="L55">
        <v>8.2570000000000005E-3</v>
      </c>
      <c r="M55">
        <v>8.2789999999999999E-3</v>
      </c>
      <c r="N55">
        <v>8.2830000000000004E-3</v>
      </c>
      <c r="O55">
        <v>8.2609999999999992E-3</v>
      </c>
      <c r="P55">
        <v>8.2290000000000002E-3</v>
      </c>
      <c r="Q55">
        <v>8.1890000000000001E-3</v>
      </c>
      <c r="R55">
        <v>8.1569999999999993E-3</v>
      </c>
      <c r="S55">
        <v>8.1069999999999996E-3</v>
      </c>
      <c r="T55">
        <v>8.0420000000000005E-3</v>
      </c>
      <c r="U55">
        <v>7.9609999999999993E-3</v>
      </c>
      <c r="V55">
        <v>7.8829999999999994E-3</v>
      </c>
      <c r="W55">
        <v>7.803E-3</v>
      </c>
      <c r="X55">
        <v>7.7130000000000002E-3</v>
      </c>
      <c r="Y55">
        <v>7.6150000000000002E-3</v>
      </c>
      <c r="Z55">
        <v>7.5209999999999999E-3</v>
      </c>
      <c r="AA55">
        <v>7.3980000000000001E-3</v>
      </c>
      <c r="AB55">
        <v>7.3070000000000001E-3</v>
      </c>
      <c r="AC55">
        <v>7.2150000000000001E-3</v>
      </c>
      <c r="AD55">
        <v>7.143E-3</v>
      </c>
      <c r="AE55">
        <v>7.0499999999999998E-3</v>
      </c>
      <c r="AF55">
        <v>6.9610000000000002E-3</v>
      </c>
      <c r="AG55">
        <v>6.8640000000000003E-3</v>
      </c>
      <c r="AH55">
        <v>6.7689999999999998E-3</v>
      </c>
      <c r="AI55" s="12">
        <v>-3.0000000000000001E-3</v>
      </c>
    </row>
    <row r="56" spans="1:35" x14ac:dyDescent="0.35">
      <c r="A56" t="s">
        <v>95</v>
      </c>
      <c r="B56" t="s">
        <v>604</v>
      </c>
      <c r="C56" t="s">
        <v>605</v>
      </c>
      <c r="D56" t="s">
        <v>122</v>
      </c>
      <c r="F56">
        <v>52.012611</v>
      </c>
      <c r="G56">
        <v>54.015754999999999</v>
      </c>
      <c r="H56">
        <v>55.245651000000002</v>
      </c>
      <c r="I56">
        <v>55.522506999999997</v>
      </c>
      <c r="J56">
        <v>56.047764000000001</v>
      </c>
      <c r="K56">
        <v>56.442497000000003</v>
      </c>
      <c r="L56">
        <v>56.754584999999999</v>
      </c>
      <c r="M56">
        <v>56.903236</v>
      </c>
      <c r="N56">
        <v>56.888607</v>
      </c>
      <c r="O56">
        <v>56.712851999999998</v>
      </c>
      <c r="P56">
        <v>56.517417999999999</v>
      </c>
      <c r="Q56">
        <v>56.260185</v>
      </c>
      <c r="R56">
        <v>56.054282999999998</v>
      </c>
      <c r="S56">
        <v>55.704571000000001</v>
      </c>
      <c r="T56">
        <v>55.261519999999997</v>
      </c>
      <c r="U56">
        <v>54.562843000000001</v>
      </c>
      <c r="V56">
        <v>54.018444000000002</v>
      </c>
      <c r="W56">
        <v>53.439864999999998</v>
      </c>
      <c r="X56">
        <v>52.799095000000001</v>
      </c>
      <c r="Y56">
        <v>52.084651999999998</v>
      </c>
      <c r="Z56">
        <v>51.363410999999999</v>
      </c>
      <c r="AA56">
        <v>50.487484000000002</v>
      </c>
      <c r="AB56">
        <v>49.676124999999999</v>
      </c>
      <c r="AC56">
        <v>48.788139000000001</v>
      </c>
      <c r="AD56">
        <v>48.012000999999998</v>
      </c>
      <c r="AE56">
        <v>46.925766000000003</v>
      </c>
      <c r="AF56">
        <v>45.703896</v>
      </c>
      <c r="AG56">
        <v>44.05574</v>
      </c>
      <c r="AH56">
        <v>42.693801999999998</v>
      </c>
      <c r="AI56" s="12">
        <v>-7.0000000000000001E-3</v>
      </c>
    </row>
    <row r="57" spans="1:35" x14ac:dyDescent="0.35">
      <c r="A57" t="s">
        <v>96</v>
      </c>
      <c r="B57" t="s">
        <v>606</v>
      </c>
      <c r="C57" t="s">
        <v>607</v>
      </c>
      <c r="D57" t="s">
        <v>122</v>
      </c>
      <c r="F57">
        <v>26.102913000000001</v>
      </c>
      <c r="G57">
        <v>27.152719000000001</v>
      </c>
      <c r="H57">
        <v>27.997173</v>
      </c>
      <c r="I57">
        <v>28.156234999999999</v>
      </c>
      <c r="J57">
        <v>28.412040999999999</v>
      </c>
      <c r="K57">
        <v>28.617826000000001</v>
      </c>
      <c r="L57">
        <v>28.781718999999999</v>
      </c>
      <c r="M57">
        <v>28.881858999999999</v>
      </c>
      <c r="N57">
        <v>28.919270999999998</v>
      </c>
      <c r="O57">
        <v>28.863105999999998</v>
      </c>
      <c r="P57">
        <v>28.782406000000002</v>
      </c>
      <c r="Q57">
        <v>28.664639000000001</v>
      </c>
      <c r="R57">
        <v>28.58287</v>
      </c>
      <c r="S57">
        <v>28.431080000000001</v>
      </c>
      <c r="T57">
        <v>28.230478000000002</v>
      </c>
      <c r="U57">
        <v>27.752499</v>
      </c>
      <c r="V57">
        <v>27.526546</v>
      </c>
      <c r="W57">
        <v>27.295058999999998</v>
      </c>
      <c r="X57">
        <v>27.037399000000001</v>
      </c>
      <c r="Y57">
        <v>26.753869999999999</v>
      </c>
      <c r="Z57">
        <v>26.484290999999999</v>
      </c>
      <c r="AA57">
        <v>26.160323999999999</v>
      </c>
      <c r="AB57">
        <v>25.885159999999999</v>
      </c>
      <c r="AC57">
        <v>25.601519</v>
      </c>
      <c r="AD57">
        <v>25.421154000000001</v>
      </c>
      <c r="AE57">
        <v>25.134627999999999</v>
      </c>
      <c r="AF57">
        <v>24.876854000000002</v>
      </c>
      <c r="AG57">
        <v>24.580860000000001</v>
      </c>
      <c r="AH57">
        <v>24.309217</v>
      </c>
      <c r="AI57" s="12">
        <v>-3.0000000000000001E-3</v>
      </c>
    </row>
    <row r="58" spans="1:35" x14ac:dyDescent="0.35">
      <c r="A58" t="s">
        <v>97</v>
      </c>
      <c r="B58" t="s">
        <v>608</v>
      </c>
      <c r="C58" t="s">
        <v>609</v>
      </c>
      <c r="D58" t="s">
        <v>122</v>
      </c>
      <c r="F58">
        <v>1.4757659999999999</v>
      </c>
      <c r="G58">
        <v>1.5326839999999999</v>
      </c>
      <c r="H58">
        <v>1.572022</v>
      </c>
      <c r="I58">
        <v>1.5786210000000001</v>
      </c>
      <c r="J58">
        <v>1.5959749999999999</v>
      </c>
      <c r="K58">
        <v>1.6095010000000001</v>
      </c>
      <c r="L58">
        <v>1.6204449999999999</v>
      </c>
      <c r="M58">
        <v>1.6276649999999999</v>
      </c>
      <c r="N58">
        <v>1.6309739999999999</v>
      </c>
      <c r="O58">
        <v>1.629221</v>
      </c>
      <c r="P58">
        <v>1.6268180000000001</v>
      </c>
      <c r="Q58">
        <v>1.622336</v>
      </c>
      <c r="R58">
        <v>1.6196390000000001</v>
      </c>
      <c r="S58">
        <v>1.613038</v>
      </c>
      <c r="T58">
        <v>1.6045199999999999</v>
      </c>
      <c r="U58">
        <v>1.5851</v>
      </c>
      <c r="V58">
        <v>1.57385</v>
      </c>
      <c r="W58">
        <v>1.56229</v>
      </c>
      <c r="X58">
        <v>1.549139</v>
      </c>
      <c r="Y58">
        <v>1.5342830000000001</v>
      </c>
      <c r="Z58">
        <v>1.520311</v>
      </c>
      <c r="AA58">
        <v>1.501987</v>
      </c>
      <c r="AB58">
        <v>1.4879849999999999</v>
      </c>
      <c r="AC58">
        <v>1.4732160000000001</v>
      </c>
      <c r="AD58">
        <v>1.4655290000000001</v>
      </c>
      <c r="AE58">
        <v>1.450458</v>
      </c>
      <c r="AF58">
        <v>1.437376</v>
      </c>
      <c r="AG58">
        <v>1.4216249999999999</v>
      </c>
      <c r="AH58">
        <v>1.4077189999999999</v>
      </c>
      <c r="AI58" s="12">
        <v>-2E-3</v>
      </c>
    </row>
    <row r="59" spans="1:35" x14ac:dyDescent="0.35">
      <c r="A59" t="s">
        <v>98</v>
      </c>
      <c r="B59" t="s">
        <v>610</v>
      </c>
      <c r="C59" t="s">
        <v>611</v>
      </c>
      <c r="D59" t="s">
        <v>122</v>
      </c>
      <c r="F59">
        <v>0.58296300000000001</v>
      </c>
      <c r="G59">
        <v>0.63977200000000001</v>
      </c>
      <c r="H59">
        <v>0.69745900000000005</v>
      </c>
      <c r="I59">
        <v>0.74443499999999996</v>
      </c>
      <c r="J59">
        <v>0.79736899999999999</v>
      </c>
      <c r="K59">
        <v>0.85397599999999996</v>
      </c>
      <c r="L59">
        <v>0.91521699999999995</v>
      </c>
      <c r="M59">
        <v>0.97990200000000005</v>
      </c>
      <c r="N59">
        <v>1.0486899999999999</v>
      </c>
      <c r="O59">
        <v>1.1214440000000001</v>
      </c>
      <c r="P59">
        <v>1.2004459999999999</v>
      </c>
      <c r="Q59">
        <v>1.2863150000000001</v>
      </c>
      <c r="R59">
        <v>1.3831500000000001</v>
      </c>
      <c r="S59">
        <v>1.48702</v>
      </c>
      <c r="T59">
        <v>1.599227</v>
      </c>
      <c r="U59">
        <v>1.699166</v>
      </c>
      <c r="V59">
        <v>1.8360780000000001</v>
      </c>
      <c r="W59">
        <v>1.989325</v>
      </c>
      <c r="X59">
        <v>2.1605850000000002</v>
      </c>
      <c r="Y59">
        <v>2.3529599999999999</v>
      </c>
      <c r="Z59">
        <v>2.5741770000000002</v>
      </c>
      <c r="AA59">
        <v>2.8250199999999999</v>
      </c>
      <c r="AB59">
        <v>3.1230699999999998</v>
      </c>
      <c r="AC59">
        <v>3.4774289999999999</v>
      </c>
      <c r="AD59">
        <v>3.922498</v>
      </c>
      <c r="AE59">
        <v>4.4694479999999999</v>
      </c>
      <c r="AF59">
        <v>5.2043210000000002</v>
      </c>
      <c r="AG59">
        <v>6.2864370000000003</v>
      </c>
      <c r="AH59">
        <v>7.1351089999999999</v>
      </c>
      <c r="AI59" s="12">
        <v>9.4E-2</v>
      </c>
    </row>
    <row r="60" spans="1:35" x14ac:dyDescent="0.35">
      <c r="A60" t="s">
        <v>99</v>
      </c>
      <c r="B60" t="s">
        <v>612</v>
      </c>
      <c r="C60" t="s">
        <v>613</v>
      </c>
      <c r="D60" t="s">
        <v>122</v>
      </c>
      <c r="F60">
        <v>2.3116999999999999E-2</v>
      </c>
      <c r="G60">
        <v>2.4035000000000001E-2</v>
      </c>
      <c r="H60">
        <v>2.4938999999999999E-2</v>
      </c>
      <c r="I60">
        <v>2.5099E-2</v>
      </c>
      <c r="J60">
        <v>2.5319000000000001E-2</v>
      </c>
      <c r="K60">
        <v>2.5482000000000001E-2</v>
      </c>
      <c r="L60">
        <v>2.5596000000000001E-2</v>
      </c>
      <c r="M60">
        <v>2.5651E-2</v>
      </c>
      <c r="N60">
        <v>2.5658E-2</v>
      </c>
      <c r="O60">
        <v>2.5572999999999999E-2</v>
      </c>
      <c r="P60">
        <v>2.5453E-2</v>
      </c>
      <c r="Q60">
        <v>2.5301000000000001E-2</v>
      </c>
      <c r="R60">
        <v>2.5183000000000001E-2</v>
      </c>
      <c r="S60">
        <v>2.5003000000000001E-2</v>
      </c>
      <c r="T60">
        <v>2.4774000000000001E-2</v>
      </c>
      <c r="U60">
        <v>2.4169E-2</v>
      </c>
      <c r="V60">
        <v>2.3938999999999998E-2</v>
      </c>
      <c r="W60">
        <v>2.3702000000000001E-2</v>
      </c>
      <c r="X60">
        <v>2.3444E-2</v>
      </c>
      <c r="Y60">
        <v>2.3163E-2</v>
      </c>
      <c r="Z60">
        <v>2.2893E-2</v>
      </c>
      <c r="AA60">
        <v>2.2575000000000001E-2</v>
      </c>
      <c r="AB60">
        <v>2.2303E-2</v>
      </c>
      <c r="AC60">
        <v>2.2027000000000001E-2</v>
      </c>
      <c r="AD60">
        <v>2.1822999999999999E-2</v>
      </c>
      <c r="AE60">
        <v>2.1545000000000002E-2</v>
      </c>
      <c r="AF60">
        <v>2.1284000000000001E-2</v>
      </c>
      <c r="AG60">
        <v>2.0996999999999998E-2</v>
      </c>
      <c r="AH60">
        <v>2.0722999999999998E-2</v>
      </c>
      <c r="AI60" s="12">
        <v>-4.0000000000000001E-3</v>
      </c>
    </row>
    <row r="61" spans="1:35" x14ac:dyDescent="0.35">
      <c r="A61" t="s">
        <v>113</v>
      </c>
      <c r="B61" t="s">
        <v>614</v>
      </c>
      <c r="C61" t="s">
        <v>615</v>
      </c>
      <c r="D61" t="s">
        <v>122</v>
      </c>
      <c r="F61">
        <v>26.118862</v>
      </c>
      <c r="G61">
        <v>28.024412000000002</v>
      </c>
      <c r="H61">
        <v>29.477226000000002</v>
      </c>
      <c r="I61">
        <v>30.571621</v>
      </c>
      <c r="J61">
        <v>31.3964</v>
      </c>
      <c r="K61">
        <v>32.010112999999997</v>
      </c>
      <c r="L61">
        <v>32.464531000000001</v>
      </c>
      <c r="M61">
        <v>32.799759000000002</v>
      </c>
      <c r="N61">
        <v>33.046233999999998</v>
      </c>
      <c r="O61">
        <v>33.226050999999998</v>
      </c>
      <c r="P61">
        <v>33.352477999999998</v>
      </c>
      <c r="Q61">
        <v>33.43018</v>
      </c>
      <c r="R61">
        <v>33.466476</v>
      </c>
      <c r="S61">
        <v>33.469250000000002</v>
      </c>
      <c r="T61">
        <v>33.445160000000001</v>
      </c>
      <c r="U61">
        <v>33.397396000000001</v>
      </c>
      <c r="V61">
        <v>33.349758000000001</v>
      </c>
      <c r="W61">
        <v>33.294384000000001</v>
      </c>
      <c r="X61">
        <v>33.234276000000001</v>
      </c>
      <c r="Y61">
        <v>33.167285999999997</v>
      </c>
      <c r="Z61">
        <v>33.096901000000003</v>
      </c>
      <c r="AA61">
        <v>33.025081999999998</v>
      </c>
      <c r="AB61">
        <v>32.951076999999998</v>
      </c>
      <c r="AC61">
        <v>32.875145000000003</v>
      </c>
      <c r="AD61">
        <v>32.799278000000001</v>
      </c>
      <c r="AE61">
        <v>32.723492</v>
      </c>
      <c r="AF61">
        <v>32.646706000000002</v>
      </c>
      <c r="AG61">
        <v>32.569450000000003</v>
      </c>
      <c r="AH61">
        <v>32.494362000000002</v>
      </c>
      <c r="AI61" s="12">
        <v>8.0000000000000002E-3</v>
      </c>
    </row>
    <row r="62" spans="1:35" x14ac:dyDescent="0.35">
      <c r="A62" t="s">
        <v>102</v>
      </c>
      <c r="B62" t="s">
        <v>616</v>
      </c>
      <c r="C62" t="s">
        <v>617</v>
      </c>
      <c r="D62" t="s">
        <v>122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6</v>
      </c>
    </row>
    <row r="63" spans="1:35" x14ac:dyDescent="0.35">
      <c r="A63" t="s">
        <v>94</v>
      </c>
      <c r="B63" t="s">
        <v>618</v>
      </c>
      <c r="C63" t="s">
        <v>619</v>
      </c>
      <c r="D63" t="s">
        <v>122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6</v>
      </c>
    </row>
    <row r="64" spans="1:35" x14ac:dyDescent="0.35">
      <c r="A64" t="s">
        <v>95</v>
      </c>
      <c r="B64" t="s">
        <v>620</v>
      </c>
      <c r="C64" t="s">
        <v>621</v>
      </c>
      <c r="D64" t="s">
        <v>122</v>
      </c>
      <c r="F64">
        <v>26.118862</v>
      </c>
      <c r="G64">
        <v>28.024412000000002</v>
      </c>
      <c r="H64">
        <v>29.477226000000002</v>
      </c>
      <c r="I64">
        <v>30.571621</v>
      </c>
      <c r="J64">
        <v>31.3964</v>
      </c>
      <c r="K64">
        <v>32.010112999999997</v>
      </c>
      <c r="L64">
        <v>32.464531000000001</v>
      </c>
      <c r="M64">
        <v>32.799759000000002</v>
      </c>
      <c r="N64">
        <v>33.046233999999998</v>
      </c>
      <c r="O64">
        <v>33.226050999999998</v>
      </c>
      <c r="P64">
        <v>33.352477999999998</v>
      </c>
      <c r="Q64">
        <v>33.43018</v>
      </c>
      <c r="R64">
        <v>33.466476</v>
      </c>
      <c r="S64">
        <v>33.469250000000002</v>
      </c>
      <c r="T64">
        <v>33.445160000000001</v>
      </c>
      <c r="U64">
        <v>33.397396000000001</v>
      </c>
      <c r="V64">
        <v>33.349758000000001</v>
      </c>
      <c r="W64">
        <v>33.294384000000001</v>
      </c>
      <c r="X64">
        <v>33.234276000000001</v>
      </c>
      <c r="Y64">
        <v>33.167285999999997</v>
      </c>
      <c r="Z64">
        <v>33.096901000000003</v>
      </c>
      <c r="AA64">
        <v>33.025081999999998</v>
      </c>
      <c r="AB64">
        <v>32.951076999999998</v>
      </c>
      <c r="AC64">
        <v>32.875145000000003</v>
      </c>
      <c r="AD64">
        <v>32.799278000000001</v>
      </c>
      <c r="AE64">
        <v>32.723492</v>
      </c>
      <c r="AF64">
        <v>32.646706000000002</v>
      </c>
      <c r="AG64">
        <v>32.569450000000003</v>
      </c>
      <c r="AH64">
        <v>32.494362000000002</v>
      </c>
      <c r="AI64" s="12">
        <v>8.0000000000000002E-3</v>
      </c>
    </row>
    <row r="65" spans="1:35" x14ac:dyDescent="0.35">
      <c r="A65" t="s">
        <v>96</v>
      </c>
      <c r="B65" t="s">
        <v>622</v>
      </c>
      <c r="C65" t="s">
        <v>623</v>
      </c>
      <c r="D65" t="s">
        <v>122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6</v>
      </c>
    </row>
    <row r="66" spans="1:35" x14ac:dyDescent="0.35">
      <c r="A66" t="s">
        <v>97</v>
      </c>
      <c r="B66" t="s">
        <v>624</v>
      </c>
      <c r="C66" t="s">
        <v>625</v>
      </c>
      <c r="D66" t="s">
        <v>122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6</v>
      </c>
    </row>
    <row r="67" spans="1:35" x14ac:dyDescent="0.35">
      <c r="A67" t="s">
        <v>98</v>
      </c>
      <c r="B67" t="s">
        <v>626</v>
      </c>
      <c r="C67" t="s">
        <v>627</v>
      </c>
      <c r="D67" t="s">
        <v>122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6</v>
      </c>
    </row>
    <row r="68" spans="1:35" x14ac:dyDescent="0.35">
      <c r="A68" t="s">
        <v>99</v>
      </c>
      <c r="B68" t="s">
        <v>628</v>
      </c>
      <c r="C68" t="s">
        <v>629</v>
      </c>
      <c r="D68" t="s">
        <v>122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6</v>
      </c>
    </row>
    <row r="69" spans="1:35" x14ac:dyDescent="0.35">
      <c r="A69" t="s">
        <v>114</v>
      </c>
      <c r="B69" t="s">
        <v>630</v>
      </c>
      <c r="C69" t="s">
        <v>631</v>
      </c>
      <c r="D69" t="s">
        <v>122</v>
      </c>
      <c r="F69">
        <v>93.831894000000005</v>
      </c>
      <c r="G69">
        <v>98.450194999999994</v>
      </c>
      <c r="H69">
        <v>99.158546000000001</v>
      </c>
      <c r="I69">
        <v>98.571014000000005</v>
      </c>
      <c r="J69">
        <v>97.556511</v>
      </c>
      <c r="K69">
        <v>96.613395999999995</v>
      </c>
      <c r="L69">
        <v>95.691032000000007</v>
      </c>
      <c r="M69">
        <v>94.739861000000005</v>
      </c>
      <c r="N69">
        <v>93.777550000000005</v>
      </c>
      <c r="O69">
        <v>92.791618</v>
      </c>
      <c r="P69">
        <v>91.866196000000002</v>
      </c>
      <c r="Q69">
        <v>91.598052999999993</v>
      </c>
      <c r="R69">
        <v>91.112289000000004</v>
      </c>
      <c r="S69">
        <v>90.708870000000005</v>
      </c>
      <c r="T69">
        <v>90.372649999999993</v>
      </c>
      <c r="U69">
        <v>90.121039999999994</v>
      </c>
      <c r="V69">
        <v>89.542336000000006</v>
      </c>
      <c r="W69">
        <v>88.885452000000001</v>
      </c>
      <c r="X69">
        <v>88.194603000000001</v>
      </c>
      <c r="Y69">
        <v>87.485648999999995</v>
      </c>
      <c r="Z69">
        <v>86.702445999999995</v>
      </c>
      <c r="AA69">
        <v>85.868294000000006</v>
      </c>
      <c r="AB69">
        <v>84.998230000000007</v>
      </c>
      <c r="AC69">
        <v>84.089134000000001</v>
      </c>
      <c r="AD69">
        <v>83.076744000000005</v>
      </c>
      <c r="AE69">
        <v>82.045021000000006</v>
      </c>
      <c r="AF69">
        <v>80.986785999999995</v>
      </c>
      <c r="AG69">
        <v>79.893326000000002</v>
      </c>
      <c r="AH69">
        <v>78.783607000000003</v>
      </c>
      <c r="AI69" s="12">
        <v>-6.0000000000000001E-3</v>
      </c>
    </row>
    <row r="70" spans="1:35" x14ac:dyDescent="0.35">
      <c r="A70" t="s">
        <v>102</v>
      </c>
      <c r="B70" t="s">
        <v>632</v>
      </c>
      <c r="C70" t="s">
        <v>633</v>
      </c>
      <c r="D70" t="s">
        <v>122</v>
      </c>
      <c r="F70">
        <v>9.4941010000000006</v>
      </c>
      <c r="G70">
        <v>9.9847319999999993</v>
      </c>
      <c r="H70">
        <v>10.080206</v>
      </c>
      <c r="I70">
        <v>10.044081</v>
      </c>
      <c r="J70">
        <v>9.9641859999999998</v>
      </c>
      <c r="K70">
        <v>9.8772070000000003</v>
      </c>
      <c r="L70">
        <v>9.7906929999999992</v>
      </c>
      <c r="M70">
        <v>9.7035470000000004</v>
      </c>
      <c r="N70">
        <v>9.6156869999999994</v>
      </c>
      <c r="O70">
        <v>9.5264279999999992</v>
      </c>
      <c r="P70">
        <v>9.4439309999999992</v>
      </c>
      <c r="Q70">
        <v>9.3760180000000002</v>
      </c>
      <c r="R70">
        <v>9.3193699999999993</v>
      </c>
      <c r="S70">
        <v>9.2722660000000001</v>
      </c>
      <c r="T70">
        <v>9.2344460000000002</v>
      </c>
      <c r="U70">
        <v>9.2065929999999998</v>
      </c>
      <c r="V70">
        <v>9.1597399999999993</v>
      </c>
      <c r="W70">
        <v>9.1076730000000001</v>
      </c>
      <c r="X70">
        <v>9.0532129999999995</v>
      </c>
      <c r="Y70">
        <v>8.9974880000000006</v>
      </c>
      <c r="Z70">
        <v>8.9384180000000004</v>
      </c>
      <c r="AA70">
        <v>8.8755819999999996</v>
      </c>
      <c r="AB70">
        <v>8.8098559999999999</v>
      </c>
      <c r="AC70">
        <v>8.7419480000000007</v>
      </c>
      <c r="AD70">
        <v>8.6711120000000008</v>
      </c>
      <c r="AE70">
        <v>8.599361</v>
      </c>
      <c r="AF70">
        <v>8.5273749999999993</v>
      </c>
      <c r="AG70">
        <v>8.4545519999999996</v>
      </c>
      <c r="AH70">
        <v>8.3815580000000001</v>
      </c>
      <c r="AI70" s="12">
        <v>-4.0000000000000001E-3</v>
      </c>
    </row>
    <row r="71" spans="1:35" x14ac:dyDescent="0.35">
      <c r="A71" t="s">
        <v>94</v>
      </c>
      <c r="B71" t="s">
        <v>634</v>
      </c>
      <c r="C71" t="s">
        <v>635</v>
      </c>
      <c r="D71" t="s">
        <v>122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6</v>
      </c>
    </row>
    <row r="72" spans="1:35" x14ac:dyDescent="0.35">
      <c r="A72" t="s">
        <v>95</v>
      </c>
      <c r="B72" t="s">
        <v>636</v>
      </c>
      <c r="C72" t="s">
        <v>637</v>
      </c>
      <c r="D72" t="s">
        <v>122</v>
      </c>
      <c r="F72">
        <v>75.219893999999996</v>
      </c>
      <c r="G72">
        <v>78.605819999999994</v>
      </c>
      <c r="H72">
        <v>78.857498000000007</v>
      </c>
      <c r="I72">
        <v>78.076453999999998</v>
      </c>
      <c r="J72">
        <v>76.964111000000003</v>
      </c>
      <c r="K72">
        <v>76.079750000000004</v>
      </c>
      <c r="L72">
        <v>75.233322000000001</v>
      </c>
      <c r="M72">
        <v>74.338866999999993</v>
      </c>
      <c r="N72">
        <v>73.430572999999995</v>
      </c>
      <c r="O72">
        <v>72.491912999999997</v>
      </c>
      <c r="P72">
        <v>71.594031999999999</v>
      </c>
      <c r="Q72">
        <v>71.837708000000006</v>
      </c>
      <c r="R72">
        <v>71.512496999999996</v>
      </c>
      <c r="S72">
        <v>71.239052000000001</v>
      </c>
      <c r="T72">
        <v>70.989593999999997</v>
      </c>
      <c r="U72">
        <v>70.790924000000004</v>
      </c>
      <c r="V72">
        <v>70.163764999999998</v>
      </c>
      <c r="W72">
        <v>69.442642000000006</v>
      </c>
      <c r="X72">
        <v>68.681884999999994</v>
      </c>
      <c r="Y72">
        <v>67.900276000000005</v>
      </c>
      <c r="Z72">
        <v>67.010056000000006</v>
      </c>
      <c r="AA72">
        <v>66.063095000000004</v>
      </c>
      <c r="AB72">
        <v>65.078491</v>
      </c>
      <c r="AC72">
        <v>64.041968999999995</v>
      </c>
      <c r="AD72">
        <v>62.83419</v>
      </c>
      <c r="AE72">
        <v>61.602939999999997</v>
      </c>
      <c r="AF72">
        <v>60.321541000000003</v>
      </c>
      <c r="AG72">
        <v>58.979691000000003</v>
      </c>
      <c r="AH72">
        <v>57.607379999999999</v>
      </c>
      <c r="AI72" s="12">
        <v>-8.9999999999999993E-3</v>
      </c>
    </row>
    <row r="73" spans="1:35" x14ac:dyDescent="0.35">
      <c r="A73" t="s">
        <v>96</v>
      </c>
      <c r="B73" t="s">
        <v>638</v>
      </c>
      <c r="C73" t="s">
        <v>639</v>
      </c>
      <c r="D73" t="s">
        <v>122</v>
      </c>
      <c r="F73">
        <v>0.92408599999999996</v>
      </c>
      <c r="G73">
        <v>1.0108280000000001</v>
      </c>
      <c r="H73">
        <v>1.0536110000000001</v>
      </c>
      <c r="I73">
        <v>1.083197</v>
      </c>
      <c r="J73">
        <v>1.1043369999999999</v>
      </c>
      <c r="K73">
        <v>1.1235299999999999</v>
      </c>
      <c r="L73">
        <v>1.1408499999999999</v>
      </c>
      <c r="M73">
        <v>1.1560729999999999</v>
      </c>
      <c r="N73">
        <v>1.171249</v>
      </c>
      <c r="O73">
        <v>1.185954</v>
      </c>
      <c r="P73">
        <v>1.2014899999999999</v>
      </c>
      <c r="Q73">
        <v>1.2187190000000001</v>
      </c>
      <c r="R73">
        <v>1.237236</v>
      </c>
      <c r="S73">
        <v>1.256583</v>
      </c>
      <c r="T73">
        <v>1.277304</v>
      </c>
      <c r="U73">
        <v>1.299385</v>
      </c>
      <c r="V73">
        <v>1.318905</v>
      </c>
      <c r="W73">
        <v>1.3373429999999999</v>
      </c>
      <c r="X73">
        <v>1.355548</v>
      </c>
      <c r="Y73">
        <v>1.373292</v>
      </c>
      <c r="Z73">
        <v>1.390433</v>
      </c>
      <c r="AA73">
        <v>1.4067000000000001</v>
      </c>
      <c r="AB73">
        <v>1.4226700000000001</v>
      </c>
      <c r="AC73">
        <v>1.4381809999999999</v>
      </c>
      <c r="AD73">
        <v>1.4527399999999999</v>
      </c>
      <c r="AE73">
        <v>1.4629570000000001</v>
      </c>
      <c r="AF73">
        <v>1.4730529999999999</v>
      </c>
      <c r="AG73">
        <v>1.482996</v>
      </c>
      <c r="AH73">
        <v>1.4928939999999999</v>
      </c>
      <c r="AI73" s="12">
        <v>1.7000000000000001E-2</v>
      </c>
    </row>
    <row r="74" spans="1:35" x14ac:dyDescent="0.35">
      <c r="A74" t="s">
        <v>97</v>
      </c>
      <c r="B74" t="s">
        <v>640</v>
      </c>
      <c r="C74" t="s">
        <v>641</v>
      </c>
      <c r="D74" t="s">
        <v>122</v>
      </c>
      <c r="F74">
        <v>7.6215450000000002</v>
      </c>
      <c r="G74">
        <v>8.0154069999999997</v>
      </c>
      <c r="H74">
        <v>8.0920509999999997</v>
      </c>
      <c r="I74">
        <v>8.0630500000000005</v>
      </c>
      <c r="J74">
        <v>7.9989129999999999</v>
      </c>
      <c r="K74">
        <v>7.9290890000000003</v>
      </c>
      <c r="L74">
        <v>7.8596399999999997</v>
      </c>
      <c r="M74">
        <v>7.7896799999999997</v>
      </c>
      <c r="N74">
        <v>7.71915</v>
      </c>
      <c r="O74">
        <v>7.6474950000000002</v>
      </c>
      <c r="P74">
        <v>7.5812689999999998</v>
      </c>
      <c r="Q74">
        <v>7.5267520000000001</v>
      </c>
      <c r="R74">
        <v>7.4812770000000004</v>
      </c>
      <c r="S74">
        <v>7.4434630000000004</v>
      </c>
      <c r="T74">
        <v>7.4131020000000003</v>
      </c>
      <c r="U74">
        <v>7.3907420000000004</v>
      </c>
      <c r="V74">
        <v>7.3531319999999996</v>
      </c>
      <c r="W74">
        <v>7.3113330000000003</v>
      </c>
      <c r="X74">
        <v>7.2676160000000003</v>
      </c>
      <c r="Y74">
        <v>7.22288</v>
      </c>
      <c r="Z74">
        <v>7.1754610000000003</v>
      </c>
      <c r="AA74">
        <v>7.125019</v>
      </c>
      <c r="AB74">
        <v>7.0722560000000003</v>
      </c>
      <c r="AC74">
        <v>7.017741</v>
      </c>
      <c r="AD74">
        <v>6.960877</v>
      </c>
      <c r="AE74">
        <v>6.9032780000000002</v>
      </c>
      <c r="AF74">
        <v>6.8454899999999999</v>
      </c>
      <c r="AG74">
        <v>6.7870299999999997</v>
      </c>
      <c r="AH74">
        <v>6.7284329999999999</v>
      </c>
      <c r="AI74" s="12">
        <v>-4.0000000000000001E-3</v>
      </c>
    </row>
    <row r="75" spans="1:35" x14ac:dyDescent="0.35">
      <c r="A75" t="s">
        <v>98</v>
      </c>
      <c r="B75" t="s">
        <v>642</v>
      </c>
      <c r="C75" t="s">
        <v>643</v>
      </c>
      <c r="D75" t="s">
        <v>122</v>
      </c>
      <c r="F75">
        <v>0.57226500000000002</v>
      </c>
      <c r="G75">
        <v>0.83341600000000005</v>
      </c>
      <c r="H75">
        <v>1.075178</v>
      </c>
      <c r="I75">
        <v>1.30423</v>
      </c>
      <c r="J75">
        <v>1.524958</v>
      </c>
      <c r="K75">
        <v>1.603828</v>
      </c>
      <c r="L75">
        <v>1.6665300000000001</v>
      </c>
      <c r="M75">
        <v>1.7516910000000001</v>
      </c>
      <c r="N75">
        <v>1.8409</v>
      </c>
      <c r="O75">
        <v>1.9398230000000001</v>
      </c>
      <c r="P75">
        <v>2.045474</v>
      </c>
      <c r="Q75">
        <v>1.638865</v>
      </c>
      <c r="R75">
        <v>1.561909</v>
      </c>
      <c r="S75">
        <v>1.4974970000000001</v>
      </c>
      <c r="T75">
        <v>1.458207</v>
      </c>
      <c r="U75">
        <v>1.4334020000000001</v>
      </c>
      <c r="V75">
        <v>1.546791</v>
      </c>
      <c r="W75">
        <v>1.686464</v>
      </c>
      <c r="X75">
        <v>1.8363419999999999</v>
      </c>
      <c r="Y75">
        <v>1.9917119999999999</v>
      </c>
      <c r="Z75">
        <v>2.1880760000000001</v>
      </c>
      <c r="AA75">
        <v>2.3979050000000002</v>
      </c>
      <c r="AB75">
        <v>2.6149490000000002</v>
      </c>
      <c r="AC75">
        <v>2.8492980000000001</v>
      </c>
      <c r="AD75">
        <v>3.1578240000000002</v>
      </c>
      <c r="AE75">
        <v>3.4764889999999999</v>
      </c>
      <c r="AF75">
        <v>3.8193260000000002</v>
      </c>
      <c r="AG75">
        <v>4.1890539999999996</v>
      </c>
      <c r="AH75">
        <v>4.5733420000000002</v>
      </c>
      <c r="AI75" s="12">
        <v>7.6999999999999999E-2</v>
      </c>
    </row>
    <row r="76" spans="1:35" x14ac:dyDescent="0.35">
      <c r="A76" t="s">
        <v>99</v>
      </c>
      <c r="B76" t="s">
        <v>644</v>
      </c>
      <c r="C76" t="s">
        <v>645</v>
      </c>
      <c r="D76" t="s">
        <v>122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6</v>
      </c>
    </row>
    <row r="77" spans="1:35" x14ac:dyDescent="0.35">
      <c r="A77" t="s">
        <v>7</v>
      </c>
      <c r="B77" t="s">
        <v>646</v>
      </c>
      <c r="C77" t="s">
        <v>647</v>
      </c>
      <c r="D77" t="s">
        <v>122</v>
      </c>
      <c r="F77">
        <v>43.913421999999997</v>
      </c>
      <c r="G77">
        <v>45.563988000000002</v>
      </c>
      <c r="H77">
        <v>46.540951</v>
      </c>
      <c r="I77">
        <v>47.205399</v>
      </c>
      <c r="J77">
        <v>47.900013000000001</v>
      </c>
      <c r="K77">
        <v>48.570526000000001</v>
      </c>
      <c r="L77">
        <v>49.132919000000001</v>
      </c>
      <c r="M77">
        <v>49.707282999999997</v>
      </c>
      <c r="N77">
        <v>50.150032000000003</v>
      </c>
      <c r="O77">
        <v>50.598678999999997</v>
      </c>
      <c r="P77">
        <v>51.139499999999998</v>
      </c>
      <c r="Q77">
        <v>51.726661999999997</v>
      </c>
      <c r="R77">
        <v>52.369225</v>
      </c>
      <c r="S77">
        <v>52.923794000000001</v>
      </c>
      <c r="T77">
        <v>53.456974000000002</v>
      </c>
      <c r="U77">
        <v>53.972693999999997</v>
      </c>
      <c r="V77">
        <v>54.509743</v>
      </c>
      <c r="W77">
        <v>55.033695000000002</v>
      </c>
      <c r="X77">
        <v>55.626582999999997</v>
      </c>
      <c r="Y77">
        <v>56.181145000000001</v>
      </c>
      <c r="Z77">
        <v>56.753779999999999</v>
      </c>
      <c r="AA77">
        <v>57.257598999999999</v>
      </c>
      <c r="AB77">
        <v>57.815627999999997</v>
      </c>
      <c r="AC77">
        <v>58.366591999999997</v>
      </c>
      <c r="AD77">
        <v>59.116034999999997</v>
      </c>
      <c r="AE77">
        <v>59.751427</v>
      </c>
      <c r="AF77">
        <v>60.444682999999998</v>
      </c>
      <c r="AG77">
        <v>61.080703999999997</v>
      </c>
      <c r="AH77">
        <v>61.848125000000003</v>
      </c>
      <c r="AI77" s="12">
        <v>1.2E-2</v>
      </c>
    </row>
    <row r="78" spans="1:35" x14ac:dyDescent="0.35">
      <c r="A78" t="s">
        <v>115</v>
      </c>
      <c r="B78" t="s">
        <v>648</v>
      </c>
      <c r="C78" t="s">
        <v>649</v>
      </c>
      <c r="D78" t="s">
        <v>122</v>
      </c>
      <c r="F78">
        <v>7.5946369999999996</v>
      </c>
      <c r="G78">
        <v>8.2708110000000001</v>
      </c>
      <c r="H78">
        <v>8.8117520000000003</v>
      </c>
      <c r="I78">
        <v>9.2425239999999995</v>
      </c>
      <c r="J78">
        <v>9.5890699999999995</v>
      </c>
      <c r="K78">
        <v>9.8712160000000004</v>
      </c>
      <c r="L78">
        <v>10.105147000000001</v>
      </c>
      <c r="M78">
        <v>10.303372</v>
      </c>
      <c r="N78">
        <v>10.475068</v>
      </c>
      <c r="O78">
        <v>10.626023999999999</v>
      </c>
      <c r="P78">
        <v>10.758953999999999</v>
      </c>
      <c r="Q78">
        <v>10.875567999999999</v>
      </c>
      <c r="R78">
        <v>10.979032999999999</v>
      </c>
      <c r="S78">
        <v>11.071654000000001</v>
      </c>
      <c r="T78">
        <v>11.154877000000001</v>
      </c>
      <c r="U78">
        <v>11.229654999999999</v>
      </c>
      <c r="V78">
        <v>11.304667</v>
      </c>
      <c r="W78">
        <v>11.377219</v>
      </c>
      <c r="X78">
        <v>11.447278000000001</v>
      </c>
      <c r="Y78">
        <v>11.515231999999999</v>
      </c>
      <c r="Z78">
        <v>11.582255999999999</v>
      </c>
      <c r="AA78">
        <v>11.648866999999999</v>
      </c>
      <c r="AB78">
        <v>11.715138</v>
      </c>
      <c r="AC78">
        <v>11.781057000000001</v>
      </c>
      <c r="AD78">
        <v>11.847011999999999</v>
      </c>
      <c r="AE78">
        <v>11.912785</v>
      </c>
      <c r="AF78">
        <v>11.978335</v>
      </c>
      <c r="AG78">
        <v>12.043905000000001</v>
      </c>
      <c r="AH78">
        <v>12.109465</v>
      </c>
      <c r="AI78" s="12">
        <v>1.7000000000000001E-2</v>
      </c>
    </row>
    <row r="79" spans="1:35" x14ac:dyDescent="0.35">
      <c r="A79" t="s">
        <v>98</v>
      </c>
      <c r="B79" t="s">
        <v>650</v>
      </c>
      <c r="C79" t="s">
        <v>651</v>
      </c>
      <c r="D79" t="s">
        <v>122</v>
      </c>
      <c r="F79">
        <v>0.923149</v>
      </c>
      <c r="G79">
        <v>1.0053399999999999</v>
      </c>
      <c r="H79">
        <v>1.0710919999999999</v>
      </c>
      <c r="I79">
        <v>1.123454</v>
      </c>
      <c r="J79">
        <v>1.165578</v>
      </c>
      <c r="K79">
        <v>1.199873</v>
      </c>
      <c r="L79">
        <v>1.228308</v>
      </c>
      <c r="M79">
        <v>1.2524029999999999</v>
      </c>
      <c r="N79">
        <v>1.2732730000000001</v>
      </c>
      <c r="O79">
        <v>1.291622</v>
      </c>
      <c r="P79">
        <v>1.3077799999999999</v>
      </c>
      <c r="Q79">
        <v>1.321955</v>
      </c>
      <c r="R79">
        <v>1.3345309999999999</v>
      </c>
      <c r="S79">
        <v>1.34579</v>
      </c>
      <c r="T79">
        <v>1.3559060000000001</v>
      </c>
      <c r="U79">
        <v>1.364995</v>
      </c>
      <c r="V79">
        <v>1.3741129999999999</v>
      </c>
      <c r="W79">
        <v>1.3829320000000001</v>
      </c>
      <c r="X79">
        <v>1.391448</v>
      </c>
      <c r="Y79">
        <v>1.399708</v>
      </c>
      <c r="Z79">
        <v>1.4078550000000001</v>
      </c>
      <c r="AA79">
        <v>1.4159520000000001</v>
      </c>
      <c r="AB79">
        <v>1.4240060000000001</v>
      </c>
      <c r="AC79">
        <v>1.4320189999999999</v>
      </c>
      <c r="AD79">
        <v>1.440037</v>
      </c>
      <c r="AE79">
        <v>1.4480310000000001</v>
      </c>
      <c r="AF79">
        <v>1.455999</v>
      </c>
      <c r="AG79">
        <v>1.4639690000000001</v>
      </c>
      <c r="AH79">
        <v>1.471938</v>
      </c>
      <c r="AI79" s="12">
        <v>1.7000000000000001E-2</v>
      </c>
    </row>
    <row r="80" spans="1:35" x14ac:dyDescent="0.35">
      <c r="A80" t="s">
        <v>116</v>
      </c>
      <c r="B80" t="s">
        <v>652</v>
      </c>
      <c r="C80" t="s">
        <v>653</v>
      </c>
      <c r="D80" t="s">
        <v>122</v>
      </c>
      <c r="F80">
        <v>6.6714880000000001</v>
      </c>
      <c r="G80">
        <v>7.2654709999999998</v>
      </c>
      <c r="H80">
        <v>7.7406600000000001</v>
      </c>
      <c r="I80">
        <v>8.1190700000000007</v>
      </c>
      <c r="J80">
        <v>8.4234919999999995</v>
      </c>
      <c r="K80">
        <v>8.6713430000000002</v>
      </c>
      <c r="L80">
        <v>8.8768399999999996</v>
      </c>
      <c r="M80">
        <v>9.0509690000000003</v>
      </c>
      <c r="N80">
        <v>9.2017959999999999</v>
      </c>
      <c r="O80">
        <v>9.3344020000000008</v>
      </c>
      <c r="P80">
        <v>9.451174</v>
      </c>
      <c r="Q80">
        <v>9.5536139999999996</v>
      </c>
      <c r="R80">
        <v>9.6445030000000003</v>
      </c>
      <c r="S80">
        <v>9.7258639999999996</v>
      </c>
      <c r="T80">
        <v>9.7989709999999999</v>
      </c>
      <c r="U80">
        <v>9.8646600000000007</v>
      </c>
      <c r="V80">
        <v>9.9305540000000008</v>
      </c>
      <c r="W80">
        <v>9.9942869999999999</v>
      </c>
      <c r="X80">
        <v>10.05583</v>
      </c>
      <c r="Y80">
        <v>10.115524000000001</v>
      </c>
      <c r="Z80">
        <v>10.174401</v>
      </c>
      <c r="AA80">
        <v>10.232915</v>
      </c>
      <c r="AB80">
        <v>10.291131999999999</v>
      </c>
      <c r="AC80">
        <v>10.349038</v>
      </c>
      <c r="AD80">
        <v>10.406974999999999</v>
      </c>
      <c r="AE80">
        <v>10.464753</v>
      </c>
      <c r="AF80">
        <v>10.522335999999999</v>
      </c>
      <c r="AG80">
        <v>10.579936</v>
      </c>
      <c r="AH80">
        <v>10.637527</v>
      </c>
      <c r="AI80" s="12">
        <v>1.7000000000000001E-2</v>
      </c>
    </row>
    <row r="81" spans="1:35" x14ac:dyDescent="0.35">
      <c r="A81" t="s">
        <v>105</v>
      </c>
      <c r="B81" t="s">
        <v>654</v>
      </c>
      <c r="C81" t="s">
        <v>655</v>
      </c>
      <c r="D81" t="s">
        <v>122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6</v>
      </c>
    </row>
    <row r="82" spans="1:35" x14ac:dyDescent="0.35">
      <c r="A82" t="s">
        <v>106</v>
      </c>
      <c r="B82" t="s">
        <v>656</v>
      </c>
      <c r="C82" t="s">
        <v>657</v>
      </c>
      <c r="D82" t="s">
        <v>122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6</v>
      </c>
    </row>
    <row r="83" spans="1:35" x14ac:dyDescent="0.35">
      <c r="A83" t="s">
        <v>117</v>
      </c>
      <c r="B83" t="s">
        <v>658</v>
      </c>
      <c r="C83" t="s">
        <v>659</v>
      </c>
      <c r="D83" t="s">
        <v>122</v>
      </c>
      <c r="F83">
        <v>17.032639</v>
      </c>
      <c r="G83">
        <v>17.333525000000002</v>
      </c>
      <c r="H83">
        <v>17.471111000000001</v>
      </c>
      <c r="I83">
        <v>17.514868</v>
      </c>
      <c r="J83">
        <v>17.667708999999999</v>
      </c>
      <c r="K83">
        <v>17.921016999999999</v>
      </c>
      <c r="L83">
        <v>18.139037999999999</v>
      </c>
      <c r="M83">
        <v>18.293453</v>
      </c>
      <c r="N83">
        <v>18.389309000000001</v>
      </c>
      <c r="O83">
        <v>18.446940999999999</v>
      </c>
      <c r="P83">
        <v>18.571213</v>
      </c>
      <c r="Q83">
        <v>18.730657999999998</v>
      </c>
      <c r="R83">
        <v>18.930088000000001</v>
      </c>
      <c r="S83">
        <v>19.092124999999999</v>
      </c>
      <c r="T83">
        <v>19.259436000000001</v>
      </c>
      <c r="U83">
        <v>19.415512</v>
      </c>
      <c r="V83">
        <v>19.584526</v>
      </c>
      <c r="W83">
        <v>19.751868999999999</v>
      </c>
      <c r="X83">
        <v>19.950641999999998</v>
      </c>
      <c r="Y83">
        <v>20.133372999999999</v>
      </c>
      <c r="Z83">
        <v>20.325230000000001</v>
      </c>
      <c r="AA83">
        <v>20.481424000000001</v>
      </c>
      <c r="AB83">
        <v>20.667052999999999</v>
      </c>
      <c r="AC83">
        <v>20.844881000000001</v>
      </c>
      <c r="AD83">
        <v>21.123301999999999</v>
      </c>
      <c r="AE83">
        <v>21.333514999999998</v>
      </c>
      <c r="AF83">
        <v>21.575635999999999</v>
      </c>
      <c r="AG83">
        <v>21.790666999999999</v>
      </c>
      <c r="AH83">
        <v>22.070596999999999</v>
      </c>
      <c r="AI83" s="12">
        <v>8.9999999999999993E-3</v>
      </c>
    </row>
    <row r="84" spans="1:35" x14ac:dyDescent="0.35">
      <c r="A84" t="s">
        <v>98</v>
      </c>
      <c r="B84" t="s">
        <v>660</v>
      </c>
      <c r="C84" t="s">
        <v>661</v>
      </c>
      <c r="D84" t="s">
        <v>122</v>
      </c>
      <c r="F84">
        <v>17.032639</v>
      </c>
      <c r="G84">
        <v>17.333525000000002</v>
      </c>
      <c r="H84">
        <v>17.471111000000001</v>
      </c>
      <c r="I84">
        <v>17.514868</v>
      </c>
      <c r="J84">
        <v>17.667708999999999</v>
      </c>
      <c r="K84">
        <v>17.921016999999999</v>
      </c>
      <c r="L84">
        <v>18.139037999999999</v>
      </c>
      <c r="M84">
        <v>18.293453</v>
      </c>
      <c r="N84">
        <v>18.389309000000001</v>
      </c>
      <c r="O84">
        <v>18.446940999999999</v>
      </c>
      <c r="P84">
        <v>18.571213</v>
      </c>
      <c r="Q84">
        <v>18.730657999999998</v>
      </c>
      <c r="R84">
        <v>18.930088000000001</v>
      </c>
      <c r="S84">
        <v>19.092124999999999</v>
      </c>
      <c r="T84">
        <v>19.259436000000001</v>
      </c>
      <c r="U84">
        <v>19.415512</v>
      </c>
      <c r="V84">
        <v>19.584526</v>
      </c>
      <c r="W84">
        <v>19.751868999999999</v>
      </c>
      <c r="X84">
        <v>19.950641999999998</v>
      </c>
      <c r="Y84">
        <v>20.133372999999999</v>
      </c>
      <c r="Z84">
        <v>20.325230000000001</v>
      </c>
      <c r="AA84">
        <v>20.481424000000001</v>
      </c>
      <c r="AB84">
        <v>20.667052999999999</v>
      </c>
      <c r="AC84">
        <v>20.844881000000001</v>
      </c>
      <c r="AD84">
        <v>21.123301999999999</v>
      </c>
      <c r="AE84">
        <v>21.333514999999998</v>
      </c>
      <c r="AF84">
        <v>21.575635999999999</v>
      </c>
      <c r="AG84">
        <v>21.790666999999999</v>
      </c>
      <c r="AH84">
        <v>22.070596999999999</v>
      </c>
      <c r="AI84" s="12">
        <v>8.9999999999999993E-3</v>
      </c>
    </row>
    <row r="85" spans="1:35" x14ac:dyDescent="0.35">
      <c r="A85" t="s">
        <v>118</v>
      </c>
      <c r="B85" t="s">
        <v>662</v>
      </c>
      <c r="C85" t="s">
        <v>663</v>
      </c>
      <c r="D85" t="s">
        <v>122</v>
      </c>
      <c r="F85">
        <v>19.286148000000001</v>
      </c>
      <c r="G85">
        <v>19.959654</v>
      </c>
      <c r="H85">
        <v>20.258087</v>
      </c>
      <c r="I85">
        <v>20.448008000000002</v>
      </c>
      <c r="J85">
        <v>20.643234</v>
      </c>
      <c r="K85">
        <v>20.778293999999999</v>
      </c>
      <c r="L85">
        <v>20.888736999999999</v>
      </c>
      <c r="M85">
        <v>21.11046</v>
      </c>
      <c r="N85">
        <v>21.285655999999999</v>
      </c>
      <c r="O85">
        <v>21.525711000000001</v>
      </c>
      <c r="P85">
        <v>21.809334</v>
      </c>
      <c r="Q85">
        <v>22.120438</v>
      </c>
      <c r="R85">
        <v>22.460100000000001</v>
      </c>
      <c r="S85">
        <v>22.760014000000002</v>
      </c>
      <c r="T85">
        <v>23.042663999999998</v>
      </c>
      <c r="U85">
        <v>23.327525999999999</v>
      </c>
      <c r="V85">
        <v>23.620547999999999</v>
      </c>
      <c r="W85">
        <v>23.904606000000001</v>
      </c>
      <c r="X85">
        <v>24.228663999999998</v>
      </c>
      <c r="Y85">
        <v>24.532539</v>
      </c>
      <c r="Z85">
        <v>24.846294</v>
      </c>
      <c r="AA85">
        <v>25.127307999999999</v>
      </c>
      <c r="AB85">
        <v>25.433437000000001</v>
      </c>
      <c r="AC85">
        <v>25.740656000000001</v>
      </c>
      <c r="AD85">
        <v>26.145723</v>
      </c>
      <c r="AE85">
        <v>26.505127000000002</v>
      </c>
      <c r="AF85">
        <v>26.890711</v>
      </c>
      <c r="AG85">
        <v>27.246131999999999</v>
      </c>
      <c r="AH85">
        <v>27.668061999999999</v>
      </c>
      <c r="AI85" s="12">
        <v>1.2999999999999999E-2</v>
      </c>
    </row>
    <row r="86" spans="1:35" x14ac:dyDescent="0.35">
      <c r="A86" t="s">
        <v>98</v>
      </c>
      <c r="B86" t="s">
        <v>664</v>
      </c>
      <c r="C86" t="s">
        <v>665</v>
      </c>
      <c r="D86" t="s">
        <v>122</v>
      </c>
      <c r="F86">
        <v>6.9668039999999998</v>
      </c>
      <c r="G86">
        <v>7.2055709999999999</v>
      </c>
      <c r="H86">
        <v>7.3069870000000003</v>
      </c>
      <c r="I86">
        <v>7.3605080000000003</v>
      </c>
      <c r="J86">
        <v>7.3962209999999997</v>
      </c>
      <c r="K86">
        <v>7.4034529999999998</v>
      </c>
      <c r="L86">
        <v>7.4034849999999999</v>
      </c>
      <c r="M86">
        <v>7.4601230000000003</v>
      </c>
      <c r="N86">
        <v>7.5075329999999996</v>
      </c>
      <c r="O86">
        <v>7.6063049999999999</v>
      </c>
      <c r="P86">
        <v>7.7227600000000001</v>
      </c>
      <c r="Q86">
        <v>7.8505010000000004</v>
      </c>
      <c r="R86">
        <v>7.987139</v>
      </c>
      <c r="S86">
        <v>8.1068239999999996</v>
      </c>
      <c r="T86">
        <v>8.2209280000000007</v>
      </c>
      <c r="U86">
        <v>8.3371739999999992</v>
      </c>
      <c r="V86">
        <v>8.4559110000000004</v>
      </c>
      <c r="W86">
        <v>8.5701509999999992</v>
      </c>
      <c r="X86">
        <v>8.700564</v>
      </c>
      <c r="Y86">
        <v>8.8238339999999997</v>
      </c>
      <c r="Z86">
        <v>8.9493679999999998</v>
      </c>
      <c r="AA86">
        <v>9.0625599999999995</v>
      </c>
      <c r="AB86">
        <v>9.1843959999999996</v>
      </c>
      <c r="AC86">
        <v>9.3055529999999997</v>
      </c>
      <c r="AD86">
        <v>9.4632129999999997</v>
      </c>
      <c r="AE86">
        <v>9.6034579999999998</v>
      </c>
      <c r="AF86">
        <v>9.7528290000000002</v>
      </c>
      <c r="AG86">
        <v>9.890326</v>
      </c>
      <c r="AH86">
        <v>10.053587</v>
      </c>
      <c r="AI86" s="12">
        <v>1.2999999999999999E-2</v>
      </c>
    </row>
    <row r="87" spans="1:35" x14ac:dyDescent="0.35">
      <c r="A87" t="s">
        <v>116</v>
      </c>
      <c r="B87" t="s">
        <v>666</v>
      </c>
      <c r="C87" t="s">
        <v>667</v>
      </c>
      <c r="D87" t="s">
        <v>122</v>
      </c>
      <c r="F87">
        <v>12.319345</v>
      </c>
      <c r="G87">
        <v>12.754084000000001</v>
      </c>
      <c r="H87">
        <v>12.951098999999999</v>
      </c>
      <c r="I87">
        <v>13.0875</v>
      </c>
      <c r="J87">
        <v>13.247013000000001</v>
      </c>
      <c r="K87">
        <v>13.374840000000001</v>
      </c>
      <c r="L87">
        <v>13.485250000000001</v>
      </c>
      <c r="M87">
        <v>13.650337</v>
      </c>
      <c r="N87">
        <v>13.778123000000001</v>
      </c>
      <c r="O87">
        <v>13.919407</v>
      </c>
      <c r="P87">
        <v>14.086574000000001</v>
      </c>
      <c r="Q87">
        <v>14.269936</v>
      </c>
      <c r="R87">
        <v>14.47296</v>
      </c>
      <c r="S87">
        <v>14.65319</v>
      </c>
      <c r="T87">
        <v>14.821736</v>
      </c>
      <c r="U87">
        <v>14.990353000000001</v>
      </c>
      <c r="V87">
        <v>15.164637000000001</v>
      </c>
      <c r="W87">
        <v>15.334455</v>
      </c>
      <c r="X87">
        <v>15.528098999999999</v>
      </c>
      <c r="Y87">
        <v>15.708705999999999</v>
      </c>
      <c r="Z87">
        <v>15.896927</v>
      </c>
      <c r="AA87">
        <v>16.064747000000001</v>
      </c>
      <c r="AB87">
        <v>16.249043</v>
      </c>
      <c r="AC87">
        <v>16.435102000000001</v>
      </c>
      <c r="AD87">
        <v>16.682510000000001</v>
      </c>
      <c r="AE87">
        <v>16.901668999999998</v>
      </c>
      <c r="AF87">
        <v>17.137882000000001</v>
      </c>
      <c r="AG87">
        <v>17.355803999999999</v>
      </c>
      <c r="AH87">
        <v>17.614474999999999</v>
      </c>
      <c r="AI87" s="12">
        <v>1.2999999999999999E-2</v>
      </c>
    </row>
    <row r="88" spans="1:35" x14ac:dyDescent="0.35">
      <c r="A88" t="s">
        <v>105</v>
      </c>
      <c r="B88" t="s">
        <v>668</v>
      </c>
      <c r="C88" t="s">
        <v>669</v>
      </c>
      <c r="D88" t="s">
        <v>122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6</v>
      </c>
    </row>
    <row r="89" spans="1:35" x14ac:dyDescent="0.35">
      <c r="A89" t="s">
        <v>106</v>
      </c>
      <c r="B89" t="s">
        <v>670</v>
      </c>
      <c r="C89" t="s">
        <v>671</v>
      </c>
      <c r="D89" t="s">
        <v>122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6</v>
      </c>
    </row>
    <row r="90" spans="1:35" x14ac:dyDescent="0.35">
      <c r="A90" t="s">
        <v>5</v>
      </c>
      <c r="B90" t="s">
        <v>672</v>
      </c>
      <c r="C90" t="s">
        <v>673</v>
      </c>
      <c r="D90" t="s">
        <v>122</v>
      </c>
      <c r="F90">
        <v>202.83663899999999</v>
      </c>
      <c r="G90">
        <v>199.16296399999999</v>
      </c>
      <c r="H90">
        <v>195.80548099999999</v>
      </c>
      <c r="I90">
        <v>193.737213</v>
      </c>
      <c r="J90">
        <v>192.813141</v>
      </c>
      <c r="K90">
        <v>191.8974</v>
      </c>
      <c r="L90">
        <v>190.73350500000001</v>
      </c>
      <c r="M90">
        <v>189.210464</v>
      </c>
      <c r="N90">
        <v>187.40353400000001</v>
      </c>
      <c r="O90">
        <v>185.676941</v>
      </c>
      <c r="P90">
        <v>184.46688800000001</v>
      </c>
      <c r="Q90">
        <v>183.61003099999999</v>
      </c>
      <c r="R90">
        <v>182.77757299999999</v>
      </c>
      <c r="S90">
        <v>181.99818400000001</v>
      </c>
      <c r="T90">
        <v>181.450287</v>
      </c>
      <c r="U90">
        <v>181.105515</v>
      </c>
      <c r="V90">
        <v>180.74588</v>
      </c>
      <c r="W90">
        <v>180.38298</v>
      </c>
      <c r="X90">
        <v>180.29542499999999</v>
      </c>
      <c r="Y90">
        <v>180.16119399999999</v>
      </c>
      <c r="Z90">
        <v>179.988022</v>
      </c>
      <c r="AA90">
        <v>179.81350699999999</v>
      </c>
      <c r="AB90">
        <v>179.55651900000001</v>
      </c>
      <c r="AC90">
        <v>179.24385100000001</v>
      </c>
      <c r="AD90">
        <v>178.94970699999999</v>
      </c>
      <c r="AE90">
        <v>178.72766100000001</v>
      </c>
      <c r="AF90">
        <v>178.49087499999999</v>
      </c>
      <c r="AG90">
        <v>178.228363</v>
      </c>
      <c r="AH90">
        <v>178.15554800000001</v>
      </c>
      <c r="AI90" s="12">
        <v>-5.0000000000000001E-3</v>
      </c>
    </row>
    <row r="91" spans="1:35" x14ac:dyDescent="0.35">
      <c r="A91" t="s">
        <v>119</v>
      </c>
      <c r="B91" t="s">
        <v>674</v>
      </c>
      <c r="C91" t="s">
        <v>675</v>
      </c>
      <c r="D91" t="s">
        <v>122</v>
      </c>
      <c r="F91">
        <v>163.608734</v>
      </c>
      <c r="G91">
        <v>160.38700900000001</v>
      </c>
      <c r="H91">
        <v>157.42775</v>
      </c>
      <c r="I91">
        <v>155.51083399999999</v>
      </c>
      <c r="J91">
        <v>154.51499899999999</v>
      </c>
      <c r="K91">
        <v>153.52697800000001</v>
      </c>
      <c r="L91">
        <v>152.34193400000001</v>
      </c>
      <c r="M91">
        <v>150.872345</v>
      </c>
      <c r="N91">
        <v>149.17961099999999</v>
      </c>
      <c r="O91">
        <v>147.55435199999999</v>
      </c>
      <c r="P91">
        <v>146.34231600000001</v>
      </c>
      <c r="Q91">
        <v>145.41207900000001</v>
      </c>
      <c r="R91">
        <v>144.50224299999999</v>
      </c>
      <c r="S91">
        <v>143.63537600000001</v>
      </c>
      <c r="T91">
        <v>142.95182800000001</v>
      </c>
      <c r="U91">
        <v>142.42834500000001</v>
      </c>
      <c r="V91">
        <v>141.89295999999999</v>
      </c>
      <c r="W91">
        <v>141.35481300000001</v>
      </c>
      <c r="X91">
        <v>141.03187600000001</v>
      </c>
      <c r="Y91">
        <v>140.67157</v>
      </c>
      <c r="Z91">
        <v>140.28007500000001</v>
      </c>
      <c r="AA91">
        <v>139.886841</v>
      </c>
      <c r="AB91">
        <v>139.42889400000001</v>
      </c>
      <c r="AC91">
        <v>138.927322</v>
      </c>
      <c r="AD91">
        <v>138.439819</v>
      </c>
      <c r="AE91">
        <v>138.00765999999999</v>
      </c>
      <c r="AF91">
        <v>137.56359900000001</v>
      </c>
      <c r="AG91">
        <v>137.09927400000001</v>
      </c>
      <c r="AH91">
        <v>136.780182</v>
      </c>
      <c r="AI91" s="12">
        <v>-6.0000000000000001E-3</v>
      </c>
    </row>
    <row r="92" spans="1:35" x14ac:dyDescent="0.35">
      <c r="A92" t="s">
        <v>95</v>
      </c>
      <c r="B92" t="s">
        <v>676</v>
      </c>
      <c r="C92" t="s">
        <v>677</v>
      </c>
      <c r="D92" t="s">
        <v>122</v>
      </c>
      <c r="F92">
        <v>39.227898000000003</v>
      </c>
      <c r="G92">
        <v>38.775948</v>
      </c>
      <c r="H92">
        <v>38.377730999999997</v>
      </c>
      <c r="I92">
        <v>38.226379000000001</v>
      </c>
      <c r="J92">
        <v>38.298149000000002</v>
      </c>
      <c r="K92">
        <v>38.370418999999998</v>
      </c>
      <c r="L92">
        <v>38.391570999999999</v>
      </c>
      <c r="M92">
        <v>38.338120000000004</v>
      </c>
      <c r="N92">
        <v>38.223914999999998</v>
      </c>
      <c r="O92">
        <v>38.122588999999998</v>
      </c>
      <c r="P92">
        <v>38.124577000000002</v>
      </c>
      <c r="Q92">
        <v>38.197955999999998</v>
      </c>
      <c r="R92">
        <v>38.275326</v>
      </c>
      <c r="S92">
        <v>38.362803999999997</v>
      </c>
      <c r="T92">
        <v>38.498458999999997</v>
      </c>
      <c r="U92">
        <v>38.677174000000001</v>
      </c>
      <c r="V92">
        <v>38.852927999999999</v>
      </c>
      <c r="W92">
        <v>39.028163999999997</v>
      </c>
      <c r="X92">
        <v>39.263545999999998</v>
      </c>
      <c r="Y92">
        <v>39.489632</v>
      </c>
      <c r="Z92">
        <v>39.707951000000001</v>
      </c>
      <c r="AA92">
        <v>39.926662</v>
      </c>
      <c r="AB92">
        <v>40.127631999999998</v>
      </c>
      <c r="AC92">
        <v>40.316527999999998</v>
      </c>
      <c r="AD92">
        <v>40.509892000000001</v>
      </c>
      <c r="AE92">
        <v>40.720008999999997</v>
      </c>
      <c r="AF92">
        <v>40.927284</v>
      </c>
      <c r="AG92">
        <v>41.129097000000002</v>
      </c>
      <c r="AH92">
        <v>41.375362000000003</v>
      </c>
      <c r="AI92" s="12">
        <v>2E-3</v>
      </c>
    </row>
    <row r="93" spans="1:35" x14ac:dyDescent="0.35">
      <c r="A93" t="s">
        <v>4</v>
      </c>
      <c r="B93" t="s">
        <v>678</v>
      </c>
      <c r="C93" t="s">
        <v>679</v>
      </c>
      <c r="D93" t="s">
        <v>122</v>
      </c>
      <c r="F93">
        <v>125.945221</v>
      </c>
      <c r="G93">
        <v>125.92506400000001</v>
      </c>
      <c r="H93">
        <v>126.01237500000001</v>
      </c>
      <c r="I93">
        <v>126.049858</v>
      </c>
      <c r="J93">
        <v>126.11367</v>
      </c>
      <c r="K93">
        <v>125.98440600000001</v>
      </c>
      <c r="L93">
        <v>125.852997</v>
      </c>
      <c r="M93">
        <v>125.755234</v>
      </c>
      <c r="N93">
        <v>125.652069</v>
      </c>
      <c r="O93">
        <v>125.54579200000001</v>
      </c>
      <c r="P93">
        <v>125.439178</v>
      </c>
      <c r="Q93">
        <v>125.330147</v>
      </c>
      <c r="R93">
        <v>125.250381</v>
      </c>
      <c r="S93">
        <v>125.225021</v>
      </c>
      <c r="T93">
        <v>125.255257</v>
      </c>
      <c r="U93">
        <v>125.318207</v>
      </c>
      <c r="V93">
        <v>125.411896</v>
      </c>
      <c r="W93">
        <v>125.52668799999999</v>
      </c>
      <c r="X93">
        <v>125.666534</v>
      </c>
      <c r="Y93">
        <v>125.797371</v>
      </c>
      <c r="Z93">
        <v>125.925034</v>
      </c>
      <c r="AA93">
        <v>126.04557</v>
      </c>
      <c r="AB93">
        <v>126.16628300000001</v>
      </c>
      <c r="AC93">
        <v>126.32028200000001</v>
      </c>
      <c r="AD93">
        <v>126.49239300000001</v>
      </c>
      <c r="AE93">
        <v>126.66081200000001</v>
      </c>
      <c r="AF93">
        <v>126.811455</v>
      </c>
      <c r="AG93">
        <v>126.974289</v>
      </c>
      <c r="AH93">
        <v>127.158676</v>
      </c>
      <c r="AI93" s="12">
        <v>0</v>
      </c>
    </row>
    <row r="94" spans="1:35" x14ac:dyDescent="0.35">
      <c r="A94" t="s">
        <v>3</v>
      </c>
      <c r="B94" t="s">
        <v>680</v>
      </c>
      <c r="C94" t="s">
        <v>681</v>
      </c>
      <c r="D94" t="s">
        <v>122</v>
      </c>
      <c r="F94">
        <v>905.73223900000005</v>
      </c>
      <c r="G94">
        <v>820.54260299999999</v>
      </c>
      <c r="H94">
        <v>760.982483</v>
      </c>
      <c r="I94">
        <v>726.75244099999998</v>
      </c>
      <c r="J94">
        <v>695.850098</v>
      </c>
      <c r="K94">
        <v>653.98541299999999</v>
      </c>
      <c r="L94">
        <v>613.92791699999998</v>
      </c>
      <c r="M94">
        <v>612.03295900000001</v>
      </c>
      <c r="N94">
        <v>610.31640600000003</v>
      </c>
      <c r="O94">
        <v>611.89654499999995</v>
      </c>
      <c r="P94">
        <v>617.76355000000001</v>
      </c>
      <c r="Q94">
        <v>626.28515600000003</v>
      </c>
      <c r="R94">
        <v>630.76672399999995</v>
      </c>
      <c r="S94">
        <v>633.47729500000003</v>
      </c>
      <c r="T94">
        <v>634.00311299999998</v>
      </c>
      <c r="U94">
        <v>632.96820100000002</v>
      </c>
      <c r="V94">
        <v>637.83142099999998</v>
      </c>
      <c r="W94">
        <v>636.66796899999997</v>
      </c>
      <c r="X94">
        <v>645.807007</v>
      </c>
      <c r="Y94">
        <v>652.42675799999995</v>
      </c>
      <c r="Z94">
        <v>658.166382</v>
      </c>
      <c r="AA94">
        <v>660.99408000000005</v>
      </c>
      <c r="AB94">
        <v>665.09454300000004</v>
      </c>
      <c r="AC94">
        <v>669.20263699999998</v>
      </c>
      <c r="AD94">
        <v>674.53369099999998</v>
      </c>
      <c r="AE94">
        <v>682.13464399999998</v>
      </c>
      <c r="AF94">
        <v>689.49054000000001</v>
      </c>
      <c r="AG94">
        <v>691.88214100000005</v>
      </c>
      <c r="AH94">
        <v>696.77728300000001</v>
      </c>
      <c r="AI94" s="12">
        <v>-8.9999999999999993E-3</v>
      </c>
    </row>
    <row r="95" spans="1:35" x14ac:dyDescent="0.35">
      <c r="A95" t="s">
        <v>682</v>
      </c>
      <c r="B95" t="s">
        <v>683</v>
      </c>
      <c r="C95" t="s">
        <v>684</v>
      </c>
      <c r="D95" t="s">
        <v>122</v>
      </c>
      <c r="F95">
        <v>332.52310199999999</v>
      </c>
      <c r="G95">
        <v>377.97052000000002</v>
      </c>
      <c r="H95">
        <v>384.00460800000002</v>
      </c>
      <c r="I95">
        <v>408.78292800000003</v>
      </c>
      <c r="J95">
        <v>446.260651</v>
      </c>
      <c r="K95">
        <v>477.17263800000001</v>
      </c>
      <c r="L95">
        <v>503.61007699999999</v>
      </c>
      <c r="M95">
        <v>527.57086200000003</v>
      </c>
      <c r="N95">
        <v>577.96905500000003</v>
      </c>
      <c r="O95">
        <v>628.36724900000002</v>
      </c>
      <c r="P95">
        <v>680.00372300000004</v>
      </c>
      <c r="Q95">
        <v>729.163635</v>
      </c>
      <c r="R95">
        <v>771.16210899999999</v>
      </c>
      <c r="S95">
        <v>796.36120600000004</v>
      </c>
      <c r="T95">
        <v>814.39892599999996</v>
      </c>
      <c r="U95">
        <v>829.96002199999998</v>
      </c>
      <c r="V95">
        <v>838.35974099999999</v>
      </c>
      <c r="W95">
        <v>838.35974099999999</v>
      </c>
      <c r="X95">
        <v>839.59802200000001</v>
      </c>
      <c r="Y95">
        <v>838.35974099999999</v>
      </c>
      <c r="Z95">
        <v>838.35974099999999</v>
      </c>
      <c r="AA95">
        <v>838.35974099999999</v>
      </c>
      <c r="AB95">
        <v>839.59802200000001</v>
      </c>
      <c r="AC95">
        <v>838.35974099999999</v>
      </c>
      <c r="AD95">
        <v>838.35974099999999</v>
      </c>
      <c r="AE95">
        <v>838.35974099999999</v>
      </c>
      <c r="AF95">
        <v>839.59802200000001</v>
      </c>
      <c r="AG95">
        <v>838.35974099999999</v>
      </c>
      <c r="AH95">
        <v>838.35974099999999</v>
      </c>
      <c r="AI95" s="12">
        <v>3.4000000000000002E-2</v>
      </c>
    </row>
    <row r="96" spans="1:35" x14ac:dyDescent="0.35">
      <c r="A96" t="s">
        <v>2</v>
      </c>
      <c r="B96" t="s">
        <v>685</v>
      </c>
      <c r="C96" t="s">
        <v>686</v>
      </c>
      <c r="D96" t="s">
        <v>122</v>
      </c>
      <c r="F96">
        <v>27986.478515999999</v>
      </c>
      <c r="G96">
        <v>28032.220702999999</v>
      </c>
      <c r="H96">
        <v>27776.765625</v>
      </c>
      <c r="I96">
        <v>27465.828125</v>
      </c>
      <c r="J96">
        <v>27255.169922000001</v>
      </c>
      <c r="K96">
        <v>27052.175781000002</v>
      </c>
      <c r="L96">
        <v>26819.683593999998</v>
      </c>
      <c r="M96">
        <v>26592.78125</v>
      </c>
      <c r="N96">
        <v>26361.335938</v>
      </c>
      <c r="O96">
        <v>26163.675781000002</v>
      </c>
      <c r="P96">
        <v>26008.943359000001</v>
      </c>
      <c r="Q96">
        <v>25899.167968999998</v>
      </c>
      <c r="R96">
        <v>25803.771484000001</v>
      </c>
      <c r="S96">
        <v>25706.130859000001</v>
      </c>
      <c r="T96">
        <v>25600.619140999999</v>
      </c>
      <c r="U96">
        <v>25535.832031000002</v>
      </c>
      <c r="V96">
        <v>25495.666015999999</v>
      </c>
      <c r="W96">
        <v>25451.617188</v>
      </c>
      <c r="X96">
        <v>25462.876952999999</v>
      </c>
      <c r="Y96">
        <v>25488.181640999999</v>
      </c>
      <c r="Z96">
        <v>25533.677734000001</v>
      </c>
      <c r="AA96">
        <v>25586.275390999999</v>
      </c>
      <c r="AB96">
        <v>25660.166015999999</v>
      </c>
      <c r="AC96">
        <v>25746.871093999998</v>
      </c>
      <c r="AD96">
        <v>25871.171875</v>
      </c>
      <c r="AE96">
        <v>26021.988281000002</v>
      </c>
      <c r="AF96">
        <v>26178.046875</v>
      </c>
      <c r="AG96">
        <v>26334.755859000001</v>
      </c>
      <c r="AH96">
        <v>26541.847656000002</v>
      </c>
      <c r="AI96" s="12">
        <v>-2E-3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803A5-43D9-4141-A6C9-E1F182AFBC75}">
  <dimension ref="A1:AF4402"/>
  <sheetViews>
    <sheetView tabSelected="1" topLeftCell="B1" workbookViewId="0">
      <selection activeCell="B45" sqref="B45"/>
    </sheetView>
    <sheetView topLeftCell="B1" workbookViewId="1"/>
  </sheetViews>
  <sheetFormatPr defaultRowHeight="14.5" x14ac:dyDescent="0.35"/>
  <cols>
    <col min="1" max="1" width="21.453125" hidden="1" customWidth="1"/>
    <col min="2" max="2" width="46.7265625" customWidth="1"/>
    <col min="32" max="32" width="8.7265625" style="30"/>
  </cols>
  <sheetData>
    <row r="1" spans="1:32" ht="15" customHeight="1" x14ac:dyDescent="0.35">
      <c r="B1" s="15" t="s">
        <v>170</v>
      </c>
    </row>
    <row r="2" spans="1:32" ht="15" customHeight="1" x14ac:dyDescent="0.35"/>
    <row r="3" spans="1:32" ht="15" customHeight="1" x14ac:dyDescent="0.35">
      <c r="C3" s="23" t="s">
        <v>171</v>
      </c>
      <c r="D3" s="23"/>
      <c r="E3" s="17"/>
      <c r="F3" s="17"/>
      <c r="G3" s="17"/>
    </row>
    <row r="4" spans="1:32" ht="15" customHeight="1" x14ac:dyDescent="0.35">
      <c r="C4" s="23" t="s">
        <v>172</v>
      </c>
      <c r="D4" s="23"/>
      <c r="E4" s="17"/>
      <c r="F4" s="17"/>
      <c r="G4" s="23" t="s">
        <v>173</v>
      </c>
    </row>
    <row r="5" spans="1:32" ht="15" customHeight="1" x14ac:dyDescent="0.35">
      <c r="C5" s="23" t="s">
        <v>174</v>
      </c>
      <c r="D5" s="23"/>
      <c r="E5" s="17"/>
      <c r="F5" s="17"/>
      <c r="G5" s="17"/>
    </row>
    <row r="6" spans="1:32" ht="15" customHeight="1" x14ac:dyDescent="0.35">
      <c r="C6" s="23" t="s">
        <v>175</v>
      </c>
      <c r="D6" s="17"/>
      <c r="E6" s="23"/>
      <c r="F6" s="17"/>
      <c r="G6" s="17"/>
    </row>
    <row r="7" spans="1:32" ht="12" customHeight="1" x14ac:dyDescent="0.35"/>
    <row r="8" spans="1:32" ht="12" customHeight="1" x14ac:dyDescent="0.35"/>
    <row r="9" spans="1:32" ht="12" customHeight="1" x14ac:dyDescent="0.35"/>
    <row r="10" spans="1:32" ht="15" customHeight="1" x14ac:dyDescent="0.35">
      <c r="A10" s="18" t="s">
        <v>270</v>
      </c>
      <c r="B10" s="19" t="s">
        <v>271</v>
      </c>
      <c r="AF10" s="31" t="s">
        <v>178</v>
      </c>
    </row>
    <row r="11" spans="1:32" ht="15" customHeight="1" x14ac:dyDescent="0.35">
      <c r="B11" s="15" t="s">
        <v>272</v>
      </c>
      <c r="AF11" s="31" t="s">
        <v>180</v>
      </c>
    </row>
    <row r="12" spans="1:32" ht="15" customHeight="1" x14ac:dyDescent="0.35">
      <c r="B12" s="1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31" t="s">
        <v>181</v>
      </c>
    </row>
    <row r="13" spans="1:32" ht="15" customHeight="1" thickBot="1" x14ac:dyDescent="0.4">
      <c r="B13" s="16" t="s">
        <v>273</v>
      </c>
      <c r="C13" s="16">
        <v>2022</v>
      </c>
      <c r="D13" s="16">
        <v>2023</v>
      </c>
      <c r="E13" s="16">
        <v>2024</v>
      </c>
      <c r="F13" s="16">
        <v>2025</v>
      </c>
      <c r="G13" s="16">
        <v>2026</v>
      </c>
      <c r="H13" s="16">
        <v>2027</v>
      </c>
      <c r="I13" s="16">
        <v>2028</v>
      </c>
      <c r="J13" s="16">
        <v>2029</v>
      </c>
      <c r="K13" s="16">
        <v>2030</v>
      </c>
      <c r="L13" s="16">
        <v>2031</v>
      </c>
      <c r="M13" s="16">
        <v>2032</v>
      </c>
      <c r="N13" s="16">
        <v>2033</v>
      </c>
      <c r="O13" s="16">
        <v>2034</v>
      </c>
      <c r="P13" s="16">
        <v>2035</v>
      </c>
      <c r="Q13" s="16">
        <v>2036</v>
      </c>
      <c r="R13" s="16">
        <v>2037</v>
      </c>
      <c r="S13" s="16">
        <v>2038</v>
      </c>
      <c r="T13" s="16">
        <v>2039</v>
      </c>
      <c r="U13" s="16">
        <v>2040</v>
      </c>
      <c r="V13" s="16">
        <v>2041</v>
      </c>
      <c r="W13" s="16">
        <v>2042</v>
      </c>
      <c r="X13" s="16">
        <v>2043</v>
      </c>
      <c r="Y13" s="16">
        <v>2044</v>
      </c>
      <c r="Z13" s="16">
        <v>2045</v>
      </c>
      <c r="AA13" s="16">
        <v>2046</v>
      </c>
      <c r="AB13" s="16">
        <v>2047</v>
      </c>
      <c r="AC13" s="16">
        <v>2048</v>
      </c>
      <c r="AD13" s="16">
        <v>2049</v>
      </c>
      <c r="AE13" s="16">
        <v>2050</v>
      </c>
      <c r="AF13" s="32" t="s">
        <v>183</v>
      </c>
    </row>
    <row r="14" spans="1:32" ht="15" customHeight="1" thickTop="1" x14ac:dyDescent="0.35"/>
    <row r="15" spans="1:32" ht="15" customHeight="1" x14ac:dyDescent="0.35">
      <c r="A15" s="18" t="s">
        <v>274</v>
      </c>
      <c r="B15" s="20" t="s">
        <v>13</v>
      </c>
      <c r="C15" s="24">
        <f>'AEO 2023 Table 36 Raw'!F6</f>
        <v>14541.972656</v>
      </c>
      <c r="D15" s="24">
        <f>'AEO 2023 Table 36 Raw'!G6</f>
        <v>14586.113281</v>
      </c>
      <c r="E15" s="24">
        <f>'AEO 2023 Table 36 Raw'!H6</f>
        <v>14429.691406</v>
      </c>
      <c r="F15" s="24">
        <f>'AEO 2023 Table 36 Raw'!I6</f>
        <v>14201.924805000001</v>
      </c>
      <c r="G15" s="24">
        <f>'AEO 2023 Table 36 Raw'!J6</f>
        <v>14016.908203000001</v>
      </c>
      <c r="H15" s="24">
        <f>'AEO 2023 Table 36 Raw'!K6</f>
        <v>13860.761719</v>
      </c>
      <c r="I15" s="24">
        <f>'AEO 2023 Table 36 Raw'!L6</f>
        <v>13679.085938</v>
      </c>
      <c r="J15" s="24">
        <f>'AEO 2023 Table 36 Raw'!M6</f>
        <v>13473.831055000001</v>
      </c>
      <c r="K15" s="24">
        <f>'AEO 2023 Table 36 Raw'!N6</f>
        <v>13253.083008</v>
      </c>
      <c r="L15" s="24">
        <f>'AEO 2023 Table 36 Raw'!O6</f>
        <v>13044.084961</v>
      </c>
      <c r="M15" s="24">
        <f>'AEO 2023 Table 36 Raw'!P6</f>
        <v>12836.977539</v>
      </c>
      <c r="N15" s="24">
        <f>'AEO 2023 Table 36 Raw'!Q6</f>
        <v>12674.038086</v>
      </c>
      <c r="O15" s="24">
        <f>'AEO 2023 Table 36 Raw'!R6</f>
        <v>12534.655273</v>
      </c>
      <c r="P15" s="24">
        <f>'AEO 2023 Table 36 Raw'!S6</f>
        <v>12394.663086</v>
      </c>
      <c r="Q15" s="24">
        <f>'AEO 2023 Table 36 Raw'!T6</f>
        <v>12251.546875</v>
      </c>
      <c r="R15" s="24">
        <f>'AEO 2023 Table 36 Raw'!U6</f>
        <v>12130.821289</v>
      </c>
      <c r="S15" s="24">
        <f>'AEO 2023 Table 36 Raw'!V6</f>
        <v>12028.415039</v>
      </c>
      <c r="T15" s="24">
        <f>'AEO 2023 Table 36 Raw'!W6</f>
        <v>11933.921875</v>
      </c>
      <c r="U15" s="24">
        <f>'AEO 2023 Table 36 Raw'!X6</f>
        <v>11864.000977</v>
      </c>
      <c r="V15" s="24">
        <f>'AEO 2023 Table 36 Raw'!Y6</f>
        <v>11805.395508</v>
      </c>
      <c r="W15" s="24">
        <f>'AEO 2023 Table 36 Raw'!Z6</f>
        <v>11762.741211</v>
      </c>
      <c r="X15" s="24">
        <f>'AEO 2023 Table 36 Raw'!AA6</f>
        <v>11733.643555000001</v>
      </c>
      <c r="Y15" s="24">
        <f>'AEO 2023 Table 36 Raw'!AB6</f>
        <v>11725.385742</v>
      </c>
      <c r="Z15" s="24">
        <f>'AEO 2023 Table 36 Raw'!AC6</f>
        <v>11735.774414</v>
      </c>
      <c r="AA15" s="24">
        <f>'AEO 2023 Table 36 Raw'!AD6</f>
        <v>11770.762694999999</v>
      </c>
      <c r="AB15" s="24">
        <f>'AEO 2023 Table 36 Raw'!AE6</f>
        <v>11824.348633</v>
      </c>
      <c r="AC15" s="24">
        <f>'AEO 2023 Table 36 Raw'!AF6</f>
        <v>11889.714844</v>
      </c>
      <c r="AD15" s="24">
        <f>'AEO 2023 Table 36 Raw'!AG6</f>
        <v>11962.909180000001</v>
      </c>
      <c r="AE15" s="24">
        <f>'AEO 2023 Table 36 Raw'!AH6</f>
        <v>12054.454102</v>
      </c>
      <c r="AF15" s="29">
        <f>'AEO 2023 Table 36 Raw'!AI6</f>
        <v>-7.0000000000000001E-3</v>
      </c>
    </row>
    <row r="16" spans="1:32" ht="15" customHeight="1" x14ac:dyDescent="0.35">
      <c r="A16" s="18" t="s">
        <v>275</v>
      </c>
      <c r="B16" s="21" t="s">
        <v>276</v>
      </c>
      <c r="C16" s="24">
        <f>'AEO 2023 Table 36 Raw'!F7</f>
        <v>14415.272461</v>
      </c>
      <c r="D16" s="24">
        <f>'AEO 2023 Table 36 Raw'!G7</f>
        <v>14443.935546999999</v>
      </c>
      <c r="E16" s="24">
        <f>'AEO 2023 Table 36 Raw'!H7</f>
        <v>14272.423828000001</v>
      </c>
      <c r="F16" s="24">
        <f>'AEO 2023 Table 36 Raw'!I7</f>
        <v>14024.321289</v>
      </c>
      <c r="G16" s="24">
        <f>'AEO 2023 Table 36 Raw'!J7</f>
        <v>13815.495117</v>
      </c>
      <c r="H16" s="24">
        <f>'AEO 2023 Table 36 Raw'!K7</f>
        <v>13632.25</v>
      </c>
      <c r="I16" s="24">
        <f>'AEO 2023 Table 36 Raw'!L7</f>
        <v>13419.692383</v>
      </c>
      <c r="J16" s="24">
        <f>'AEO 2023 Table 36 Raw'!M7</f>
        <v>13179.959961</v>
      </c>
      <c r="K16" s="24">
        <f>'AEO 2023 Table 36 Raw'!N7</f>
        <v>12922.150390999999</v>
      </c>
      <c r="L16" s="24">
        <f>'AEO 2023 Table 36 Raw'!O7</f>
        <v>12678.574219</v>
      </c>
      <c r="M16" s="24">
        <f>'AEO 2023 Table 36 Raw'!P7</f>
        <v>12437.037109000001</v>
      </c>
      <c r="N16" s="24">
        <f>'AEO 2023 Table 36 Raw'!Q7</f>
        <v>12238.958984000001</v>
      </c>
      <c r="O16" s="24">
        <f>'AEO 2023 Table 36 Raw'!R7</f>
        <v>12063.409180000001</v>
      </c>
      <c r="P16" s="24">
        <f>'AEO 2023 Table 36 Raw'!S7</f>
        <v>11887.983398</v>
      </c>
      <c r="Q16" s="24">
        <f>'AEO 2023 Table 36 Raw'!T7</f>
        <v>11710.702148</v>
      </c>
      <c r="R16" s="24">
        <f>'AEO 2023 Table 36 Raw'!U7</f>
        <v>11556.080078000001</v>
      </c>
      <c r="S16" s="24">
        <f>'AEO 2023 Table 36 Raw'!V7</f>
        <v>11421.212890999999</v>
      </c>
      <c r="T16" s="24">
        <f>'AEO 2023 Table 36 Raw'!W7</f>
        <v>11295.928711</v>
      </c>
      <c r="U16" s="24">
        <f>'AEO 2023 Table 36 Raw'!X7</f>
        <v>11196.765625</v>
      </c>
      <c r="V16" s="24">
        <f>'AEO 2023 Table 36 Raw'!Y7</f>
        <v>11110.766602</v>
      </c>
      <c r="W16" s="24">
        <f>'AEO 2023 Table 36 Raw'!Z7</f>
        <v>11042.224609000001</v>
      </c>
      <c r="X16" s="24">
        <f>'AEO 2023 Table 36 Raw'!AA7</f>
        <v>10988.434569999999</v>
      </c>
      <c r="Y16" s="24">
        <f>'AEO 2023 Table 36 Raw'!AB7</f>
        <v>10958.347656</v>
      </c>
      <c r="Z16" s="24">
        <f>'AEO 2023 Table 36 Raw'!AC7</f>
        <v>10949.109375</v>
      </c>
      <c r="AA16" s="24">
        <f>'AEO 2023 Table 36 Raw'!AD7</f>
        <v>10963.973633</v>
      </c>
      <c r="AB16" s="24">
        <f>'AEO 2023 Table 36 Raw'!AE7</f>
        <v>10998.306640999999</v>
      </c>
      <c r="AC16" s="24">
        <f>'AEO 2023 Table 36 Raw'!AF7</f>
        <v>11045.133789</v>
      </c>
      <c r="AD16" s="24">
        <f>'AEO 2023 Table 36 Raw'!AG7</f>
        <v>11100.259765999999</v>
      </c>
      <c r="AE16" s="24">
        <f>'AEO 2023 Table 36 Raw'!AH7</f>
        <v>11174.059569999999</v>
      </c>
      <c r="AF16" s="29">
        <f>'AEO 2023 Table 36 Raw'!AI7</f>
        <v>-8.9999999999999993E-3</v>
      </c>
    </row>
    <row r="17" spans="1:32" ht="15" customHeight="1" x14ac:dyDescent="0.35">
      <c r="A17" s="18" t="s">
        <v>277</v>
      </c>
      <c r="B17" s="21" t="s">
        <v>278</v>
      </c>
      <c r="C17" s="24">
        <f>'AEO 2023 Table 36 Raw'!F8</f>
        <v>31.110834000000001</v>
      </c>
      <c r="D17" s="24">
        <f>'AEO 2023 Table 36 Raw'!G8</f>
        <v>31.640059999999998</v>
      </c>
      <c r="E17" s="24">
        <f>'AEO 2023 Table 36 Raw'!H8</f>
        <v>29.552766999999999</v>
      </c>
      <c r="F17" s="24">
        <f>'AEO 2023 Table 36 Raw'!I8</f>
        <v>29.441513</v>
      </c>
      <c r="G17" s="24">
        <f>'AEO 2023 Table 36 Raw'!J8</f>
        <v>28.728484999999999</v>
      </c>
      <c r="H17" s="24">
        <f>'AEO 2023 Table 36 Raw'!K8</f>
        <v>27.952176999999999</v>
      </c>
      <c r="I17" s="24">
        <f>'AEO 2023 Table 36 Raw'!L8</f>
        <v>27.018059000000001</v>
      </c>
      <c r="J17" s="24">
        <f>'AEO 2023 Table 36 Raw'!M8</f>
        <v>25.972712999999999</v>
      </c>
      <c r="K17" s="24">
        <f>'AEO 2023 Table 36 Raw'!N8</f>
        <v>24.873795000000001</v>
      </c>
      <c r="L17" s="24">
        <f>'AEO 2023 Table 36 Raw'!O8</f>
        <v>23.800640000000001</v>
      </c>
      <c r="M17" s="24">
        <f>'AEO 2023 Table 36 Raw'!P8</f>
        <v>22.75461</v>
      </c>
      <c r="N17" s="24">
        <f>'AEO 2023 Table 36 Raw'!Q8</f>
        <v>21.823027</v>
      </c>
      <c r="O17" s="24">
        <f>'AEO 2023 Table 36 Raw'!R8</f>
        <v>20.987984000000001</v>
      </c>
      <c r="P17" s="24">
        <f>'AEO 2023 Table 36 Raw'!S8</f>
        <v>20.244168999999999</v>
      </c>
      <c r="Q17" s="24">
        <f>'AEO 2023 Table 36 Raw'!T8</f>
        <v>19.537762000000001</v>
      </c>
      <c r="R17" s="24">
        <f>'AEO 2023 Table 36 Raw'!U8</f>
        <v>19.024712000000001</v>
      </c>
      <c r="S17" s="24">
        <f>'AEO 2023 Table 36 Raw'!V8</f>
        <v>18.648620999999999</v>
      </c>
      <c r="T17" s="24">
        <f>'AEO 2023 Table 36 Raw'!W8</f>
        <v>18.398510000000002</v>
      </c>
      <c r="U17" s="24">
        <f>'AEO 2023 Table 36 Raw'!X8</f>
        <v>18.275644</v>
      </c>
      <c r="V17" s="24">
        <f>'AEO 2023 Table 36 Raw'!Y8</f>
        <v>18.222812999999999</v>
      </c>
      <c r="W17" s="24">
        <f>'AEO 2023 Table 36 Raw'!Z8</f>
        <v>18.236134</v>
      </c>
      <c r="X17" s="24">
        <f>'AEO 2023 Table 36 Raw'!AA8</f>
        <v>18.340064999999999</v>
      </c>
      <c r="Y17" s="24">
        <f>'AEO 2023 Table 36 Raw'!AB8</f>
        <v>18.452594999999999</v>
      </c>
      <c r="Z17" s="24">
        <f>'AEO 2023 Table 36 Raw'!AC8</f>
        <v>18.609615000000002</v>
      </c>
      <c r="AA17" s="24">
        <f>'AEO 2023 Table 36 Raw'!AD8</f>
        <v>18.756809000000001</v>
      </c>
      <c r="AB17" s="24">
        <f>'AEO 2023 Table 36 Raw'!AE8</f>
        <v>19.004078</v>
      </c>
      <c r="AC17" s="24">
        <f>'AEO 2023 Table 36 Raw'!AF8</f>
        <v>19.229309000000001</v>
      </c>
      <c r="AD17" s="24">
        <f>'AEO 2023 Table 36 Raw'!AG8</f>
        <v>19.515996999999999</v>
      </c>
      <c r="AE17" s="24">
        <f>'AEO 2023 Table 36 Raw'!AH8</f>
        <v>19.788425</v>
      </c>
      <c r="AF17" s="29">
        <f>'AEO 2023 Table 36 Raw'!AI8</f>
        <v>-1.6E-2</v>
      </c>
    </row>
    <row r="18" spans="1:32" ht="15" customHeight="1" x14ac:dyDescent="0.35">
      <c r="A18" s="18" t="s">
        <v>279</v>
      </c>
      <c r="B18" s="21" t="s">
        <v>280</v>
      </c>
      <c r="C18" s="24">
        <f>'AEO 2023 Table 36 Raw'!F9</f>
        <v>61.460402999999999</v>
      </c>
      <c r="D18" s="24">
        <f>'AEO 2023 Table 36 Raw'!G9</f>
        <v>64.699020000000004</v>
      </c>
      <c r="E18" s="24">
        <f>'AEO 2023 Table 36 Raw'!H9</f>
        <v>67.503647000000001</v>
      </c>
      <c r="F18" s="24">
        <f>'AEO 2023 Table 36 Raw'!I9</f>
        <v>70.684073999999995</v>
      </c>
      <c r="G18" s="24">
        <f>'AEO 2023 Table 36 Raw'!J9</f>
        <v>74.503555000000006</v>
      </c>
      <c r="H18" s="24">
        <f>'AEO 2023 Table 36 Raw'!K9</f>
        <v>77.632530000000003</v>
      </c>
      <c r="I18" s="24">
        <f>'AEO 2023 Table 36 Raw'!L9</f>
        <v>81.324982000000006</v>
      </c>
      <c r="J18" s="24">
        <f>'AEO 2023 Table 36 Raw'!M9</f>
        <v>84.520767000000006</v>
      </c>
      <c r="K18" s="24">
        <f>'AEO 2023 Table 36 Raw'!N9</f>
        <v>86.959732000000002</v>
      </c>
      <c r="L18" s="24">
        <f>'AEO 2023 Table 36 Raw'!O9</f>
        <v>89.758049</v>
      </c>
      <c r="M18" s="24">
        <f>'AEO 2023 Table 36 Raw'!P9</f>
        <v>91.490157999999994</v>
      </c>
      <c r="N18" s="24">
        <f>'AEO 2023 Table 36 Raw'!Q9</f>
        <v>93.247542999999993</v>
      </c>
      <c r="O18" s="24">
        <f>'AEO 2023 Table 36 Raw'!R9</f>
        <v>95.158996999999999</v>
      </c>
      <c r="P18" s="24">
        <f>'AEO 2023 Table 36 Raw'!S9</f>
        <v>96.641707999999994</v>
      </c>
      <c r="Q18" s="24">
        <f>'AEO 2023 Table 36 Raw'!T9</f>
        <v>98.053237999999993</v>
      </c>
      <c r="R18" s="24">
        <f>'AEO 2023 Table 36 Raw'!U9</f>
        <v>99.864699999999999</v>
      </c>
      <c r="S18" s="24">
        <f>'AEO 2023 Table 36 Raw'!V9</f>
        <v>101.36190000000001</v>
      </c>
      <c r="T18" s="24">
        <f>'AEO 2023 Table 36 Raw'!W9</f>
        <v>102.785622</v>
      </c>
      <c r="U18" s="24">
        <f>'AEO 2023 Table 36 Raw'!X9</f>
        <v>104.47521999999999</v>
      </c>
      <c r="V18" s="24">
        <f>'AEO 2023 Table 36 Raw'!Y9</f>
        <v>105.749611</v>
      </c>
      <c r="W18" s="24">
        <f>'AEO 2023 Table 36 Raw'!Z9</f>
        <v>107.324608</v>
      </c>
      <c r="X18" s="24">
        <f>'AEO 2023 Table 36 Raw'!AA9</f>
        <v>109.779274</v>
      </c>
      <c r="Y18" s="24">
        <f>'AEO 2023 Table 36 Raw'!AB9</f>
        <v>110.920013</v>
      </c>
      <c r="Z18" s="24">
        <f>'AEO 2023 Table 36 Raw'!AC9</f>
        <v>111.97983600000001</v>
      </c>
      <c r="AA18" s="24">
        <f>'AEO 2023 Table 36 Raw'!AD9</f>
        <v>113.441277</v>
      </c>
      <c r="AB18" s="24">
        <f>'AEO 2023 Table 36 Raw'!AE9</f>
        <v>115.037064</v>
      </c>
      <c r="AC18" s="24">
        <f>'AEO 2023 Table 36 Raw'!AF9</f>
        <v>116.75106</v>
      </c>
      <c r="AD18" s="24">
        <f>'AEO 2023 Table 36 Raw'!AG9</f>
        <v>118.593468</v>
      </c>
      <c r="AE18" s="24">
        <f>'AEO 2023 Table 36 Raw'!AH9</f>
        <v>120.69574</v>
      </c>
      <c r="AF18" s="29">
        <f>'AEO 2023 Table 36 Raw'!AI9</f>
        <v>2.4E-2</v>
      </c>
    </row>
    <row r="19" spans="1:32" ht="15" customHeight="1" x14ac:dyDescent="0.35">
      <c r="A19" s="18" t="s">
        <v>281</v>
      </c>
      <c r="B19" s="21" t="s">
        <v>282</v>
      </c>
      <c r="C19" s="24">
        <f>'AEO 2023 Table 36 Raw'!F10</f>
        <v>0.71288799999999997</v>
      </c>
      <c r="D19" s="24">
        <f>'AEO 2023 Table 36 Raw'!G10</f>
        <v>0.67766800000000005</v>
      </c>
      <c r="E19" s="24">
        <f>'AEO 2023 Table 36 Raw'!H10</f>
        <v>0.53775200000000001</v>
      </c>
      <c r="F19" s="24">
        <f>'AEO 2023 Table 36 Raw'!I10</f>
        <v>0.51500500000000005</v>
      </c>
      <c r="G19" s="24">
        <f>'AEO 2023 Table 36 Raw'!J10</f>
        <v>0.507019</v>
      </c>
      <c r="H19" s="24">
        <f>'AEO 2023 Table 36 Raw'!K10</f>
        <v>0.49244300000000002</v>
      </c>
      <c r="I19" s="24">
        <f>'AEO 2023 Table 36 Raw'!L10</f>
        <v>0.48183900000000002</v>
      </c>
      <c r="J19" s="24">
        <f>'AEO 2023 Table 36 Raw'!M10</f>
        <v>0.470472</v>
      </c>
      <c r="K19" s="24">
        <f>'AEO 2023 Table 36 Raw'!N10</f>
        <v>0.44594200000000001</v>
      </c>
      <c r="L19" s="24">
        <f>'AEO 2023 Table 36 Raw'!O10</f>
        <v>0.44344499999999998</v>
      </c>
      <c r="M19" s="24">
        <f>'AEO 2023 Table 36 Raw'!P10</f>
        <v>0.43788300000000002</v>
      </c>
      <c r="N19" s="24">
        <f>'AEO 2023 Table 36 Raw'!Q10</f>
        <v>0.43343399999999999</v>
      </c>
      <c r="O19" s="24">
        <f>'AEO 2023 Table 36 Raw'!R10</f>
        <v>0.43173299999999998</v>
      </c>
      <c r="P19" s="24">
        <f>'AEO 2023 Table 36 Raw'!S10</f>
        <v>0.43049900000000002</v>
      </c>
      <c r="Q19" s="24">
        <f>'AEO 2023 Table 36 Raw'!T10</f>
        <v>0.42709599999999998</v>
      </c>
      <c r="R19" s="24">
        <f>'AEO 2023 Table 36 Raw'!U10</f>
        <v>0.42463099999999998</v>
      </c>
      <c r="S19" s="24">
        <f>'AEO 2023 Table 36 Raw'!V10</f>
        <v>0.42622700000000002</v>
      </c>
      <c r="T19" s="24">
        <f>'AEO 2023 Table 36 Raw'!W10</f>
        <v>0.37802400000000003</v>
      </c>
      <c r="U19" s="24">
        <f>'AEO 2023 Table 36 Raw'!X10</f>
        <v>0.33532600000000001</v>
      </c>
      <c r="V19" s="24">
        <f>'AEO 2023 Table 36 Raw'!Y10</f>
        <v>0.34005299999999999</v>
      </c>
      <c r="W19" s="24">
        <f>'AEO 2023 Table 36 Raw'!Z10</f>
        <v>0.343781</v>
      </c>
      <c r="X19" s="24">
        <f>'AEO 2023 Table 36 Raw'!AA10</f>
        <v>0.34665600000000002</v>
      </c>
      <c r="Y19" s="24">
        <f>'AEO 2023 Table 36 Raw'!AB10</f>
        <v>0.34931299999999998</v>
      </c>
      <c r="Z19" s="24">
        <f>'AEO 2023 Table 36 Raw'!AC10</f>
        <v>0.35186400000000001</v>
      </c>
      <c r="AA19" s="24">
        <f>'AEO 2023 Table 36 Raw'!AD10</f>
        <v>0.35644799999999999</v>
      </c>
      <c r="AB19" s="24">
        <f>'AEO 2023 Table 36 Raw'!AE10</f>
        <v>0.36170999999999998</v>
      </c>
      <c r="AC19" s="24">
        <f>'AEO 2023 Table 36 Raw'!AF10</f>
        <v>0.367786</v>
      </c>
      <c r="AD19" s="24">
        <f>'AEO 2023 Table 36 Raw'!AG10</f>
        <v>0.37404300000000001</v>
      </c>
      <c r="AE19" s="24">
        <f>'AEO 2023 Table 36 Raw'!AH10</f>
        <v>0.38108199999999998</v>
      </c>
      <c r="AF19" s="29">
        <f>'AEO 2023 Table 36 Raw'!AI10</f>
        <v>-2.1999999999999999E-2</v>
      </c>
    </row>
    <row r="20" spans="1:32" ht="15" customHeight="1" x14ac:dyDescent="0.35">
      <c r="A20" s="18" t="s">
        <v>283</v>
      </c>
      <c r="B20" s="21" t="s">
        <v>284</v>
      </c>
      <c r="C20" s="24">
        <f>'AEO 2023 Table 36 Raw'!F11</f>
        <v>0.79738799999999999</v>
      </c>
      <c r="D20" s="24">
        <f>'AEO 2023 Table 36 Raw'!G11</f>
        <v>0.735487</v>
      </c>
      <c r="E20" s="24">
        <f>'AEO 2023 Table 36 Raw'!H11</f>
        <v>0.54745600000000005</v>
      </c>
      <c r="F20" s="24">
        <f>'AEO 2023 Table 36 Raw'!I11</f>
        <v>0.54066800000000004</v>
      </c>
      <c r="G20" s="24">
        <f>'AEO 2023 Table 36 Raw'!J11</f>
        <v>0.54419300000000004</v>
      </c>
      <c r="H20" s="24">
        <f>'AEO 2023 Table 36 Raw'!K11</f>
        <v>0.56128199999999995</v>
      </c>
      <c r="I20" s="24">
        <f>'AEO 2023 Table 36 Raw'!L11</f>
        <v>0.31209199999999998</v>
      </c>
      <c r="J20" s="24">
        <f>'AEO 2023 Table 36 Raw'!M11</f>
        <v>0.33013999999999999</v>
      </c>
      <c r="K20" s="24">
        <f>'AEO 2023 Table 36 Raw'!N11</f>
        <v>0.384077</v>
      </c>
      <c r="L20" s="24">
        <f>'AEO 2023 Table 36 Raw'!O11</f>
        <v>0.43762600000000001</v>
      </c>
      <c r="M20" s="24">
        <f>'AEO 2023 Table 36 Raw'!P11</f>
        <v>0.48971900000000002</v>
      </c>
      <c r="N20" s="24">
        <f>'AEO 2023 Table 36 Raw'!Q11</f>
        <v>0.54025400000000001</v>
      </c>
      <c r="O20" s="24">
        <f>'AEO 2023 Table 36 Raw'!R11</f>
        <v>0.59017699999999995</v>
      </c>
      <c r="P20" s="24">
        <f>'AEO 2023 Table 36 Raw'!S11</f>
        <v>0.63807599999999998</v>
      </c>
      <c r="Q20" s="24">
        <f>'AEO 2023 Table 36 Raw'!T11</f>
        <v>0.68416399999999999</v>
      </c>
      <c r="R20" s="24">
        <f>'AEO 2023 Table 36 Raw'!U11</f>
        <v>0.72875999999999996</v>
      </c>
      <c r="S20" s="24">
        <f>'AEO 2023 Table 36 Raw'!V11</f>
        <v>0.77158599999999999</v>
      </c>
      <c r="T20" s="24">
        <f>'AEO 2023 Table 36 Raw'!W11</f>
        <v>0.81298700000000002</v>
      </c>
      <c r="U20" s="24">
        <f>'AEO 2023 Table 36 Raw'!X11</f>
        <v>0.85285</v>
      </c>
      <c r="V20" s="24">
        <f>'AEO 2023 Table 36 Raw'!Y11</f>
        <v>0.89180899999999996</v>
      </c>
      <c r="W20" s="24">
        <f>'AEO 2023 Table 36 Raw'!Z11</f>
        <v>0.93071300000000001</v>
      </c>
      <c r="X20" s="24">
        <f>'AEO 2023 Table 36 Raw'!AA11</f>
        <v>0.96862199999999998</v>
      </c>
      <c r="Y20" s="24">
        <f>'AEO 2023 Table 36 Raw'!AB11</f>
        <v>1.007558</v>
      </c>
      <c r="Z20" s="24">
        <f>'AEO 2023 Table 36 Raw'!AC11</f>
        <v>1.0480309999999999</v>
      </c>
      <c r="AA20" s="24">
        <f>'AEO 2023 Table 36 Raw'!AD11</f>
        <v>1.0965309999999999</v>
      </c>
      <c r="AB20" s="24">
        <f>'AEO 2023 Table 36 Raw'!AE11</f>
        <v>1.1502429999999999</v>
      </c>
      <c r="AC20" s="24">
        <f>'AEO 2023 Table 36 Raw'!AF11</f>
        <v>1.2091620000000001</v>
      </c>
      <c r="AD20" s="24">
        <f>'AEO 2023 Table 36 Raw'!AG11</f>
        <v>1.2718959999999999</v>
      </c>
      <c r="AE20" s="24">
        <f>'AEO 2023 Table 36 Raw'!AH11</f>
        <v>1.341161</v>
      </c>
      <c r="AF20" s="29">
        <f>'AEO 2023 Table 36 Raw'!AI11</f>
        <v>1.9E-2</v>
      </c>
    </row>
    <row r="21" spans="1:32" ht="15" customHeight="1" x14ac:dyDescent="0.35">
      <c r="A21" s="18" t="s">
        <v>285</v>
      </c>
      <c r="B21" s="21" t="s">
        <v>286</v>
      </c>
      <c r="C21" s="24">
        <f>'AEO 2023 Table 36 Raw'!F12</f>
        <v>32.193668000000002</v>
      </c>
      <c r="D21" s="24">
        <f>'AEO 2023 Table 36 Raw'!G12</f>
        <v>43.907116000000002</v>
      </c>
      <c r="E21" s="24">
        <f>'AEO 2023 Table 36 Raw'!H12</f>
        <v>58.529483999999997</v>
      </c>
      <c r="F21" s="24">
        <f>'AEO 2023 Table 36 Raw'!I12</f>
        <v>75.757942</v>
      </c>
      <c r="G21" s="24">
        <f>'AEO 2023 Table 36 Raw'!J12</f>
        <v>96.391159000000002</v>
      </c>
      <c r="H21" s="24">
        <f>'AEO 2023 Table 36 Raw'!K12</f>
        <v>121.066132</v>
      </c>
      <c r="I21" s="24">
        <f>'AEO 2023 Table 36 Raw'!L12</f>
        <v>149.37681599999999</v>
      </c>
      <c r="J21" s="24">
        <f>'AEO 2023 Table 36 Raw'!M12</f>
        <v>181.62849399999999</v>
      </c>
      <c r="K21" s="24">
        <f>'AEO 2023 Table 36 Raw'!N12</f>
        <v>217.248322</v>
      </c>
      <c r="L21" s="24">
        <f>'AEO 2023 Table 36 Raw'!O12</f>
        <v>249.97737100000001</v>
      </c>
      <c r="M21" s="24">
        <f>'AEO 2023 Table 36 Raw'!P12</f>
        <v>283.60272200000003</v>
      </c>
      <c r="N21" s="24">
        <f>'AEO 2023 Table 36 Raw'!Q12</f>
        <v>317.79742399999998</v>
      </c>
      <c r="O21" s="24">
        <f>'AEO 2023 Table 36 Raw'!R12</f>
        <v>352.768036</v>
      </c>
      <c r="P21" s="24">
        <f>'AEO 2023 Table 36 Raw'!S12</f>
        <v>387.34478799999999</v>
      </c>
      <c r="Q21" s="24">
        <f>'AEO 2023 Table 36 Raw'!T12</f>
        <v>420.69439699999998</v>
      </c>
      <c r="R21" s="24">
        <f>'AEO 2023 Table 36 Raw'!U12</f>
        <v>453.186218</v>
      </c>
      <c r="S21" s="24">
        <f>'AEO 2023 Table 36 Raw'!V12</f>
        <v>484.42330900000002</v>
      </c>
      <c r="T21" s="24">
        <f>'AEO 2023 Table 36 Raw'!W12</f>
        <v>513.99560499999995</v>
      </c>
      <c r="U21" s="24">
        <f>'AEO 2023 Table 36 Raw'!X12</f>
        <v>541.63085899999999</v>
      </c>
      <c r="V21" s="24">
        <f>'AEO 2023 Table 36 Raw'!Y12</f>
        <v>567.72460899999999</v>
      </c>
      <c r="W21" s="24">
        <f>'AEO 2023 Table 36 Raw'!Z12</f>
        <v>591.95019500000001</v>
      </c>
      <c r="X21" s="24">
        <f>'AEO 2023 Table 36 Raw'!AA12</f>
        <v>614.02081299999998</v>
      </c>
      <c r="Y21" s="24">
        <f>'AEO 2023 Table 36 Raw'!AB12</f>
        <v>634.53887899999995</v>
      </c>
      <c r="Z21" s="24">
        <f>'AEO 2023 Table 36 Raw'!AC12</f>
        <v>652.89733899999999</v>
      </c>
      <c r="AA21" s="24">
        <f>'AEO 2023 Table 36 Raw'!AD12</f>
        <v>671.348206</v>
      </c>
      <c r="AB21" s="24">
        <f>'AEO 2023 Table 36 Raw'!AE12</f>
        <v>688.68969700000002</v>
      </c>
      <c r="AC21" s="24">
        <f>'AEO 2023 Table 36 Raw'!AF12</f>
        <v>705.21575900000005</v>
      </c>
      <c r="AD21" s="24">
        <f>'AEO 2023 Table 36 Raw'!AG12</f>
        <v>721.08111599999995</v>
      </c>
      <c r="AE21" s="24">
        <f>'AEO 2023 Table 36 Raw'!AH12</f>
        <v>736.37286400000005</v>
      </c>
      <c r="AF21" s="29">
        <f>'AEO 2023 Table 36 Raw'!AI12</f>
        <v>0.11799999999999999</v>
      </c>
    </row>
    <row r="22" spans="1:32" ht="15" customHeight="1" x14ac:dyDescent="0.35">
      <c r="A22" s="18" t="s">
        <v>287</v>
      </c>
      <c r="B22" s="21" t="s">
        <v>288</v>
      </c>
      <c r="C22" s="24">
        <f>'AEO 2023 Table 36 Raw'!F13</f>
        <v>0.42613899999999999</v>
      </c>
      <c r="D22" s="24">
        <f>'AEO 2023 Table 36 Raw'!G13</f>
        <v>0.51818299999999995</v>
      </c>
      <c r="E22" s="24">
        <f>'AEO 2023 Table 36 Raw'!H13</f>
        <v>0.59576700000000005</v>
      </c>
      <c r="F22" s="24">
        <f>'AEO 2023 Table 36 Raw'!I13</f>
        <v>0.66511799999999999</v>
      </c>
      <c r="G22" s="24">
        <f>'AEO 2023 Table 36 Raw'!J13</f>
        <v>0.73787199999999997</v>
      </c>
      <c r="H22" s="24">
        <f>'AEO 2023 Table 36 Raw'!K13</f>
        <v>0.80678000000000005</v>
      </c>
      <c r="I22" s="24">
        <f>'AEO 2023 Table 36 Raw'!L13</f>
        <v>0.87969799999999998</v>
      </c>
      <c r="J22" s="24">
        <f>'AEO 2023 Table 36 Raw'!M13</f>
        <v>0.94835800000000003</v>
      </c>
      <c r="K22" s="24">
        <f>'AEO 2023 Table 36 Raw'!N13</f>
        <v>1.0205519999999999</v>
      </c>
      <c r="L22" s="24">
        <f>'AEO 2023 Table 36 Raw'!O13</f>
        <v>1.0934459999999999</v>
      </c>
      <c r="M22" s="24">
        <f>'AEO 2023 Table 36 Raw'!P13</f>
        <v>1.1656569999999999</v>
      </c>
      <c r="N22" s="24">
        <f>'AEO 2023 Table 36 Raw'!Q13</f>
        <v>1.2371049999999999</v>
      </c>
      <c r="O22" s="24">
        <f>'AEO 2023 Table 36 Raw'!R13</f>
        <v>1.3096950000000001</v>
      </c>
      <c r="P22" s="24">
        <f>'AEO 2023 Table 36 Raw'!S13</f>
        <v>1.3809180000000001</v>
      </c>
      <c r="Q22" s="24">
        <f>'AEO 2023 Table 36 Raw'!T13</f>
        <v>1.4474880000000001</v>
      </c>
      <c r="R22" s="24">
        <f>'AEO 2023 Table 36 Raw'!U13</f>
        <v>1.512508</v>
      </c>
      <c r="S22" s="24">
        <f>'AEO 2023 Table 36 Raw'!V13</f>
        <v>1.570883</v>
      </c>
      <c r="T22" s="24">
        <f>'AEO 2023 Table 36 Raw'!W13</f>
        <v>1.623062</v>
      </c>
      <c r="U22" s="24">
        <f>'AEO 2023 Table 36 Raw'!X13</f>
        <v>1.665691</v>
      </c>
      <c r="V22" s="24">
        <f>'AEO 2023 Table 36 Raw'!Y13</f>
        <v>1.699897</v>
      </c>
      <c r="W22" s="24">
        <f>'AEO 2023 Table 36 Raw'!Z13</f>
        <v>1.7316929999999999</v>
      </c>
      <c r="X22" s="24">
        <f>'AEO 2023 Table 36 Raw'!AA13</f>
        <v>1.7536229999999999</v>
      </c>
      <c r="Y22" s="24">
        <f>'AEO 2023 Table 36 Raw'!AB13</f>
        <v>1.769871</v>
      </c>
      <c r="Z22" s="24">
        <f>'AEO 2023 Table 36 Raw'!AC13</f>
        <v>1.7791170000000001</v>
      </c>
      <c r="AA22" s="24">
        <f>'AEO 2023 Table 36 Raw'!AD13</f>
        <v>1.7894969999999999</v>
      </c>
      <c r="AB22" s="24">
        <f>'AEO 2023 Table 36 Raw'!AE13</f>
        <v>1.800149</v>
      </c>
      <c r="AC22" s="24">
        <f>'AEO 2023 Table 36 Raw'!AF13</f>
        <v>1.8077129999999999</v>
      </c>
      <c r="AD22" s="24">
        <f>'AEO 2023 Table 36 Raw'!AG13</f>
        <v>1.8132870000000001</v>
      </c>
      <c r="AE22" s="24">
        <f>'AEO 2023 Table 36 Raw'!AH13</f>
        <v>1.8167770000000001</v>
      </c>
      <c r="AF22" s="29">
        <f>'AEO 2023 Table 36 Raw'!AI13</f>
        <v>5.2999999999999999E-2</v>
      </c>
    </row>
    <row r="23" spans="1:32" ht="12" customHeight="1" x14ac:dyDescent="0.35"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9"/>
    </row>
    <row r="24" spans="1:32" ht="15" customHeight="1" x14ac:dyDescent="0.35">
      <c r="A24" s="18" t="s">
        <v>289</v>
      </c>
      <c r="B24" s="20" t="s">
        <v>290</v>
      </c>
      <c r="C24" s="24">
        <f>'AEO 2023 Table 36 Raw'!F14</f>
        <v>951.50280799999996</v>
      </c>
      <c r="D24" s="24">
        <f>'AEO 2023 Table 36 Raw'!G14</f>
        <v>942.55828899999995</v>
      </c>
      <c r="E24" s="24">
        <f>'AEO 2023 Table 36 Raw'!H14</f>
        <v>925.34039299999995</v>
      </c>
      <c r="F24" s="24">
        <f>'AEO 2023 Table 36 Raw'!I14</f>
        <v>912.45153800000003</v>
      </c>
      <c r="G24" s="24">
        <f>'AEO 2023 Table 36 Raw'!J14</f>
        <v>903.11096199999997</v>
      </c>
      <c r="H24" s="24">
        <f>'AEO 2023 Table 36 Raw'!K14</f>
        <v>894.80664100000001</v>
      </c>
      <c r="I24" s="24">
        <f>'AEO 2023 Table 36 Raw'!L14</f>
        <v>888.38452099999995</v>
      </c>
      <c r="J24" s="24">
        <f>'AEO 2023 Table 36 Raw'!M14</f>
        <v>882.99560499999995</v>
      </c>
      <c r="K24" s="24">
        <f>'AEO 2023 Table 36 Raw'!N14</f>
        <v>877.03247099999999</v>
      </c>
      <c r="L24" s="24">
        <f>'AEO 2023 Table 36 Raw'!O14</f>
        <v>872.79089399999998</v>
      </c>
      <c r="M24" s="24">
        <f>'AEO 2023 Table 36 Raw'!P14</f>
        <v>871.79064900000003</v>
      </c>
      <c r="N24" s="24">
        <f>'AEO 2023 Table 36 Raw'!Q14</f>
        <v>871.86755400000004</v>
      </c>
      <c r="O24" s="24">
        <f>'AEO 2023 Table 36 Raw'!R14</f>
        <v>873.03363000000002</v>
      </c>
      <c r="P24" s="24">
        <f>'AEO 2023 Table 36 Raw'!S14</f>
        <v>875.073486</v>
      </c>
      <c r="Q24" s="24">
        <f>'AEO 2023 Table 36 Raw'!T14</f>
        <v>877.49945100000002</v>
      </c>
      <c r="R24" s="24">
        <f>'AEO 2023 Table 36 Raw'!U14</f>
        <v>881.02331500000003</v>
      </c>
      <c r="S24" s="24">
        <f>'AEO 2023 Table 36 Raw'!V14</f>
        <v>885.54095500000005</v>
      </c>
      <c r="T24" s="24">
        <f>'AEO 2023 Table 36 Raw'!W14</f>
        <v>889.79608199999996</v>
      </c>
      <c r="U24" s="24">
        <f>'AEO 2023 Table 36 Raw'!X14</f>
        <v>896.14636199999995</v>
      </c>
      <c r="V24" s="24">
        <f>'AEO 2023 Table 36 Raw'!Y14</f>
        <v>903.92437700000005</v>
      </c>
      <c r="W24" s="24">
        <f>'AEO 2023 Table 36 Raw'!Z14</f>
        <v>911.92645300000004</v>
      </c>
      <c r="X24" s="24">
        <f>'AEO 2023 Table 36 Raw'!AA14</f>
        <v>919.04620399999999</v>
      </c>
      <c r="Y24" s="24">
        <f>'AEO 2023 Table 36 Raw'!AB14</f>
        <v>925.47399900000005</v>
      </c>
      <c r="Z24" s="24">
        <f>'AEO 2023 Table 36 Raw'!AC14</f>
        <v>932.77233899999999</v>
      </c>
      <c r="AA24" s="24">
        <f>'AEO 2023 Table 36 Raw'!AD14</f>
        <v>941.28070100000002</v>
      </c>
      <c r="AB24" s="24">
        <f>'AEO 2023 Table 36 Raw'!AE14</f>
        <v>951.49883999999997</v>
      </c>
      <c r="AC24" s="24">
        <f>'AEO 2023 Table 36 Raw'!AF14</f>
        <v>960.51415999999995</v>
      </c>
      <c r="AD24" s="24">
        <f>'AEO 2023 Table 36 Raw'!AG14</f>
        <v>969.57879600000001</v>
      </c>
      <c r="AE24" s="24">
        <f>'AEO 2023 Table 36 Raw'!AH14</f>
        <v>981.59570299999996</v>
      </c>
      <c r="AF24" s="29">
        <f>'AEO 2023 Table 36 Raw'!AI14</f>
        <v>1E-3</v>
      </c>
    </row>
    <row r="25" spans="1:32" ht="15" customHeight="1" x14ac:dyDescent="0.35">
      <c r="A25" s="18" t="s">
        <v>291</v>
      </c>
      <c r="B25" s="21" t="s">
        <v>276</v>
      </c>
      <c r="C25" s="24">
        <f>'AEO 2023 Table 36 Raw'!F15</f>
        <v>657.76745600000004</v>
      </c>
      <c r="D25" s="24">
        <f>'AEO 2023 Table 36 Raw'!G15</f>
        <v>651.25982699999997</v>
      </c>
      <c r="E25" s="24">
        <f>'AEO 2023 Table 36 Raw'!H15</f>
        <v>640.80761700000005</v>
      </c>
      <c r="F25" s="24">
        <f>'AEO 2023 Table 36 Raw'!I15</f>
        <v>634.44543499999997</v>
      </c>
      <c r="G25" s="24">
        <f>'AEO 2023 Table 36 Raw'!J15</f>
        <v>630.82428000000004</v>
      </c>
      <c r="H25" s="24">
        <f>'AEO 2023 Table 36 Raw'!K15</f>
        <v>624.78125</v>
      </c>
      <c r="I25" s="24">
        <f>'AEO 2023 Table 36 Raw'!L15</f>
        <v>620.947632</v>
      </c>
      <c r="J25" s="24">
        <f>'AEO 2023 Table 36 Raw'!M15</f>
        <v>618.08074999999997</v>
      </c>
      <c r="K25" s="24">
        <f>'AEO 2023 Table 36 Raw'!N15</f>
        <v>615.03594999999996</v>
      </c>
      <c r="L25" s="24">
        <f>'AEO 2023 Table 36 Raw'!O15</f>
        <v>613.48315400000001</v>
      </c>
      <c r="M25" s="24">
        <f>'AEO 2023 Table 36 Raw'!P15</f>
        <v>614.07128899999998</v>
      </c>
      <c r="N25" s="24">
        <f>'AEO 2023 Table 36 Raw'!Q15</f>
        <v>615.42193599999996</v>
      </c>
      <c r="O25" s="24">
        <f>'AEO 2023 Table 36 Raw'!R15</f>
        <v>617.641479</v>
      </c>
      <c r="P25" s="24">
        <f>'AEO 2023 Table 36 Raw'!S15</f>
        <v>620.38317900000004</v>
      </c>
      <c r="Q25" s="24">
        <f>'AEO 2023 Table 36 Raw'!T15</f>
        <v>623.32220500000005</v>
      </c>
      <c r="R25" s="24">
        <f>'AEO 2023 Table 36 Raw'!U15</f>
        <v>627.02630599999998</v>
      </c>
      <c r="S25" s="24">
        <f>'AEO 2023 Table 36 Raw'!V15</f>
        <v>631.23345900000004</v>
      </c>
      <c r="T25" s="24">
        <f>'AEO 2023 Table 36 Raw'!W15</f>
        <v>635.20404099999996</v>
      </c>
      <c r="U25" s="24">
        <f>'AEO 2023 Table 36 Raw'!X15</f>
        <v>640.80859399999997</v>
      </c>
      <c r="V25" s="24">
        <f>'AEO 2023 Table 36 Raw'!Y15</f>
        <v>646.77948000000004</v>
      </c>
      <c r="W25" s="24">
        <f>'AEO 2023 Table 36 Raw'!Z15</f>
        <v>653.38256799999999</v>
      </c>
      <c r="X25" s="24">
        <f>'AEO 2023 Table 36 Raw'!AA15</f>
        <v>659.03369099999998</v>
      </c>
      <c r="Y25" s="24">
        <f>'AEO 2023 Table 36 Raw'!AB15</f>
        <v>663.90283199999999</v>
      </c>
      <c r="Z25" s="24">
        <f>'AEO 2023 Table 36 Raw'!AC15</f>
        <v>669.03552200000001</v>
      </c>
      <c r="AA25" s="24">
        <f>'AEO 2023 Table 36 Raw'!AD15</f>
        <v>675.10998500000005</v>
      </c>
      <c r="AB25" s="24">
        <f>'AEO 2023 Table 36 Raw'!AE15</f>
        <v>682.46606399999996</v>
      </c>
      <c r="AC25" s="24">
        <f>'AEO 2023 Table 36 Raw'!AF15</f>
        <v>688.97082499999999</v>
      </c>
      <c r="AD25" s="24">
        <f>'AEO 2023 Table 36 Raw'!AG15</f>
        <v>695.63995399999999</v>
      </c>
      <c r="AE25" s="24">
        <f>'AEO 2023 Table 36 Raw'!AH15</f>
        <v>704.23315400000001</v>
      </c>
      <c r="AF25" s="29">
        <f>'AEO 2023 Table 36 Raw'!AI15</f>
        <v>2E-3</v>
      </c>
    </row>
    <row r="26" spans="1:32" ht="15" customHeight="1" x14ac:dyDescent="0.35">
      <c r="A26" s="18" t="s">
        <v>292</v>
      </c>
      <c r="B26" s="21" t="s">
        <v>278</v>
      </c>
      <c r="C26" s="24">
        <f>'AEO 2023 Table 36 Raw'!F16</f>
        <v>3.5136699999999998</v>
      </c>
      <c r="D26" s="24">
        <f>'AEO 2023 Table 36 Raw'!G16</f>
        <v>3.389497</v>
      </c>
      <c r="E26" s="24">
        <f>'AEO 2023 Table 36 Raw'!H16</f>
        <v>2.991625</v>
      </c>
      <c r="F26" s="24">
        <f>'AEO 2023 Table 36 Raw'!I16</f>
        <v>2.9037060000000001</v>
      </c>
      <c r="G26" s="24">
        <f>'AEO 2023 Table 36 Raw'!J16</f>
        <v>2.7676799999999999</v>
      </c>
      <c r="H26" s="24">
        <f>'AEO 2023 Table 36 Raw'!K16</f>
        <v>2.7080980000000001</v>
      </c>
      <c r="I26" s="24">
        <f>'AEO 2023 Table 36 Raw'!L16</f>
        <v>2.6648450000000001</v>
      </c>
      <c r="J26" s="24">
        <f>'AEO 2023 Table 36 Raw'!M16</f>
        <v>2.6710020000000001</v>
      </c>
      <c r="K26" s="24">
        <f>'AEO 2023 Table 36 Raw'!N16</f>
        <v>2.68058</v>
      </c>
      <c r="L26" s="24">
        <f>'AEO 2023 Table 36 Raw'!O16</f>
        <v>2.705457</v>
      </c>
      <c r="M26" s="24">
        <f>'AEO 2023 Table 36 Raw'!P16</f>
        <v>2.745193</v>
      </c>
      <c r="N26" s="24">
        <f>'AEO 2023 Table 36 Raw'!Q16</f>
        <v>2.803118</v>
      </c>
      <c r="O26" s="24">
        <f>'AEO 2023 Table 36 Raw'!R16</f>
        <v>2.8754189999999999</v>
      </c>
      <c r="P26" s="24">
        <f>'AEO 2023 Table 36 Raw'!S16</f>
        <v>2.972388</v>
      </c>
      <c r="Q26" s="24">
        <f>'AEO 2023 Table 36 Raw'!T16</f>
        <v>3.075218</v>
      </c>
      <c r="R26" s="24">
        <f>'AEO 2023 Table 36 Raw'!U16</f>
        <v>3.2065070000000002</v>
      </c>
      <c r="S26" s="24">
        <f>'AEO 2023 Table 36 Raw'!V16</f>
        <v>3.3501609999999999</v>
      </c>
      <c r="T26" s="24">
        <f>'AEO 2023 Table 36 Raw'!W16</f>
        <v>3.5010400000000002</v>
      </c>
      <c r="U26" s="24">
        <f>'AEO 2023 Table 36 Raw'!X16</f>
        <v>3.6667809999999998</v>
      </c>
      <c r="V26" s="24">
        <f>'AEO 2023 Table 36 Raw'!Y16</f>
        <v>3.843432</v>
      </c>
      <c r="W26" s="24">
        <f>'AEO 2023 Table 36 Raw'!Z16</f>
        <v>4.0169430000000004</v>
      </c>
      <c r="X26" s="24">
        <f>'AEO 2023 Table 36 Raw'!AA16</f>
        <v>4.194909</v>
      </c>
      <c r="Y26" s="24">
        <f>'AEO 2023 Table 36 Raw'!AB16</f>
        <v>4.3540520000000003</v>
      </c>
      <c r="Z26" s="24">
        <f>'AEO 2023 Table 36 Raw'!AC16</f>
        <v>4.5155190000000003</v>
      </c>
      <c r="AA26" s="24">
        <f>'AEO 2023 Table 36 Raw'!AD16</f>
        <v>4.6677289999999996</v>
      </c>
      <c r="AB26" s="24">
        <f>'AEO 2023 Table 36 Raw'!AE16</f>
        <v>4.8359430000000003</v>
      </c>
      <c r="AC26" s="24">
        <f>'AEO 2023 Table 36 Raw'!AF16</f>
        <v>4.9793599999999998</v>
      </c>
      <c r="AD26" s="24">
        <f>'AEO 2023 Table 36 Raw'!AG16</f>
        <v>5.1316860000000002</v>
      </c>
      <c r="AE26" s="24">
        <f>'AEO 2023 Table 36 Raw'!AH16</f>
        <v>5.2824540000000004</v>
      </c>
      <c r="AF26" s="29">
        <f>'AEO 2023 Table 36 Raw'!AI16</f>
        <v>1.4999999999999999E-2</v>
      </c>
    </row>
    <row r="27" spans="1:32" ht="15" customHeight="1" x14ac:dyDescent="0.35">
      <c r="A27" s="18" t="s">
        <v>293</v>
      </c>
      <c r="B27" s="21" t="s">
        <v>280</v>
      </c>
      <c r="C27" s="24">
        <f>'AEO 2023 Table 36 Raw'!F17</f>
        <v>289.12039199999998</v>
      </c>
      <c r="D27" s="24">
        <f>'AEO 2023 Table 36 Raw'!G17</f>
        <v>286.82144199999999</v>
      </c>
      <c r="E27" s="24">
        <f>'AEO 2023 Table 36 Raw'!H17</f>
        <v>280.46920799999998</v>
      </c>
      <c r="F27" s="24">
        <f>'AEO 2023 Table 36 Raw'!I17</f>
        <v>274.07836900000001</v>
      </c>
      <c r="G27" s="24">
        <f>'AEO 2023 Table 36 Raw'!J17</f>
        <v>268.54092400000002</v>
      </c>
      <c r="H27" s="24">
        <f>'AEO 2023 Table 36 Raw'!K17</f>
        <v>266.37576300000001</v>
      </c>
      <c r="I27" s="24">
        <f>'AEO 2023 Table 36 Raw'!L17</f>
        <v>263.84298699999999</v>
      </c>
      <c r="J27" s="24">
        <f>'AEO 2023 Table 36 Raw'!M17</f>
        <v>261.31542999999999</v>
      </c>
      <c r="K27" s="24">
        <f>'AEO 2023 Table 36 Raw'!N17</f>
        <v>258.401184</v>
      </c>
      <c r="L27" s="24">
        <f>'AEO 2023 Table 36 Raw'!O17</f>
        <v>255.69387800000001</v>
      </c>
      <c r="M27" s="24">
        <f>'AEO 2023 Table 36 Raw'!P17</f>
        <v>254.05813599999999</v>
      </c>
      <c r="N27" s="24">
        <f>'AEO 2023 Table 36 Raw'!Q17</f>
        <v>252.705139</v>
      </c>
      <c r="O27" s="24">
        <f>'AEO 2023 Table 36 Raw'!R17</f>
        <v>251.542633</v>
      </c>
      <c r="P27" s="24">
        <f>'AEO 2023 Table 36 Raw'!S17</f>
        <v>250.69047499999999</v>
      </c>
      <c r="Q27" s="24">
        <f>'AEO 2023 Table 36 Raw'!T17</f>
        <v>250.00555399999999</v>
      </c>
      <c r="R27" s="24">
        <f>'AEO 2023 Table 36 Raw'!U17</f>
        <v>249.60524000000001</v>
      </c>
      <c r="S27" s="24">
        <f>'AEO 2023 Table 36 Raw'!V17</f>
        <v>249.66021699999999</v>
      </c>
      <c r="T27" s="24">
        <f>'AEO 2023 Table 36 Raw'!W17</f>
        <v>249.65734900000001</v>
      </c>
      <c r="U27" s="24">
        <f>'AEO 2023 Table 36 Raw'!X17</f>
        <v>250.07077000000001</v>
      </c>
      <c r="V27" s="24">
        <f>'AEO 2023 Table 36 Raw'!Y17</f>
        <v>251.505585</v>
      </c>
      <c r="W27" s="24">
        <f>'AEO 2023 Table 36 Raw'!Z17</f>
        <v>252.50730899999999</v>
      </c>
      <c r="X27" s="24">
        <f>'AEO 2023 Table 36 Raw'!AA17</f>
        <v>253.54638700000001</v>
      </c>
      <c r="Y27" s="24">
        <f>'AEO 2023 Table 36 Raw'!AB17</f>
        <v>254.66670199999999</v>
      </c>
      <c r="Z27" s="24">
        <f>'AEO 2023 Table 36 Raw'!AC17</f>
        <v>256.36206099999998</v>
      </c>
      <c r="AA27" s="24">
        <f>'AEO 2023 Table 36 Raw'!AD17</f>
        <v>258.30450400000001</v>
      </c>
      <c r="AB27" s="24">
        <f>'AEO 2023 Table 36 Raw'!AE17</f>
        <v>260.63464399999998</v>
      </c>
      <c r="AC27" s="24">
        <f>'AEO 2023 Table 36 Raw'!AF17</f>
        <v>262.62152099999997</v>
      </c>
      <c r="AD27" s="24">
        <f>'AEO 2023 Table 36 Raw'!AG17</f>
        <v>264.464203</v>
      </c>
      <c r="AE27" s="24">
        <f>'AEO 2023 Table 36 Raw'!AH17</f>
        <v>267.307861</v>
      </c>
      <c r="AF27" s="29">
        <f>'AEO 2023 Table 36 Raw'!AI17</f>
        <v>-3.0000000000000001E-3</v>
      </c>
    </row>
    <row r="28" spans="1:32" ht="15" customHeight="1" x14ac:dyDescent="0.35">
      <c r="A28" s="18" t="s">
        <v>294</v>
      </c>
      <c r="B28" s="21" t="s">
        <v>284</v>
      </c>
      <c r="C28" s="24">
        <f>'AEO 2023 Table 36 Raw'!F18</f>
        <v>1.1919999999999999E-3</v>
      </c>
      <c r="D28" s="24">
        <f>'AEO 2023 Table 36 Raw'!G18</f>
        <v>5.9367000000000003E-2</v>
      </c>
      <c r="E28" s="24">
        <f>'AEO 2023 Table 36 Raw'!H18</f>
        <v>0.11705</v>
      </c>
      <c r="F28" s="24">
        <f>'AEO 2023 Table 36 Raw'!I18</f>
        <v>0.17241300000000001</v>
      </c>
      <c r="G28" s="24">
        <f>'AEO 2023 Table 36 Raw'!J18</f>
        <v>0.22949800000000001</v>
      </c>
      <c r="H28" s="24">
        <f>'AEO 2023 Table 36 Raw'!K18</f>
        <v>0.28361900000000001</v>
      </c>
      <c r="I28" s="24">
        <f>'AEO 2023 Table 36 Raw'!L18</f>
        <v>0.33646300000000001</v>
      </c>
      <c r="J28" s="24">
        <f>'AEO 2023 Table 36 Raw'!M18</f>
        <v>0.39336500000000002</v>
      </c>
      <c r="K28" s="24">
        <f>'AEO 2023 Table 36 Raw'!N18</f>
        <v>0.43659700000000001</v>
      </c>
      <c r="L28" s="24">
        <f>'AEO 2023 Table 36 Raw'!O18</f>
        <v>0.48442800000000003</v>
      </c>
      <c r="M28" s="24">
        <f>'AEO 2023 Table 36 Raw'!P18</f>
        <v>0.53945200000000004</v>
      </c>
      <c r="N28" s="24">
        <f>'AEO 2023 Table 36 Raw'!Q18</f>
        <v>0.60183900000000001</v>
      </c>
      <c r="O28" s="24">
        <f>'AEO 2023 Table 36 Raw'!R18</f>
        <v>0.67321399999999998</v>
      </c>
      <c r="P28" s="24">
        <f>'AEO 2023 Table 36 Raw'!S18</f>
        <v>0.75634199999999996</v>
      </c>
      <c r="Q28" s="24">
        <f>'AEO 2023 Table 36 Raw'!T18</f>
        <v>0.853271</v>
      </c>
      <c r="R28" s="24">
        <f>'AEO 2023 Table 36 Raw'!U18</f>
        <v>0.96770199999999995</v>
      </c>
      <c r="S28" s="24">
        <f>'AEO 2023 Table 36 Raw'!V18</f>
        <v>1.1022019999999999</v>
      </c>
      <c r="T28" s="24">
        <f>'AEO 2023 Table 36 Raw'!W18</f>
        <v>1.257558</v>
      </c>
      <c r="U28" s="24">
        <f>'AEO 2023 Table 36 Raw'!X18</f>
        <v>1.4395659999999999</v>
      </c>
      <c r="V28" s="24">
        <f>'AEO 2023 Table 36 Raw'!Y18</f>
        <v>1.649748</v>
      </c>
      <c r="W28" s="24">
        <f>'AEO 2023 Table 36 Raw'!Z18</f>
        <v>1.8861079999999999</v>
      </c>
      <c r="X28" s="24">
        <f>'AEO 2023 Table 36 Raw'!AA18</f>
        <v>2.1497600000000001</v>
      </c>
      <c r="Y28" s="24">
        <f>'AEO 2023 Table 36 Raw'!AB18</f>
        <v>2.4400059999999999</v>
      </c>
      <c r="Z28" s="24">
        <f>'AEO 2023 Table 36 Raw'!AC18</f>
        <v>2.7592599999999998</v>
      </c>
      <c r="AA28" s="24">
        <f>'AEO 2023 Table 36 Raw'!AD18</f>
        <v>3.1105109999999998</v>
      </c>
      <c r="AB28" s="24">
        <f>'AEO 2023 Table 36 Raw'!AE18</f>
        <v>3.4898639999999999</v>
      </c>
      <c r="AC28" s="24">
        <f>'AEO 2023 Table 36 Raw'!AF18</f>
        <v>3.885303</v>
      </c>
      <c r="AD28" s="24">
        <f>'AEO 2023 Table 36 Raw'!AG18</f>
        <v>4.2978630000000004</v>
      </c>
      <c r="AE28" s="24">
        <f>'AEO 2023 Table 36 Raw'!AH18</f>
        <v>4.7380370000000003</v>
      </c>
      <c r="AF28" s="29">
        <f>'AEO 2023 Table 36 Raw'!AI18</f>
        <v>0.34399999999999997</v>
      </c>
    </row>
    <row r="29" spans="1:32" ht="15" customHeight="1" x14ac:dyDescent="0.35">
      <c r="A29" s="18" t="s">
        <v>295</v>
      </c>
      <c r="B29" s="21" t="s">
        <v>282</v>
      </c>
      <c r="C29" s="24">
        <f>'AEO 2023 Table 36 Raw'!F19</f>
        <v>1.100109</v>
      </c>
      <c r="D29" s="24">
        <f>'AEO 2023 Table 36 Raw'!G19</f>
        <v>1.0280959999999999</v>
      </c>
      <c r="E29" s="24">
        <f>'AEO 2023 Table 36 Raw'!H19</f>
        <v>0.95485699999999996</v>
      </c>
      <c r="F29" s="24">
        <f>'AEO 2023 Table 36 Raw'!I19</f>
        <v>0.85162800000000005</v>
      </c>
      <c r="G29" s="24">
        <f>'AEO 2023 Table 36 Raw'!J19</f>
        <v>0.74851699999999999</v>
      </c>
      <c r="H29" s="24">
        <f>'AEO 2023 Table 36 Raw'!K19</f>
        <v>0.657968</v>
      </c>
      <c r="I29" s="24">
        <f>'AEO 2023 Table 36 Raw'!L19</f>
        <v>0.59255500000000005</v>
      </c>
      <c r="J29" s="24">
        <f>'AEO 2023 Table 36 Raw'!M19</f>
        <v>0.53501100000000001</v>
      </c>
      <c r="K29" s="24">
        <f>'AEO 2023 Table 36 Raw'!N19</f>
        <v>0.478159</v>
      </c>
      <c r="L29" s="24">
        <f>'AEO 2023 Table 36 Raw'!O19</f>
        <v>0.42399300000000001</v>
      </c>
      <c r="M29" s="24">
        <f>'AEO 2023 Table 36 Raw'!P19</f>
        <v>0.376664</v>
      </c>
      <c r="N29" s="24">
        <f>'AEO 2023 Table 36 Raw'!Q19</f>
        <v>0.33548499999999998</v>
      </c>
      <c r="O29" s="24">
        <f>'AEO 2023 Table 36 Raw'!R19</f>
        <v>0.30089100000000002</v>
      </c>
      <c r="P29" s="24">
        <f>'AEO 2023 Table 36 Raw'!S19</f>
        <v>0.27107300000000001</v>
      </c>
      <c r="Q29" s="24">
        <f>'AEO 2023 Table 36 Raw'!T19</f>
        <v>0.243198</v>
      </c>
      <c r="R29" s="24">
        <f>'AEO 2023 Table 36 Raw'!U19</f>
        <v>0.217586</v>
      </c>
      <c r="S29" s="24">
        <f>'AEO 2023 Table 36 Raw'!V19</f>
        <v>0.19492699999999999</v>
      </c>
      <c r="T29" s="24">
        <f>'AEO 2023 Table 36 Raw'!W19</f>
        <v>0.17607900000000001</v>
      </c>
      <c r="U29" s="24">
        <f>'AEO 2023 Table 36 Raw'!X19</f>
        <v>0.160581</v>
      </c>
      <c r="V29" s="24">
        <f>'AEO 2023 Table 36 Raw'!Y19</f>
        <v>0.14618200000000001</v>
      </c>
      <c r="W29" s="24">
        <f>'AEO 2023 Table 36 Raw'!Z19</f>
        <v>0.133464</v>
      </c>
      <c r="X29" s="24">
        <f>'AEO 2023 Table 36 Raw'!AA19</f>
        <v>0.121475</v>
      </c>
      <c r="Y29" s="24">
        <f>'AEO 2023 Table 36 Raw'!AB19</f>
        <v>0.110383</v>
      </c>
      <c r="Z29" s="24">
        <f>'AEO 2023 Table 36 Raw'!AC19</f>
        <v>9.9973999999999993E-2</v>
      </c>
      <c r="AA29" s="24">
        <f>'AEO 2023 Table 36 Raw'!AD19</f>
        <v>8.7946999999999997E-2</v>
      </c>
      <c r="AB29" s="24">
        <f>'AEO 2023 Table 36 Raw'!AE19</f>
        <v>7.2319999999999995E-2</v>
      </c>
      <c r="AC29" s="24">
        <f>'AEO 2023 Table 36 Raw'!AF19</f>
        <v>5.7146000000000002E-2</v>
      </c>
      <c r="AD29" s="24">
        <f>'AEO 2023 Table 36 Raw'!AG19</f>
        <v>4.5075999999999998E-2</v>
      </c>
      <c r="AE29" s="24">
        <f>'AEO 2023 Table 36 Raw'!AH19</f>
        <v>3.4169999999999999E-2</v>
      </c>
      <c r="AF29" s="29">
        <f>'AEO 2023 Table 36 Raw'!AI19</f>
        <v>-0.11700000000000001</v>
      </c>
    </row>
    <row r="30" spans="1:32" ht="15" customHeight="1" x14ac:dyDescent="0.35">
      <c r="A30" s="18" t="s">
        <v>296</v>
      </c>
      <c r="B30" s="21" t="s">
        <v>286</v>
      </c>
      <c r="C30" s="24">
        <f>'AEO 2023 Table 36 Raw'!F20</f>
        <v>0</v>
      </c>
      <c r="D30" s="24">
        <f>'AEO 2023 Table 36 Raw'!G20</f>
        <v>0</v>
      </c>
      <c r="E30" s="24">
        <f>'AEO 2023 Table 36 Raw'!H20</f>
        <v>0</v>
      </c>
      <c r="F30" s="24">
        <f>'AEO 2023 Table 36 Raw'!I20</f>
        <v>0</v>
      </c>
      <c r="G30" s="24">
        <f>'AEO 2023 Table 36 Raw'!J20</f>
        <v>0</v>
      </c>
      <c r="H30" s="24">
        <f>'AEO 2023 Table 36 Raw'!K20</f>
        <v>0</v>
      </c>
      <c r="I30" s="24">
        <f>'AEO 2023 Table 36 Raw'!L20</f>
        <v>0</v>
      </c>
      <c r="J30" s="24">
        <f>'AEO 2023 Table 36 Raw'!M20</f>
        <v>0</v>
      </c>
      <c r="K30" s="24">
        <f>'AEO 2023 Table 36 Raw'!N20</f>
        <v>0</v>
      </c>
      <c r="L30" s="24">
        <f>'AEO 2023 Table 36 Raw'!O20</f>
        <v>0</v>
      </c>
      <c r="M30" s="24">
        <f>'AEO 2023 Table 36 Raw'!P20</f>
        <v>0</v>
      </c>
      <c r="N30" s="24">
        <f>'AEO 2023 Table 36 Raw'!Q20</f>
        <v>0</v>
      </c>
      <c r="O30" s="24">
        <f>'AEO 2023 Table 36 Raw'!R20</f>
        <v>0</v>
      </c>
      <c r="P30" s="24">
        <f>'AEO 2023 Table 36 Raw'!S20</f>
        <v>0</v>
      </c>
      <c r="Q30" s="24">
        <f>'AEO 2023 Table 36 Raw'!T20</f>
        <v>0</v>
      </c>
      <c r="R30" s="24">
        <f>'AEO 2023 Table 36 Raw'!U20</f>
        <v>0</v>
      </c>
      <c r="S30" s="24">
        <f>'AEO 2023 Table 36 Raw'!V20</f>
        <v>0</v>
      </c>
      <c r="T30" s="24">
        <f>'AEO 2023 Table 36 Raw'!W20</f>
        <v>0</v>
      </c>
      <c r="U30" s="24">
        <f>'AEO 2023 Table 36 Raw'!X20</f>
        <v>0</v>
      </c>
      <c r="V30" s="24">
        <f>'AEO 2023 Table 36 Raw'!Y20</f>
        <v>0</v>
      </c>
      <c r="W30" s="24">
        <f>'AEO 2023 Table 36 Raw'!Z20</f>
        <v>0</v>
      </c>
      <c r="X30" s="24">
        <f>'AEO 2023 Table 36 Raw'!AA20</f>
        <v>0</v>
      </c>
      <c r="Y30" s="24">
        <f>'AEO 2023 Table 36 Raw'!AB20</f>
        <v>0</v>
      </c>
      <c r="Z30" s="24">
        <f>'AEO 2023 Table 36 Raw'!AC20</f>
        <v>0</v>
      </c>
      <c r="AA30" s="24">
        <f>'AEO 2023 Table 36 Raw'!AD20</f>
        <v>0</v>
      </c>
      <c r="AB30" s="24">
        <f>'AEO 2023 Table 36 Raw'!AE20</f>
        <v>0</v>
      </c>
      <c r="AC30" s="24">
        <f>'AEO 2023 Table 36 Raw'!AF20</f>
        <v>0</v>
      </c>
      <c r="AD30" s="24">
        <f>'AEO 2023 Table 36 Raw'!AG20</f>
        <v>0</v>
      </c>
      <c r="AE30" s="24">
        <f>'AEO 2023 Table 36 Raw'!AH20</f>
        <v>0</v>
      </c>
      <c r="AF30" s="29" t="str">
        <f>'AEO 2023 Table 36 Raw'!AI20</f>
        <v>- -</v>
      </c>
    </row>
    <row r="31" spans="1:32" ht="15" customHeight="1" x14ac:dyDescent="0.35">
      <c r="A31" s="18" t="s">
        <v>297</v>
      </c>
      <c r="B31" s="21" t="s">
        <v>288</v>
      </c>
      <c r="C31" s="24">
        <f>'AEO 2023 Table 36 Raw'!F21</f>
        <v>0</v>
      </c>
      <c r="D31" s="24">
        <f>'AEO 2023 Table 36 Raw'!G21</f>
        <v>0</v>
      </c>
      <c r="E31" s="24">
        <f>'AEO 2023 Table 36 Raw'!H21</f>
        <v>0</v>
      </c>
      <c r="F31" s="24">
        <f>'AEO 2023 Table 36 Raw'!I21</f>
        <v>0</v>
      </c>
      <c r="G31" s="24">
        <f>'AEO 2023 Table 36 Raw'!J21</f>
        <v>0</v>
      </c>
      <c r="H31" s="24">
        <f>'AEO 2023 Table 36 Raw'!K21</f>
        <v>0</v>
      </c>
      <c r="I31" s="24">
        <f>'AEO 2023 Table 36 Raw'!L21</f>
        <v>0</v>
      </c>
      <c r="J31" s="24">
        <f>'AEO 2023 Table 36 Raw'!M21</f>
        <v>0</v>
      </c>
      <c r="K31" s="24">
        <f>'AEO 2023 Table 36 Raw'!N21</f>
        <v>0</v>
      </c>
      <c r="L31" s="24">
        <f>'AEO 2023 Table 36 Raw'!O21</f>
        <v>0</v>
      </c>
      <c r="M31" s="24">
        <f>'AEO 2023 Table 36 Raw'!P21</f>
        <v>0</v>
      </c>
      <c r="N31" s="24">
        <f>'AEO 2023 Table 36 Raw'!Q21</f>
        <v>0</v>
      </c>
      <c r="O31" s="24">
        <f>'AEO 2023 Table 36 Raw'!R21</f>
        <v>0</v>
      </c>
      <c r="P31" s="24">
        <f>'AEO 2023 Table 36 Raw'!S21</f>
        <v>0</v>
      </c>
      <c r="Q31" s="24">
        <f>'AEO 2023 Table 36 Raw'!T21</f>
        <v>0</v>
      </c>
      <c r="R31" s="24">
        <f>'AEO 2023 Table 36 Raw'!U21</f>
        <v>0</v>
      </c>
      <c r="S31" s="24">
        <f>'AEO 2023 Table 36 Raw'!V21</f>
        <v>0</v>
      </c>
      <c r="T31" s="24">
        <f>'AEO 2023 Table 36 Raw'!W21</f>
        <v>0</v>
      </c>
      <c r="U31" s="24">
        <f>'AEO 2023 Table 36 Raw'!X21</f>
        <v>0</v>
      </c>
      <c r="V31" s="24">
        <f>'AEO 2023 Table 36 Raw'!Y21</f>
        <v>0</v>
      </c>
      <c r="W31" s="24">
        <f>'AEO 2023 Table 36 Raw'!Z21</f>
        <v>0</v>
      </c>
      <c r="X31" s="24">
        <f>'AEO 2023 Table 36 Raw'!AA21</f>
        <v>0</v>
      </c>
      <c r="Y31" s="24">
        <f>'AEO 2023 Table 36 Raw'!AB21</f>
        <v>0</v>
      </c>
      <c r="Z31" s="24">
        <f>'AEO 2023 Table 36 Raw'!AC21</f>
        <v>0</v>
      </c>
      <c r="AA31" s="24">
        <f>'AEO 2023 Table 36 Raw'!AD21</f>
        <v>0</v>
      </c>
      <c r="AB31" s="24">
        <f>'AEO 2023 Table 36 Raw'!AE21</f>
        <v>0</v>
      </c>
      <c r="AC31" s="24">
        <f>'AEO 2023 Table 36 Raw'!AF21</f>
        <v>0</v>
      </c>
      <c r="AD31" s="24">
        <f>'AEO 2023 Table 36 Raw'!AG21</f>
        <v>0</v>
      </c>
      <c r="AE31" s="24">
        <f>'AEO 2023 Table 36 Raw'!AH21</f>
        <v>0</v>
      </c>
      <c r="AF31" s="29" t="str">
        <f>'AEO 2023 Table 36 Raw'!AI21</f>
        <v>- -</v>
      </c>
    </row>
    <row r="32" spans="1:32" ht="12" customHeight="1" x14ac:dyDescent="0.35"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9"/>
    </row>
    <row r="33" spans="1:32" ht="15" customHeight="1" x14ac:dyDescent="0.35">
      <c r="A33" s="18" t="s">
        <v>298</v>
      </c>
      <c r="B33" s="20" t="s">
        <v>299</v>
      </c>
      <c r="C33" s="24">
        <f>'AEO 2023 Table 36 Raw'!F22</f>
        <v>5922.7910160000001</v>
      </c>
      <c r="D33" s="24">
        <f>'AEO 2023 Table 36 Raw'!G22</f>
        <v>5816.7055659999996</v>
      </c>
      <c r="E33" s="24">
        <f>'AEO 2023 Table 36 Raw'!H22</f>
        <v>5728.0952150000003</v>
      </c>
      <c r="F33" s="24">
        <f>'AEO 2023 Table 36 Raw'!I22</f>
        <v>5673.0986329999996</v>
      </c>
      <c r="G33" s="24">
        <f>'AEO 2023 Table 36 Raw'!J22</f>
        <v>5638.8964839999999</v>
      </c>
      <c r="H33" s="24">
        <f>'AEO 2023 Table 36 Raw'!K22</f>
        <v>5591.7084960000002</v>
      </c>
      <c r="I33" s="24">
        <f>'AEO 2023 Table 36 Raw'!L22</f>
        <v>5543.7119140000004</v>
      </c>
      <c r="J33" s="24">
        <f>'AEO 2023 Table 36 Raw'!M22</f>
        <v>5483.6694340000004</v>
      </c>
      <c r="K33" s="24">
        <f>'AEO 2023 Table 36 Raw'!N22</f>
        <v>5422.388672</v>
      </c>
      <c r="L33" s="24">
        <f>'AEO 2023 Table 36 Raw'!O22</f>
        <v>5371.3027339999999</v>
      </c>
      <c r="M33" s="24">
        <f>'AEO 2023 Table 36 Raw'!P22</f>
        <v>5340.158203</v>
      </c>
      <c r="N33" s="24">
        <f>'AEO 2023 Table 36 Raw'!Q22</f>
        <v>5306.5048829999996</v>
      </c>
      <c r="O33" s="24">
        <f>'AEO 2023 Table 36 Raw'!R22</f>
        <v>5278.7797849999997</v>
      </c>
      <c r="P33" s="24">
        <f>'AEO 2023 Table 36 Raw'!S22</f>
        <v>5261.2470700000003</v>
      </c>
      <c r="Q33" s="24">
        <f>'AEO 2023 Table 36 Raw'!T22</f>
        <v>5242.9990230000003</v>
      </c>
      <c r="R33" s="24">
        <f>'AEO 2023 Table 36 Raw'!U22</f>
        <v>5237.6972660000001</v>
      </c>
      <c r="S33" s="24">
        <f>'AEO 2023 Table 36 Raw'!V22</f>
        <v>5236.3618159999996</v>
      </c>
      <c r="T33" s="24">
        <f>'AEO 2023 Table 36 Raw'!W22</f>
        <v>5238.3041990000002</v>
      </c>
      <c r="U33" s="24">
        <f>'AEO 2023 Table 36 Raw'!X22</f>
        <v>5247.9145509999998</v>
      </c>
      <c r="V33" s="24">
        <f>'AEO 2023 Table 36 Raw'!Y22</f>
        <v>5263.2084960000002</v>
      </c>
      <c r="W33" s="24">
        <f>'AEO 2023 Table 36 Raw'!Z22</f>
        <v>5281.4541019999997</v>
      </c>
      <c r="X33" s="24">
        <f>'AEO 2023 Table 36 Raw'!AA22</f>
        <v>5299.6816410000001</v>
      </c>
      <c r="Y33" s="24">
        <f>'AEO 2023 Table 36 Raw'!AB22</f>
        <v>5316.7680659999996</v>
      </c>
      <c r="Z33" s="24">
        <f>'AEO 2023 Table 36 Raw'!AC22</f>
        <v>5331.7001950000003</v>
      </c>
      <c r="AA33" s="24">
        <f>'AEO 2023 Table 36 Raw'!AD22</f>
        <v>5353.1992190000001</v>
      </c>
      <c r="AB33" s="24">
        <f>'AEO 2023 Table 36 Raw'!AE22</f>
        <v>5376.3164059999999</v>
      </c>
      <c r="AC33" s="24">
        <f>'AEO 2023 Table 36 Raw'!AF22</f>
        <v>5393.3178710000002</v>
      </c>
      <c r="AD33" s="24">
        <f>'AEO 2023 Table 36 Raw'!AG22</f>
        <v>5413.4169920000004</v>
      </c>
      <c r="AE33" s="24">
        <f>'AEO 2023 Table 36 Raw'!AH22</f>
        <v>5450.0122069999998</v>
      </c>
      <c r="AF33" s="29">
        <f>'AEO 2023 Table 36 Raw'!AI22</f>
        <v>-3.0000000000000001E-3</v>
      </c>
    </row>
    <row r="34" spans="1:32" ht="15" customHeight="1" x14ac:dyDescent="0.35">
      <c r="A34" s="18" t="s">
        <v>300</v>
      </c>
      <c r="B34" s="21" t="s">
        <v>301</v>
      </c>
      <c r="C34" s="24">
        <f>'AEO 2023 Table 36 Raw'!F23</f>
        <v>616.20519999999999</v>
      </c>
      <c r="D34" s="24">
        <f>'AEO 2023 Table 36 Raw'!G23</f>
        <v>611.60089100000005</v>
      </c>
      <c r="E34" s="24">
        <f>'AEO 2023 Table 36 Raw'!H23</f>
        <v>610.37268100000006</v>
      </c>
      <c r="F34" s="24">
        <f>'AEO 2023 Table 36 Raw'!I23</f>
        <v>612.19366500000001</v>
      </c>
      <c r="G34" s="24">
        <f>'AEO 2023 Table 36 Raw'!J23</f>
        <v>616.92590299999995</v>
      </c>
      <c r="H34" s="24">
        <f>'AEO 2023 Table 36 Raw'!K23</f>
        <v>620.02862500000003</v>
      </c>
      <c r="I34" s="24">
        <f>'AEO 2023 Table 36 Raw'!L23</f>
        <v>623.435608</v>
      </c>
      <c r="J34" s="24">
        <f>'AEO 2023 Table 36 Raw'!M23</f>
        <v>626.11090100000001</v>
      </c>
      <c r="K34" s="24">
        <f>'AEO 2023 Table 36 Raw'!N23</f>
        <v>629.31872599999997</v>
      </c>
      <c r="L34" s="24">
        <f>'AEO 2023 Table 36 Raw'!O23</f>
        <v>633.79577600000005</v>
      </c>
      <c r="M34" s="24">
        <f>'AEO 2023 Table 36 Raw'!P23</f>
        <v>641.25616500000001</v>
      </c>
      <c r="N34" s="24">
        <f>'AEO 2023 Table 36 Raw'!Q23</f>
        <v>647.76110800000004</v>
      </c>
      <c r="O34" s="24">
        <f>'AEO 2023 Table 36 Raw'!R23</f>
        <v>654.28460700000005</v>
      </c>
      <c r="P34" s="24">
        <f>'AEO 2023 Table 36 Raw'!S23</f>
        <v>661.13012700000002</v>
      </c>
      <c r="Q34" s="24">
        <f>'AEO 2023 Table 36 Raw'!T23</f>
        <v>667.05139199999996</v>
      </c>
      <c r="R34" s="24">
        <f>'AEO 2023 Table 36 Raw'!U23</f>
        <v>674.55737299999998</v>
      </c>
      <c r="S34" s="24">
        <f>'AEO 2023 Table 36 Raw'!V23</f>
        <v>681.19171100000005</v>
      </c>
      <c r="T34" s="24">
        <f>'AEO 2023 Table 36 Raw'!W23</f>
        <v>688.82940699999995</v>
      </c>
      <c r="U34" s="24">
        <f>'AEO 2023 Table 36 Raw'!X23</f>
        <v>697.06719999999996</v>
      </c>
      <c r="V34" s="24">
        <f>'AEO 2023 Table 36 Raw'!Y23</f>
        <v>706.54357900000002</v>
      </c>
      <c r="W34" s="24">
        <f>'AEO 2023 Table 36 Raw'!Z23</f>
        <v>715.970642</v>
      </c>
      <c r="X34" s="24">
        <f>'AEO 2023 Table 36 Raw'!AA23</f>
        <v>725.08044400000006</v>
      </c>
      <c r="Y34" s="24">
        <f>'AEO 2023 Table 36 Raw'!AB23</f>
        <v>734.180969</v>
      </c>
      <c r="Z34" s="24">
        <f>'AEO 2023 Table 36 Raw'!AC23</f>
        <v>743.18780500000003</v>
      </c>
      <c r="AA34" s="24">
        <f>'AEO 2023 Table 36 Raw'!AD23</f>
        <v>753.50970500000005</v>
      </c>
      <c r="AB34" s="24">
        <f>'AEO 2023 Table 36 Raw'!AE23</f>
        <v>764.21655299999998</v>
      </c>
      <c r="AC34" s="24">
        <f>'AEO 2023 Table 36 Raw'!AF23</f>
        <v>774.01879899999994</v>
      </c>
      <c r="AD34" s="24">
        <f>'AEO 2023 Table 36 Raw'!AG23</f>
        <v>784.56542999999999</v>
      </c>
      <c r="AE34" s="24">
        <f>'AEO 2023 Table 36 Raw'!AH23</f>
        <v>797.65808100000004</v>
      </c>
      <c r="AF34" s="29">
        <f>'AEO 2023 Table 36 Raw'!AI23</f>
        <v>8.9999999999999993E-3</v>
      </c>
    </row>
    <row r="35" spans="1:32" ht="15" customHeight="1" x14ac:dyDescent="0.35">
      <c r="A35" s="18" t="s">
        <v>302</v>
      </c>
      <c r="B35" s="21" t="s">
        <v>280</v>
      </c>
      <c r="C35" s="24">
        <f>'AEO 2023 Table 36 Raw'!F24</f>
        <v>5252.3305659999996</v>
      </c>
      <c r="D35" s="24">
        <f>'AEO 2023 Table 36 Raw'!G24</f>
        <v>5150.2441410000001</v>
      </c>
      <c r="E35" s="24">
        <f>'AEO 2023 Table 36 Raw'!H24</f>
        <v>5062.3154299999997</v>
      </c>
      <c r="F35" s="24">
        <f>'AEO 2023 Table 36 Raw'!I24</f>
        <v>5004.9750979999999</v>
      </c>
      <c r="G35" s="24">
        <f>'AEO 2023 Table 36 Raw'!J24</f>
        <v>4965.6987300000001</v>
      </c>
      <c r="H35" s="24">
        <f>'AEO 2023 Table 36 Raw'!K24</f>
        <v>4915.5693359999996</v>
      </c>
      <c r="I35" s="24">
        <f>'AEO 2023 Table 36 Raw'!L24</f>
        <v>4864.6591799999997</v>
      </c>
      <c r="J35" s="24">
        <f>'AEO 2023 Table 36 Raw'!M24</f>
        <v>4802.8212890000004</v>
      </c>
      <c r="K35" s="24">
        <f>'AEO 2023 Table 36 Raw'!N24</f>
        <v>4739.4140619999998</v>
      </c>
      <c r="L35" s="24">
        <f>'AEO 2023 Table 36 Raw'!O24</f>
        <v>4684.7788090000004</v>
      </c>
      <c r="M35" s="24">
        <f>'AEO 2023 Table 36 Raw'!P24</f>
        <v>4646.6831050000001</v>
      </c>
      <c r="N35" s="24">
        <f>'AEO 2023 Table 36 Raw'!Q24</f>
        <v>4606.6586909999996</v>
      </c>
      <c r="O35" s="24">
        <f>'AEO 2023 Table 36 Raw'!R24</f>
        <v>4572.0830079999996</v>
      </c>
      <c r="P35" s="24">
        <f>'AEO 2023 Table 36 Raw'!S24</f>
        <v>4546.9648440000001</v>
      </c>
      <c r="Q35" s="24">
        <f>'AEO 2023 Table 36 Raw'!T24</f>
        <v>4521.8164059999999</v>
      </c>
      <c r="R35" s="24">
        <f>'AEO 2023 Table 36 Raw'!U24</f>
        <v>4507.6464839999999</v>
      </c>
      <c r="S35" s="24">
        <f>'AEO 2023 Table 36 Raw'!V24</f>
        <v>4498.0512699999999</v>
      </c>
      <c r="T35" s="24">
        <f>'AEO 2023 Table 36 Raw'!W24</f>
        <v>4490.4604490000002</v>
      </c>
      <c r="U35" s="24">
        <f>'AEO 2023 Table 36 Raw'!X24</f>
        <v>4489.5615230000003</v>
      </c>
      <c r="V35" s="24">
        <f>'AEO 2023 Table 36 Raw'!Y24</f>
        <v>4492.7368159999996</v>
      </c>
      <c r="W35" s="24">
        <f>'AEO 2023 Table 36 Raw'!Z24</f>
        <v>4498.6596680000002</v>
      </c>
      <c r="X35" s="24">
        <f>'AEO 2023 Table 36 Raw'!AA24</f>
        <v>4504.6669920000004</v>
      </c>
      <c r="Y35" s="24">
        <f>'AEO 2023 Table 36 Raw'!AB24</f>
        <v>4509.3803710000002</v>
      </c>
      <c r="Z35" s="24">
        <f>'AEO 2023 Table 36 Raw'!AC24</f>
        <v>4511.908203</v>
      </c>
      <c r="AA35" s="24">
        <f>'AEO 2023 Table 36 Raw'!AD24</f>
        <v>4519.439453</v>
      </c>
      <c r="AB35" s="24">
        <f>'AEO 2023 Table 36 Raw'!AE24</f>
        <v>4527.9907229999999</v>
      </c>
      <c r="AC35" s="24">
        <f>'AEO 2023 Table 36 Raw'!AF24</f>
        <v>4531.3125</v>
      </c>
      <c r="AD35" s="24">
        <f>'AEO 2023 Table 36 Raw'!AG24</f>
        <v>4536.8085940000001</v>
      </c>
      <c r="AE35" s="24">
        <f>'AEO 2023 Table 36 Raw'!AH24</f>
        <v>4555.8002930000002</v>
      </c>
      <c r="AF35" s="29">
        <f>'AEO 2023 Table 36 Raw'!AI24</f>
        <v>-5.0000000000000001E-3</v>
      </c>
    </row>
    <row r="36" spans="1:32" ht="15" customHeight="1" x14ac:dyDescent="0.35">
      <c r="A36" s="18" t="s">
        <v>303</v>
      </c>
      <c r="B36" s="21" t="s">
        <v>282</v>
      </c>
      <c r="C36" s="24">
        <f>'AEO 2023 Table 36 Raw'!F25</f>
        <v>51.344929</v>
      </c>
      <c r="D36" s="24">
        <f>'AEO 2023 Table 36 Raw'!G25</f>
        <v>51.773192999999999</v>
      </c>
      <c r="E36" s="24">
        <f>'AEO 2023 Table 36 Raw'!H25</f>
        <v>51.965775000000001</v>
      </c>
      <c r="F36" s="24">
        <f>'AEO 2023 Table 36 Raw'!I25</f>
        <v>52.061793999999999</v>
      </c>
      <c r="G36" s="24">
        <f>'AEO 2023 Table 36 Raw'!J25</f>
        <v>52.003608999999997</v>
      </c>
      <c r="H36" s="24">
        <f>'AEO 2023 Table 36 Raw'!K25</f>
        <v>51.453991000000002</v>
      </c>
      <c r="I36" s="24">
        <f>'AEO 2023 Table 36 Raw'!L25</f>
        <v>50.587242000000003</v>
      </c>
      <c r="J36" s="24">
        <f>'AEO 2023 Table 36 Raw'!M25</f>
        <v>49.357909999999997</v>
      </c>
      <c r="K36" s="24">
        <f>'AEO 2023 Table 36 Raw'!N25</f>
        <v>47.935226</v>
      </c>
      <c r="L36" s="24">
        <f>'AEO 2023 Table 36 Raw'!O25</f>
        <v>46.656028999999997</v>
      </c>
      <c r="M36" s="24">
        <f>'AEO 2023 Table 36 Raw'!P25</f>
        <v>45.774757000000001</v>
      </c>
      <c r="N36" s="24">
        <f>'AEO 2023 Table 36 Raw'!Q25</f>
        <v>45.265822999999997</v>
      </c>
      <c r="O36" s="24">
        <f>'AEO 2023 Table 36 Raw'!R25</f>
        <v>45.213749</v>
      </c>
      <c r="P36" s="24">
        <f>'AEO 2023 Table 36 Raw'!S25</f>
        <v>45.570152</v>
      </c>
      <c r="Q36" s="24">
        <f>'AEO 2023 Table 36 Raw'!T25</f>
        <v>46.181812000000001</v>
      </c>
      <c r="R36" s="24">
        <f>'AEO 2023 Table 36 Raw'!U25</f>
        <v>47.148071000000002</v>
      </c>
      <c r="S36" s="24">
        <f>'AEO 2023 Table 36 Raw'!V25</f>
        <v>48.373516000000002</v>
      </c>
      <c r="T36" s="24">
        <f>'AEO 2023 Table 36 Raw'!W25</f>
        <v>49.850357000000002</v>
      </c>
      <c r="U36" s="24">
        <f>'AEO 2023 Table 36 Raw'!X25</f>
        <v>51.657871</v>
      </c>
      <c r="V36" s="24">
        <f>'AEO 2023 Table 36 Raw'!Y25</f>
        <v>53.784999999999997</v>
      </c>
      <c r="W36" s="24">
        <f>'AEO 2023 Table 36 Raw'!Z25</f>
        <v>56.128627999999999</v>
      </c>
      <c r="X36" s="24">
        <f>'AEO 2023 Table 36 Raw'!AA25</f>
        <v>58.653038000000002</v>
      </c>
      <c r="Y36" s="24">
        <f>'AEO 2023 Table 36 Raw'!AB25</f>
        <v>61.322830000000003</v>
      </c>
      <c r="Z36" s="24">
        <f>'AEO 2023 Table 36 Raw'!AC25</f>
        <v>64.089225999999996</v>
      </c>
      <c r="AA36" s="24">
        <f>'AEO 2023 Table 36 Raw'!AD25</f>
        <v>67.060805999999999</v>
      </c>
      <c r="AB36" s="24">
        <f>'AEO 2023 Table 36 Raw'!AE25</f>
        <v>70.195708999999994</v>
      </c>
      <c r="AC36" s="24">
        <f>'AEO 2023 Table 36 Raw'!AF25</f>
        <v>73.347763</v>
      </c>
      <c r="AD36" s="24">
        <f>'AEO 2023 Table 36 Raw'!AG25</f>
        <v>76.647514000000001</v>
      </c>
      <c r="AE36" s="24">
        <f>'AEO 2023 Table 36 Raw'!AH25</f>
        <v>80.336478999999997</v>
      </c>
      <c r="AF36" s="29">
        <f>'AEO 2023 Table 36 Raw'!AI25</f>
        <v>1.6E-2</v>
      </c>
    </row>
    <row r="37" spans="1:32" ht="15" customHeight="1" x14ac:dyDescent="0.35">
      <c r="A37" s="18" t="s">
        <v>304</v>
      </c>
      <c r="B37" s="21" t="s">
        <v>284</v>
      </c>
      <c r="C37" s="24">
        <f>'AEO 2023 Table 36 Raw'!F26</f>
        <v>1.2452650000000001</v>
      </c>
      <c r="D37" s="24">
        <f>'AEO 2023 Table 36 Raw'!G26</f>
        <v>1.3861779999999999</v>
      </c>
      <c r="E37" s="24">
        <f>'AEO 2023 Table 36 Raw'!H26</f>
        <v>1.5248809999999999</v>
      </c>
      <c r="F37" s="24">
        <f>'AEO 2023 Table 36 Raw'!I26</f>
        <v>1.6560079999999999</v>
      </c>
      <c r="G37" s="24">
        <f>'AEO 2023 Table 36 Raw'!J26</f>
        <v>1.7862659999999999</v>
      </c>
      <c r="H37" s="24">
        <f>'AEO 2023 Table 36 Raw'!K26</f>
        <v>1.903707</v>
      </c>
      <c r="I37" s="24">
        <f>'AEO 2023 Table 36 Raw'!L26</f>
        <v>2.0105780000000002</v>
      </c>
      <c r="J37" s="24">
        <f>'AEO 2023 Table 36 Raw'!M26</f>
        <v>2.0996890000000001</v>
      </c>
      <c r="K37" s="24">
        <f>'AEO 2023 Table 36 Raw'!N26</f>
        <v>2.1804990000000002</v>
      </c>
      <c r="L37" s="24">
        <f>'AEO 2023 Table 36 Raw'!O26</f>
        <v>2.2604649999999999</v>
      </c>
      <c r="M37" s="24">
        <f>'AEO 2023 Table 36 Raw'!P26</f>
        <v>2.3478089999999998</v>
      </c>
      <c r="N37" s="24">
        <f>'AEO 2023 Table 36 Raw'!Q26</f>
        <v>2.4404729999999999</v>
      </c>
      <c r="O37" s="24">
        <f>'AEO 2023 Table 36 Raw'!R26</f>
        <v>2.5412210000000002</v>
      </c>
      <c r="P37" s="24">
        <f>'AEO 2023 Table 36 Raw'!S26</f>
        <v>2.6449829999999999</v>
      </c>
      <c r="Q37" s="24">
        <f>'AEO 2023 Table 36 Raw'!T26</f>
        <v>2.752405</v>
      </c>
      <c r="R37" s="24">
        <f>'AEO 2023 Table 36 Raw'!U26</f>
        <v>2.87385</v>
      </c>
      <c r="S37" s="24">
        <f>'AEO 2023 Table 36 Raw'!V26</f>
        <v>3.004591</v>
      </c>
      <c r="T37" s="24">
        <f>'AEO 2023 Table 36 Raw'!W26</f>
        <v>3.1495850000000001</v>
      </c>
      <c r="U37" s="24">
        <f>'AEO 2023 Table 36 Raw'!X26</f>
        <v>3.3139080000000001</v>
      </c>
      <c r="V37" s="24">
        <f>'AEO 2023 Table 36 Raw'!Y26</f>
        <v>3.5006020000000002</v>
      </c>
      <c r="W37" s="24">
        <f>'AEO 2023 Table 36 Raw'!Z26</f>
        <v>3.7020719999999998</v>
      </c>
      <c r="X37" s="24">
        <f>'AEO 2023 Table 36 Raw'!AA26</f>
        <v>3.9170069999999999</v>
      </c>
      <c r="Y37" s="24">
        <f>'AEO 2023 Table 36 Raw'!AB26</f>
        <v>4.1414160000000004</v>
      </c>
      <c r="Z37" s="24">
        <f>'AEO 2023 Table 36 Raw'!AC26</f>
        <v>4.3768849999999997</v>
      </c>
      <c r="AA37" s="24">
        <f>'AEO 2023 Table 36 Raw'!AD26</f>
        <v>4.632447</v>
      </c>
      <c r="AB37" s="24">
        <f>'AEO 2023 Table 36 Raw'!AE26</f>
        <v>4.9017460000000002</v>
      </c>
      <c r="AC37" s="24">
        <f>'AEO 2023 Table 36 Raw'!AF26</f>
        <v>5.1746309999999998</v>
      </c>
      <c r="AD37" s="24">
        <f>'AEO 2023 Table 36 Raw'!AG26</f>
        <v>5.4474770000000001</v>
      </c>
      <c r="AE37" s="24">
        <f>'AEO 2023 Table 36 Raw'!AH26</f>
        <v>5.7450359999999998</v>
      </c>
      <c r="AF37" s="29">
        <f>'AEO 2023 Table 36 Raw'!AI26</f>
        <v>5.6000000000000001E-2</v>
      </c>
    </row>
    <row r="38" spans="1:32" ht="15" customHeight="1" x14ac:dyDescent="0.35">
      <c r="A38" s="18" t="s">
        <v>305</v>
      </c>
      <c r="B38" s="21" t="s">
        <v>306</v>
      </c>
      <c r="C38" s="24">
        <f>'AEO 2023 Table 36 Raw'!F27</f>
        <v>1.575329</v>
      </c>
      <c r="D38" s="24">
        <f>'AEO 2023 Table 36 Raw'!G27</f>
        <v>1.59209</v>
      </c>
      <c r="E38" s="24">
        <f>'AEO 2023 Table 36 Raw'!H27</f>
        <v>1.542675</v>
      </c>
      <c r="F38" s="24">
        <f>'AEO 2023 Table 36 Raw'!I27</f>
        <v>1.6006830000000001</v>
      </c>
      <c r="G38" s="24">
        <f>'AEO 2023 Table 36 Raw'!J27</f>
        <v>1.6393420000000001</v>
      </c>
      <c r="H38" s="24">
        <f>'AEO 2023 Table 36 Raw'!K27</f>
        <v>1.678971</v>
      </c>
      <c r="I38" s="24">
        <f>'AEO 2023 Table 36 Raw'!L27</f>
        <v>1.7193179999999999</v>
      </c>
      <c r="J38" s="24">
        <f>'AEO 2023 Table 36 Raw'!M27</f>
        <v>1.762707</v>
      </c>
      <c r="K38" s="24">
        <f>'AEO 2023 Table 36 Raw'!N27</f>
        <v>1.813895</v>
      </c>
      <c r="L38" s="24">
        <f>'AEO 2023 Table 36 Raw'!O27</f>
        <v>1.879181</v>
      </c>
      <c r="M38" s="24">
        <f>'AEO 2023 Table 36 Raw'!P27</f>
        <v>1.9543600000000001</v>
      </c>
      <c r="N38" s="24">
        <f>'AEO 2023 Table 36 Raw'!Q27</f>
        <v>2.0339360000000002</v>
      </c>
      <c r="O38" s="24">
        <f>'AEO 2023 Table 36 Raw'!R27</f>
        <v>2.113308</v>
      </c>
      <c r="P38" s="24">
        <f>'AEO 2023 Table 36 Raw'!S27</f>
        <v>2.196958</v>
      </c>
      <c r="Q38" s="24">
        <f>'AEO 2023 Table 36 Raw'!T27</f>
        <v>2.2686670000000002</v>
      </c>
      <c r="R38" s="24">
        <f>'AEO 2023 Table 36 Raw'!U27</f>
        <v>2.3534449999999998</v>
      </c>
      <c r="S38" s="24">
        <f>'AEO 2023 Table 36 Raw'!V27</f>
        <v>2.433783</v>
      </c>
      <c r="T38" s="24">
        <f>'AEO 2023 Table 36 Raw'!W27</f>
        <v>2.5157970000000001</v>
      </c>
      <c r="U38" s="24">
        <f>'AEO 2023 Table 36 Raw'!X27</f>
        <v>2.6119849999999998</v>
      </c>
      <c r="V38" s="24">
        <f>'AEO 2023 Table 36 Raw'!Y27</f>
        <v>2.7199399999999998</v>
      </c>
      <c r="W38" s="24">
        <f>'AEO 2023 Table 36 Raw'!Z27</f>
        <v>2.8330769999999998</v>
      </c>
      <c r="X38" s="24">
        <f>'AEO 2023 Table 36 Raw'!AA27</f>
        <v>2.961128</v>
      </c>
      <c r="Y38" s="24">
        <f>'AEO 2023 Table 36 Raw'!AB27</f>
        <v>3.087059</v>
      </c>
      <c r="Z38" s="24">
        <f>'AEO 2023 Table 36 Raw'!AC27</f>
        <v>3.2187969999999999</v>
      </c>
      <c r="AA38" s="24">
        <f>'AEO 2023 Table 36 Raw'!AD27</f>
        <v>3.346063</v>
      </c>
      <c r="AB38" s="24">
        <f>'AEO 2023 Table 36 Raw'!AE27</f>
        <v>3.488648</v>
      </c>
      <c r="AC38" s="24">
        <f>'AEO 2023 Table 36 Raw'!AF27</f>
        <v>3.6174729999999999</v>
      </c>
      <c r="AD38" s="24">
        <f>'AEO 2023 Table 36 Raw'!AG27</f>
        <v>3.75576</v>
      </c>
      <c r="AE38" s="24">
        <f>'AEO 2023 Table 36 Raw'!AH27</f>
        <v>3.8951479999999998</v>
      </c>
      <c r="AF38" s="29">
        <f>'AEO 2023 Table 36 Raw'!AI27</f>
        <v>3.3000000000000002E-2</v>
      </c>
    </row>
    <row r="39" spans="1:32" ht="15" customHeight="1" x14ac:dyDescent="0.35">
      <c r="A39" s="18" t="s">
        <v>307</v>
      </c>
      <c r="B39" s="21" t="s">
        <v>286</v>
      </c>
      <c r="C39" s="24">
        <f>'AEO 2023 Table 36 Raw'!F28</f>
        <v>9.0132000000000004E-2</v>
      </c>
      <c r="D39" s="24">
        <f>'AEO 2023 Table 36 Raw'!G28</f>
        <v>0.10914600000000001</v>
      </c>
      <c r="E39" s="24">
        <f>'AEO 2023 Table 36 Raw'!H28</f>
        <v>0.14400499999999999</v>
      </c>
      <c r="F39" s="24">
        <f>'AEO 2023 Table 36 Raw'!I28</f>
        <v>0.16340499999999999</v>
      </c>
      <c r="G39" s="24">
        <f>'AEO 2023 Table 36 Raw'!J28</f>
        <v>0.180895</v>
      </c>
      <c r="H39" s="24">
        <f>'AEO 2023 Table 36 Raw'!K28</f>
        <v>0.19575699999999999</v>
      </c>
      <c r="I39" s="24">
        <f>'AEO 2023 Table 36 Raw'!L28</f>
        <v>0.20827399999999999</v>
      </c>
      <c r="J39" s="24">
        <f>'AEO 2023 Table 36 Raw'!M28</f>
        <v>0.21801599999999999</v>
      </c>
      <c r="K39" s="24">
        <f>'AEO 2023 Table 36 Raw'!N28</f>
        <v>0.225574</v>
      </c>
      <c r="L39" s="24">
        <f>'AEO 2023 Table 36 Raw'!O28</f>
        <v>0.231714</v>
      </c>
      <c r="M39" s="24">
        <f>'AEO 2023 Table 36 Raw'!P28</f>
        <v>0.23694499999999999</v>
      </c>
      <c r="N39" s="24">
        <f>'AEO 2023 Table 36 Raw'!Q28</f>
        <v>0.240285</v>
      </c>
      <c r="O39" s="24">
        <f>'AEO 2023 Table 36 Raw'!R28</f>
        <v>0.24247299999999999</v>
      </c>
      <c r="P39" s="24">
        <f>'AEO 2023 Table 36 Raw'!S28</f>
        <v>0.244232</v>
      </c>
      <c r="Q39" s="24">
        <f>'AEO 2023 Table 36 Raw'!T28</f>
        <v>0.245169</v>
      </c>
      <c r="R39" s="24">
        <f>'AEO 2023 Table 36 Raw'!U28</f>
        <v>0.24673500000000001</v>
      </c>
      <c r="S39" s="24">
        <f>'AEO 2023 Table 36 Raw'!V28</f>
        <v>0.24945500000000001</v>
      </c>
      <c r="T39" s="24">
        <f>'AEO 2023 Table 36 Raw'!W28</f>
        <v>0.25267000000000001</v>
      </c>
      <c r="U39" s="24">
        <f>'AEO 2023 Table 36 Raw'!X28</f>
        <v>0.25714399999999998</v>
      </c>
      <c r="V39" s="24">
        <f>'AEO 2023 Table 36 Raw'!Y28</f>
        <v>0.26399899999999998</v>
      </c>
      <c r="W39" s="24">
        <f>'AEO 2023 Table 36 Raw'!Z28</f>
        <v>0.27311400000000002</v>
      </c>
      <c r="X39" s="24">
        <f>'AEO 2023 Table 36 Raw'!AA28</f>
        <v>0.28285100000000002</v>
      </c>
      <c r="Y39" s="24">
        <f>'AEO 2023 Table 36 Raw'!AB28</f>
        <v>0.293846</v>
      </c>
      <c r="Z39" s="24">
        <f>'AEO 2023 Table 36 Raw'!AC28</f>
        <v>0.30659700000000001</v>
      </c>
      <c r="AA39" s="24">
        <f>'AEO 2023 Table 36 Raw'!AD28</f>
        <v>0.32178200000000001</v>
      </c>
      <c r="AB39" s="24">
        <f>'AEO 2023 Table 36 Raw'!AE28</f>
        <v>0.33802500000000002</v>
      </c>
      <c r="AC39" s="24">
        <f>'AEO 2023 Table 36 Raw'!AF28</f>
        <v>0.35486499999999999</v>
      </c>
      <c r="AD39" s="24">
        <f>'AEO 2023 Table 36 Raw'!AG28</f>
        <v>0.37290400000000001</v>
      </c>
      <c r="AE39" s="24">
        <f>'AEO 2023 Table 36 Raw'!AH28</f>
        <v>0.39289000000000002</v>
      </c>
      <c r="AF39" s="29">
        <f>'AEO 2023 Table 36 Raw'!AI28</f>
        <v>5.3999999999999999E-2</v>
      </c>
    </row>
    <row r="40" spans="1:32" ht="15" customHeight="1" x14ac:dyDescent="0.35">
      <c r="A40" s="18" t="s">
        <v>308</v>
      </c>
      <c r="B40" s="21" t="s">
        <v>288</v>
      </c>
      <c r="C40" s="24">
        <f>'AEO 2023 Table 36 Raw'!F29</f>
        <v>0</v>
      </c>
      <c r="D40" s="24">
        <f>'AEO 2023 Table 36 Raw'!G29</f>
        <v>0</v>
      </c>
      <c r="E40" s="24">
        <f>'AEO 2023 Table 36 Raw'!H29</f>
        <v>0.22972699999999999</v>
      </c>
      <c r="F40" s="24">
        <f>'AEO 2023 Table 36 Raw'!I29</f>
        <v>0.44725199999999998</v>
      </c>
      <c r="G40" s="24">
        <f>'AEO 2023 Table 36 Raw'!J29</f>
        <v>0.66231200000000001</v>
      </c>
      <c r="H40" s="24">
        <f>'AEO 2023 Table 36 Raw'!K29</f>
        <v>0.87751500000000004</v>
      </c>
      <c r="I40" s="24">
        <f>'AEO 2023 Table 36 Raw'!L29</f>
        <v>1.0912500000000001</v>
      </c>
      <c r="J40" s="24">
        <f>'AEO 2023 Table 36 Raw'!M29</f>
        <v>1.2990360000000001</v>
      </c>
      <c r="K40" s="24">
        <f>'AEO 2023 Table 36 Raw'!N29</f>
        <v>1.5006790000000001</v>
      </c>
      <c r="L40" s="24">
        <f>'AEO 2023 Table 36 Raw'!O29</f>
        <v>1.7007650000000001</v>
      </c>
      <c r="M40" s="24">
        <f>'AEO 2023 Table 36 Raw'!P29</f>
        <v>1.904776</v>
      </c>
      <c r="N40" s="24">
        <f>'AEO 2023 Table 36 Raw'!Q29</f>
        <v>2.1047159999999998</v>
      </c>
      <c r="O40" s="24">
        <f>'AEO 2023 Table 36 Raw'!R29</f>
        <v>2.3014619999999999</v>
      </c>
      <c r="P40" s="24">
        <f>'AEO 2023 Table 36 Raw'!S29</f>
        <v>2.4959410000000002</v>
      </c>
      <c r="Q40" s="24">
        <f>'AEO 2023 Table 36 Raw'!T29</f>
        <v>2.6833969999999998</v>
      </c>
      <c r="R40" s="24">
        <f>'AEO 2023 Table 36 Raw'!U29</f>
        <v>2.8711519999999999</v>
      </c>
      <c r="S40" s="24">
        <f>'AEO 2023 Table 36 Raw'!V29</f>
        <v>3.0575350000000001</v>
      </c>
      <c r="T40" s="24">
        <f>'AEO 2023 Table 36 Raw'!W29</f>
        <v>3.245911</v>
      </c>
      <c r="U40" s="24">
        <f>'AEO 2023 Table 36 Raw'!X29</f>
        <v>3.4448439999999998</v>
      </c>
      <c r="V40" s="24">
        <f>'AEO 2023 Table 36 Raw'!Y29</f>
        <v>3.6585719999999999</v>
      </c>
      <c r="W40" s="24">
        <f>'AEO 2023 Table 36 Raw'!Z29</f>
        <v>3.886771</v>
      </c>
      <c r="X40" s="24">
        <f>'AEO 2023 Table 36 Raw'!AA29</f>
        <v>4.1203969999999996</v>
      </c>
      <c r="Y40" s="24">
        <f>'AEO 2023 Table 36 Raw'!AB29</f>
        <v>4.3612700000000002</v>
      </c>
      <c r="Z40" s="24">
        <f>'AEO 2023 Table 36 Raw'!AC29</f>
        <v>4.6121660000000002</v>
      </c>
      <c r="AA40" s="24">
        <f>'AEO 2023 Table 36 Raw'!AD29</f>
        <v>4.8889959999999997</v>
      </c>
      <c r="AB40" s="24">
        <f>'AEO 2023 Table 36 Raw'!AE29</f>
        <v>5.184831</v>
      </c>
      <c r="AC40" s="24">
        <f>'AEO 2023 Table 36 Raw'!AF29</f>
        <v>5.4921150000000001</v>
      </c>
      <c r="AD40" s="24">
        <f>'AEO 2023 Table 36 Raw'!AG29</f>
        <v>5.8197830000000002</v>
      </c>
      <c r="AE40" s="24">
        <f>'AEO 2023 Table 36 Raw'!AH29</f>
        <v>6.1840799999999998</v>
      </c>
      <c r="AF40" s="29" t="str">
        <f>'AEO 2023 Table 36 Raw'!AI29</f>
        <v>- -</v>
      </c>
    </row>
    <row r="41" spans="1:32" ht="12" customHeight="1" x14ac:dyDescent="0.35"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9"/>
    </row>
    <row r="42" spans="1:32" ht="12" customHeight="1" x14ac:dyDescent="0.35"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9"/>
    </row>
    <row r="43" spans="1:32" ht="15" customHeight="1" x14ac:dyDescent="0.35">
      <c r="A43" s="18" t="s">
        <v>309</v>
      </c>
      <c r="B43" s="20" t="s">
        <v>310</v>
      </c>
      <c r="C43" s="24">
        <f>'AEO 2023 Table 36 Raw'!F30</f>
        <v>481.38171399999999</v>
      </c>
      <c r="D43" s="24">
        <f>'AEO 2023 Table 36 Raw'!G30</f>
        <v>474.82238799999999</v>
      </c>
      <c r="E43" s="24">
        <f>'AEO 2023 Table 36 Raw'!H30</f>
        <v>494.12914999999998</v>
      </c>
      <c r="F43" s="24">
        <f>'AEO 2023 Table 36 Raw'!I30</f>
        <v>482.20422400000001</v>
      </c>
      <c r="G43" s="24">
        <f>'AEO 2023 Table 36 Raw'!J30</f>
        <v>461.88034099999999</v>
      </c>
      <c r="H43" s="24">
        <f>'AEO 2023 Table 36 Raw'!K30</f>
        <v>446.09524499999998</v>
      </c>
      <c r="I43" s="24">
        <f>'AEO 2023 Table 36 Raw'!L30</f>
        <v>439.745361</v>
      </c>
      <c r="J43" s="24">
        <f>'AEO 2023 Table 36 Raw'!M30</f>
        <v>444.52569599999998</v>
      </c>
      <c r="K43" s="24">
        <f>'AEO 2023 Table 36 Raw'!N30</f>
        <v>441.89193699999998</v>
      </c>
      <c r="L43" s="24">
        <f>'AEO 2023 Table 36 Raw'!O30</f>
        <v>443.42330900000002</v>
      </c>
      <c r="M43" s="24">
        <f>'AEO 2023 Table 36 Raw'!P30</f>
        <v>447.43722500000001</v>
      </c>
      <c r="N43" s="24">
        <f>'AEO 2023 Table 36 Raw'!Q30</f>
        <v>450.64798000000002</v>
      </c>
      <c r="O43" s="24">
        <f>'AEO 2023 Table 36 Raw'!R30</f>
        <v>452.66558800000001</v>
      </c>
      <c r="P43" s="24">
        <f>'AEO 2023 Table 36 Raw'!S30</f>
        <v>455.51504499999999</v>
      </c>
      <c r="Q43" s="24">
        <f>'AEO 2023 Table 36 Raw'!T30</f>
        <v>455.89370700000001</v>
      </c>
      <c r="R43" s="24">
        <f>'AEO 2023 Table 36 Raw'!U30</f>
        <v>456.86227400000001</v>
      </c>
      <c r="S43" s="24">
        <f>'AEO 2023 Table 36 Raw'!V30</f>
        <v>458.27462800000001</v>
      </c>
      <c r="T43" s="24">
        <f>'AEO 2023 Table 36 Raw'!W30</f>
        <v>457.60876500000001</v>
      </c>
      <c r="U43" s="24">
        <f>'AEO 2023 Table 36 Raw'!X30</f>
        <v>458.12835699999999</v>
      </c>
      <c r="V43" s="24">
        <f>'AEO 2023 Table 36 Raw'!Y30</f>
        <v>461.673248</v>
      </c>
      <c r="W43" s="24">
        <f>'AEO 2023 Table 36 Raw'!Z30</f>
        <v>464.588348</v>
      </c>
      <c r="X43" s="24">
        <f>'AEO 2023 Table 36 Raw'!AA30</f>
        <v>464.93649299999998</v>
      </c>
      <c r="Y43" s="24">
        <f>'AEO 2023 Table 36 Raw'!AB30</f>
        <v>464.922821</v>
      </c>
      <c r="Z43" s="24">
        <f>'AEO 2023 Table 36 Raw'!AC30</f>
        <v>464.770691</v>
      </c>
      <c r="AA43" s="24">
        <f>'AEO 2023 Table 36 Raw'!AD30</f>
        <v>465.76678500000003</v>
      </c>
      <c r="AB43" s="24">
        <f>'AEO 2023 Table 36 Raw'!AE30</f>
        <v>468.15533399999998</v>
      </c>
      <c r="AC43" s="24">
        <f>'AEO 2023 Table 36 Raw'!AF30</f>
        <v>471.33984400000003</v>
      </c>
      <c r="AD43" s="24">
        <f>'AEO 2023 Table 36 Raw'!AG30</f>
        <v>472.59906000000001</v>
      </c>
      <c r="AE43" s="24">
        <f>'AEO 2023 Table 36 Raw'!AH30</f>
        <v>475.72866800000003</v>
      </c>
      <c r="AF43" s="29">
        <f>'AEO 2023 Table 36 Raw'!AI30</f>
        <v>0</v>
      </c>
    </row>
    <row r="44" spans="1:32" ht="15" customHeight="1" x14ac:dyDescent="0.35">
      <c r="A44" s="18" t="s">
        <v>311</v>
      </c>
      <c r="B44" s="21" t="s">
        <v>280</v>
      </c>
      <c r="C44" s="24">
        <f>'AEO 2023 Table 36 Raw'!F31</f>
        <v>480.86654700000003</v>
      </c>
      <c r="D44" s="24">
        <f>'AEO 2023 Table 36 Raw'!G31</f>
        <v>473.79251099999999</v>
      </c>
      <c r="E44" s="24">
        <f>'AEO 2023 Table 36 Raw'!H31</f>
        <v>492.51501500000001</v>
      </c>
      <c r="F44" s="24">
        <f>'AEO 2023 Table 36 Raw'!I31</f>
        <v>480.10034200000001</v>
      </c>
      <c r="G44" s="24">
        <f>'AEO 2023 Table 36 Raw'!J31</f>
        <v>459.17535400000003</v>
      </c>
      <c r="H44" s="24">
        <f>'AEO 2023 Table 36 Raw'!K31</f>
        <v>442.59573399999999</v>
      </c>
      <c r="I44" s="24">
        <f>'AEO 2023 Table 36 Raw'!L31</f>
        <v>435.204926</v>
      </c>
      <c r="J44" s="24">
        <f>'AEO 2023 Table 36 Raw'!M31</f>
        <v>438.61608899999999</v>
      </c>
      <c r="K44" s="24">
        <f>'AEO 2023 Table 36 Raw'!N31</f>
        <v>434.49127199999998</v>
      </c>
      <c r="L44" s="24">
        <f>'AEO 2023 Table 36 Raw'!O31</f>
        <v>434.25302099999999</v>
      </c>
      <c r="M44" s="24">
        <f>'AEO 2023 Table 36 Raw'!P31</f>
        <v>435.99301100000002</v>
      </c>
      <c r="N44" s="24">
        <f>'AEO 2023 Table 36 Raw'!Q31</f>
        <v>436.48690800000003</v>
      </c>
      <c r="O44" s="24">
        <f>'AEO 2023 Table 36 Raw'!R31</f>
        <v>435.37204000000003</v>
      </c>
      <c r="P44" s="24">
        <f>'AEO 2023 Table 36 Raw'!S31</f>
        <v>434.60772700000001</v>
      </c>
      <c r="Q44" s="24">
        <f>'AEO 2023 Table 36 Raw'!T31</f>
        <v>431.05429099999998</v>
      </c>
      <c r="R44" s="24">
        <f>'AEO 2023 Table 36 Raw'!U31</f>
        <v>427.65039100000001</v>
      </c>
      <c r="S44" s="24">
        <f>'AEO 2023 Table 36 Raw'!V31</f>
        <v>424.25372299999998</v>
      </c>
      <c r="T44" s="24">
        <f>'AEO 2023 Table 36 Raw'!W31</f>
        <v>418.55365</v>
      </c>
      <c r="U44" s="24">
        <f>'AEO 2023 Table 36 Raw'!X31</f>
        <v>413.58151199999998</v>
      </c>
      <c r="V44" s="24">
        <f>'AEO 2023 Table 36 Raw'!Y31</f>
        <v>410.946777</v>
      </c>
      <c r="W44" s="24">
        <f>'AEO 2023 Table 36 Raw'!Z31</f>
        <v>407.33846999999997</v>
      </c>
      <c r="X44" s="24">
        <f>'AEO 2023 Table 36 Raw'!AA31</f>
        <v>401.121399</v>
      </c>
      <c r="Y44" s="24">
        <f>'AEO 2023 Table 36 Raw'!AB31</f>
        <v>394.29074100000003</v>
      </c>
      <c r="Z44" s="24">
        <f>'AEO 2023 Table 36 Raw'!AC31</f>
        <v>387.06680299999999</v>
      </c>
      <c r="AA44" s="24">
        <f>'AEO 2023 Table 36 Raw'!AD31</f>
        <v>380.52633700000001</v>
      </c>
      <c r="AB44" s="24">
        <f>'AEO 2023 Table 36 Raw'!AE31</f>
        <v>373.70101899999997</v>
      </c>
      <c r="AC44" s="24">
        <f>'AEO 2023 Table 36 Raw'!AF31</f>
        <v>367.609375</v>
      </c>
      <c r="AD44" s="24">
        <f>'AEO 2023 Table 36 Raw'!AG31</f>
        <v>360.13336199999998</v>
      </c>
      <c r="AE44" s="24">
        <f>'AEO 2023 Table 36 Raw'!AH31</f>
        <v>354.19946299999998</v>
      </c>
      <c r="AF44" s="29">
        <f>'AEO 2023 Table 36 Raw'!AI31</f>
        <v>-1.0999999999999999E-2</v>
      </c>
    </row>
    <row r="45" spans="1:32" ht="15" customHeight="1" x14ac:dyDescent="0.35">
      <c r="A45" s="18" t="s">
        <v>312</v>
      </c>
      <c r="B45" s="21" t="s">
        <v>313</v>
      </c>
      <c r="C45" s="24">
        <f>'AEO 2023 Table 36 Raw'!F32</f>
        <v>0</v>
      </c>
      <c r="D45" s="24">
        <f>'AEO 2023 Table 36 Raw'!G32</f>
        <v>0</v>
      </c>
      <c r="E45" s="24">
        <f>'AEO 2023 Table 36 Raw'!H32</f>
        <v>0</v>
      </c>
      <c r="F45" s="24">
        <f>'AEO 2023 Table 36 Raw'!I32</f>
        <v>0</v>
      </c>
      <c r="G45" s="24">
        <f>'AEO 2023 Table 36 Raw'!J32</f>
        <v>0</v>
      </c>
      <c r="H45" s="24">
        <f>'AEO 2023 Table 36 Raw'!K32</f>
        <v>0</v>
      </c>
      <c r="I45" s="24">
        <f>'AEO 2023 Table 36 Raw'!L32</f>
        <v>0</v>
      </c>
      <c r="J45" s="24">
        <f>'AEO 2023 Table 36 Raw'!M32</f>
        <v>0</v>
      </c>
      <c r="K45" s="24">
        <f>'AEO 2023 Table 36 Raw'!N32</f>
        <v>0</v>
      </c>
      <c r="L45" s="24">
        <f>'AEO 2023 Table 36 Raw'!O32</f>
        <v>0</v>
      </c>
      <c r="M45" s="24">
        <f>'AEO 2023 Table 36 Raw'!P32</f>
        <v>0</v>
      </c>
      <c r="N45" s="24">
        <f>'AEO 2023 Table 36 Raw'!Q32</f>
        <v>0</v>
      </c>
      <c r="O45" s="24">
        <f>'AEO 2023 Table 36 Raw'!R32</f>
        <v>0</v>
      </c>
      <c r="P45" s="24">
        <f>'AEO 2023 Table 36 Raw'!S32</f>
        <v>0</v>
      </c>
      <c r="Q45" s="24">
        <f>'AEO 2023 Table 36 Raw'!T32</f>
        <v>0</v>
      </c>
      <c r="R45" s="24">
        <f>'AEO 2023 Table 36 Raw'!U32</f>
        <v>0</v>
      </c>
      <c r="S45" s="24">
        <f>'AEO 2023 Table 36 Raw'!V32</f>
        <v>0</v>
      </c>
      <c r="T45" s="24">
        <f>'AEO 2023 Table 36 Raw'!W32</f>
        <v>0</v>
      </c>
      <c r="U45" s="24">
        <f>'AEO 2023 Table 36 Raw'!X32</f>
        <v>0</v>
      </c>
      <c r="V45" s="24">
        <f>'AEO 2023 Table 36 Raw'!Y32</f>
        <v>0</v>
      </c>
      <c r="W45" s="24">
        <f>'AEO 2023 Table 36 Raw'!Z32</f>
        <v>0</v>
      </c>
      <c r="X45" s="24">
        <f>'AEO 2023 Table 36 Raw'!AA32</f>
        <v>0</v>
      </c>
      <c r="Y45" s="24">
        <f>'AEO 2023 Table 36 Raw'!AB32</f>
        <v>0</v>
      </c>
      <c r="Z45" s="24">
        <f>'AEO 2023 Table 36 Raw'!AC32</f>
        <v>0</v>
      </c>
      <c r="AA45" s="24">
        <f>'AEO 2023 Table 36 Raw'!AD32</f>
        <v>0</v>
      </c>
      <c r="AB45" s="24">
        <f>'AEO 2023 Table 36 Raw'!AE32</f>
        <v>0</v>
      </c>
      <c r="AC45" s="24">
        <f>'AEO 2023 Table 36 Raw'!AF32</f>
        <v>0</v>
      </c>
      <c r="AD45" s="24">
        <f>'AEO 2023 Table 36 Raw'!AG32</f>
        <v>0</v>
      </c>
      <c r="AE45" s="24">
        <f>'AEO 2023 Table 36 Raw'!AH32</f>
        <v>0</v>
      </c>
      <c r="AF45" s="29" t="str">
        <f>'AEO 2023 Table 36 Raw'!AI32</f>
        <v>- -</v>
      </c>
    </row>
    <row r="46" spans="1:32" ht="15" customHeight="1" x14ac:dyDescent="0.35">
      <c r="A46" s="18" t="s">
        <v>314</v>
      </c>
      <c r="B46" s="21" t="s">
        <v>315</v>
      </c>
      <c r="C46" s="24">
        <f>'AEO 2023 Table 36 Raw'!F33</f>
        <v>0</v>
      </c>
      <c r="D46" s="24">
        <f>'AEO 2023 Table 36 Raw'!G33</f>
        <v>0</v>
      </c>
      <c r="E46" s="24">
        <f>'AEO 2023 Table 36 Raw'!H33</f>
        <v>0</v>
      </c>
      <c r="F46" s="24">
        <f>'AEO 2023 Table 36 Raw'!I33</f>
        <v>0</v>
      </c>
      <c r="G46" s="24">
        <f>'AEO 2023 Table 36 Raw'!J33</f>
        <v>0</v>
      </c>
      <c r="H46" s="24">
        <f>'AEO 2023 Table 36 Raw'!K33</f>
        <v>0</v>
      </c>
      <c r="I46" s="24">
        <f>'AEO 2023 Table 36 Raw'!L33</f>
        <v>0</v>
      </c>
      <c r="J46" s="24">
        <f>'AEO 2023 Table 36 Raw'!M33</f>
        <v>0</v>
      </c>
      <c r="K46" s="24">
        <f>'AEO 2023 Table 36 Raw'!N33</f>
        <v>0</v>
      </c>
      <c r="L46" s="24">
        <f>'AEO 2023 Table 36 Raw'!O33</f>
        <v>0</v>
      </c>
      <c r="M46" s="24">
        <f>'AEO 2023 Table 36 Raw'!P33</f>
        <v>0</v>
      </c>
      <c r="N46" s="24">
        <f>'AEO 2023 Table 36 Raw'!Q33</f>
        <v>0</v>
      </c>
      <c r="O46" s="24">
        <f>'AEO 2023 Table 36 Raw'!R33</f>
        <v>0</v>
      </c>
      <c r="P46" s="24">
        <f>'AEO 2023 Table 36 Raw'!S33</f>
        <v>0</v>
      </c>
      <c r="Q46" s="24">
        <f>'AEO 2023 Table 36 Raw'!T33</f>
        <v>0</v>
      </c>
      <c r="R46" s="24">
        <f>'AEO 2023 Table 36 Raw'!U33</f>
        <v>0</v>
      </c>
      <c r="S46" s="24">
        <f>'AEO 2023 Table 36 Raw'!V33</f>
        <v>0</v>
      </c>
      <c r="T46" s="24">
        <f>'AEO 2023 Table 36 Raw'!W33</f>
        <v>0</v>
      </c>
      <c r="U46" s="24">
        <f>'AEO 2023 Table 36 Raw'!X33</f>
        <v>0</v>
      </c>
      <c r="V46" s="24">
        <f>'AEO 2023 Table 36 Raw'!Y33</f>
        <v>0</v>
      </c>
      <c r="W46" s="24">
        <f>'AEO 2023 Table 36 Raw'!Z33</f>
        <v>0</v>
      </c>
      <c r="X46" s="24">
        <f>'AEO 2023 Table 36 Raw'!AA33</f>
        <v>0</v>
      </c>
      <c r="Y46" s="24">
        <f>'AEO 2023 Table 36 Raw'!AB33</f>
        <v>0</v>
      </c>
      <c r="Z46" s="24">
        <f>'AEO 2023 Table 36 Raw'!AC33</f>
        <v>0</v>
      </c>
      <c r="AA46" s="24">
        <f>'AEO 2023 Table 36 Raw'!AD33</f>
        <v>0</v>
      </c>
      <c r="AB46" s="24">
        <f>'AEO 2023 Table 36 Raw'!AE33</f>
        <v>0</v>
      </c>
      <c r="AC46" s="24">
        <f>'AEO 2023 Table 36 Raw'!AF33</f>
        <v>0</v>
      </c>
      <c r="AD46" s="24">
        <f>'AEO 2023 Table 36 Raw'!AG33</f>
        <v>0</v>
      </c>
      <c r="AE46" s="24">
        <f>'AEO 2023 Table 36 Raw'!AH33</f>
        <v>0</v>
      </c>
      <c r="AF46" s="29" t="str">
        <f>'AEO 2023 Table 36 Raw'!AI33</f>
        <v>- -</v>
      </c>
    </row>
    <row r="47" spans="1:32" ht="15" customHeight="1" x14ac:dyDescent="0.35">
      <c r="A47" s="18" t="s">
        <v>316</v>
      </c>
      <c r="B47" s="21" t="s">
        <v>317</v>
      </c>
      <c r="C47" s="24">
        <f>'AEO 2023 Table 36 Raw'!F34</f>
        <v>0.51516300000000004</v>
      </c>
      <c r="D47" s="24">
        <f>'AEO 2023 Table 36 Raw'!G34</f>
        <v>1.02989</v>
      </c>
      <c r="E47" s="24">
        <f>'AEO 2023 Table 36 Raw'!H34</f>
        <v>1.6141289999999999</v>
      </c>
      <c r="F47" s="24">
        <f>'AEO 2023 Table 36 Raw'!I34</f>
        <v>2.1038670000000002</v>
      </c>
      <c r="G47" s="24">
        <f>'AEO 2023 Table 36 Raw'!J34</f>
        <v>2.7049910000000001</v>
      </c>
      <c r="H47" s="24">
        <f>'AEO 2023 Table 36 Raw'!K34</f>
        <v>3.499511</v>
      </c>
      <c r="I47" s="24">
        <f>'AEO 2023 Table 36 Raw'!L34</f>
        <v>4.5404369999999998</v>
      </c>
      <c r="J47" s="24">
        <f>'AEO 2023 Table 36 Raw'!M34</f>
        <v>5.9096029999999997</v>
      </c>
      <c r="K47" s="24">
        <f>'AEO 2023 Table 36 Raw'!N34</f>
        <v>7.4006509999999999</v>
      </c>
      <c r="L47" s="24">
        <f>'AEO 2023 Table 36 Raw'!O34</f>
        <v>9.1702840000000005</v>
      </c>
      <c r="M47" s="24">
        <f>'AEO 2023 Table 36 Raw'!P34</f>
        <v>11.444215</v>
      </c>
      <c r="N47" s="24">
        <f>'AEO 2023 Table 36 Raw'!Q34</f>
        <v>14.161068</v>
      </c>
      <c r="O47" s="24">
        <f>'AEO 2023 Table 36 Raw'!R34</f>
        <v>17.293554</v>
      </c>
      <c r="P47" s="24">
        <f>'AEO 2023 Table 36 Raw'!S34</f>
        <v>20.907318</v>
      </c>
      <c r="Q47" s="24">
        <f>'AEO 2023 Table 36 Raw'!T34</f>
        <v>24.839417000000001</v>
      </c>
      <c r="R47" s="24">
        <f>'AEO 2023 Table 36 Raw'!U34</f>
        <v>29.211893</v>
      </c>
      <c r="S47" s="24">
        <f>'AEO 2023 Table 36 Raw'!V34</f>
        <v>34.020896999999998</v>
      </c>
      <c r="T47" s="24">
        <f>'AEO 2023 Table 36 Raw'!W34</f>
        <v>39.055110999999997</v>
      </c>
      <c r="U47" s="24">
        <f>'AEO 2023 Table 36 Raw'!X34</f>
        <v>44.546832999999999</v>
      </c>
      <c r="V47" s="24">
        <f>'AEO 2023 Table 36 Raw'!Y34</f>
        <v>50.726470999999997</v>
      </c>
      <c r="W47" s="24">
        <f>'AEO 2023 Table 36 Raw'!Z34</f>
        <v>57.249889000000003</v>
      </c>
      <c r="X47" s="24">
        <f>'AEO 2023 Table 36 Raw'!AA34</f>
        <v>63.815086000000001</v>
      </c>
      <c r="Y47" s="24">
        <f>'AEO 2023 Table 36 Raw'!AB34</f>
        <v>70.632087999999996</v>
      </c>
      <c r="Z47" s="24">
        <f>'AEO 2023 Table 36 Raw'!AC34</f>
        <v>77.703888000000006</v>
      </c>
      <c r="AA47" s="24">
        <f>'AEO 2023 Table 36 Raw'!AD34</f>
        <v>85.240448000000001</v>
      </c>
      <c r="AB47" s="24">
        <f>'AEO 2023 Table 36 Raw'!AE34</f>
        <v>94.454329999999999</v>
      </c>
      <c r="AC47" s="24">
        <f>'AEO 2023 Table 36 Raw'!AF34</f>
        <v>103.730484</v>
      </c>
      <c r="AD47" s="24">
        <f>'AEO 2023 Table 36 Raw'!AG34</f>
        <v>112.465706</v>
      </c>
      <c r="AE47" s="24">
        <f>'AEO 2023 Table 36 Raw'!AH34</f>
        <v>121.52919799999999</v>
      </c>
      <c r="AF47" s="29">
        <f>'AEO 2023 Table 36 Raw'!AI34</f>
        <v>0.215</v>
      </c>
    </row>
    <row r="48" spans="1:32" ht="12" customHeight="1" x14ac:dyDescent="0.35"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9"/>
    </row>
    <row r="49" spans="1:32" ht="15" customHeight="1" x14ac:dyDescent="0.35">
      <c r="A49" s="18" t="s">
        <v>318</v>
      </c>
      <c r="B49" s="20" t="s">
        <v>12</v>
      </c>
      <c r="C49" s="24">
        <f>'AEO 2023 Table 36 Raw'!F35</f>
        <v>98.239020999999994</v>
      </c>
      <c r="D49" s="24">
        <f>'AEO 2023 Table 36 Raw'!G35</f>
        <v>98.920753000000005</v>
      </c>
      <c r="E49" s="24">
        <f>'AEO 2023 Table 36 Raw'!H35</f>
        <v>98.114661999999996</v>
      </c>
      <c r="F49" s="24">
        <f>'AEO 2023 Table 36 Raw'!I35</f>
        <v>97.346069</v>
      </c>
      <c r="G49" s="24">
        <f>'AEO 2023 Table 36 Raw'!J35</f>
        <v>96.685867000000002</v>
      </c>
      <c r="H49" s="24">
        <f>'AEO 2023 Table 36 Raw'!K35</f>
        <v>95.823470999999998</v>
      </c>
      <c r="I49" s="24">
        <f>'AEO 2023 Table 36 Raw'!L35</f>
        <v>94.964698999999996</v>
      </c>
      <c r="J49" s="24">
        <f>'AEO 2023 Table 36 Raw'!M35</f>
        <v>93.890502999999995</v>
      </c>
      <c r="K49" s="24">
        <f>'AEO 2023 Table 36 Raw'!N35</f>
        <v>92.919189000000003</v>
      </c>
      <c r="L49" s="24">
        <f>'AEO 2023 Table 36 Raw'!O35</f>
        <v>92.029815999999997</v>
      </c>
      <c r="M49" s="24">
        <f>'AEO 2023 Table 36 Raw'!P35</f>
        <v>91.401107999999994</v>
      </c>
      <c r="N49" s="24">
        <f>'AEO 2023 Table 36 Raw'!Q35</f>
        <v>90.674225000000007</v>
      </c>
      <c r="O49" s="24">
        <f>'AEO 2023 Table 36 Raw'!R35</f>
        <v>89.934028999999995</v>
      </c>
      <c r="P49" s="24">
        <f>'AEO 2023 Table 36 Raw'!S35</f>
        <v>89.168869000000001</v>
      </c>
      <c r="Q49" s="24">
        <f>'AEO 2023 Table 36 Raw'!T35</f>
        <v>88.333008000000007</v>
      </c>
      <c r="R49" s="24">
        <f>'AEO 2023 Table 36 Raw'!U35</f>
        <v>87.614966999999993</v>
      </c>
      <c r="S49" s="24">
        <f>'AEO 2023 Table 36 Raw'!V35</f>
        <v>86.833350999999993</v>
      </c>
      <c r="T49" s="24">
        <f>'AEO 2023 Table 36 Raw'!W35</f>
        <v>86.156693000000004</v>
      </c>
      <c r="U49" s="24">
        <f>'AEO 2023 Table 36 Raw'!X35</f>
        <v>85.473595000000003</v>
      </c>
      <c r="V49" s="24">
        <f>'AEO 2023 Table 36 Raw'!Y35</f>
        <v>84.846123000000006</v>
      </c>
      <c r="W49" s="24">
        <f>'AEO 2023 Table 36 Raw'!Z35</f>
        <v>84.273765999999995</v>
      </c>
      <c r="X49" s="24">
        <f>'AEO 2023 Table 36 Raw'!AA35</f>
        <v>83.705399</v>
      </c>
      <c r="Y49" s="24">
        <f>'AEO 2023 Table 36 Raw'!AB35</f>
        <v>83.103454999999997</v>
      </c>
      <c r="Z49" s="24">
        <f>'AEO 2023 Table 36 Raw'!AC35</f>
        <v>82.418205</v>
      </c>
      <c r="AA49" s="24">
        <f>'AEO 2023 Table 36 Raw'!AD35</f>
        <v>81.856209000000007</v>
      </c>
      <c r="AB49" s="24">
        <f>'AEO 2023 Table 36 Raw'!AE35</f>
        <v>81.249022999999994</v>
      </c>
      <c r="AC49" s="24">
        <f>'AEO 2023 Table 36 Raw'!AF35</f>
        <v>80.573120000000003</v>
      </c>
      <c r="AD49" s="24">
        <f>'AEO 2023 Table 36 Raw'!AG35</f>
        <v>79.990395000000007</v>
      </c>
      <c r="AE49" s="24">
        <f>'AEO 2023 Table 36 Raw'!AH35</f>
        <v>79.592849999999999</v>
      </c>
      <c r="AF49" s="29">
        <f>'AEO 2023 Table 36 Raw'!AI35</f>
        <v>-7.0000000000000001E-3</v>
      </c>
    </row>
    <row r="50" spans="1:32" ht="15" customHeight="1" x14ac:dyDescent="0.35">
      <c r="A50" s="18" t="s">
        <v>319</v>
      </c>
      <c r="B50" s="21" t="s">
        <v>280</v>
      </c>
      <c r="C50" s="24">
        <f>'AEO 2023 Table 36 Raw'!F36</f>
        <v>95.724982999999995</v>
      </c>
      <c r="D50" s="24">
        <f>'AEO 2023 Table 36 Raw'!G36</f>
        <v>96.410872999999995</v>
      </c>
      <c r="E50" s="24">
        <f>'AEO 2023 Table 36 Raw'!H36</f>
        <v>95.648369000000002</v>
      </c>
      <c r="F50" s="24">
        <f>'AEO 2023 Table 36 Raw'!I36</f>
        <v>94.922400999999994</v>
      </c>
      <c r="G50" s="24">
        <f>'AEO 2023 Table 36 Raw'!J36</f>
        <v>94.299674999999993</v>
      </c>
      <c r="H50" s="24">
        <f>'AEO 2023 Table 36 Raw'!K36</f>
        <v>93.480141000000003</v>
      </c>
      <c r="I50" s="24">
        <f>'AEO 2023 Table 36 Raw'!L36</f>
        <v>92.663535999999993</v>
      </c>
      <c r="J50" s="24">
        <f>'AEO 2023 Table 36 Raw'!M36</f>
        <v>91.636002000000005</v>
      </c>
      <c r="K50" s="24">
        <f>'AEO 2023 Table 36 Raw'!N36</f>
        <v>90.709732000000002</v>
      </c>
      <c r="L50" s="24">
        <f>'AEO 2023 Table 36 Raw'!O36</f>
        <v>89.864052000000001</v>
      </c>
      <c r="M50" s="24">
        <f>'AEO 2023 Table 36 Raw'!P36</f>
        <v>89.271820000000005</v>
      </c>
      <c r="N50" s="24">
        <f>'AEO 2023 Table 36 Raw'!Q36</f>
        <v>88.583907999999994</v>
      </c>
      <c r="O50" s="24">
        <f>'AEO 2023 Table 36 Raw'!R36</f>
        <v>87.881882000000004</v>
      </c>
      <c r="P50" s="24">
        <f>'AEO 2023 Table 36 Raw'!S36</f>
        <v>87.154610000000005</v>
      </c>
      <c r="Q50" s="24">
        <f>'AEO 2023 Table 36 Raw'!T36</f>
        <v>86.355025999999995</v>
      </c>
      <c r="R50" s="24">
        <f>'AEO 2023 Table 36 Raw'!U36</f>
        <v>85.672011999999995</v>
      </c>
      <c r="S50" s="24">
        <f>'AEO 2023 Table 36 Raw'!V36</f>
        <v>84.929305999999997</v>
      </c>
      <c r="T50" s="24">
        <f>'AEO 2023 Table 36 Raw'!W36</f>
        <v>84.290549999999996</v>
      </c>
      <c r="U50" s="24">
        <f>'AEO 2023 Table 36 Raw'!X36</f>
        <v>83.598647999999997</v>
      </c>
      <c r="V50" s="24">
        <f>'AEO 2023 Table 36 Raw'!Y36</f>
        <v>82.885955999999993</v>
      </c>
      <c r="W50" s="24">
        <f>'AEO 2023 Table 36 Raw'!Z36</f>
        <v>82.221778999999998</v>
      </c>
      <c r="X50" s="24">
        <f>'AEO 2023 Table 36 Raw'!AA36</f>
        <v>81.555756000000002</v>
      </c>
      <c r="Y50" s="24">
        <f>'AEO 2023 Table 36 Raw'!AB36</f>
        <v>80.850998000000004</v>
      </c>
      <c r="Z50" s="24">
        <f>'AEO 2023 Table 36 Raw'!AC36</f>
        <v>80.058989999999994</v>
      </c>
      <c r="AA50" s="24">
        <f>'AEO 2023 Table 36 Raw'!AD36</f>
        <v>79.380050999999995</v>
      </c>
      <c r="AB50" s="24">
        <f>'AEO 2023 Table 36 Raw'!AE36</f>
        <v>78.650115999999997</v>
      </c>
      <c r="AC50" s="24">
        <f>'AEO 2023 Table 36 Raw'!AF36</f>
        <v>77.846335999999994</v>
      </c>
      <c r="AD50" s="24">
        <f>'AEO 2023 Table 36 Raw'!AG36</f>
        <v>77.124741</v>
      </c>
      <c r="AE50" s="24">
        <f>'AEO 2023 Table 36 Raw'!AH36</f>
        <v>76.572761999999997</v>
      </c>
      <c r="AF50" s="29">
        <f>'AEO 2023 Table 36 Raw'!AI36</f>
        <v>-8.0000000000000002E-3</v>
      </c>
    </row>
    <row r="51" spans="1:32" ht="15" customHeight="1" x14ac:dyDescent="0.35">
      <c r="A51" s="18" t="s">
        <v>320</v>
      </c>
      <c r="B51" s="21" t="s">
        <v>321</v>
      </c>
      <c r="C51" s="24">
        <f>'AEO 2023 Table 36 Raw'!F37</f>
        <v>1.875904</v>
      </c>
      <c r="D51" s="24">
        <f>'AEO 2023 Table 36 Raw'!G37</f>
        <v>1.8078829999999999</v>
      </c>
      <c r="E51" s="24">
        <f>'AEO 2023 Table 36 Raw'!H37</f>
        <v>1.7136819999999999</v>
      </c>
      <c r="F51" s="24">
        <f>'AEO 2023 Table 36 Raw'!I37</f>
        <v>1.621937</v>
      </c>
      <c r="G51" s="24">
        <f>'AEO 2023 Table 36 Raw'!J37</f>
        <v>1.5413140000000001</v>
      </c>
      <c r="H51" s="24">
        <f>'AEO 2023 Table 36 Raw'!K37</f>
        <v>1.455168</v>
      </c>
      <c r="I51" s="24">
        <f>'AEO 2023 Table 36 Raw'!L37</f>
        <v>1.371278</v>
      </c>
      <c r="J51" s="24">
        <f>'AEO 2023 Table 36 Raw'!M37</f>
        <v>1.2863249999999999</v>
      </c>
      <c r="K51" s="24">
        <f>'AEO 2023 Table 36 Raw'!N37</f>
        <v>1.1999850000000001</v>
      </c>
      <c r="L51" s="24">
        <f>'AEO 2023 Table 36 Raw'!O37</f>
        <v>1.1125510000000001</v>
      </c>
      <c r="M51" s="24">
        <f>'AEO 2023 Table 36 Raw'!P37</f>
        <v>1.0315639999999999</v>
      </c>
      <c r="N51" s="24">
        <f>'AEO 2023 Table 36 Raw'!Q37</f>
        <v>0.94839600000000002</v>
      </c>
      <c r="O51" s="24">
        <f>'AEO 2023 Table 36 Raw'!R37</f>
        <v>0.86860599999999999</v>
      </c>
      <c r="P51" s="24">
        <f>'AEO 2023 Table 36 Raw'!S37</f>
        <v>0.79182399999999997</v>
      </c>
      <c r="Q51" s="24">
        <f>'AEO 2023 Table 36 Raw'!T37</f>
        <v>0.72530600000000001</v>
      </c>
      <c r="R51" s="24">
        <f>'AEO 2023 Table 36 Raw'!U37</f>
        <v>0.65481</v>
      </c>
      <c r="S51" s="24">
        <f>'AEO 2023 Table 36 Raw'!V37</f>
        <v>0.57531900000000002</v>
      </c>
      <c r="T51" s="24">
        <f>'AEO 2023 Table 36 Raw'!W37</f>
        <v>0.49192999999999998</v>
      </c>
      <c r="U51" s="24">
        <f>'AEO 2023 Table 36 Raw'!X37</f>
        <v>0.417902</v>
      </c>
      <c r="V51" s="24">
        <f>'AEO 2023 Table 36 Raw'!Y37</f>
        <v>0.41475499999999998</v>
      </c>
      <c r="W51" s="24">
        <f>'AEO 2023 Table 36 Raw'!Z37</f>
        <v>0.41187499999999999</v>
      </c>
      <c r="X51" s="24">
        <f>'AEO 2023 Table 36 Raw'!AA37</f>
        <v>0.40901599999999999</v>
      </c>
      <c r="Y51" s="24">
        <f>'AEO 2023 Table 36 Raw'!AB37</f>
        <v>0.40599000000000002</v>
      </c>
      <c r="Z51" s="24">
        <f>'AEO 2023 Table 36 Raw'!AC37</f>
        <v>0.40254800000000002</v>
      </c>
      <c r="AA51" s="24">
        <f>'AEO 2023 Table 36 Raw'!AD37</f>
        <v>0.39974100000000001</v>
      </c>
      <c r="AB51" s="24">
        <f>'AEO 2023 Table 36 Raw'!AE37</f>
        <v>0.396733</v>
      </c>
      <c r="AC51" s="24">
        <f>'AEO 2023 Table 36 Raw'!AF37</f>
        <v>0.39335599999999998</v>
      </c>
      <c r="AD51" s="24">
        <f>'AEO 2023 Table 36 Raw'!AG37</f>
        <v>0.39045299999999999</v>
      </c>
      <c r="AE51" s="24">
        <f>'AEO 2023 Table 36 Raw'!AH37</f>
        <v>0.38850499999999999</v>
      </c>
      <c r="AF51" s="29">
        <f>'AEO 2023 Table 36 Raw'!AI37</f>
        <v>-5.5E-2</v>
      </c>
    </row>
    <row r="52" spans="1:32" ht="15" customHeight="1" x14ac:dyDescent="0.35">
      <c r="A52" s="18" t="s">
        <v>322</v>
      </c>
      <c r="B52" s="21" t="s">
        <v>315</v>
      </c>
      <c r="C52" s="24">
        <f>'AEO 2023 Table 36 Raw'!F38</f>
        <v>0</v>
      </c>
      <c r="D52" s="24">
        <f>'AEO 2023 Table 36 Raw'!G38</f>
        <v>0</v>
      </c>
      <c r="E52" s="24">
        <f>'AEO 2023 Table 36 Raw'!H38</f>
        <v>0</v>
      </c>
      <c r="F52" s="24">
        <f>'AEO 2023 Table 36 Raw'!I38</f>
        <v>0</v>
      </c>
      <c r="G52" s="24">
        <f>'AEO 2023 Table 36 Raw'!J38</f>
        <v>0</v>
      </c>
      <c r="H52" s="24">
        <f>'AEO 2023 Table 36 Raw'!K38</f>
        <v>0</v>
      </c>
      <c r="I52" s="24">
        <f>'AEO 2023 Table 36 Raw'!L38</f>
        <v>0</v>
      </c>
      <c r="J52" s="24">
        <f>'AEO 2023 Table 36 Raw'!M38</f>
        <v>0</v>
      </c>
      <c r="K52" s="24">
        <f>'AEO 2023 Table 36 Raw'!N38</f>
        <v>0</v>
      </c>
      <c r="L52" s="24">
        <f>'AEO 2023 Table 36 Raw'!O38</f>
        <v>0</v>
      </c>
      <c r="M52" s="24">
        <f>'AEO 2023 Table 36 Raw'!P38</f>
        <v>0</v>
      </c>
      <c r="N52" s="24">
        <f>'AEO 2023 Table 36 Raw'!Q38</f>
        <v>0</v>
      </c>
      <c r="O52" s="24">
        <f>'AEO 2023 Table 36 Raw'!R38</f>
        <v>0</v>
      </c>
      <c r="P52" s="24">
        <f>'AEO 2023 Table 36 Raw'!S38</f>
        <v>0</v>
      </c>
      <c r="Q52" s="24">
        <f>'AEO 2023 Table 36 Raw'!T38</f>
        <v>0</v>
      </c>
      <c r="R52" s="24">
        <f>'AEO 2023 Table 36 Raw'!U38</f>
        <v>0</v>
      </c>
      <c r="S52" s="24">
        <f>'AEO 2023 Table 36 Raw'!V38</f>
        <v>0</v>
      </c>
      <c r="T52" s="24">
        <f>'AEO 2023 Table 36 Raw'!W38</f>
        <v>0</v>
      </c>
      <c r="U52" s="24">
        <f>'AEO 2023 Table 36 Raw'!X38</f>
        <v>0</v>
      </c>
      <c r="V52" s="24">
        <f>'AEO 2023 Table 36 Raw'!Y38</f>
        <v>0</v>
      </c>
      <c r="W52" s="24">
        <f>'AEO 2023 Table 36 Raw'!Z38</f>
        <v>0</v>
      </c>
      <c r="X52" s="24">
        <f>'AEO 2023 Table 36 Raw'!AA38</f>
        <v>0</v>
      </c>
      <c r="Y52" s="24">
        <f>'AEO 2023 Table 36 Raw'!AB38</f>
        <v>0</v>
      </c>
      <c r="Z52" s="24">
        <f>'AEO 2023 Table 36 Raw'!AC38</f>
        <v>0</v>
      </c>
      <c r="AA52" s="24">
        <f>'AEO 2023 Table 36 Raw'!AD38</f>
        <v>0</v>
      </c>
      <c r="AB52" s="24">
        <f>'AEO 2023 Table 36 Raw'!AE38</f>
        <v>0</v>
      </c>
      <c r="AC52" s="24">
        <f>'AEO 2023 Table 36 Raw'!AF38</f>
        <v>0</v>
      </c>
      <c r="AD52" s="24">
        <f>'AEO 2023 Table 36 Raw'!AG38</f>
        <v>0</v>
      </c>
      <c r="AE52" s="24">
        <f>'AEO 2023 Table 36 Raw'!AH38</f>
        <v>0</v>
      </c>
      <c r="AF52" s="29" t="str">
        <f>'AEO 2023 Table 36 Raw'!AI38</f>
        <v>- -</v>
      </c>
    </row>
    <row r="53" spans="1:32" ht="15" customHeight="1" x14ac:dyDescent="0.35">
      <c r="A53" s="18" t="s">
        <v>323</v>
      </c>
      <c r="B53" s="21" t="s">
        <v>317</v>
      </c>
      <c r="C53" s="24">
        <f>'AEO 2023 Table 36 Raw'!F39</f>
        <v>0.638131</v>
      </c>
      <c r="D53" s="24">
        <f>'AEO 2023 Table 36 Raw'!G39</f>
        <v>0.70199999999999996</v>
      </c>
      <c r="E53" s="24">
        <f>'AEO 2023 Table 36 Raw'!H39</f>
        <v>0.75260700000000003</v>
      </c>
      <c r="F53" s="24">
        <f>'AEO 2023 Table 36 Raw'!I39</f>
        <v>0.80172500000000002</v>
      </c>
      <c r="G53" s="24">
        <f>'AEO 2023 Table 36 Raw'!J39</f>
        <v>0.84487999999999996</v>
      </c>
      <c r="H53" s="24">
        <f>'AEO 2023 Table 36 Raw'!K39</f>
        <v>0.88815699999999997</v>
      </c>
      <c r="I53" s="24">
        <f>'AEO 2023 Table 36 Raw'!L39</f>
        <v>0.92988400000000004</v>
      </c>
      <c r="J53" s="24">
        <f>'AEO 2023 Table 36 Raw'!M39</f>
        <v>0.96818099999999996</v>
      </c>
      <c r="K53" s="24">
        <f>'AEO 2023 Table 36 Raw'!N39</f>
        <v>1.009477</v>
      </c>
      <c r="L53" s="24">
        <f>'AEO 2023 Table 36 Raw'!O39</f>
        <v>1.053212</v>
      </c>
      <c r="M53" s="24">
        <f>'AEO 2023 Table 36 Raw'!P39</f>
        <v>1.0977250000000001</v>
      </c>
      <c r="N53" s="24">
        <f>'AEO 2023 Table 36 Raw'!Q39</f>
        <v>1.1419189999999999</v>
      </c>
      <c r="O53" s="24">
        <f>'AEO 2023 Table 36 Raw'!R39</f>
        <v>1.183538</v>
      </c>
      <c r="P53" s="24">
        <f>'AEO 2023 Table 36 Raw'!S39</f>
        <v>1.2224330000000001</v>
      </c>
      <c r="Q53" s="24">
        <f>'AEO 2023 Table 36 Raw'!T39</f>
        <v>1.252678</v>
      </c>
      <c r="R53" s="24">
        <f>'AEO 2023 Table 36 Raw'!U39</f>
        <v>1.2881480000000001</v>
      </c>
      <c r="S53" s="24">
        <f>'AEO 2023 Table 36 Raw'!V39</f>
        <v>1.3287279999999999</v>
      </c>
      <c r="T53" s="24">
        <f>'AEO 2023 Table 36 Raw'!W39</f>
        <v>1.374214</v>
      </c>
      <c r="U53" s="24">
        <f>'AEO 2023 Table 36 Raw'!X39</f>
        <v>1.4570460000000001</v>
      </c>
      <c r="V53" s="24">
        <f>'AEO 2023 Table 36 Raw'!Y39</f>
        <v>1.54541</v>
      </c>
      <c r="W53" s="24">
        <f>'AEO 2023 Table 36 Raw'!Z39</f>
        <v>1.640115</v>
      </c>
      <c r="X53" s="24">
        <f>'AEO 2023 Table 36 Raw'!AA39</f>
        <v>1.7406269999999999</v>
      </c>
      <c r="Y53" s="24">
        <f>'AEO 2023 Table 36 Raw'!AB39</f>
        <v>1.8464670000000001</v>
      </c>
      <c r="Z53" s="24">
        <f>'AEO 2023 Table 36 Raw'!AC39</f>
        <v>1.956663</v>
      </c>
      <c r="AA53" s="24">
        <f>'AEO 2023 Table 36 Raw'!AD39</f>
        <v>2.0764179999999999</v>
      </c>
      <c r="AB53" s="24">
        <f>'AEO 2023 Table 36 Raw'!AE39</f>
        <v>2.2021730000000002</v>
      </c>
      <c r="AC53" s="24">
        <f>'AEO 2023 Table 36 Raw'!AF39</f>
        <v>2.3334239999999999</v>
      </c>
      <c r="AD53" s="24">
        <f>'AEO 2023 Table 36 Raw'!AG39</f>
        <v>2.4752070000000002</v>
      </c>
      <c r="AE53" s="24">
        <f>'AEO 2023 Table 36 Raw'!AH39</f>
        <v>2.6315870000000001</v>
      </c>
      <c r="AF53" s="29">
        <f>'AEO 2023 Table 36 Raw'!AI39</f>
        <v>5.1999999999999998E-2</v>
      </c>
    </row>
    <row r="54" spans="1:32" ht="12" customHeight="1" x14ac:dyDescent="0.35"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9"/>
    </row>
    <row r="55" spans="1:32" ht="15" customHeight="1" x14ac:dyDescent="0.35">
      <c r="A55" s="18" t="s">
        <v>324</v>
      </c>
      <c r="B55" s="20" t="s">
        <v>11</v>
      </c>
      <c r="C55" s="24">
        <f>'AEO 2023 Table 36 Raw'!F40</f>
        <v>935.02770999999996</v>
      </c>
      <c r="D55" s="24">
        <f>'AEO 2023 Table 36 Raw'!G40</f>
        <v>881.83038299999998</v>
      </c>
      <c r="E55" s="24">
        <f>'AEO 2023 Table 36 Raw'!H40</f>
        <v>877.72729500000003</v>
      </c>
      <c r="F55" s="24">
        <f>'AEO 2023 Table 36 Raw'!I40</f>
        <v>878.60412599999995</v>
      </c>
      <c r="G55" s="24">
        <f>'AEO 2023 Table 36 Raw'!J40</f>
        <v>871.25030500000003</v>
      </c>
      <c r="H55" s="24">
        <f>'AEO 2023 Table 36 Raw'!K40</f>
        <v>868.44872999999995</v>
      </c>
      <c r="I55" s="24">
        <f>'AEO 2023 Table 36 Raw'!L40</f>
        <v>862.68933100000004</v>
      </c>
      <c r="J55" s="24">
        <f>'AEO 2023 Table 36 Raw'!M40</f>
        <v>859.14196800000002</v>
      </c>
      <c r="K55" s="24">
        <f>'AEO 2023 Table 36 Raw'!N40</f>
        <v>856.63439900000003</v>
      </c>
      <c r="L55" s="24">
        <f>'AEO 2023 Table 36 Raw'!O40</f>
        <v>857.13647500000002</v>
      </c>
      <c r="M55" s="24">
        <f>'AEO 2023 Table 36 Raw'!P40</f>
        <v>857.43701199999998</v>
      </c>
      <c r="N55" s="24">
        <f>'AEO 2023 Table 36 Raw'!Q40</f>
        <v>858.00024399999995</v>
      </c>
      <c r="O55" s="24">
        <f>'AEO 2023 Table 36 Raw'!R40</f>
        <v>857.76019299999996</v>
      </c>
      <c r="P55" s="24">
        <f>'AEO 2023 Table 36 Raw'!S40</f>
        <v>858.217896</v>
      </c>
      <c r="Q55" s="24">
        <f>'AEO 2023 Table 36 Raw'!T40</f>
        <v>857.54724099999999</v>
      </c>
      <c r="R55" s="24">
        <f>'AEO 2023 Table 36 Raw'!U40</f>
        <v>857.61346400000002</v>
      </c>
      <c r="S55" s="24">
        <f>'AEO 2023 Table 36 Raw'!V40</f>
        <v>857.63464399999998</v>
      </c>
      <c r="T55" s="24">
        <f>'AEO 2023 Table 36 Raw'!W40</f>
        <v>857.34979199999998</v>
      </c>
      <c r="U55" s="24">
        <f>'AEO 2023 Table 36 Raw'!X40</f>
        <v>857.24542199999996</v>
      </c>
      <c r="V55" s="24">
        <f>'AEO 2023 Table 36 Raw'!Y40</f>
        <v>857.30096400000002</v>
      </c>
      <c r="W55" s="24">
        <f>'AEO 2023 Table 36 Raw'!Z40</f>
        <v>857.82971199999997</v>
      </c>
      <c r="X55" s="24">
        <f>'AEO 2023 Table 36 Raw'!AA40</f>
        <v>857.81982400000004</v>
      </c>
      <c r="Y55" s="24">
        <f>'AEO 2023 Table 36 Raw'!AB40</f>
        <v>858.04791299999999</v>
      </c>
      <c r="Z55" s="24">
        <f>'AEO 2023 Table 36 Raw'!AC40</f>
        <v>858.06762700000002</v>
      </c>
      <c r="AA55" s="24">
        <f>'AEO 2023 Table 36 Raw'!AD40</f>
        <v>860.63342299999999</v>
      </c>
      <c r="AB55" s="24">
        <f>'AEO 2023 Table 36 Raw'!AE40</f>
        <v>860.92425500000002</v>
      </c>
      <c r="AC55" s="24">
        <f>'AEO 2023 Table 36 Raw'!AF40</f>
        <v>859.83441200000004</v>
      </c>
      <c r="AD55" s="24">
        <f>'AEO 2023 Table 36 Raw'!AG40</f>
        <v>859.12170400000002</v>
      </c>
      <c r="AE55" s="24">
        <f>'AEO 2023 Table 36 Raw'!AH40</f>
        <v>858.094604</v>
      </c>
      <c r="AF55" s="29">
        <f>'AEO 2023 Table 36 Raw'!AI40</f>
        <v>-3.0000000000000001E-3</v>
      </c>
    </row>
    <row r="56" spans="1:32" ht="15" customHeight="1" x14ac:dyDescent="0.35">
      <c r="A56" s="18" t="s">
        <v>325</v>
      </c>
      <c r="B56" s="21" t="s">
        <v>280</v>
      </c>
      <c r="C56" s="24">
        <f>'AEO 2023 Table 36 Raw'!F41</f>
        <v>222.93867499999999</v>
      </c>
      <c r="D56" s="24">
        <f>'AEO 2023 Table 36 Raw'!G41</f>
        <v>318.21374500000002</v>
      </c>
      <c r="E56" s="24">
        <f>'AEO 2023 Table 36 Raw'!H41</f>
        <v>318.50683600000002</v>
      </c>
      <c r="F56" s="24">
        <f>'AEO 2023 Table 36 Raw'!I41</f>
        <v>321.42748999999998</v>
      </c>
      <c r="G56" s="24">
        <f>'AEO 2023 Table 36 Raw'!J41</f>
        <v>326.40893599999998</v>
      </c>
      <c r="H56" s="24">
        <f>'AEO 2023 Table 36 Raw'!K41</f>
        <v>331.75039700000002</v>
      </c>
      <c r="I56" s="24">
        <f>'AEO 2023 Table 36 Raw'!L41</f>
        <v>339.13262900000001</v>
      </c>
      <c r="J56" s="24">
        <f>'AEO 2023 Table 36 Raw'!M41</f>
        <v>343.65380900000002</v>
      </c>
      <c r="K56" s="24">
        <f>'AEO 2023 Table 36 Raw'!N41</f>
        <v>348.44000199999999</v>
      </c>
      <c r="L56" s="24">
        <f>'AEO 2023 Table 36 Raw'!O41</f>
        <v>348.61184700000001</v>
      </c>
      <c r="M56" s="24">
        <f>'AEO 2023 Table 36 Raw'!P41</f>
        <v>349.93618800000002</v>
      </c>
      <c r="N56" s="24">
        <f>'AEO 2023 Table 36 Raw'!Q41</f>
        <v>351.71850599999999</v>
      </c>
      <c r="O56" s="24">
        <f>'AEO 2023 Table 36 Raw'!R41</f>
        <v>354.40063500000002</v>
      </c>
      <c r="P56" s="24">
        <f>'AEO 2023 Table 36 Raw'!S41</f>
        <v>355.17700200000002</v>
      </c>
      <c r="Q56" s="24">
        <f>'AEO 2023 Table 36 Raw'!T41</f>
        <v>356.67022700000001</v>
      </c>
      <c r="R56" s="24">
        <f>'AEO 2023 Table 36 Raw'!U41</f>
        <v>356.87670900000001</v>
      </c>
      <c r="S56" s="24">
        <f>'AEO 2023 Table 36 Raw'!V41</f>
        <v>358.82894900000002</v>
      </c>
      <c r="T56" s="24">
        <f>'AEO 2023 Table 36 Raw'!W41</f>
        <v>358.93920900000001</v>
      </c>
      <c r="U56" s="24">
        <f>'AEO 2023 Table 36 Raw'!X41</f>
        <v>360.572205</v>
      </c>
      <c r="V56" s="24">
        <f>'AEO 2023 Table 36 Raw'!Y41</f>
        <v>361.26196299999998</v>
      </c>
      <c r="W56" s="24">
        <f>'AEO 2023 Table 36 Raw'!Z41</f>
        <v>361.28478999999999</v>
      </c>
      <c r="X56" s="24">
        <f>'AEO 2023 Table 36 Raw'!AA41</f>
        <v>360.64623999999998</v>
      </c>
      <c r="Y56" s="24">
        <f>'AEO 2023 Table 36 Raw'!AB41</f>
        <v>360.38775600000002</v>
      </c>
      <c r="Z56" s="24">
        <f>'AEO 2023 Table 36 Raw'!AC41</f>
        <v>360.05560300000002</v>
      </c>
      <c r="AA56" s="24">
        <f>'AEO 2023 Table 36 Raw'!AD41</f>
        <v>358.46176100000002</v>
      </c>
      <c r="AB56" s="24">
        <f>'AEO 2023 Table 36 Raw'!AE41</f>
        <v>357.26376299999998</v>
      </c>
      <c r="AC56" s="24">
        <f>'AEO 2023 Table 36 Raw'!AF41</f>
        <v>357.07412699999998</v>
      </c>
      <c r="AD56" s="24">
        <f>'AEO 2023 Table 36 Raw'!AG41</f>
        <v>355.22808800000001</v>
      </c>
      <c r="AE56" s="24">
        <f>'AEO 2023 Table 36 Raw'!AH41</f>
        <v>354.51147500000002</v>
      </c>
      <c r="AF56" s="29">
        <f>'AEO 2023 Table 36 Raw'!AI41</f>
        <v>1.7000000000000001E-2</v>
      </c>
    </row>
    <row r="57" spans="1:32" ht="15" customHeight="1" x14ac:dyDescent="0.35">
      <c r="A57" s="18" t="s">
        <v>326</v>
      </c>
      <c r="B57" s="21" t="s">
        <v>321</v>
      </c>
      <c r="C57" s="24">
        <f>'AEO 2023 Table 36 Raw'!F42</f>
        <v>685.66516100000001</v>
      </c>
      <c r="D57" s="24">
        <f>'AEO 2023 Table 36 Raw'!G42</f>
        <v>532.149719</v>
      </c>
      <c r="E57" s="24">
        <f>'AEO 2023 Table 36 Raw'!H42</f>
        <v>519.35320999999999</v>
      </c>
      <c r="F57" s="24">
        <f>'AEO 2023 Table 36 Raw'!I42</f>
        <v>520.34844999999996</v>
      </c>
      <c r="G57" s="24">
        <f>'AEO 2023 Table 36 Raw'!J42</f>
        <v>497.46441700000003</v>
      </c>
      <c r="H57" s="24">
        <f>'AEO 2023 Table 36 Raw'!K42</f>
        <v>487.75363199999998</v>
      </c>
      <c r="I57" s="24">
        <f>'AEO 2023 Table 36 Raw'!L42</f>
        <v>469.75631700000002</v>
      </c>
      <c r="J57" s="24">
        <f>'AEO 2023 Table 36 Raw'!M42</f>
        <v>458.26986699999998</v>
      </c>
      <c r="K57" s="24">
        <f>'AEO 2023 Table 36 Raw'!N42</f>
        <v>449.82733200000001</v>
      </c>
      <c r="L57" s="24">
        <f>'AEO 2023 Table 36 Raw'!O42</f>
        <v>449.95632899999998</v>
      </c>
      <c r="M57" s="24">
        <f>'AEO 2023 Table 36 Raw'!P42</f>
        <v>449.27517699999999</v>
      </c>
      <c r="N57" s="24">
        <f>'AEO 2023 Table 36 Raw'!Q42</f>
        <v>449.44375600000001</v>
      </c>
      <c r="O57" s="24">
        <f>'AEO 2023 Table 36 Raw'!R42</f>
        <v>447.34497099999999</v>
      </c>
      <c r="P57" s="24">
        <f>'AEO 2023 Table 36 Raw'!S42</f>
        <v>447.23684700000001</v>
      </c>
      <c r="Q57" s="24">
        <f>'AEO 2023 Table 36 Raw'!T42</f>
        <v>444.02316300000001</v>
      </c>
      <c r="R57" s="24">
        <f>'AEO 2023 Table 36 Raw'!U42</f>
        <v>442.96899400000001</v>
      </c>
      <c r="S57" s="24">
        <f>'AEO 2023 Table 36 Raw'!V42</f>
        <v>441.815674</v>
      </c>
      <c r="T57" s="24">
        <f>'AEO 2023 Table 36 Raw'!W42</f>
        <v>439.63165300000003</v>
      </c>
      <c r="U57" s="24">
        <f>'AEO 2023 Table 36 Raw'!X42</f>
        <v>437.97662400000002</v>
      </c>
      <c r="V57" s="24">
        <f>'AEO 2023 Table 36 Raw'!Y42</f>
        <v>436.76757800000001</v>
      </c>
      <c r="W57" s="24">
        <f>'AEO 2023 Table 36 Raw'!Z42</f>
        <v>436.80938700000002</v>
      </c>
      <c r="X57" s="24">
        <f>'AEO 2023 Table 36 Raw'!AA42</f>
        <v>435.24386600000003</v>
      </c>
      <c r="Y57" s="24">
        <f>'AEO 2023 Table 36 Raw'!AB42</f>
        <v>434.29315200000002</v>
      </c>
      <c r="Z57" s="24">
        <f>'AEO 2023 Table 36 Raw'!AC42</f>
        <v>432.733093</v>
      </c>
      <c r="AA57" s="24">
        <f>'AEO 2023 Table 36 Raw'!AD42</f>
        <v>438.45755000000003</v>
      </c>
      <c r="AB57" s="24">
        <f>'AEO 2023 Table 36 Raw'!AE42</f>
        <v>437.70047</v>
      </c>
      <c r="AC57" s="24">
        <f>'AEO 2023 Table 36 Raw'!AF42</f>
        <v>432.92089800000002</v>
      </c>
      <c r="AD57" s="24">
        <f>'AEO 2023 Table 36 Raw'!AG42</f>
        <v>429.24749800000001</v>
      </c>
      <c r="AE57" s="24">
        <f>'AEO 2023 Table 36 Raw'!AH42</f>
        <v>424.56079099999999</v>
      </c>
      <c r="AF57" s="29">
        <f>'AEO 2023 Table 36 Raw'!AI42</f>
        <v>-1.7000000000000001E-2</v>
      </c>
    </row>
    <row r="58" spans="1:32" ht="15" customHeight="1" x14ac:dyDescent="0.35">
      <c r="A58" s="18" t="s">
        <v>327</v>
      </c>
      <c r="B58" s="21" t="s">
        <v>315</v>
      </c>
      <c r="C58" s="24">
        <f>'AEO 2023 Table 36 Raw'!F43</f>
        <v>0</v>
      </c>
      <c r="D58" s="24">
        <f>'AEO 2023 Table 36 Raw'!G43</f>
        <v>0</v>
      </c>
      <c r="E58" s="24">
        <f>'AEO 2023 Table 36 Raw'!H43</f>
        <v>0</v>
      </c>
      <c r="F58" s="24">
        <f>'AEO 2023 Table 36 Raw'!I43</f>
        <v>0</v>
      </c>
      <c r="G58" s="24">
        <f>'AEO 2023 Table 36 Raw'!J43</f>
        <v>0</v>
      </c>
      <c r="H58" s="24">
        <f>'AEO 2023 Table 36 Raw'!K43</f>
        <v>0</v>
      </c>
      <c r="I58" s="24">
        <f>'AEO 2023 Table 36 Raw'!L43</f>
        <v>0</v>
      </c>
      <c r="J58" s="24">
        <f>'AEO 2023 Table 36 Raw'!M43</f>
        <v>0</v>
      </c>
      <c r="K58" s="24">
        <f>'AEO 2023 Table 36 Raw'!N43</f>
        <v>0</v>
      </c>
      <c r="L58" s="24">
        <f>'AEO 2023 Table 36 Raw'!O43</f>
        <v>0</v>
      </c>
      <c r="M58" s="24">
        <f>'AEO 2023 Table 36 Raw'!P43</f>
        <v>0</v>
      </c>
      <c r="N58" s="24">
        <f>'AEO 2023 Table 36 Raw'!Q43</f>
        <v>0</v>
      </c>
      <c r="O58" s="24">
        <f>'AEO 2023 Table 36 Raw'!R43</f>
        <v>0</v>
      </c>
      <c r="P58" s="24">
        <f>'AEO 2023 Table 36 Raw'!S43</f>
        <v>0</v>
      </c>
      <c r="Q58" s="24">
        <f>'AEO 2023 Table 36 Raw'!T43</f>
        <v>0</v>
      </c>
      <c r="R58" s="24">
        <f>'AEO 2023 Table 36 Raw'!U43</f>
        <v>0</v>
      </c>
      <c r="S58" s="24">
        <f>'AEO 2023 Table 36 Raw'!V43</f>
        <v>0</v>
      </c>
      <c r="T58" s="24">
        <f>'AEO 2023 Table 36 Raw'!W43</f>
        <v>0</v>
      </c>
      <c r="U58" s="24">
        <f>'AEO 2023 Table 36 Raw'!X43</f>
        <v>0</v>
      </c>
      <c r="V58" s="24">
        <f>'AEO 2023 Table 36 Raw'!Y43</f>
        <v>0</v>
      </c>
      <c r="W58" s="24">
        <f>'AEO 2023 Table 36 Raw'!Z43</f>
        <v>0</v>
      </c>
      <c r="X58" s="24">
        <f>'AEO 2023 Table 36 Raw'!AA43</f>
        <v>0</v>
      </c>
      <c r="Y58" s="24">
        <f>'AEO 2023 Table 36 Raw'!AB43</f>
        <v>0</v>
      </c>
      <c r="Z58" s="24">
        <f>'AEO 2023 Table 36 Raw'!AC43</f>
        <v>0</v>
      </c>
      <c r="AA58" s="24">
        <f>'AEO 2023 Table 36 Raw'!AD43</f>
        <v>0</v>
      </c>
      <c r="AB58" s="24">
        <f>'AEO 2023 Table 36 Raw'!AE43</f>
        <v>0</v>
      </c>
      <c r="AC58" s="24">
        <f>'AEO 2023 Table 36 Raw'!AF43</f>
        <v>0</v>
      </c>
      <c r="AD58" s="24">
        <f>'AEO 2023 Table 36 Raw'!AG43</f>
        <v>0</v>
      </c>
      <c r="AE58" s="24">
        <f>'AEO 2023 Table 36 Raw'!AH43</f>
        <v>0</v>
      </c>
      <c r="AF58" s="29" t="str">
        <f>'AEO 2023 Table 36 Raw'!AI43</f>
        <v>- -</v>
      </c>
    </row>
    <row r="59" spans="1:32" ht="15" customHeight="1" x14ac:dyDescent="0.35">
      <c r="A59" s="18" t="s">
        <v>328</v>
      </c>
      <c r="B59" s="21" t="s">
        <v>317</v>
      </c>
      <c r="C59" s="24">
        <f>'AEO 2023 Table 36 Raw'!F44</f>
        <v>26.423862</v>
      </c>
      <c r="D59" s="24">
        <f>'AEO 2023 Table 36 Raw'!G44</f>
        <v>31.466925</v>
      </c>
      <c r="E59" s="24">
        <f>'AEO 2023 Table 36 Raw'!H44</f>
        <v>39.867241</v>
      </c>
      <c r="F59" s="24">
        <f>'AEO 2023 Table 36 Raw'!I44</f>
        <v>36.828189999999999</v>
      </c>
      <c r="G59" s="24">
        <f>'AEO 2023 Table 36 Raw'!J44</f>
        <v>47.376953</v>
      </c>
      <c r="H59" s="24">
        <f>'AEO 2023 Table 36 Raw'!K44</f>
        <v>48.944679000000001</v>
      </c>
      <c r="I59" s="24">
        <f>'AEO 2023 Table 36 Raw'!L44</f>
        <v>53.800423000000002</v>
      </c>
      <c r="J59" s="24">
        <f>'AEO 2023 Table 36 Raw'!M44</f>
        <v>57.218277</v>
      </c>
      <c r="K59" s="24">
        <f>'AEO 2023 Table 36 Raw'!N44</f>
        <v>58.367088000000003</v>
      </c>
      <c r="L59" s="24">
        <f>'AEO 2023 Table 36 Raw'!O44</f>
        <v>58.568268000000003</v>
      </c>
      <c r="M59" s="24">
        <f>'AEO 2023 Table 36 Raw'!P44</f>
        <v>58.225639000000001</v>
      </c>
      <c r="N59" s="24">
        <f>'AEO 2023 Table 36 Raw'!Q44</f>
        <v>56.838042999999999</v>
      </c>
      <c r="O59" s="24">
        <f>'AEO 2023 Table 36 Raw'!R44</f>
        <v>56.014595</v>
      </c>
      <c r="P59" s="24">
        <f>'AEO 2023 Table 36 Raw'!S44</f>
        <v>55.804080999999996</v>
      </c>
      <c r="Q59" s="24">
        <f>'AEO 2023 Table 36 Raw'!T44</f>
        <v>56.853912000000001</v>
      </c>
      <c r="R59" s="24">
        <f>'AEO 2023 Table 36 Raw'!U44</f>
        <v>57.767783999999999</v>
      </c>
      <c r="S59" s="24">
        <f>'AEO 2023 Table 36 Raw'!V44</f>
        <v>56.989986000000002</v>
      </c>
      <c r="T59" s="24">
        <f>'AEO 2023 Table 36 Raw'!W44</f>
        <v>58.778945999999998</v>
      </c>
      <c r="U59" s="24">
        <f>'AEO 2023 Table 36 Raw'!X44</f>
        <v>58.696617000000003</v>
      </c>
      <c r="V59" s="24">
        <f>'AEO 2023 Table 36 Raw'!Y44</f>
        <v>59.2714</v>
      </c>
      <c r="W59" s="24">
        <f>'AEO 2023 Table 36 Raw'!Z44</f>
        <v>59.735518999999996</v>
      </c>
      <c r="X59" s="24">
        <f>'AEO 2023 Table 36 Raw'!AA44</f>
        <v>61.929656999999999</v>
      </c>
      <c r="Y59" s="24">
        <f>'AEO 2023 Table 36 Raw'!AB44</f>
        <v>63.367027</v>
      </c>
      <c r="Z59" s="24">
        <f>'AEO 2023 Table 36 Raw'!AC44</f>
        <v>65.278946000000005</v>
      </c>
      <c r="AA59" s="24">
        <f>'AEO 2023 Table 36 Raw'!AD44</f>
        <v>63.714081</v>
      </c>
      <c r="AB59" s="24">
        <f>'AEO 2023 Table 36 Raw'!AE44</f>
        <v>65.960021999999995</v>
      </c>
      <c r="AC59" s="24">
        <f>'AEO 2023 Table 36 Raw'!AF44</f>
        <v>69.839432000000002</v>
      </c>
      <c r="AD59" s="24">
        <f>'AEO 2023 Table 36 Raw'!AG44</f>
        <v>74.646148999999994</v>
      </c>
      <c r="AE59" s="24">
        <f>'AEO 2023 Table 36 Raw'!AH44</f>
        <v>79.022368999999998</v>
      </c>
      <c r="AF59" s="29">
        <f>'AEO 2023 Table 36 Raw'!AI44</f>
        <v>0.04</v>
      </c>
    </row>
    <row r="60" spans="1:32" ht="12" customHeight="1" x14ac:dyDescent="0.35"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9"/>
    </row>
    <row r="61" spans="1:32" ht="15" customHeight="1" x14ac:dyDescent="0.35">
      <c r="A61" s="18" t="s">
        <v>329</v>
      </c>
      <c r="B61" s="20" t="s">
        <v>10</v>
      </c>
      <c r="C61" s="24">
        <f>'AEO 2023 Table 36 Raw'!F45</f>
        <v>2802.8073730000001</v>
      </c>
      <c r="D61" s="24">
        <f>'AEO 2023 Table 36 Raw'!G45</f>
        <v>3008.1679690000001</v>
      </c>
      <c r="E61" s="24">
        <f>'AEO 2023 Table 36 Raw'!H45</f>
        <v>3051.2026369999999</v>
      </c>
      <c r="F61" s="24">
        <f>'AEO 2023 Table 36 Raw'!I45</f>
        <v>3057.110596</v>
      </c>
      <c r="G61" s="24">
        <f>'AEO 2023 Table 36 Raw'!J45</f>
        <v>3095.898193</v>
      </c>
      <c r="H61" s="24">
        <f>'AEO 2023 Table 36 Raw'!K45</f>
        <v>3134.226807</v>
      </c>
      <c r="I61" s="24">
        <f>'AEO 2023 Table 36 Raw'!L45</f>
        <v>3164.5515140000002</v>
      </c>
      <c r="J61" s="24">
        <f>'AEO 2023 Table 36 Raw'!M45</f>
        <v>3187.108154</v>
      </c>
      <c r="K61" s="24">
        <f>'AEO 2023 Table 36 Raw'!N45</f>
        <v>3202.938232</v>
      </c>
      <c r="L61" s="24">
        <f>'AEO 2023 Table 36 Raw'!O45</f>
        <v>3218.7827149999998</v>
      </c>
      <c r="M61" s="24">
        <f>'AEO 2023 Table 36 Raw'!P45</f>
        <v>3243.936279</v>
      </c>
      <c r="N61" s="24">
        <f>'AEO 2023 Table 36 Raw'!Q45</f>
        <v>3270.4479980000001</v>
      </c>
      <c r="O61" s="24">
        <f>'AEO 2023 Table 36 Raw'!R45</f>
        <v>3294.4030760000001</v>
      </c>
      <c r="P61" s="24">
        <f>'AEO 2023 Table 36 Raw'!S45</f>
        <v>3322.9240719999998</v>
      </c>
      <c r="Q61" s="24">
        <f>'AEO 2023 Table 36 Raw'!T45</f>
        <v>3359.8247070000002</v>
      </c>
      <c r="R61" s="24">
        <f>'AEO 2023 Table 36 Raw'!U45</f>
        <v>3403.8945309999999</v>
      </c>
      <c r="S61" s="24">
        <f>'AEO 2023 Table 36 Raw'!V45</f>
        <v>3450.171875</v>
      </c>
      <c r="T61" s="24">
        <f>'AEO 2023 Table 36 Raw'!W45</f>
        <v>3498.4882809999999</v>
      </c>
      <c r="U61" s="24">
        <f>'AEO 2023 Table 36 Raw'!X45</f>
        <v>3554.6437989999999</v>
      </c>
      <c r="V61" s="24">
        <f>'AEO 2023 Table 36 Raw'!Y45</f>
        <v>3608.4033199999999</v>
      </c>
      <c r="W61" s="24">
        <f>'AEO 2023 Table 36 Raw'!Z45</f>
        <v>3663.0974120000001</v>
      </c>
      <c r="X61" s="24">
        <f>'AEO 2023 Table 36 Raw'!AA45</f>
        <v>3718.6245119999999</v>
      </c>
      <c r="Y61" s="24">
        <f>'AEO 2023 Table 36 Raw'!AB45</f>
        <v>3774.0097660000001</v>
      </c>
      <c r="Z61" s="24">
        <f>'AEO 2023 Table 36 Raw'!AC45</f>
        <v>3827.9187010000001</v>
      </c>
      <c r="AA61" s="24">
        <f>'AEO 2023 Table 36 Raw'!AD45</f>
        <v>3880.4333499999998</v>
      </c>
      <c r="AB61" s="24">
        <f>'AEO 2023 Table 36 Raw'!AE45</f>
        <v>3936.7380370000001</v>
      </c>
      <c r="AC61" s="24">
        <f>'AEO 2023 Table 36 Raw'!AF45</f>
        <v>3993.6040039999998</v>
      </c>
      <c r="AD61" s="24">
        <f>'AEO 2023 Table 36 Raw'!AG45</f>
        <v>4049.650635</v>
      </c>
      <c r="AE61" s="24">
        <f>'AEO 2023 Table 36 Raw'!AH45</f>
        <v>4112.1577150000003</v>
      </c>
      <c r="AF61" s="29">
        <f>'AEO 2023 Table 36 Raw'!AI45</f>
        <v>1.4E-2</v>
      </c>
    </row>
    <row r="62" spans="1:32" ht="15" customHeight="1" x14ac:dyDescent="0.35">
      <c r="A62" s="18" t="s">
        <v>330</v>
      </c>
      <c r="B62" s="21" t="s">
        <v>331</v>
      </c>
      <c r="C62" s="24">
        <f>'AEO 2023 Table 36 Raw'!F46</f>
        <v>2780.3857419999999</v>
      </c>
      <c r="D62" s="24">
        <f>'AEO 2023 Table 36 Raw'!G46</f>
        <v>2985.7573240000002</v>
      </c>
      <c r="E62" s="24">
        <f>'AEO 2023 Table 36 Raw'!H46</f>
        <v>3028.8010250000002</v>
      </c>
      <c r="F62" s="24">
        <f>'AEO 2023 Table 36 Raw'!I46</f>
        <v>3034.7165530000002</v>
      </c>
      <c r="G62" s="24">
        <f>'AEO 2023 Table 36 Raw'!J46</f>
        <v>3073.5104980000001</v>
      </c>
      <c r="H62" s="24">
        <f>'AEO 2023 Table 36 Raw'!K46</f>
        <v>3111.8442380000001</v>
      </c>
      <c r="I62" s="24">
        <f>'AEO 2023 Table 36 Raw'!L46</f>
        <v>3142.173096</v>
      </c>
      <c r="J62" s="24">
        <f>'AEO 2023 Table 36 Raw'!M46</f>
        <v>3164.733154</v>
      </c>
      <c r="K62" s="24">
        <f>'AEO 2023 Table 36 Raw'!N46</f>
        <v>3180.5661620000001</v>
      </c>
      <c r="L62" s="24">
        <f>'AEO 2023 Table 36 Raw'!O46</f>
        <v>3196.413086</v>
      </c>
      <c r="M62" s="24">
        <f>'AEO 2023 Table 36 Raw'!P46</f>
        <v>3221.5686040000001</v>
      </c>
      <c r="N62" s="24">
        <f>'AEO 2023 Table 36 Raw'!Q46</f>
        <v>3248.0820309999999</v>
      </c>
      <c r="O62" s="24">
        <f>'AEO 2023 Table 36 Raw'!R46</f>
        <v>3272.0385740000002</v>
      </c>
      <c r="P62" s="24">
        <f>'AEO 2023 Table 36 Raw'!S46</f>
        <v>3300.560547</v>
      </c>
      <c r="Q62" s="24">
        <f>'AEO 2023 Table 36 Raw'!T46</f>
        <v>3337.4621579999998</v>
      </c>
      <c r="R62" s="24">
        <f>'AEO 2023 Table 36 Raw'!U46</f>
        <v>3381.5327149999998</v>
      </c>
      <c r="S62" s="24">
        <f>'AEO 2023 Table 36 Raw'!V46</f>
        <v>3427.8107909999999</v>
      </c>
      <c r="T62" s="24">
        <f>'AEO 2023 Table 36 Raw'!W46</f>
        <v>3476.1276859999998</v>
      </c>
      <c r="U62" s="24">
        <f>'AEO 2023 Table 36 Raw'!X46</f>
        <v>3532.2836910000001</v>
      </c>
      <c r="V62" s="24">
        <f>'AEO 2023 Table 36 Raw'!Y46</f>
        <v>3586.0437010000001</v>
      </c>
      <c r="W62" s="24">
        <f>'AEO 2023 Table 36 Raw'!Z46</f>
        <v>3640.7380370000001</v>
      </c>
      <c r="X62" s="24">
        <f>'AEO 2023 Table 36 Raw'!AA46</f>
        <v>3696.2653810000002</v>
      </c>
      <c r="Y62" s="24">
        <f>'AEO 2023 Table 36 Raw'!AB46</f>
        <v>3751.6508789999998</v>
      </c>
      <c r="Z62" s="24">
        <f>'AEO 2023 Table 36 Raw'!AC46</f>
        <v>3805.5598140000002</v>
      </c>
      <c r="AA62" s="24">
        <f>'AEO 2023 Table 36 Raw'!AD46</f>
        <v>3858.0747070000002</v>
      </c>
      <c r="AB62" s="24">
        <f>'AEO 2023 Table 36 Raw'!AE46</f>
        <v>3914.3793949999999</v>
      </c>
      <c r="AC62" s="24">
        <f>'AEO 2023 Table 36 Raw'!AF46</f>
        <v>3971.2456050000001</v>
      </c>
      <c r="AD62" s="24">
        <f>'AEO 2023 Table 36 Raw'!AG46</f>
        <v>4027.2922359999998</v>
      </c>
      <c r="AE62" s="24">
        <f>'AEO 2023 Table 36 Raw'!AH46</f>
        <v>4089.7993160000001</v>
      </c>
      <c r="AF62" s="29">
        <f>'AEO 2023 Table 36 Raw'!AI46</f>
        <v>1.4E-2</v>
      </c>
    </row>
    <row r="63" spans="1:32" ht="15" customHeight="1" x14ac:dyDescent="0.35">
      <c r="A63" s="18" t="s">
        <v>332</v>
      </c>
      <c r="B63" s="21" t="s">
        <v>333</v>
      </c>
      <c r="C63" s="24">
        <f>'AEO 2023 Table 36 Raw'!F47</f>
        <v>22.421617999999999</v>
      </c>
      <c r="D63" s="24">
        <f>'AEO 2023 Table 36 Raw'!G47</f>
        <v>22.410634999999999</v>
      </c>
      <c r="E63" s="24">
        <f>'AEO 2023 Table 36 Raw'!H47</f>
        <v>22.401547999999998</v>
      </c>
      <c r="F63" s="24">
        <f>'AEO 2023 Table 36 Raw'!I47</f>
        <v>22.394031999999999</v>
      </c>
      <c r="G63" s="24">
        <f>'AEO 2023 Table 36 Raw'!J47</f>
        <v>22.387812</v>
      </c>
      <c r="H63" s="24">
        <f>'AEO 2023 Table 36 Raw'!K47</f>
        <v>22.382666</v>
      </c>
      <c r="I63" s="24">
        <f>'AEO 2023 Table 36 Raw'!L47</f>
        <v>22.378406999999999</v>
      </c>
      <c r="J63" s="24">
        <f>'AEO 2023 Table 36 Raw'!M47</f>
        <v>22.374884000000002</v>
      </c>
      <c r="K63" s="24">
        <f>'AEO 2023 Table 36 Raw'!N47</f>
        <v>22.371969</v>
      </c>
      <c r="L63" s="24">
        <f>'AEO 2023 Table 36 Raw'!O47</f>
        <v>22.369558000000001</v>
      </c>
      <c r="M63" s="24">
        <f>'AEO 2023 Table 36 Raw'!P47</f>
        <v>22.367563000000001</v>
      </c>
      <c r="N63" s="24">
        <f>'AEO 2023 Table 36 Raw'!Q47</f>
        <v>22.365911000000001</v>
      </c>
      <c r="O63" s="24">
        <f>'AEO 2023 Table 36 Raw'!R47</f>
        <v>22.364546000000001</v>
      </c>
      <c r="P63" s="24">
        <f>'AEO 2023 Table 36 Raw'!S47</f>
        <v>22.363416999999998</v>
      </c>
      <c r="Q63" s="24">
        <f>'AEO 2023 Table 36 Raw'!T47</f>
        <v>22.362480000000001</v>
      </c>
      <c r="R63" s="24">
        <f>'AEO 2023 Table 36 Raw'!U47</f>
        <v>22.361708</v>
      </c>
      <c r="S63" s="24">
        <f>'AEO 2023 Table 36 Raw'!V47</f>
        <v>22.361066999999998</v>
      </c>
      <c r="T63" s="24">
        <f>'AEO 2023 Table 36 Raw'!W47</f>
        <v>22.360537999999998</v>
      </c>
      <c r="U63" s="24">
        <f>'AEO 2023 Table 36 Raw'!X47</f>
        <v>22.360099999999999</v>
      </c>
      <c r="V63" s="24">
        <f>'AEO 2023 Table 36 Raw'!Y47</f>
        <v>22.359736999999999</v>
      </c>
      <c r="W63" s="24">
        <f>'AEO 2023 Table 36 Raw'!Z47</f>
        <v>22.359438000000001</v>
      </c>
      <c r="X63" s="24">
        <f>'AEO 2023 Table 36 Raw'!AA47</f>
        <v>22.359190000000002</v>
      </c>
      <c r="Y63" s="24">
        <f>'AEO 2023 Table 36 Raw'!AB47</f>
        <v>22.358984</v>
      </c>
      <c r="Z63" s="24">
        <f>'AEO 2023 Table 36 Raw'!AC47</f>
        <v>22.358813999999999</v>
      </c>
      <c r="AA63" s="24">
        <f>'AEO 2023 Table 36 Raw'!AD47</f>
        <v>22.358673</v>
      </c>
      <c r="AB63" s="24">
        <f>'AEO 2023 Table 36 Raw'!AE47</f>
        <v>22.358557000000001</v>
      </c>
      <c r="AC63" s="24">
        <f>'AEO 2023 Table 36 Raw'!AF47</f>
        <v>22.358460999999998</v>
      </c>
      <c r="AD63" s="24">
        <f>'AEO 2023 Table 36 Raw'!AG47</f>
        <v>22.358381000000001</v>
      </c>
      <c r="AE63" s="24">
        <f>'AEO 2023 Table 36 Raw'!AH47</f>
        <v>22.358315000000001</v>
      </c>
      <c r="AF63" s="29">
        <f>'AEO 2023 Table 36 Raw'!AI47</f>
        <v>0</v>
      </c>
    </row>
    <row r="64" spans="1:32" ht="12" customHeight="1" x14ac:dyDescent="0.35"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9"/>
    </row>
    <row r="65" spans="1:32" ht="15" customHeight="1" x14ac:dyDescent="0.35">
      <c r="A65" s="18" t="s">
        <v>334</v>
      </c>
      <c r="B65" s="20" t="s">
        <v>9</v>
      </c>
      <c r="C65" s="24">
        <f>'AEO 2023 Table 36 Raw'!F48</f>
        <v>430.83187900000001</v>
      </c>
      <c r="D65" s="24">
        <f>'AEO 2023 Table 36 Raw'!G48</f>
        <v>433.13122600000003</v>
      </c>
      <c r="E65" s="24">
        <f>'AEO 2023 Table 36 Raw'!H48</f>
        <v>433.96752900000001</v>
      </c>
      <c r="F65" s="24">
        <f>'AEO 2023 Table 36 Raw'!I48</f>
        <v>434.62820399999998</v>
      </c>
      <c r="G65" s="24">
        <f>'AEO 2023 Table 36 Raw'!J48</f>
        <v>435.16168199999998</v>
      </c>
      <c r="H65" s="24">
        <f>'AEO 2023 Table 36 Raw'!K48</f>
        <v>435.947113</v>
      </c>
      <c r="I65" s="24">
        <f>'AEO 2023 Table 36 Raw'!L48</f>
        <v>436.50567599999999</v>
      </c>
      <c r="J65" s="24">
        <f>'AEO 2023 Table 36 Raw'!M48</f>
        <v>436.95120200000002</v>
      </c>
      <c r="K65" s="24">
        <f>'AEO 2023 Table 36 Raw'!N48</f>
        <v>437.33203099999997</v>
      </c>
      <c r="L65" s="24">
        <f>'AEO 2023 Table 36 Raw'!O48</f>
        <v>437.57638500000002</v>
      </c>
      <c r="M65" s="24">
        <f>'AEO 2023 Table 36 Raw'!P48</f>
        <v>437.74392699999999</v>
      </c>
      <c r="N65" s="24">
        <f>'AEO 2023 Table 36 Raw'!Q48</f>
        <v>437.826752</v>
      </c>
      <c r="O65" s="24">
        <f>'AEO 2023 Table 36 Raw'!R48</f>
        <v>437.85824600000001</v>
      </c>
      <c r="P65" s="24">
        <f>'AEO 2023 Table 36 Raw'!S48</f>
        <v>437.879456</v>
      </c>
      <c r="Q65" s="24">
        <f>'AEO 2023 Table 36 Raw'!T48</f>
        <v>438.00381499999997</v>
      </c>
      <c r="R65" s="24">
        <f>'AEO 2023 Table 36 Raw'!U48</f>
        <v>438.20288099999999</v>
      </c>
      <c r="S65" s="24">
        <f>'AEO 2023 Table 36 Raw'!V48</f>
        <v>438.41198700000001</v>
      </c>
      <c r="T65" s="24">
        <f>'AEO 2023 Table 36 Raw'!W48</f>
        <v>438.63055400000002</v>
      </c>
      <c r="U65" s="24">
        <f>'AEO 2023 Table 36 Raw'!X48</f>
        <v>438.85791</v>
      </c>
      <c r="V65" s="24">
        <f>'AEO 2023 Table 36 Raw'!Y48</f>
        <v>439.09307899999999</v>
      </c>
      <c r="W65" s="24">
        <f>'AEO 2023 Table 36 Raw'!Z48</f>
        <v>439.33535799999999</v>
      </c>
      <c r="X65" s="24">
        <f>'AEO 2023 Table 36 Raw'!AA48</f>
        <v>439.584137</v>
      </c>
      <c r="Y65" s="24">
        <f>'AEO 2023 Table 36 Raw'!AB48</f>
        <v>439.83880599999998</v>
      </c>
      <c r="Z65" s="24">
        <f>'AEO 2023 Table 36 Raw'!AC48</f>
        <v>440.09887700000002</v>
      </c>
      <c r="AA65" s="24">
        <f>'AEO 2023 Table 36 Raw'!AD48</f>
        <v>440.36389200000002</v>
      </c>
      <c r="AB65" s="24">
        <f>'AEO 2023 Table 36 Raw'!AE48</f>
        <v>440.63324</v>
      </c>
      <c r="AC65" s="24">
        <f>'AEO 2023 Table 36 Raw'!AF48</f>
        <v>440.906677</v>
      </c>
      <c r="AD65" s="24">
        <f>'AEO 2023 Table 36 Raw'!AG48</f>
        <v>441.18383799999998</v>
      </c>
      <c r="AE65" s="24">
        <f>'AEO 2023 Table 36 Raw'!AH48</f>
        <v>441.46450800000002</v>
      </c>
      <c r="AF65" s="29">
        <f>'AEO 2023 Table 36 Raw'!AI48</f>
        <v>1E-3</v>
      </c>
    </row>
    <row r="66" spans="1:32" ht="15" customHeight="1" x14ac:dyDescent="0.35">
      <c r="A66" s="18" t="s">
        <v>335</v>
      </c>
      <c r="B66" s="21" t="s">
        <v>336</v>
      </c>
      <c r="C66" s="24">
        <f>'AEO 2023 Table 36 Raw'!F49</f>
        <v>334.448914</v>
      </c>
      <c r="D66" s="24">
        <f>'AEO 2023 Table 36 Raw'!G49</f>
        <v>336.233856</v>
      </c>
      <c r="E66" s="24">
        <f>'AEO 2023 Table 36 Raw'!H49</f>
        <v>336.88305700000001</v>
      </c>
      <c r="F66" s="24">
        <f>'AEO 2023 Table 36 Raw'!I49</f>
        <v>337.39593500000001</v>
      </c>
      <c r="G66" s="24">
        <f>'AEO 2023 Table 36 Raw'!J49</f>
        <v>337.81005900000002</v>
      </c>
      <c r="H66" s="24">
        <f>'AEO 2023 Table 36 Raw'!K49</f>
        <v>338.41980000000001</v>
      </c>
      <c r="I66" s="24">
        <f>'AEO 2023 Table 36 Raw'!L49</f>
        <v>338.85339399999998</v>
      </c>
      <c r="J66" s="24">
        <f>'AEO 2023 Table 36 Raw'!M49</f>
        <v>339.19924900000001</v>
      </c>
      <c r="K66" s="24">
        <f>'AEO 2023 Table 36 Raw'!N49</f>
        <v>339.49490400000002</v>
      </c>
      <c r="L66" s="24">
        <f>'AEO 2023 Table 36 Raw'!O49</f>
        <v>339.68457000000001</v>
      </c>
      <c r="M66" s="24">
        <f>'AEO 2023 Table 36 Raw'!P49</f>
        <v>339.81463600000001</v>
      </c>
      <c r="N66" s="24">
        <f>'AEO 2023 Table 36 Raw'!Q49</f>
        <v>339.87893700000001</v>
      </c>
      <c r="O66" s="24">
        <f>'AEO 2023 Table 36 Raw'!R49</f>
        <v>339.90338100000002</v>
      </c>
      <c r="P66" s="24">
        <f>'AEO 2023 Table 36 Raw'!S49</f>
        <v>339.91986100000003</v>
      </c>
      <c r="Q66" s="24">
        <f>'AEO 2023 Table 36 Raw'!T49</f>
        <v>340.01638800000001</v>
      </c>
      <c r="R66" s="24">
        <f>'AEO 2023 Table 36 Raw'!U49</f>
        <v>340.170929</v>
      </c>
      <c r="S66" s="24">
        <f>'AEO 2023 Table 36 Raw'!V49</f>
        <v>340.33325200000002</v>
      </c>
      <c r="T66" s="24">
        <f>'AEO 2023 Table 36 Raw'!W49</f>
        <v>340.50292999999999</v>
      </c>
      <c r="U66" s="24">
        <f>'AEO 2023 Table 36 Raw'!X49</f>
        <v>340.67941300000001</v>
      </c>
      <c r="V66" s="24">
        <f>'AEO 2023 Table 36 Raw'!Y49</f>
        <v>340.86196899999999</v>
      </c>
      <c r="W66" s="24">
        <f>'AEO 2023 Table 36 Raw'!Z49</f>
        <v>341.050049</v>
      </c>
      <c r="X66" s="24">
        <f>'AEO 2023 Table 36 Raw'!AA49</f>
        <v>341.24316399999998</v>
      </c>
      <c r="Y66" s="24">
        <f>'AEO 2023 Table 36 Raw'!AB49</f>
        <v>341.44085699999999</v>
      </c>
      <c r="Z66" s="24">
        <f>'AEO 2023 Table 36 Raw'!AC49</f>
        <v>341.64276100000001</v>
      </c>
      <c r="AA66" s="24">
        <f>'AEO 2023 Table 36 Raw'!AD49</f>
        <v>341.84848</v>
      </c>
      <c r="AB66" s="24">
        <f>'AEO 2023 Table 36 Raw'!AE49</f>
        <v>342.05758700000001</v>
      </c>
      <c r="AC66" s="24">
        <f>'AEO 2023 Table 36 Raw'!AF49</f>
        <v>342.269836</v>
      </c>
      <c r="AD66" s="24">
        <f>'AEO 2023 Table 36 Raw'!AG49</f>
        <v>342.48501599999997</v>
      </c>
      <c r="AE66" s="24">
        <f>'AEO 2023 Table 36 Raw'!AH49</f>
        <v>342.70288099999999</v>
      </c>
      <c r="AF66" s="29">
        <f>'AEO 2023 Table 36 Raw'!AI49</f>
        <v>1E-3</v>
      </c>
    </row>
    <row r="67" spans="1:32" ht="15" customHeight="1" x14ac:dyDescent="0.35">
      <c r="A67" s="18" t="s">
        <v>337</v>
      </c>
      <c r="B67" s="21" t="s">
        <v>313</v>
      </c>
      <c r="C67" s="24">
        <f>'AEO 2023 Table 36 Raw'!F50</f>
        <v>0</v>
      </c>
      <c r="D67" s="24">
        <f>'AEO 2023 Table 36 Raw'!G50</f>
        <v>0</v>
      </c>
      <c r="E67" s="24">
        <f>'AEO 2023 Table 36 Raw'!H50</f>
        <v>0</v>
      </c>
      <c r="F67" s="24">
        <f>'AEO 2023 Table 36 Raw'!I50</f>
        <v>0</v>
      </c>
      <c r="G67" s="24">
        <f>'AEO 2023 Table 36 Raw'!J50</f>
        <v>0</v>
      </c>
      <c r="H67" s="24">
        <f>'AEO 2023 Table 36 Raw'!K50</f>
        <v>0</v>
      </c>
      <c r="I67" s="24">
        <f>'AEO 2023 Table 36 Raw'!L50</f>
        <v>0</v>
      </c>
      <c r="J67" s="24">
        <f>'AEO 2023 Table 36 Raw'!M50</f>
        <v>0</v>
      </c>
      <c r="K67" s="24">
        <f>'AEO 2023 Table 36 Raw'!N50</f>
        <v>0</v>
      </c>
      <c r="L67" s="24">
        <f>'AEO 2023 Table 36 Raw'!O50</f>
        <v>0</v>
      </c>
      <c r="M67" s="24">
        <f>'AEO 2023 Table 36 Raw'!P50</f>
        <v>0</v>
      </c>
      <c r="N67" s="24">
        <f>'AEO 2023 Table 36 Raw'!Q50</f>
        <v>0</v>
      </c>
      <c r="O67" s="24">
        <f>'AEO 2023 Table 36 Raw'!R50</f>
        <v>0</v>
      </c>
      <c r="P67" s="24">
        <f>'AEO 2023 Table 36 Raw'!S50</f>
        <v>0</v>
      </c>
      <c r="Q67" s="24">
        <f>'AEO 2023 Table 36 Raw'!T50</f>
        <v>0</v>
      </c>
      <c r="R67" s="24">
        <f>'AEO 2023 Table 36 Raw'!U50</f>
        <v>0</v>
      </c>
      <c r="S67" s="24">
        <f>'AEO 2023 Table 36 Raw'!V50</f>
        <v>0</v>
      </c>
      <c r="T67" s="24">
        <f>'AEO 2023 Table 36 Raw'!W50</f>
        <v>0</v>
      </c>
      <c r="U67" s="24">
        <f>'AEO 2023 Table 36 Raw'!X50</f>
        <v>0</v>
      </c>
      <c r="V67" s="24">
        <f>'AEO 2023 Table 36 Raw'!Y50</f>
        <v>0</v>
      </c>
      <c r="W67" s="24">
        <f>'AEO 2023 Table 36 Raw'!Z50</f>
        <v>0</v>
      </c>
      <c r="X67" s="24">
        <f>'AEO 2023 Table 36 Raw'!AA50</f>
        <v>0</v>
      </c>
      <c r="Y67" s="24">
        <f>'AEO 2023 Table 36 Raw'!AB50</f>
        <v>0</v>
      </c>
      <c r="Z67" s="24">
        <f>'AEO 2023 Table 36 Raw'!AC50</f>
        <v>0</v>
      </c>
      <c r="AA67" s="24">
        <f>'AEO 2023 Table 36 Raw'!AD50</f>
        <v>0</v>
      </c>
      <c r="AB67" s="24">
        <f>'AEO 2023 Table 36 Raw'!AE50</f>
        <v>0</v>
      </c>
      <c r="AC67" s="24">
        <f>'AEO 2023 Table 36 Raw'!AF50</f>
        <v>0</v>
      </c>
      <c r="AD67" s="24">
        <f>'AEO 2023 Table 36 Raw'!AG50</f>
        <v>0</v>
      </c>
      <c r="AE67" s="24">
        <f>'AEO 2023 Table 36 Raw'!AH50</f>
        <v>0</v>
      </c>
      <c r="AF67" s="29" t="str">
        <f>'AEO 2023 Table 36 Raw'!AI50</f>
        <v>- -</v>
      </c>
    </row>
    <row r="68" spans="1:32" ht="15" customHeight="1" x14ac:dyDescent="0.35">
      <c r="A68" s="18" t="s">
        <v>338</v>
      </c>
      <c r="B68" s="21" t="s">
        <v>339</v>
      </c>
      <c r="C68" s="24">
        <f>'AEO 2023 Table 36 Raw'!F51</f>
        <v>96.382973000000007</v>
      </c>
      <c r="D68" s="24">
        <f>'AEO 2023 Table 36 Raw'!G51</f>
        <v>96.897368999999998</v>
      </c>
      <c r="E68" s="24">
        <f>'AEO 2023 Table 36 Raw'!H51</f>
        <v>97.084457</v>
      </c>
      <c r="F68" s="24">
        <f>'AEO 2023 Table 36 Raw'!I51</f>
        <v>97.232269000000002</v>
      </c>
      <c r="G68" s="24">
        <f>'AEO 2023 Table 36 Raw'!J51</f>
        <v>97.351607999999999</v>
      </c>
      <c r="H68" s="24">
        <f>'AEO 2023 Table 36 Raw'!K51</f>
        <v>97.527321000000001</v>
      </c>
      <c r="I68" s="24">
        <f>'AEO 2023 Table 36 Raw'!L51</f>
        <v>97.652275000000003</v>
      </c>
      <c r="J68" s="24">
        <f>'AEO 2023 Table 36 Raw'!M51</f>
        <v>97.751960999999994</v>
      </c>
      <c r="K68" s="24">
        <f>'AEO 2023 Table 36 Raw'!N51</f>
        <v>97.837142999999998</v>
      </c>
      <c r="L68" s="24">
        <f>'AEO 2023 Table 36 Raw'!O51</f>
        <v>97.891814999999994</v>
      </c>
      <c r="M68" s="24">
        <f>'AEO 2023 Table 36 Raw'!P51</f>
        <v>97.929291000000006</v>
      </c>
      <c r="N68" s="24">
        <f>'AEO 2023 Table 36 Raw'!Q51</f>
        <v>97.947815000000006</v>
      </c>
      <c r="O68" s="24">
        <f>'AEO 2023 Table 36 Raw'!R51</f>
        <v>97.954857000000004</v>
      </c>
      <c r="P68" s="24">
        <f>'AEO 2023 Table 36 Raw'!S51</f>
        <v>97.959594999999993</v>
      </c>
      <c r="Q68" s="24">
        <f>'AEO 2023 Table 36 Raw'!T51</f>
        <v>97.987419000000003</v>
      </c>
      <c r="R68" s="24">
        <f>'AEO 2023 Table 36 Raw'!U51</f>
        <v>98.031966999999995</v>
      </c>
      <c r="S68" s="24">
        <f>'AEO 2023 Table 36 Raw'!V51</f>
        <v>98.078743000000003</v>
      </c>
      <c r="T68" s="24">
        <f>'AEO 2023 Table 36 Raw'!W51</f>
        <v>98.12764</v>
      </c>
      <c r="U68" s="24">
        <f>'AEO 2023 Table 36 Raw'!X51</f>
        <v>98.178512999999995</v>
      </c>
      <c r="V68" s="24">
        <f>'AEO 2023 Table 36 Raw'!Y51</f>
        <v>98.231116999999998</v>
      </c>
      <c r="W68" s="24">
        <f>'AEO 2023 Table 36 Raw'!Z51</f>
        <v>98.285308999999998</v>
      </c>
      <c r="X68" s="24">
        <f>'AEO 2023 Table 36 Raw'!AA51</f>
        <v>98.340964999999997</v>
      </c>
      <c r="Y68" s="24">
        <f>'AEO 2023 Table 36 Raw'!AB51</f>
        <v>98.397942</v>
      </c>
      <c r="Z68" s="24">
        <f>'AEO 2023 Table 36 Raw'!AC51</f>
        <v>98.456130999999999</v>
      </c>
      <c r="AA68" s="24">
        <f>'AEO 2023 Table 36 Raw'!AD51</f>
        <v>98.515411</v>
      </c>
      <c r="AB68" s="24">
        <f>'AEO 2023 Table 36 Raw'!AE51</f>
        <v>98.575667999999993</v>
      </c>
      <c r="AC68" s="24">
        <f>'AEO 2023 Table 36 Raw'!AF51</f>
        <v>98.636825999999999</v>
      </c>
      <c r="AD68" s="24">
        <f>'AEO 2023 Table 36 Raw'!AG51</f>
        <v>98.698836999999997</v>
      </c>
      <c r="AE68" s="24">
        <f>'AEO 2023 Table 36 Raw'!AH51</f>
        <v>98.761627000000004</v>
      </c>
      <c r="AF68" s="29">
        <f>'AEO 2023 Table 36 Raw'!AI51</f>
        <v>1E-3</v>
      </c>
    </row>
    <row r="69" spans="1:32" ht="12" customHeight="1" x14ac:dyDescent="0.35"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9"/>
    </row>
    <row r="70" spans="1:32" ht="15" customHeight="1" x14ac:dyDescent="0.35">
      <c r="A70" s="18" t="s">
        <v>340</v>
      </c>
      <c r="B70" s="20" t="s">
        <v>8</v>
      </c>
      <c r="C70" s="24">
        <f>'AEO 2023 Table 36 Raw'!F52</f>
        <v>210.97721899999999</v>
      </c>
      <c r="D70" s="24">
        <f>'AEO 2023 Table 36 Raw'!G52</f>
        <v>220.80746500000001</v>
      </c>
      <c r="E70" s="24">
        <f>'AEO 2023 Table 36 Raw'!H52</f>
        <v>225.15119899999999</v>
      </c>
      <c r="F70" s="24">
        <f>'AEO 2023 Table 36 Raw'!I52</f>
        <v>225.93090799999999</v>
      </c>
      <c r="G70" s="24">
        <f>'AEO 2023 Table 36 Raw'!J52</f>
        <v>226.441757</v>
      </c>
      <c r="H70" s="24">
        <f>'AEO 2023 Table 36 Raw'!K52</f>
        <v>226.74642900000001</v>
      </c>
      <c r="I70" s="24">
        <f>'AEO 2023 Table 36 Raw'!L52</f>
        <v>226.787048</v>
      </c>
      <c r="J70" s="24">
        <f>'AEO 2023 Table 36 Raw'!M52</f>
        <v>226.390717</v>
      </c>
      <c r="K70" s="24">
        <f>'AEO 2023 Table 36 Raw'!N52</f>
        <v>225.62441999999999</v>
      </c>
      <c r="L70" s="24">
        <f>'AEO 2023 Table 36 Raw'!O52</f>
        <v>224.46057099999999</v>
      </c>
      <c r="M70" s="24">
        <f>'AEO 2023 Table 36 Raw'!P52</f>
        <v>223.250336</v>
      </c>
      <c r="N70" s="24">
        <f>'AEO 2023 Table 36 Raw'!Q52</f>
        <v>223.04595900000001</v>
      </c>
      <c r="O70" s="24">
        <f>'AEO 2023 Table 36 Raw'!R52</f>
        <v>222.35723899999999</v>
      </c>
      <c r="P70" s="24">
        <f>'AEO 2023 Table 36 Raw'!S52</f>
        <v>221.455566</v>
      </c>
      <c r="Q70" s="24">
        <f>'AEO 2023 Table 36 Raw'!T52</f>
        <v>220.40602100000001</v>
      </c>
      <c r="R70" s="24">
        <f>'AEO 2023 Table 36 Raw'!U52</f>
        <v>218.77555799999999</v>
      </c>
      <c r="S70" s="24">
        <f>'AEO 2023 Table 36 Raw'!V52</f>
        <v>217.16113300000001</v>
      </c>
      <c r="T70" s="24">
        <f>'AEO 2023 Table 36 Raw'!W52</f>
        <v>215.39122</v>
      </c>
      <c r="U70" s="24">
        <f>'AEO 2023 Table 36 Raw'!X52</f>
        <v>213.471802</v>
      </c>
      <c r="V70" s="24">
        <f>'AEO 2023 Table 36 Raw'!Y52</f>
        <v>211.40820299999999</v>
      </c>
      <c r="W70" s="24">
        <f>'AEO 2023 Table 36 Raw'!Z52</f>
        <v>209.23976099999999</v>
      </c>
      <c r="X70" s="24">
        <f>'AEO 2023 Table 36 Raw'!AA52</f>
        <v>206.76431299999999</v>
      </c>
      <c r="Y70" s="24">
        <f>'AEO 2023 Table 36 Raw'!AB52</f>
        <v>204.38597100000001</v>
      </c>
      <c r="Z70" s="24">
        <f>'AEO 2023 Table 36 Raw'!AC52</f>
        <v>201.858643</v>
      </c>
      <c r="AA70" s="24">
        <f>'AEO 2023 Table 36 Raw'!AD52</f>
        <v>199.42544599999999</v>
      </c>
      <c r="AB70" s="24">
        <f>'AEO 2023 Table 36 Raw'!AE52</f>
        <v>196.48846399999999</v>
      </c>
      <c r="AC70" s="24">
        <f>'AEO 2023 Table 36 Raw'!AF52</f>
        <v>193.40808100000001</v>
      </c>
      <c r="AD70" s="24">
        <f>'AEO 2023 Table 36 Raw'!AG52</f>
        <v>189.779068</v>
      </c>
      <c r="AE70" s="24">
        <f>'AEO 2023 Table 36 Raw'!AH52</f>
        <v>186.44667100000001</v>
      </c>
      <c r="AF70" s="29">
        <f>'AEO 2023 Table 36 Raw'!AI52</f>
        <v>-4.0000000000000001E-3</v>
      </c>
    </row>
    <row r="71" spans="1:32" ht="15" customHeight="1" x14ac:dyDescent="0.35">
      <c r="A71" s="18" t="s">
        <v>341</v>
      </c>
      <c r="B71" s="21" t="s">
        <v>342</v>
      </c>
      <c r="C71" s="24">
        <f>'AEO 2023 Table 36 Raw'!F53</f>
        <v>92.212233999999995</v>
      </c>
      <c r="D71" s="24">
        <f>'AEO 2023 Table 36 Raw'!G53</f>
        <v>95.837829999999997</v>
      </c>
      <c r="E71" s="24">
        <f>'AEO 2023 Table 36 Raw'!H53</f>
        <v>98.320953000000003</v>
      </c>
      <c r="F71" s="24">
        <f>'AEO 2023 Table 36 Raw'!I53</f>
        <v>98.870079000000004</v>
      </c>
      <c r="G71" s="24">
        <f>'AEO 2023 Table 36 Raw'!J53</f>
        <v>99.844643000000005</v>
      </c>
      <c r="H71" s="24">
        <f>'AEO 2023 Table 36 Raw'!K53</f>
        <v>100.614418</v>
      </c>
      <c r="I71" s="24">
        <f>'AEO 2023 Table 36 Raw'!L53</f>
        <v>101.247078</v>
      </c>
      <c r="J71" s="24">
        <f>'AEO 2023 Table 36 Raw'!M53</f>
        <v>101.616623</v>
      </c>
      <c r="K71" s="24">
        <f>'AEO 2023 Table 36 Raw'!N53</f>
        <v>101.724174</v>
      </c>
      <c r="L71" s="24">
        <f>'AEO 2023 Table 36 Raw'!O53</f>
        <v>101.53801</v>
      </c>
      <c r="M71" s="24">
        <f>'AEO 2023 Table 36 Raw'!P53</f>
        <v>101.311256</v>
      </c>
      <c r="N71" s="24">
        <f>'AEO 2023 Table 36 Raw'!Q53</f>
        <v>100.97640199999999</v>
      </c>
      <c r="O71" s="24">
        <f>'AEO 2023 Table 36 Raw'!R53</f>
        <v>100.756874</v>
      </c>
      <c r="P71" s="24">
        <f>'AEO 2023 Table 36 Raw'!S53</f>
        <v>100.295074</v>
      </c>
      <c r="Q71" s="24">
        <f>'AEO 2023 Table 36 Raw'!T53</f>
        <v>99.678466999999998</v>
      </c>
      <c r="R71" s="24">
        <f>'AEO 2023 Table 36 Raw'!U53</f>
        <v>98.421806000000004</v>
      </c>
      <c r="S71" s="24">
        <f>'AEO 2023 Table 36 Raw'!V53</f>
        <v>97.683716000000004</v>
      </c>
      <c r="T71" s="24">
        <f>'AEO 2023 Table 36 Raw'!W53</f>
        <v>96.918678</v>
      </c>
      <c r="U71" s="24">
        <f>'AEO 2023 Table 36 Raw'!X53</f>
        <v>96.071006999999994</v>
      </c>
      <c r="V71" s="24">
        <f>'AEO 2023 Table 36 Raw'!Y53</f>
        <v>95.130722000000006</v>
      </c>
      <c r="W71" s="24">
        <f>'AEO 2023 Table 36 Raw'!Z53</f>
        <v>94.233086</v>
      </c>
      <c r="X71" s="24">
        <f>'AEO 2023 Table 36 Raw'!AA53</f>
        <v>93.123824999999997</v>
      </c>
      <c r="Y71" s="24">
        <f>'AEO 2023 Table 36 Raw'!AB53</f>
        <v>92.204300000000003</v>
      </c>
      <c r="Z71" s="24">
        <f>'AEO 2023 Table 36 Raw'!AC53</f>
        <v>91.250327999999996</v>
      </c>
      <c r="AA71" s="24">
        <f>'AEO 2023 Table 36 Raw'!AD53</f>
        <v>90.658730000000006</v>
      </c>
      <c r="AB71" s="24">
        <f>'AEO 2023 Table 36 Raw'!AE53</f>
        <v>89.694473000000002</v>
      </c>
      <c r="AC71" s="24">
        <f>'AEO 2023 Table 36 Raw'!AF53</f>
        <v>88.826485000000005</v>
      </c>
      <c r="AD71" s="24">
        <f>'AEO 2023 Table 36 Raw'!AG53</f>
        <v>87.819648999999998</v>
      </c>
      <c r="AE71" s="24">
        <f>'AEO 2023 Table 36 Raw'!AH53</f>
        <v>86.904647999999995</v>
      </c>
      <c r="AF71" s="29">
        <f>'AEO 2023 Table 36 Raw'!AI53</f>
        <v>-2E-3</v>
      </c>
    </row>
    <row r="72" spans="1:32" ht="15" customHeight="1" x14ac:dyDescent="0.35">
      <c r="A72" s="18" t="s">
        <v>343</v>
      </c>
      <c r="B72" s="21" t="s">
        <v>344</v>
      </c>
      <c r="C72" s="24">
        <f>'AEO 2023 Table 36 Raw'!F54</f>
        <v>12.007432</v>
      </c>
      <c r="D72" s="24">
        <f>'AEO 2023 Table 36 Raw'!G54</f>
        <v>12.465114</v>
      </c>
      <c r="E72" s="24">
        <f>'AEO 2023 Table 36 Raw'!H54</f>
        <v>12.775763</v>
      </c>
      <c r="F72" s="24">
        <f>'AEO 2023 Table 36 Raw'!I54</f>
        <v>12.835153999999999</v>
      </c>
      <c r="G72" s="24">
        <f>'AEO 2023 Table 36 Raw'!J54</f>
        <v>12.958027</v>
      </c>
      <c r="H72" s="24">
        <f>'AEO 2023 Table 36 Raw'!K54</f>
        <v>13.056922</v>
      </c>
      <c r="I72" s="24">
        <f>'AEO 2023 Table 36 Raw'!L54</f>
        <v>13.141268999999999</v>
      </c>
      <c r="J72" s="24">
        <f>'AEO 2023 Table 36 Raw'!M54</f>
        <v>13.190033</v>
      </c>
      <c r="K72" s="24">
        <f>'AEO 2023 Table 36 Raw'!N54</f>
        <v>13.202685000000001</v>
      </c>
      <c r="L72" s="24">
        <f>'AEO 2023 Table 36 Raw'!O54</f>
        <v>13.177554000000001</v>
      </c>
      <c r="M72" s="24">
        <f>'AEO 2023 Table 36 Raw'!P54</f>
        <v>13.150479000000001</v>
      </c>
      <c r="N72" s="24">
        <f>'AEO 2023 Table 36 Raw'!Q54</f>
        <v>13.109432999999999</v>
      </c>
      <c r="O72" s="24">
        <f>'AEO 2023 Table 36 Raw'!R54</f>
        <v>13.083599</v>
      </c>
      <c r="P72" s="24">
        <f>'AEO 2023 Table 36 Raw'!S54</f>
        <v>13.026247</v>
      </c>
      <c r="Q72" s="24">
        <f>'AEO 2023 Table 36 Raw'!T54</f>
        <v>12.949903000000001</v>
      </c>
      <c r="R72" s="24">
        <f>'AEO 2023 Table 36 Raw'!U54</f>
        <v>12.790073</v>
      </c>
      <c r="S72" s="24">
        <f>'AEO 2023 Table 36 Raw'!V54</f>
        <v>12.696982999999999</v>
      </c>
      <c r="T72" s="24">
        <f>'AEO 2023 Table 36 Raw'!W54</f>
        <v>12.600635</v>
      </c>
      <c r="U72" s="24">
        <f>'AEO 2023 Table 36 Raw'!X54</f>
        <v>12.493633000000001</v>
      </c>
      <c r="V72" s="24">
        <f>'AEO 2023 Table 36 Raw'!Y54</f>
        <v>12.374180000000001</v>
      </c>
      <c r="W72" s="24">
        <f>'AEO 2023 Table 36 Raw'!Z54</f>
        <v>12.260481</v>
      </c>
      <c r="X72" s="24">
        <f>'AEO 2023 Table 36 Raw'!AA54</f>
        <v>12.119045</v>
      </c>
      <c r="Y72" s="24">
        <f>'AEO 2023 Table 36 Raw'!AB54</f>
        <v>12.002355</v>
      </c>
      <c r="Z72" s="24">
        <f>'AEO 2023 Table 36 Raw'!AC54</f>
        <v>11.880788000000001</v>
      </c>
      <c r="AA72" s="24">
        <f>'AEO 2023 Table 36 Raw'!AD54</f>
        <v>11.808579999999999</v>
      </c>
      <c r="AB72" s="24">
        <f>'AEO 2023 Table 36 Raw'!AE54</f>
        <v>11.685587</v>
      </c>
      <c r="AC72" s="24">
        <f>'AEO 2023 Table 36 Raw'!AF54</f>
        <v>11.575792</v>
      </c>
      <c r="AD72" s="24">
        <f>'AEO 2023 Table 36 Raw'!AG54</f>
        <v>11.447132</v>
      </c>
      <c r="AE72" s="24">
        <f>'AEO 2023 Table 36 Raw'!AH54</f>
        <v>11.331303999999999</v>
      </c>
      <c r="AF72" s="29">
        <f>'AEO 2023 Table 36 Raw'!AI54</f>
        <v>-2E-3</v>
      </c>
    </row>
    <row r="73" spans="1:32" ht="15" customHeight="1" x14ac:dyDescent="0.35">
      <c r="A73" s="18" t="s">
        <v>345</v>
      </c>
      <c r="B73" s="21" t="s">
        <v>346</v>
      </c>
      <c r="C73" s="24">
        <f>'AEO 2023 Table 36 Raw'!F55</f>
        <v>7.4320000000000002E-3</v>
      </c>
      <c r="D73" s="24">
        <f>'AEO 2023 Table 36 Raw'!G55</f>
        <v>7.7629999999999999E-3</v>
      </c>
      <c r="E73" s="24">
        <f>'AEO 2023 Table 36 Raw'!H55</f>
        <v>7.9489999999999995E-3</v>
      </c>
      <c r="F73" s="24">
        <f>'AEO 2023 Table 36 Raw'!I55</f>
        <v>8.0289999999999997E-3</v>
      </c>
      <c r="G73" s="24">
        <f>'AEO 2023 Table 36 Raw'!J55</f>
        <v>8.1410000000000007E-3</v>
      </c>
      <c r="H73" s="24">
        <f>'AEO 2023 Table 36 Raw'!K55</f>
        <v>8.2100000000000003E-3</v>
      </c>
      <c r="I73" s="24">
        <f>'AEO 2023 Table 36 Raw'!L55</f>
        <v>8.2570000000000005E-3</v>
      </c>
      <c r="J73" s="24">
        <f>'AEO 2023 Table 36 Raw'!M55</f>
        <v>8.2789999999999999E-3</v>
      </c>
      <c r="K73" s="24">
        <f>'AEO 2023 Table 36 Raw'!N55</f>
        <v>8.2830000000000004E-3</v>
      </c>
      <c r="L73" s="24">
        <f>'AEO 2023 Table 36 Raw'!O55</f>
        <v>8.2609999999999992E-3</v>
      </c>
      <c r="M73" s="24">
        <f>'AEO 2023 Table 36 Raw'!P55</f>
        <v>8.2290000000000002E-3</v>
      </c>
      <c r="N73" s="24">
        <f>'AEO 2023 Table 36 Raw'!Q55</f>
        <v>8.1890000000000001E-3</v>
      </c>
      <c r="O73" s="24">
        <f>'AEO 2023 Table 36 Raw'!R55</f>
        <v>8.1569999999999993E-3</v>
      </c>
      <c r="P73" s="24">
        <f>'AEO 2023 Table 36 Raw'!S55</f>
        <v>8.1069999999999996E-3</v>
      </c>
      <c r="Q73" s="24">
        <f>'AEO 2023 Table 36 Raw'!T55</f>
        <v>8.0420000000000005E-3</v>
      </c>
      <c r="R73" s="24">
        <f>'AEO 2023 Table 36 Raw'!U55</f>
        <v>7.9609999999999993E-3</v>
      </c>
      <c r="S73" s="24">
        <f>'AEO 2023 Table 36 Raw'!V55</f>
        <v>7.8829999999999994E-3</v>
      </c>
      <c r="T73" s="24">
        <f>'AEO 2023 Table 36 Raw'!W55</f>
        <v>7.803E-3</v>
      </c>
      <c r="U73" s="24">
        <f>'AEO 2023 Table 36 Raw'!X55</f>
        <v>7.7130000000000002E-3</v>
      </c>
      <c r="V73" s="24">
        <f>'AEO 2023 Table 36 Raw'!Y55</f>
        <v>7.6150000000000002E-3</v>
      </c>
      <c r="W73" s="24">
        <f>'AEO 2023 Table 36 Raw'!Z55</f>
        <v>7.5209999999999999E-3</v>
      </c>
      <c r="X73" s="24">
        <f>'AEO 2023 Table 36 Raw'!AA55</f>
        <v>7.3980000000000001E-3</v>
      </c>
      <c r="Y73" s="24">
        <f>'AEO 2023 Table 36 Raw'!AB55</f>
        <v>7.3070000000000001E-3</v>
      </c>
      <c r="Z73" s="24">
        <f>'AEO 2023 Table 36 Raw'!AC55</f>
        <v>7.2150000000000001E-3</v>
      </c>
      <c r="AA73" s="24">
        <f>'AEO 2023 Table 36 Raw'!AD55</f>
        <v>7.143E-3</v>
      </c>
      <c r="AB73" s="24">
        <f>'AEO 2023 Table 36 Raw'!AE55</f>
        <v>7.0499999999999998E-3</v>
      </c>
      <c r="AC73" s="24">
        <f>'AEO 2023 Table 36 Raw'!AF55</f>
        <v>6.9610000000000002E-3</v>
      </c>
      <c r="AD73" s="24">
        <f>'AEO 2023 Table 36 Raw'!AG55</f>
        <v>6.8640000000000003E-3</v>
      </c>
      <c r="AE73" s="24">
        <f>'AEO 2023 Table 36 Raw'!AH55</f>
        <v>6.7689999999999998E-3</v>
      </c>
      <c r="AF73" s="29">
        <f>'AEO 2023 Table 36 Raw'!AI55</f>
        <v>-3.0000000000000001E-3</v>
      </c>
    </row>
    <row r="74" spans="1:32" ht="15" customHeight="1" x14ac:dyDescent="0.35">
      <c r="A74" s="18" t="s">
        <v>347</v>
      </c>
      <c r="B74" s="21" t="s">
        <v>348</v>
      </c>
      <c r="C74" s="24">
        <f>'AEO 2023 Table 36 Raw'!F56</f>
        <v>52.012611</v>
      </c>
      <c r="D74" s="24">
        <f>'AEO 2023 Table 36 Raw'!G56</f>
        <v>54.015754999999999</v>
      </c>
      <c r="E74" s="24">
        <f>'AEO 2023 Table 36 Raw'!H56</f>
        <v>55.245651000000002</v>
      </c>
      <c r="F74" s="24">
        <f>'AEO 2023 Table 36 Raw'!I56</f>
        <v>55.522506999999997</v>
      </c>
      <c r="G74" s="24">
        <f>'AEO 2023 Table 36 Raw'!J56</f>
        <v>56.047764000000001</v>
      </c>
      <c r="H74" s="24">
        <f>'AEO 2023 Table 36 Raw'!K56</f>
        <v>56.442497000000003</v>
      </c>
      <c r="I74" s="24">
        <f>'AEO 2023 Table 36 Raw'!L56</f>
        <v>56.754584999999999</v>
      </c>
      <c r="J74" s="24">
        <f>'AEO 2023 Table 36 Raw'!M56</f>
        <v>56.903236</v>
      </c>
      <c r="K74" s="24">
        <f>'AEO 2023 Table 36 Raw'!N56</f>
        <v>56.888607</v>
      </c>
      <c r="L74" s="24">
        <f>'AEO 2023 Table 36 Raw'!O56</f>
        <v>56.712851999999998</v>
      </c>
      <c r="M74" s="24">
        <f>'AEO 2023 Table 36 Raw'!P56</f>
        <v>56.517417999999999</v>
      </c>
      <c r="N74" s="24">
        <f>'AEO 2023 Table 36 Raw'!Q56</f>
        <v>56.260185</v>
      </c>
      <c r="O74" s="24">
        <f>'AEO 2023 Table 36 Raw'!R56</f>
        <v>56.054282999999998</v>
      </c>
      <c r="P74" s="24">
        <f>'AEO 2023 Table 36 Raw'!S56</f>
        <v>55.704571000000001</v>
      </c>
      <c r="Q74" s="24">
        <f>'AEO 2023 Table 36 Raw'!T56</f>
        <v>55.261519999999997</v>
      </c>
      <c r="R74" s="24">
        <f>'AEO 2023 Table 36 Raw'!U56</f>
        <v>54.562843000000001</v>
      </c>
      <c r="S74" s="24">
        <f>'AEO 2023 Table 36 Raw'!V56</f>
        <v>54.018444000000002</v>
      </c>
      <c r="T74" s="24">
        <f>'AEO 2023 Table 36 Raw'!W56</f>
        <v>53.439864999999998</v>
      </c>
      <c r="U74" s="24">
        <f>'AEO 2023 Table 36 Raw'!X56</f>
        <v>52.799095000000001</v>
      </c>
      <c r="V74" s="24">
        <f>'AEO 2023 Table 36 Raw'!Y56</f>
        <v>52.084651999999998</v>
      </c>
      <c r="W74" s="24">
        <f>'AEO 2023 Table 36 Raw'!Z56</f>
        <v>51.363410999999999</v>
      </c>
      <c r="X74" s="24">
        <f>'AEO 2023 Table 36 Raw'!AA56</f>
        <v>50.487484000000002</v>
      </c>
      <c r="Y74" s="24">
        <f>'AEO 2023 Table 36 Raw'!AB56</f>
        <v>49.676124999999999</v>
      </c>
      <c r="Z74" s="24">
        <f>'AEO 2023 Table 36 Raw'!AC56</f>
        <v>48.788139000000001</v>
      </c>
      <c r="AA74" s="24">
        <f>'AEO 2023 Table 36 Raw'!AD56</f>
        <v>48.012000999999998</v>
      </c>
      <c r="AB74" s="24">
        <f>'AEO 2023 Table 36 Raw'!AE56</f>
        <v>46.925766000000003</v>
      </c>
      <c r="AC74" s="24">
        <f>'AEO 2023 Table 36 Raw'!AF56</f>
        <v>45.703896</v>
      </c>
      <c r="AD74" s="24">
        <f>'AEO 2023 Table 36 Raw'!AG56</f>
        <v>44.05574</v>
      </c>
      <c r="AE74" s="24">
        <f>'AEO 2023 Table 36 Raw'!AH56</f>
        <v>42.693801999999998</v>
      </c>
      <c r="AF74" s="29">
        <f>'AEO 2023 Table 36 Raw'!AI56</f>
        <v>-7.0000000000000001E-3</v>
      </c>
    </row>
    <row r="75" spans="1:32" ht="15" customHeight="1" x14ac:dyDescent="0.35">
      <c r="A75" s="18" t="s">
        <v>349</v>
      </c>
      <c r="B75" s="21" t="s">
        <v>350</v>
      </c>
      <c r="C75" s="24">
        <f>'AEO 2023 Table 36 Raw'!F57</f>
        <v>26.102913000000001</v>
      </c>
      <c r="D75" s="24">
        <f>'AEO 2023 Table 36 Raw'!G57</f>
        <v>27.152719000000001</v>
      </c>
      <c r="E75" s="24">
        <f>'AEO 2023 Table 36 Raw'!H57</f>
        <v>27.997173</v>
      </c>
      <c r="F75" s="24">
        <f>'AEO 2023 Table 36 Raw'!I57</f>
        <v>28.156234999999999</v>
      </c>
      <c r="G75" s="24">
        <f>'AEO 2023 Table 36 Raw'!J57</f>
        <v>28.412040999999999</v>
      </c>
      <c r="H75" s="24">
        <f>'AEO 2023 Table 36 Raw'!K57</f>
        <v>28.617826000000001</v>
      </c>
      <c r="I75" s="24">
        <f>'AEO 2023 Table 36 Raw'!L57</f>
        <v>28.781718999999999</v>
      </c>
      <c r="J75" s="24">
        <f>'AEO 2023 Table 36 Raw'!M57</f>
        <v>28.881858999999999</v>
      </c>
      <c r="K75" s="24">
        <f>'AEO 2023 Table 36 Raw'!N57</f>
        <v>28.919270999999998</v>
      </c>
      <c r="L75" s="24">
        <f>'AEO 2023 Table 36 Raw'!O57</f>
        <v>28.863105999999998</v>
      </c>
      <c r="M75" s="24">
        <f>'AEO 2023 Table 36 Raw'!P57</f>
        <v>28.782406000000002</v>
      </c>
      <c r="N75" s="24">
        <f>'AEO 2023 Table 36 Raw'!Q57</f>
        <v>28.664639000000001</v>
      </c>
      <c r="O75" s="24">
        <f>'AEO 2023 Table 36 Raw'!R57</f>
        <v>28.58287</v>
      </c>
      <c r="P75" s="24">
        <f>'AEO 2023 Table 36 Raw'!S57</f>
        <v>28.431080000000001</v>
      </c>
      <c r="Q75" s="24">
        <f>'AEO 2023 Table 36 Raw'!T57</f>
        <v>28.230478000000002</v>
      </c>
      <c r="R75" s="24">
        <f>'AEO 2023 Table 36 Raw'!U57</f>
        <v>27.752499</v>
      </c>
      <c r="S75" s="24">
        <f>'AEO 2023 Table 36 Raw'!V57</f>
        <v>27.526546</v>
      </c>
      <c r="T75" s="24">
        <f>'AEO 2023 Table 36 Raw'!W57</f>
        <v>27.295058999999998</v>
      </c>
      <c r="U75" s="24">
        <f>'AEO 2023 Table 36 Raw'!X57</f>
        <v>27.037399000000001</v>
      </c>
      <c r="V75" s="24">
        <f>'AEO 2023 Table 36 Raw'!Y57</f>
        <v>26.753869999999999</v>
      </c>
      <c r="W75" s="24">
        <f>'AEO 2023 Table 36 Raw'!Z57</f>
        <v>26.484290999999999</v>
      </c>
      <c r="X75" s="24">
        <f>'AEO 2023 Table 36 Raw'!AA57</f>
        <v>26.160323999999999</v>
      </c>
      <c r="Y75" s="24">
        <f>'AEO 2023 Table 36 Raw'!AB57</f>
        <v>25.885159999999999</v>
      </c>
      <c r="Z75" s="24">
        <f>'AEO 2023 Table 36 Raw'!AC57</f>
        <v>25.601519</v>
      </c>
      <c r="AA75" s="24">
        <f>'AEO 2023 Table 36 Raw'!AD57</f>
        <v>25.421154000000001</v>
      </c>
      <c r="AB75" s="24">
        <f>'AEO 2023 Table 36 Raw'!AE57</f>
        <v>25.134627999999999</v>
      </c>
      <c r="AC75" s="24">
        <f>'AEO 2023 Table 36 Raw'!AF57</f>
        <v>24.876854000000002</v>
      </c>
      <c r="AD75" s="24">
        <f>'AEO 2023 Table 36 Raw'!AG57</f>
        <v>24.580860000000001</v>
      </c>
      <c r="AE75" s="24">
        <f>'AEO 2023 Table 36 Raw'!AH57</f>
        <v>24.309217</v>
      </c>
      <c r="AF75" s="29">
        <f>'AEO 2023 Table 36 Raw'!AI57</f>
        <v>-3.0000000000000001E-3</v>
      </c>
    </row>
    <row r="76" spans="1:32" ht="15" customHeight="1" x14ac:dyDescent="0.35">
      <c r="A76" s="18" t="s">
        <v>351</v>
      </c>
      <c r="B76" s="21" t="s">
        <v>352</v>
      </c>
      <c r="C76" s="24">
        <f>'AEO 2023 Table 36 Raw'!F58</f>
        <v>1.4757659999999999</v>
      </c>
      <c r="D76" s="24">
        <f>'AEO 2023 Table 36 Raw'!G58</f>
        <v>1.5326839999999999</v>
      </c>
      <c r="E76" s="24">
        <f>'AEO 2023 Table 36 Raw'!H58</f>
        <v>1.572022</v>
      </c>
      <c r="F76" s="24">
        <f>'AEO 2023 Table 36 Raw'!I58</f>
        <v>1.5786210000000001</v>
      </c>
      <c r="G76" s="24">
        <f>'AEO 2023 Table 36 Raw'!J58</f>
        <v>1.5959749999999999</v>
      </c>
      <c r="H76" s="24">
        <f>'AEO 2023 Table 36 Raw'!K58</f>
        <v>1.6095010000000001</v>
      </c>
      <c r="I76" s="24">
        <f>'AEO 2023 Table 36 Raw'!L58</f>
        <v>1.6204449999999999</v>
      </c>
      <c r="J76" s="24">
        <f>'AEO 2023 Table 36 Raw'!M58</f>
        <v>1.6276649999999999</v>
      </c>
      <c r="K76" s="24">
        <f>'AEO 2023 Table 36 Raw'!N58</f>
        <v>1.6309739999999999</v>
      </c>
      <c r="L76" s="24">
        <f>'AEO 2023 Table 36 Raw'!O58</f>
        <v>1.629221</v>
      </c>
      <c r="M76" s="24">
        <f>'AEO 2023 Table 36 Raw'!P58</f>
        <v>1.6268180000000001</v>
      </c>
      <c r="N76" s="24">
        <f>'AEO 2023 Table 36 Raw'!Q58</f>
        <v>1.622336</v>
      </c>
      <c r="O76" s="24">
        <f>'AEO 2023 Table 36 Raw'!R58</f>
        <v>1.6196390000000001</v>
      </c>
      <c r="P76" s="24">
        <f>'AEO 2023 Table 36 Raw'!S58</f>
        <v>1.613038</v>
      </c>
      <c r="Q76" s="24">
        <f>'AEO 2023 Table 36 Raw'!T58</f>
        <v>1.6045199999999999</v>
      </c>
      <c r="R76" s="24">
        <f>'AEO 2023 Table 36 Raw'!U58</f>
        <v>1.5851</v>
      </c>
      <c r="S76" s="24">
        <f>'AEO 2023 Table 36 Raw'!V58</f>
        <v>1.57385</v>
      </c>
      <c r="T76" s="24">
        <f>'AEO 2023 Table 36 Raw'!W58</f>
        <v>1.56229</v>
      </c>
      <c r="U76" s="24">
        <f>'AEO 2023 Table 36 Raw'!X58</f>
        <v>1.549139</v>
      </c>
      <c r="V76" s="24">
        <f>'AEO 2023 Table 36 Raw'!Y58</f>
        <v>1.5342830000000001</v>
      </c>
      <c r="W76" s="24">
        <f>'AEO 2023 Table 36 Raw'!Z58</f>
        <v>1.520311</v>
      </c>
      <c r="X76" s="24">
        <f>'AEO 2023 Table 36 Raw'!AA58</f>
        <v>1.501987</v>
      </c>
      <c r="Y76" s="24">
        <f>'AEO 2023 Table 36 Raw'!AB58</f>
        <v>1.4879849999999999</v>
      </c>
      <c r="Z76" s="24">
        <f>'AEO 2023 Table 36 Raw'!AC58</f>
        <v>1.4732160000000001</v>
      </c>
      <c r="AA76" s="24">
        <f>'AEO 2023 Table 36 Raw'!AD58</f>
        <v>1.4655290000000001</v>
      </c>
      <c r="AB76" s="24">
        <f>'AEO 2023 Table 36 Raw'!AE58</f>
        <v>1.450458</v>
      </c>
      <c r="AC76" s="24">
        <f>'AEO 2023 Table 36 Raw'!AF58</f>
        <v>1.437376</v>
      </c>
      <c r="AD76" s="24">
        <f>'AEO 2023 Table 36 Raw'!AG58</f>
        <v>1.4216249999999999</v>
      </c>
      <c r="AE76" s="24">
        <f>'AEO 2023 Table 36 Raw'!AH58</f>
        <v>1.4077189999999999</v>
      </c>
      <c r="AF76" s="29">
        <f>'AEO 2023 Table 36 Raw'!AI58</f>
        <v>-2E-3</v>
      </c>
    </row>
    <row r="77" spans="1:32" ht="15" customHeight="1" x14ac:dyDescent="0.35">
      <c r="A77" s="18" t="s">
        <v>353</v>
      </c>
      <c r="B77" s="21" t="s">
        <v>354</v>
      </c>
      <c r="C77" s="24">
        <f>'AEO 2023 Table 36 Raw'!F59</f>
        <v>0.58296300000000001</v>
      </c>
      <c r="D77" s="24">
        <f>'AEO 2023 Table 36 Raw'!G59</f>
        <v>0.63977200000000001</v>
      </c>
      <c r="E77" s="24">
        <f>'AEO 2023 Table 36 Raw'!H59</f>
        <v>0.69745900000000005</v>
      </c>
      <c r="F77" s="24">
        <f>'AEO 2023 Table 36 Raw'!I59</f>
        <v>0.74443499999999996</v>
      </c>
      <c r="G77" s="24">
        <f>'AEO 2023 Table 36 Raw'!J59</f>
        <v>0.79736899999999999</v>
      </c>
      <c r="H77" s="24">
        <f>'AEO 2023 Table 36 Raw'!K59</f>
        <v>0.85397599999999996</v>
      </c>
      <c r="I77" s="24">
        <f>'AEO 2023 Table 36 Raw'!L59</f>
        <v>0.91521699999999995</v>
      </c>
      <c r="J77" s="24">
        <f>'AEO 2023 Table 36 Raw'!M59</f>
        <v>0.97990200000000005</v>
      </c>
      <c r="K77" s="24">
        <f>'AEO 2023 Table 36 Raw'!N59</f>
        <v>1.0486899999999999</v>
      </c>
      <c r="L77" s="24">
        <f>'AEO 2023 Table 36 Raw'!O59</f>
        <v>1.1214440000000001</v>
      </c>
      <c r="M77" s="24">
        <f>'AEO 2023 Table 36 Raw'!P59</f>
        <v>1.2004459999999999</v>
      </c>
      <c r="N77" s="24">
        <f>'AEO 2023 Table 36 Raw'!Q59</f>
        <v>1.2863150000000001</v>
      </c>
      <c r="O77" s="24">
        <f>'AEO 2023 Table 36 Raw'!R59</f>
        <v>1.3831500000000001</v>
      </c>
      <c r="P77" s="24">
        <f>'AEO 2023 Table 36 Raw'!S59</f>
        <v>1.48702</v>
      </c>
      <c r="Q77" s="24">
        <f>'AEO 2023 Table 36 Raw'!T59</f>
        <v>1.599227</v>
      </c>
      <c r="R77" s="24">
        <f>'AEO 2023 Table 36 Raw'!U59</f>
        <v>1.699166</v>
      </c>
      <c r="S77" s="24">
        <f>'AEO 2023 Table 36 Raw'!V59</f>
        <v>1.8360780000000001</v>
      </c>
      <c r="T77" s="24">
        <f>'AEO 2023 Table 36 Raw'!W59</f>
        <v>1.989325</v>
      </c>
      <c r="U77" s="24">
        <f>'AEO 2023 Table 36 Raw'!X59</f>
        <v>2.1605850000000002</v>
      </c>
      <c r="V77" s="24">
        <f>'AEO 2023 Table 36 Raw'!Y59</f>
        <v>2.3529599999999999</v>
      </c>
      <c r="W77" s="24">
        <f>'AEO 2023 Table 36 Raw'!Z59</f>
        <v>2.5741770000000002</v>
      </c>
      <c r="X77" s="24">
        <f>'AEO 2023 Table 36 Raw'!AA59</f>
        <v>2.8250199999999999</v>
      </c>
      <c r="Y77" s="24">
        <f>'AEO 2023 Table 36 Raw'!AB59</f>
        <v>3.1230699999999998</v>
      </c>
      <c r="Z77" s="24">
        <f>'AEO 2023 Table 36 Raw'!AC59</f>
        <v>3.4774289999999999</v>
      </c>
      <c r="AA77" s="24">
        <f>'AEO 2023 Table 36 Raw'!AD59</f>
        <v>3.922498</v>
      </c>
      <c r="AB77" s="24">
        <f>'AEO 2023 Table 36 Raw'!AE59</f>
        <v>4.4694479999999999</v>
      </c>
      <c r="AC77" s="24">
        <f>'AEO 2023 Table 36 Raw'!AF59</f>
        <v>5.2043210000000002</v>
      </c>
      <c r="AD77" s="24">
        <f>'AEO 2023 Table 36 Raw'!AG59</f>
        <v>6.2864370000000003</v>
      </c>
      <c r="AE77" s="24">
        <f>'AEO 2023 Table 36 Raw'!AH59</f>
        <v>7.1351089999999999</v>
      </c>
      <c r="AF77" s="29">
        <f>'AEO 2023 Table 36 Raw'!AI59</f>
        <v>9.4E-2</v>
      </c>
    </row>
    <row r="78" spans="1:32" ht="15" customHeight="1" x14ac:dyDescent="0.35">
      <c r="A78" s="18" t="s">
        <v>355</v>
      </c>
      <c r="B78" s="21" t="s">
        <v>356</v>
      </c>
      <c r="C78" s="24">
        <f>'AEO 2023 Table 36 Raw'!F60</f>
        <v>2.3116999999999999E-2</v>
      </c>
      <c r="D78" s="24">
        <f>'AEO 2023 Table 36 Raw'!G60</f>
        <v>2.4035000000000001E-2</v>
      </c>
      <c r="E78" s="24">
        <f>'AEO 2023 Table 36 Raw'!H60</f>
        <v>2.4938999999999999E-2</v>
      </c>
      <c r="F78" s="24">
        <f>'AEO 2023 Table 36 Raw'!I60</f>
        <v>2.5099E-2</v>
      </c>
      <c r="G78" s="24">
        <f>'AEO 2023 Table 36 Raw'!J60</f>
        <v>2.5319000000000001E-2</v>
      </c>
      <c r="H78" s="24">
        <f>'AEO 2023 Table 36 Raw'!K60</f>
        <v>2.5482000000000001E-2</v>
      </c>
      <c r="I78" s="24">
        <f>'AEO 2023 Table 36 Raw'!L60</f>
        <v>2.5596000000000001E-2</v>
      </c>
      <c r="J78" s="24">
        <f>'AEO 2023 Table 36 Raw'!M60</f>
        <v>2.5651E-2</v>
      </c>
      <c r="K78" s="24">
        <f>'AEO 2023 Table 36 Raw'!N60</f>
        <v>2.5658E-2</v>
      </c>
      <c r="L78" s="24">
        <f>'AEO 2023 Table 36 Raw'!O60</f>
        <v>2.5572999999999999E-2</v>
      </c>
      <c r="M78" s="24">
        <f>'AEO 2023 Table 36 Raw'!P60</f>
        <v>2.5453E-2</v>
      </c>
      <c r="N78" s="24">
        <f>'AEO 2023 Table 36 Raw'!Q60</f>
        <v>2.5301000000000001E-2</v>
      </c>
      <c r="O78" s="24">
        <f>'AEO 2023 Table 36 Raw'!R60</f>
        <v>2.5183000000000001E-2</v>
      </c>
      <c r="P78" s="24">
        <f>'AEO 2023 Table 36 Raw'!S60</f>
        <v>2.5003000000000001E-2</v>
      </c>
      <c r="Q78" s="24">
        <f>'AEO 2023 Table 36 Raw'!T60</f>
        <v>2.4774000000000001E-2</v>
      </c>
      <c r="R78" s="24">
        <f>'AEO 2023 Table 36 Raw'!U60</f>
        <v>2.4169E-2</v>
      </c>
      <c r="S78" s="24">
        <f>'AEO 2023 Table 36 Raw'!V60</f>
        <v>2.3938999999999998E-2</v>
      </c>
      <c r="T78" s="24">
        <f>'AEO 2023 Table 36 Raw'!W60</f>
        <v>2.3702000000000001E-2</v>
      </c>
      <c r="U78" s="24">
        <f>'AEO 2023 Table 36 Raw'!X60</f>
        <v>2.3444E-2</v>
      </c>
      <c r="V78" s="24">
        <f>'AEO 2023 Table 36 Raw'!Y60</f>
        <v>2.3163E-2</v>
      </c>
      <c r="W78" s="24">
        <f>'AEO 2023 Table 36 Raw'!Z60</f>
        <v>2.2893E-2</v>
      </c>
      <c r="X78" s="24">
        <f>'AEO 2023 Table 36 Raw'!AA60</f>
        <v>2.2575000000000001E-2</v>
      </c>
      <c r="Y78" s="24">
        <f>'AEO 2023 Table 36 Raw'!AB60</f>
        <v>2.2303E-2</v>
      </c>
      <c r="Z78" s="24">
        <f>'AEO 2023 Table 36 Raw'!AC60</f>
        <v>2.2027000000000001E-2</v>
      </c>
      <c r="AA78" s="24">
        <f>'AEO 2023 Table 36 Raw'!AD60</f>
        <v>2.1822999999999999E-2</v>
      </c>
      <c r="AB78" s="24">
        <f>'AEO 2023 Table 36 Raw'!AE60</f>
        <v>2.1545000000000002E-2</v>
      </c>
      <c r="AC78" s="24">
        <f>'AEO 2023 Table 36 Raw'!AF60</f>
        <v>2.1284000000000001E-2</v>
      </c>
      <c r="AD78" s="24">
        <f>'AEO 2023 Table 36 Raw'!AG60</f>
        <v>2.0996999999999998E-2</v>
      </c>
      <c r="AE78" s="24">
        <f>'AEO 2023 Table 36 Raw'!AH60</f>
        <v>2.0722999999999998E-2</v>
      </c>
      <c r="AF78" s="29">
        <f>'AEO 2023 Table 36 Raw'!AI60</f>
        <v>-4.0000000000000001E-3</v>
      </c>
    </row>
    <row r="79" spans="1:32" ht="15" customHeight="1" x14ac:dyDescent="0.35">
      <c r="A79" s="18" t="s">
        <v>357</v>
      </c>
      <c r="B79" s="21" t="s">
        <v>358</v>
      </c>
      <c r="C79" s="24">
        <f>'AEO 2023 Table 36 Raw'!F61</f>
        <v>26.118862</v>
      </c>
      <c r="D79" s="24">
        <f>'AEO 2023 Table 36 Raw'!G61</f>
        <v>28.024412000000002</v>
      </c>
      <c r="E79" s="24">
        <f>'AEO 2023 Table 36 Raw'!H61</f>
        <v>29.477226000000002</v>
      </c>
      <c r="F79" s="24">
        <f>'AEO 2023 Table 36 Raw'!I61</f>
        <v>30.571621</v>
      </c>
      <c r="G79" s="24">
        <f>'AEO 2023 Table 36 Raw'!J61</f>
        <v>31.3964</v>
      </c>
      <c r="H79" s="24">
        <f>'AEO 2023 Table 36 Raw'!K61</f>
        <v>32.010112999999997</v>
      </c>
      <c r="I79" s="24">
        <f>'AEO 2023 Table 36 Raw'!L61</f>
        <v>32.464531000000001</v>
      </c>
      <c r="J79" s="24">
        <f>'AEO 2023 Table 36 Raw'!M61</f>
        <v>32.799759000000002</v>
      </c>
      <c r="K79" s="24">
        <f>'AEO 2023 Table 36 Raw'!N61</f>
        <v>33.046233999999998</v>
      </c>
      <c r="L79" s="24">
        <f>'AEO 2023 Table 36 Raw'!O61</f>
        <v>33.226050999999998</v>
      </c>
      <c r="M79" s="24">
        <f>'AEO 2023 Table 36 Raw'!P61</f>
        <v>33.352477999999998</v>
      </c>
      <c r="N79" s="24">
        <f>'AEO 2023 Table 36 Raw'!Q61</f>
        <v>33.43018</v>
      </c>
      <c r="O79" s="24">
        <f>'AEO 2023 Table 36 Raw'!R61</f>
        <v>33.466476</v>
      </c>
      <c r="P79" s="24">
        <f>'AEO 2023 Table 36 Raw'!S61</f>
        <v>33.469250000000002</v>
      </c>
      <c r="Q79" s="24">
        <f>'AEO 2023 Table 36 Raw'!T61</f>
        <v>33.445160000000001</v>
      </c>
      <c r="R79" s="24">
        <f>'AEO 2023 Table 36 Raw'!U61</f>
        <v>33.397396000000001</v>
      </c>
      <c r="S79" s="24">
        <f>'AEO 2023 Table 36 Raw'!V61</f>
        <v>33.349758000000001</v>
      </c>
      <c r="T79" s="24">
        <f>'AEO 2023 Table 36 Raw'!W61</f>
        <v>33.294384000000001</v>
      </c>
      <c r="U79" s="24">
        <f>'AEO 2023 Table 36 Raw'!X61</f>
        <v>33.234276000000001</v>
      </c>
      <c r="V79" s="24">
        <f>'AEO 2023 Table 36 Raw'!Y61</f>
        <v>33.167285999999997</v>
      </c>
      <c r="W79" s="24">
        <f>'AEO 2023 Table 36 Raw'!Z61</f>
        <v>33.096901000000003</v>
      </c>
      <c r="X79" s="24">
        <f>'AEO 2023 Table 36 Raw'!AA61</f>
        <v>33.025081999999998</v>
      </c>
      <c r="Y79" s="24">
        <f>'AEO 2023 Table 36 Raw'!AB61</f>
        <v>32.951076999999998</v>
      </c>
      <c r="Z79" s="24">
        <f>'AEO 2023 Table 36 Raw'!AC61</f>
        <v>32.875145000000003</v>
      </c>
      <c r="AA79" s="24">
        <f>'AEO 2023 Table 36 Raw'!AD61</f>
        <v>32.799278000000001</v>
      </c>
      <c r="AB79" s="24">
        <f>'AEO 2023 Table 36 Raw'!AE61</f>
        <v>32.723492</v>
      </c>
      <c r="AC79" s="24">
        <f>'AEO 2023 Table 36 Raw'!AF61</f>
        <v>32.646706000000002</v>
      </c>
      <c r="AD79" s="24">
        <f>'AEO 2023 Table 36 Raw'!AG61</f>
        <v>32.569450000000003</v>
      </c>
      <c r="AE79" s="24">
        <f>'AEO 2023 Table 36 Raw'!AH61</f>
        <v>32.494362000000002</v>
      </c>
      <c r="AF79" s="29">
        <f>'AEO 2023 Table 36 Raw'!AI61</f>
        <v>8.0000000000000002E-3</v>
      </c>
    </row>
    <row r="80" spans="1:32" ht="15" customHeight="1" x14ac:dyDescent="0.35">
      <c r="A80" s="18" t="s">
        <v>359</v>
      </c>
      <c r="B80" s="21" t="s">
        <v>344</v>
      </c>
      <c r="C80" s="24">
        <f>'AEO 2023 Table 36 Raw'!F62</f>
        <v>0</v>
      </c>
      <c r="D80" s="24">
        <f>'AEO 2023 Table 36 Raw'!G62</f>
        <v>0</v>
      </c>
      <c r="E80" s="24">
        <f>'AEO 2023 Table 36 Raw'!H62</f>
        <v>0</v>
      </c>
      <c r="F80" s="24">
        <f>'AEO 2023 Table 36 Raw'!I62</f>
        <v>0</v>
      </c>
      <c r="G80" s="24">
        <f>'AEO 2023 Table 36 Raw'!J62</f>
        <v>0</v>
      </c>
      <c r="H80" s="24">
        <f>'AEO 2023 Table 36 Raw'!K62</f>
        <v>0</v>
      </c>
      <c r="I80" s="24">
        <f>'AEO 2023 Table 36 Raw'!L62</f>
        <v>0</v>
      </c>
      <c r="J80" s="24">
        <f>'AEO 2023 Table 36 Raw'!M62</f>
        <v>0</v>
      </c>
      <c r="K80" s="24">
        <f>'AEO 2023 Table 36 Raw'!N62</f>
        <v>0</v>
      </c>
      <c r="L80" s="24">
        <f>'AEO 2023 Table 36 Raw'!O62</f>
        <v>0</v>
      </c>
      <c r="M80" s="24">
        <f>'AEO 2023 Table 36 Raw'!P62</f>
        <v>0</v>
      </c>
      <c r="N80" s="24">
        <f>'AEO 2023 Table 36 Raw'!Q62</f>
        <v>0</v>
      </c>
      <c r="O80" s="24">
        <f>'AEO 2023 Table 36 Raw'!R62</f>
        <v>0</v>
      </c>
      <c r="P80" s="24">
        <f>'AEO 2023 Table 36 Raw'!S62</f>
        <v>0</v>
      </c>
      <c r="Q80" s="24">
        <f>'AEO 2023 Table 36 Raw'!T62</f>
        <v>0</v>
      </c>
      <c r="R80" s="24">
        <f>'AEO 2023 Table 36 Raw'!U62</f>
        <v>0</v>
      </c>
      <c r="S80" s="24">
        <f>'AEO 2023 Table 36 Raw'!V62</f>
        <v>0</v>
      </c>
      <c r="T80" s="24">
        <f>'AEO 2023 Table 36 Raw'!W62</f>
        <v>0</v>
      </c>
      <c r="U80" s="24">
        <f>'AEO 2023 Table 36 Raw'!X62</f>
        <v>0</v>
      </c>
      <c r="V80" s="24">
        <f>'AEO 2023 Table 36 Raw'!Y62</f>
        <v>0</v>
      </c>
      <c r="W80" s="24">
        <f>'AEO 2023 Table 36 Raw'!Z62</f>
        <v>0</v>
      </c>
      <c r="X80" s="24">
        <f>'AEO 2023 Table 36 Raw'!AA62</f>
        <v>0</v>
      </c>
      <c r="Y80" s="24">
        <f>'AEO 2023 Table 36 Raw'!AB62</f>
        <v>0</v>
      </c>
      <c r="Z80" s="24">
        <f>'AEO 2023 Table 36 Raw'!AC62</f>
        <v>0</v>
      </c>
      <c r="AA80" s="24">
        <f>'AEO 2023 Table 36 Raw'!AD62</f>
        <v>0</v>
      </c>
      <c r="AB80" s="24">
        <f>'AEO 2023 Table 36 Raw'!AE62</f>
        <v>0</v>
      </c>
      <c r="AC80" s="24">
        <f>'AEO 2023 Table 36 Raw'!AF62</f>
        <v>0</v>
      </c>
      <c r="AD80" s="24">
        <f>'AEO 2023 Table 36 Raw'!AG62</f>
        <v>0</v>
      </c>
      <c r="AE80" s="24">
        <f>'AEO 2023 Table 36 Raw'!AH62</f>
        <v>0</v>
      </c>
      <c r="AF80" s="29" t="str">
        <f>'AEO 2023 Table 36 Raw'!AI62</f>
        <v>- -</v>
      </c>
    </row>
    <row r="81" spans="1:32" ht="15" customHeight="1" x14ac:dyDescent="0.35">
      <c r="A81" s="18" t="s">
        <v>360</v>
      </c>
      <c r="B81" s="21" t="s">
        <v>346</v>
      </c>
      <c r="C81" s="24">
        <f>'AEO 2023 Table 36 Raw'!F63</f>
        <v>0</v>
      </c>
      <c r="D81" s="24">
        <f>'AEO 2023 Table 36 Raw'!G63</f>
        <v>0</v>
      </c>
      <c r="E81" s="24">
        <f>'AEO 2023 Table 36 Raw'!H63</f>
        <v>0</v>
      </c>
      <c r="F81" s="24">
        <f>'AEO 2023 Table 36 Raw'!I63</f>
        <v>0</v>
      </c>
      <c r="G81" s="24">
        <f>'AEO 2023 Table 36 Raw'!J63</f>
        <v>0</v>
      </c>
      <c r="H81" s="24">
        <f>'AEO 2023 Table 36 Raw'!K63</f>
        <v>0</v>
      </c>
      <c r="I81" s="24">
        <f>'AEO 2023 Table 36 Raw'!L63</f>
        <v>0</v>
      </c>
      <c r="J81" s="24">
        <f>'AEO 2023 Table 36 Raw'!M63</f>
        <v>0</v>
      </c>
      <c r="K81" s="24">
        <f>'AEO 2023 Table 36 Raw'!N63</f>
        <v>0</v>
      </c>
      <c r="L81" s="24">
        <f>'AEO 2023 Table 36 Raw'!O63</f>
        <v>0</v>
      </c>
      <c r="M81" s="24">
        <f>'AEO 2023 Table 36 Raw'!P63</f>
        <v>0</v>
      </c>
      <c r="N81" s="24">
        <f>'AEO 2023 Table 36 Raw'!Q63</f>
        <v>0</v>
      </c>
      <c r="O81" s="24">
        <f>'AEO 2023 Table 36 Raw'!R63</f>
        <v>0</v>
      </c>
      <c r="P81" s="24">
        <f>'AEO 2023 Table 36 Raw'!S63</f>
        <v>0</v>
      </c>
      <c r="Q81" s="24">
        <f>'AEO 2023 Table 36 Raw'!T63</f>
        <v>0</v>
      </c>
      <c r="R81" s="24">
        <f>'AEO 2023 Table 36 Raw'!U63</f>
        <v>0</v>
      </c>
      <c r="S81" s="24">
        <f>'AEO 2023 Table 36 Raw'!V63</f>
        <v>0</v>
      </c>
      <c r="T81" s="24">
        <f>'AEO 2023 Table 36 Raw'!W63</f>
        <v>0</v>
      </c>
      <c r="U81" s="24">
        <f>'AEO 2023 Table 36 Raw'!X63</f>
        <v>0</v>
      </c>
      <c r="V81" s="24">
        <f>'AEO 2023 Table 36 Raw'!Y63</f>
        <v>0</v>
      </c>
      <c r="W81" s="24">
        <f>'AEO 2023 Table 36 Raw'!Z63</f>
        <v>0</v>
      </c>
      <c r="X81" s="24">
        <f>'AEO 2023 Table 36 Raw'!AA63</f>
        <v>0</v>
      </c>
      <c r="Y81" s="24">
        <f>'AEO 2023 Table 36 Raw'!AB63</f>
        <v>0</v>
      </c>
      <c r="Z81" s="24">
        <f>'AEO 2023 Table 36 Raw'!AC63</f>
        <v>0</v>
      </c>
      <c r="AA81" s="24">
        <f>'AEO 2023 Table 36 Raw'!AD63</f>
        <v>0</v>
      </c>
      <c r="AB81" s="24">
        <f>'AEO 2023 Table 36 Raw'!AE63</f>
        <v>0</v>
      </c>
      <c r="AC81" s="24">
        <f>'AEO 2023 Table 36 Raw'!AF63</f>
        <v>0</v>
      </c>
      <c r="AD81" s="24">
        <f>'AEO 2023 Table 36 Raw'!AG63</f>
        <v>0</v>
      </c>
      <c r="AE81" s="24">
        <f>'AEO 2023 Table 36 Raw'!AH63</f>
        <v>0</v>
      </c>
      <c r="AF81" s="29" t="str">
        <f>'AEO 2023 Table 36 Raw'!AI63</f>
        <v>- -</v>
      </c>
    </row>
    <row r="82" spans="1:32" ht="15" customHeight="1" x14ac:dyDescent="0.35">
      <c r="A82" s="18" t="s">
        <v>361</v>
      </c>
      <c r="B82" s="21" t="s">
        <v>348</v>
      </c>
      <c r="C82" s="24">
        <f>'AEO 2023 Table 36 Raw'!F64</f>
        <v>26.118862</v>
      </c>
      <c r="D82" s="24">
        <f>'AEO 2023 Table 36 Raw'!G64</f>
        <v>28.024412000000002</v>
      </c>
      <c r="E82" s="24">
        <f>'AEO 2023 Table 36 Raw'!H64</f>
        <v>29.477226000000002</v>
      </c>
      <c r="F82" s="24">
        <f>'AEO 2023 Table 36 Raw'!I64</f>
        <v>30.571621</v>
      </c>
      <c r="G82" s="24">
        <f>'AEO 2023 Table 36 Raw'!J64</f>
        <v>31.3964</v>
      </c>
      <c r="H82" s="24">
        <f>'AEO 2023 Table 36 Raw'!K64</f>
        <v>32.010112999999997</v>
      </c>
      <c r="I82" s="24">
        <f>'AEO 2023 Table 36 Raw'!L64</f>
        <v>32.464531000000001</v>
      </c>
      <c r="J82" s="24">
        <f>'AEO 2023 Table 36 Raw'!M64</f>
        <v>32.799759000000002</v>
      </c>
      <c r="K82" s="24">
        <f>'AEO 2023 Table 36 Raw'!N64</f>
        <v>33.046233999999998</v>
      </c>
      <c r="L82" s="24">
        <f>'AEO 2023 Table 36 Raw'!O64</f>
        <v>33.226050999999998</v>
      </c>
      <c r="M82" s="24">
        <f>'AEO 2023 Table 36 Raw'!P64</f>
        <v>33.352477999999998</v>
      </c>
      <c r="N82" s="24">
        <f>'AEO 2023 Table 36 Raw'!Q64</f>
        <v>33.43018</v>
      </c>
      <c r="O82" s="24">
        <f>'AEO 2023 Table 36 Raw'!R64</f>
        <v>33.466476</v>
      </c>
      <c r="P82" s="24">
        <f>'AEO 2023 Table 36 Raw'!S64</f>
        <v>33.469250000000002</v>
      </c>
      <c r="Q82" s="24">
        <f>'AEO 2023 Table 36 Raw'!T64</f>
        <v>33.445160000000001</v>
      </c>
      <c r="R82" s="24">
        <f>'AEO 2023 Table 36 Raw'!U64</f>
        <v>33.397396000000001</v>
      </c>
      <c r="S82" s="24">
        <f>'AEO 2023 Table 36 Raw'!V64</f>
        <v>33.349758000000001</v>
      </c>
      <c r="T82" s="24">
        <f>'AEO 2023 Table 36 Raw'!W64</f>
        <v>33.294384000000001</v>
      </c>
      <c r="U82" s="24">
        <f>'AEO 2023 Table 36 Raw'!X64</f>
        <v>33.234276000000001</v>
      </c>
      <c r="V82" s="24">
        <f>'AEO 2023 Table 36 Raw'!Y64</f>
        <v>33.167285999999997</v>
      </c>
      <c r="W82" s="24">
        <f>'AEO 2023 Table 36 Raw'!Z64</f>
        <v>33.096901000000003</v>
      </c>
      <c r="X82" s="24">
        <f>'AEO 2023 Table 36 Raw'!AA64</f>
        <v>33.025081999999998</v>
      </c>
      <c r="Y82" s="24">
        <f>'AEO 2023 Table 36 Raw'!AB64</f>
        <v>32.951076999999998</v>
      </c>
      <c r="Z82" s="24">
        <f>'AEO 2023 Table 36 Raw'!AC64</f>
        <v>32.875145000000003</v>
      </c>
      <c r="AA82" s="24">
        <f>'AEO 2023 Table 36 Raw'!AD64</f>
        <v>32.799278000000001</v>
      </c>
      <c r="AB82" s="24">
        <f>'AEO 2023 Table 36 Raw'!AE64</f>
        <v>32.723492</v>
      </c>
      <c r="AC82" s="24">
        <f>'AEO 2023 Table 36 Raw'!AF64</f>
        <v>32.646706000000002</v>
      </c>
      <c r="AD82" s="24">
        <f>'AEO 2023 Table 36 Raw'!AG64</f>
        <v>32.569450000000003</v>
      </c>
      <c r="AE82" s="24">
        <f>'AEO 2023 Table 36 Raw'!AH64</f>
        <v>32.494362000000002</v>
      </c>
      <c r="AF82" s="29">
        <f>'AEO 2023 Table 36 Raw'!AI64</f>
        <v>8.0000000000000002E-3</v>
      </c>
    </row>
    <row r="83" spans="1:32" ht="15" customHeight="1" x14ac:dyDescent="0.35">
      <c r="A83" s="18" t="s">
        <v>362</v>
      </c>
      <c r="B83" s="21" t="s">
        <v>350</v>
      </c>
      <c r="C83" s="24">
        <f>'AEO 2023 Table 36 Raw'!F65</f>
        <v>0</v>
      </c>
      <c r="D83" s="24">
        <f>'AEO 2023 Table 36 Raw'!G65</f>
        <v>0</v>
      </c>
      <c r="E83" s="24">
        <f>'AEO 2023 Table 36 Raw'!H65</f>
        <v>0</v>
      </c>
      <c r="F83" s="24">
        <f>'AEO 2023 Table 36 Raw'!I65</f>
        <v>0</v>
      </c>
      <c r="G83" s="24">
        <f>'AEO 2023 Table 36 Raw'!J65</f>
        <v>0</v>
      </c>
      <c r="H83" s="24">
        <f>'AEO 2023 Table 36 Raw'!K65</f>
        <v>0</v>
      </c>
      <c r="I83" s="24">
        <f>'AEO 2023 Table 36 Raw'!L65</f>
        <v>0</v>
      </c>
      <c r="J83" s="24">
        <f>'AEO 2023 Table 36 Raw'!M65</f>
        <v>0</v>
      </c>
      <c r="K83" s="24">
        <f>'AEO 2023 Table 36 Raw'!N65</f>
        <v>0</v>
      </c>
      <c r="L83" s="24">
        <f>'AEO 2023 Table 36 Raw'!O65</f>
        <v>0</v>
      </c>
      <c r="M83" s="24">
        <f>'AEO 2023 Table 36 Raw'!P65</f>
        <v>0</v>
      </c>
      <c r="N83" s="24">
        <f>'AEO 2023 Table 36 Raw'!Q65</f>
        <v>0</v>
      </c>
      <c r="O83" s="24">
        <f>'AEO 2023 Table 36 Raw'!R65</f>
        <v>0</v>
      </c>
      <c r="P83" s="24">
        <f>'AEO 2023 Table 36 Raw'!S65</f>
        <v>0</v>
      </c>
      <c r="Q83" s="24">
        <f>'AEO 2023 Table 36 Raw'!T65</f>
        <v>0</v>
      </c>
      <c r="R83" s="24">
        <f>'AEO 2023 Table 36 Raw'!U65</f>
        <v>0</v>
      </c>
      <c r="S83" s="24">
        <f>'AEO 2023 Table 36 Raw'!V65</f>
        <v>0</v>
      </c>
      <c r="T83" s="24">
        <f>'AEO 2023 Table 36 Raw'!W65</f>
        <v>0</v>
      </c>
      <c r="U83" s="24">
        <f>'AEO 2023 Table 36 Raw'!X65</f>
        <v>0</v>
      </c>
      <c r="V83" s="24">
        <f>'AEO 2023 Table 36 Raw'!Y65</f>
        <v>0</v>
      </c>
      <c r="W83" s="24">
        <f>'AEO 2023 Table 36 Raw'!Z65</f>
        <v>0</v>
      </c>
      <c r="X83" s="24">
        <f>'AEO 2023 Table 36 Raw'!AA65</f>
        <v>0</v>
      </c>
      <c r="Y83" s="24">
        <f>'AEO 2023 Table 36 Raw'!AB65</f>
        <v>0</v>
      </c>
      <c r="Z83" s="24">
        <f>'AEO 2023 Table 36 Raw'!AC65</f>
        <v>0</v>
      </c>
      <c r="AA83" s="24">
        <f>'AEO 2023 Table 36 Raw'!AD65</f>
        <v>0</v>
      </c>
      <c r="AB83" s="24">
        <f>'AEO 2023 Table 36 Raw'!AE65</f>
        <v>0</v>
      </c>
      <c r="AC83" s="24">
        <f>'AEO 2023 Table 36 Raw'!AF65</f>
        <v>0</v>
      </c>
      <c r="AD83" s="24">
        <f>'AEO 2023 Table 36 Raw'!AG65</f>
        <v>0</v>
      </c>
      <c r="AE83" s="24">
        <f>'AEO 2023 Table 36 Raw'!AH65</f>
        <v>0</v>
      </c>
      <c r="AF83" s="29" t="str">
        <f>'AEO 2023 Table 36 Raw'!AI65</f>
        <v>- -</v>
      </c>
    </row>
    <row r="84" spans="1:32" ht="15" customHeight="1" x14ac:dyDescent="0.35">
      <c r="A84" s="18" t="s">
        <v>363</v>
      </c>
      <c r="B84" s="21" t="s">
        <v>352</v>
      </c>
      <c r="C84" s="24">
        <f>'AEO 2023 Table 36 Raw'!F66</f>
        <v>0</v>
      </c>
      <c r="D84" s="24">
        <f>'AEO 2023 Table 36 Raw'!G66</f>
        <v>0</v>
      </c>
      <c r="E84" s="24">
        <f>'AEO 2023 Table 36 Raw'!H66</f>
        <v>0</v>
      </c>
      <c r="F84" s="24">
        <f>'AEO 2023 Table 36 Raw'!I66</f>
        <v>0</v>
      </c>
      <c r="G84" s="24">
        <f>'AEO 2023 Table 36 Raw'!J66</f>
        <v>0</v>
      </c>
      <c r="H84" s="24">
        <f>'AEO 2023 Table 36 Raw'!K66</f>
        <v>0</v>
      </c>
      <c r="I84" s="24">
        <f>'AEO 2023 Table 36 Raw'!L66</f>
        <v>0</v>
      </c>
      <c r="J84" s="24">
        <f>'AEO 2023 Table 36 Raw'!M66</f>
        <v>0</v>
      </c>
      <c r="K84" s="24">
        <f>'AEO 2023 Table 36 Raw'!N66</f>
        <v>0</v>
      </c>
      <c r="L84" s="24">
        <f>'AEO 2023 Table 36 Raw'!O66</f>
        <v>0</v>
      </c>
      <c r="M84" s="24">
        <f>'AEO 2023 Table 36 Raw'!P66</f>
        <v>0</v>
      </c>
      <c r="N84" s="24">
        <f>'AEO 2023 Table 36 Raw'!Q66</f>
        <v>0</v>
      </c>
      <c r="O84" s="24">
        <f>'AEO 2023 Table 36 Raw'!R66</f>
        <v>0</v>
      </c>
      <c r="P84" s="24">
        <f>'AEO 2023 Table 36 Raw'!S66</f>
        <v>0</v>
      </c>
      <c r="Q84" s="24">
        <f>'AEO 2023 Table 36 Raw'!T66</f>
        <v>0</v>
      </c>
      <c r="R84" s="24">
        <f>'AEO 2023 Table 36 Raw'!U66</f>
        <v>0</v>
      </c>
      <c r="S84" s="24">
        <f>'AEO 2023 Table 36 Raw'!V66</f>
        <v>0</v>
      </c>
      <c r="T84" s="24">
        <f>'AEO 2023 Table 36 Raw'!W66</f>
        <v>0</v>
      </c>
      <c r="U84" s="24">
        <f>'AEO 2023 Table 36 Raw'!X66</f>
        <v>0</v>
      </c>
      <c r="V84" s="24">
        <f>'AEO 2023 Table 36 Raw'!Y66</f>
        <v>0</v>
      </c>
      <c r="W84" s="24">
        <f>'AEO 2023 Table 36 Raw'!Z66</f>
        <v>0</v>
      </c>
      <c r="X84" s="24">
        <f>'AEO 2023 Table 36 Raw'!AA66</f>
        <v>0</v>
      </c>
      <c r="Y84" s="24">
        <f>'AEO 2023 Table 36 Raw'!AB66</f>
        <v>0</v>
      </c>
      <c r="Z84" s="24">
        <f>'AEO 2023 Table 36 Raw'!AC66</f>
        <v>0</v>
      </c>
      <c r="AA84" s="24">
        <f>'AEO 2023 Table 36 Raw'!AD66</f>
        <v>0</v>
      </c>
      <c r="AB84" s="24">
        <f>'AEO 2023 Table 36 Raw'!AE66</f>
        <v>0</v>
      </c>
      <c r="AC84" s="24">
        <f>'AEO 2023 Table 36 Raw'!AF66</f>
        <v>0</v>
      </c>
      <c r="AD84" s="24">
        <f>'AEO 2023 Table 36 Raw'!AG66</f>
        <v>0</v>
      </c>
      <c r="AE84" s="24">
        <f>'AEO 2023 Table 36 Raw'!AH66</f>
        <v>0</v>
      </c>
      <c r="AF84" s="29" t="str">
        <f>'AEO 2023 Table 36 Raw'!AI66</f>
        <v>- -</v>
      </c>
    </row>
    <row r="85" spans="1:32" ht="15" customHeight="1" x14ac:dyDescent="0.35">
      <c r="A85" s="18" t="s">
        <v>364</v>
      </c>
      <c r="B85" s="21" t="s">
        <v>354</v>
      </c>
      <c r="C85" s="24">
        <f>'AEO 2023 Table 36 Raw'!F67</f>
        <v>0</v>
      </c>
      <c r="D85" s="24">
        <f>'AEO 2023 Table 36 Raw'!G67</f>
        <v>0</v>
      </c>
      <c r="E85" s="24">
        <f>'AEO 2023 Table 36 Raw'!H67</f>
        <v>0</v>
      </c>
      <c r="F85" s="24">
        <f>'AEO 2023 Table 36 Raw'!I67</f>
        <v>0</v>
      </c>
      <c r="G85" s="24">
        <f>'AEO 2023 Table 36 Raw'!J67</f>
        <v>0</v>
      </c>
      <c r="H85" s="24">
        <f>'AEO 2023 Table 36 Raw'!K67</f>
        <v>0</v>
      </c>
      <c r="I85" s="24">
        <f>'AEO 2023 Table 36 Raw'!L67</f>
        <v>0</v>
      </c>
      <c r="J85" s="24">
        <f>'AEO 2023 Table 36 Raw'!M67</f>
        <v>0</v>
      </c>
      <c r="K85" s="24">
        <f>'AEO 2023 Table 36 Raw'!N67</f>
        <v>0</v>
      </c>
      <c r="L85" s="24">
        <f>'AEO 2023 Table 36 Raw'!O67</f>
        <v>0</v>
      </c>
      <c r="M85" s="24">
        <f>'AEO 2023 Table 36 Raw'!P67</f>
        <v>0</v>
      </c>
      <c r="N85" s="24">
        <f>'AEO 2023 Table 36 Raw'!Q67</f>
        <v>0</v>
      </c>
      <c r="O85" s="24">
        <f>'AEO 2023 Table 36 Raw'!R67</f>
        <v>0</v>
      </c>
      <c r="P85" s="24">
        <f>'AEO 2023 Table 36 Raw'!S67</f>
        <v>0</v>
      </c>
      <c r="Q85" s="24">
        <f>'AEO 2023 Table 36 Raw'!T67</f>
        <v>0</v>
      </c>
      <c r="R85" s="24">
        <f>'AEO 2023 Table 36 Raw'!U67</f>
        <v>0</v>
      </c>
      <c r="S85" s="24">
        <f>'AEO 2023 Table 36 Raw'!V67</f>
        <v>0</v>
      </c>
      <c r="T85" s="24">
        <f>'AEO 2023 Table 36 Raw'!W67</f>
        <v>0</v>
      </c>
      <c r="U85" s="24">
        <f>'AEO 2023 Table 36 Raw'!X67</f>
        <v>0</v>
      </c>
      <c r="V85" s="24">
        <f>'AEO 2023 Table 36 Raw'!Y67</f>
        <v>0</v>
      </c>
      <c r="W85" s="24">
        <f>'AEO 2023 Table 36 Raw'!Z67</f>
        <v>0</v>
      </c>
      <c r="X85" s="24">
        <f>'AEO 2023 Table 36 Raw'!AA67</f>
        <v>0</v>
      </c>
      <c r="Y85" s="24">
        <f>'AEO 2023 Table 36 Raw'!AB67</f>
        <v>0</v>
      </c>
      <c r="Z85" s="24">
        <f>'AEO 2023 Table 36 Raw'!AC67</f>
        <v>0</v>
      </c>
      <c r="AA85" s="24">
        <f>'AEO 2023 Table 36 Raw'!AD67</f>
        <v>0</v>
      </c>
      <c r="AB85" s="24">
        <f>'AEO 2023 Table 36 Raw'!AE67</f>
        <v>0</v>
      </c>
      <c r="AC85" s="24">
        <f>'AEO 2023 Table 36 Raw'!AF67</f>
        <v>0</v>
      </c>
      <c r="AD85" s="24">
        <f>'AEO 2023 Table 36 Raw'!AG67</f>
        <v>0</v>
      </c>
      <c r="AE85" s="24">
        <f>'AEO 2023 Table 36 Raw'!AH67</f>
        <v>0</v>
      </c>
      <c r="AF85" s="29" t="str">
        <f>'AEO 2023 Table 36 Raw'!AI67</f>
        <v>- -</v>
      </c>
    </row>
    <row r="86" spans="1:32" ht="15" customHeight="1" x14ac:dyDescent="0.35">
      <c r="A86" s="18" t="s">
        <v>365</v>
      </c>
      <c r="B86" s="21" t="s">
        <v>356</v>
      </c>
      <c r="C86" s="24">
        <f>'AEO 2023 Table 36 Raw'!F68</f>
        <v>0</v>
      </c>
      <c r="D86" s="24">
        <f>'AEO 2023 Table 36 Raw'!G68</f>
        <v>0</v>
      </c>
      <c r="E86" s="24">
        <f>'AEO 2023 Table 36 Raw'!H68</f>
        <v>0</v>
      </c>
      <c r="F86" s="24">
        <f>'AEO 2023 Table 36 Raw'!I68</f>
        <v>0</v>
      </c>
      <c r="G86" s="24">
        <f>'AEO 2023 Table 36 Raw'!J68</f>
        <v>0</v>
      </c>
      <c r="H86" s="24">
        <f>'AEO 2023 Table 36 Raw'!K68</f>
        <v>0</v>
      </c>
      <c r="I86" s="24">
        <f>'AEO 2023 Table 36 Raw'!L68</f>
        <v>0</v>
      </c>
      <c r="J86" s="24">
        <f>'AEO 2023 Table 36 Raw'!M68</f>
        <v>0</v>
      </c>
      <c r="K86" s="24">
        <f>'AEO 2023 Table 36 Raw'!N68</f>
        <v>0</v>
      </c>
      <c r="L86" s="24">
        <f>'AEO 2023 Table 36 Raw'!O68</f>
        <v>0</v>
      </c>
      <c r="M86" s="24">
        <f>'AEO 2023 Table 36 Raw'!P68</f>
        <v>0</v>
      </c>
      <c r="N86" s="24">
        <f>'AEO 2023 Table 36 Raw'!Q68</f>
        <v>0</v>
      </c>
      <c r="O86" s="24">
        <f>'AEO 2023 Table 36 Raw'!R68</f>
        <v>0</v>
      </c>
      <c r="P86" s="24">
        <f>'AEO 2023 Table 36 Raw'!S68</f>
        <v>0</v>
      </c>
      <c r="Q86" s="24">
        <f>'AEO 2023 Table 36 Raw'!T68</f>
        <v>0</v>
      </c>
      <c r="R86" s="24">
        <f>'AEO 2023 Table 36 Raw'!U68</f>
        <v>0</v>
      </c>
      <c r="S86" s="24">
        <f>'AEO 2023 Table 36 Raw'!V68</f>
        <v>0</v>
      </c>
      <c r="T86" s="24">
        <f>'AEO 2023 Table 36 Raw'!W68</f>
        <v>0</v>
      </c>
      <c r="U86" s="24">
        <f>'AEO 2023 Table 36 Raw'!X68</f>
        <v>0</v>
      </c>
      <c r="V86" s="24">
        <f>'AEO 2023 Table 36 Raw'!Y68</f>
        <v>0</v>
      </c>
      <c r="W86" s="24">
        <f>'AEO 2023 Table 36 Raw'!Z68</f>
        <v>0</v>
      </c>
      <c r="X86" s="24">
        <f>'AEO 2023 Table 36 Raw'!AA68</f>
        <v>0</v>
      </c>
      <c r="Y86" s="24">
        <f>'AEO 2023 Table 36 Raw'!AB68</f>
        <v>0</v>
      </c>
      <c r="Z86" s="24">
        <f>'AEO 2023 Table 36 Raw'!AC68</f>
        <v>0</v>
      </c>
      <c r="AA86" s="24">
        <f>'AEO 2023 Table 36 Raw'!AD68</f>
        <v>0</v>
      </c>
      <c r="AB86" s="24">
        <f>'AEO 2023 Table 36 Raw'!AE68</f>
        <v>0</v>
      </c>
      <c r="AC86" s="24">
        <f>'AEO 2023 Table 36 Raw'!AF68</f>
        <v>0</v>
      </c>
      <c r="AD86" s="24">
        <f>'AEO 2023 Table 36 Raw'!AG68</f>
        <v>0</v>
      </c>
      <c r="AE86" s="24">
        <f>'AEO 2023 Table 36 Raw'!AH68</f>
        <v>0</v>
      </c>
      <c r="AF86" s="29" t="str">
        <f>'AEO 2023 Table 36 Raw'!AI68</f>
        <v>- -</v>
      </c>
    </row>
    <row r="87" spans="1:32" ht="15" customHeight="1" x14ac:dyDescent="0.35">
      <c r="A87" s="18" t="s">
        <v>366</v>
      </c>
      <c r="B87" s="21" t="s">
        <v>367</v>
      </c>
      <c r="C87" s="24">
        <f>'AEO 2023 Table 36 Raw'!F69</f>
        <v>93.831894000000005</v>
      </c>
      <c r="D87" s="24">
        <f>'AEO 2023 Table 36 Raw'!G69</f>
        <v>98.450194999999994</v>
      </c>
      <c r="E87" s="24">
        <f>'AEO 2023 Table 36 Raw'!H69</f>
        <v>99.158546000000001</v>
      </c>
      <c r="F87" s="24">
        <f>'AEO 2023 Table 36 Raw'!I69</f>
        <v>98.571014000000005</v>
      </c>
      <c r="G87" s="24">
        <f>'AEO 2023 Table 36 Raw'!J69</f>
        <v>97.556511</v>
      </c>
      <c r="H87" s="24">
        <f>'AEO 2023 Table 36 Raw'!K69</f>
        <v>96.613395999999995</v>
      </c>
      <c r="I87" s="24">
        <f>'AEO 2023 Table 36 Raw'!L69</f>
        <v>95.691032000000007</v>
      </c>
      <c r="J87" s="24">
        <f>'AEO 2023 Table 36 Raw'!M69</f>
        <v>94.739861000000005</v>
      </c>
      <c r="K87" s="24">
        <f>'AEO 2023 Table 36 Raw'!N69</f>
        <v>93.777550000000005</v>
      </c>
      <c r="L87" s="24">
        <f>'AEO 2023 Table 36 Raw'!O69</f>
        <v>92.791618</v>
      </c>
      <c r="M87" s="24">
        <f>'AEO 2023 Table 36 Raw'!P69</f>
        <v>91.866196000000002</v>
      </c>
      <c r="N87" s="24">
        <f>'AEO 2023 Table 36 Raw'!Q69</f>
        <v>91.598052999999993</v>
      </c>
      <c r="O87" s="24">
        <f>'AEO 2023 Table 36 Raw'!R69</f>
        <v>91.112289000000004</v>
      </c>
      <c r="P87" s="24">
        <f>'AEO 2023 Table 36 Raw'!S69</f>
        <v>90.708870000000005</v>
      </c>
      <c r="Q87" s="24">
        <f>'AEO 2023 Table 36 Raw'!T69</f>
        <v>90.372649999999993</v>
      </c>
      <c r="R87" s="24">
        <f>'AEO 2023 Table 36 Raw'!U69</f>
        <v>90.121039999999994</v>
      </c>
      <c r="S87" s="24">
        <f>'AEO 2023 Table 36 Raw'!V69</f>
        <v>89.542336000000006</v>
      </c>
      <c r="T87" s="24">
        <f>'AEO 2023 Table 36 Raw'!W69</f>
        <v>88.885452000000001</v>
      </c>
      <c r="U87" s="24">
        <f>'AEO 2023 Table 36 Raw'!X69</f>
        <v>88.194603000000001</v>
      </c>
      <c r="V87" s="24">
        <f>'AEO 2023 Table 36 Raw'!Y69</f>
        <v>87.485648999999995</v>
      </c>
      <c r="W87" s="24">
        <f>'AEO 2023 Table 36 Raw'!Z69</f>
        <v>86.702445999999995</v>
      </c>
      <c r="X87" s="24">
        <f>'AEO 2023 Table 36 Raw'!AA69</f>
        <v>85.868294000000006</v>
      </c>
      <c r="Y87" s="24">
        <f>'AEO 2023 Table 36 Raw'!AB69</f>
        <v>84.998230000000007</v>
      </c>
      <c r="Z87" s="24">
        <f>'AEO 2023 Table 36 Raw'!AC69</f>
        <v>84.089134000000001</v>
      </c>
      <c r="AA87" s="24">
        <f>'AEO 2023 Table 36 Raw'!AD69</f>
        <v>83.076744000000005</v>
      </c>
      <c r="AB87" s="24">
        <f>'AEO 2023 Table 36 Raw'!AE69</f>
        <v>82.045021000000006</v>
      </c>
      <c r="AC87" s="24">
        <f>'AEO 2023 Table 36 Raw'!AF69</f>
        <v>80.986785999999995</v>
      </c>
      <c r="AD87" s="24">
        <f>'AEO 2023 Table 36 Raw'!AG69</f>
        <v>79.893326000000002</v>
      </c>
      <c r="AE87" s="24">
        <f>'AEO 2023 Table 36 Raw'!AH69</f>
        <v>78.783607000000003</v>
      </c>
      <c r="AF87" s="29">
        <f>'AEO 2023 Table 36 Raw'!AI69</f>
        <v>-6.0000000000000001E-3</v>
      </c>
    </row>
    <row r="88" spans="1:32" ht="15" customHeight="1" x14ac:dyDescent="0.35">
      <c r="A88" s="18" t="s">
        <v>368</v>
      </c>
      <c r="B88" s="21" t="s">
        <v>344</v>
      </c>
      <c r="C88" s="24">
        <f>'AEO 2023 Table 36 Raw'!F70</f>
        <v>9.4941010000000006</v>
      </c>
      <c r="D88" s="24">
        <f>'AEO 2023 Table 36 Raw'!G70</f>
        <v>9.9847319999999993</v>
      </c>
      <c r="E88" s="24">
        <f>'AEO 2023 Table 36 Raw'!H70</f>
        <v>10.080206</v>
      </c>
      <c r="F88" s="24">
        <f>'AEO 2023 Table 36 Raw'!I70</f>
        <v>10.044081</v>
      </c>
      <c r="G88" s="24">
        <f>'AEO 2023 Table 36 Raw'!J70</f>
        <v>9.9641859999999998</v>
      </c>
      <c r="H88" s="24">
        <f>'AEO 2023 Table 36 Raw'!K70</f>
        <v>9.8772070000000003</v>
      </c>
      <c r="I88" s="24">
        <f>'AEO 2023 Table 36 Raw'!L70</f>
        <v>9.7906929999999992</v>
      </c>
      <c r="J88" s="24">
        <f>'AEO 2023 Table 36 Raw'!M70</f>
        <v>9.7035470000000004</v>
      </c>
      <c r="K88" s="24">
        <f>'AEO 2023 Table 36 Raw'!N70</f>
        <v>9.6156869999999994</v>
      </c>
      <c r="L88" s="24">
        <f>'AEO 2023 Table 36 Raw'!O70</f>
        <v>9.5264279999999992</v>
      </c>
      <c r="M88" s="24">
        <f>'AEO 2023 Table 36 Raw'!P70</f>
        <v>9.4439309999999992</v>
      </c>
      <c r="N88" s="24">
        <f>'AEO 2023 Table 36 Raw'!Q70</f>
        <v>9.3760180000000002</v>
      </c>
      <c r="O88" s="24">
        <f>'AEO 2023 Table 36 Raw'!R70</f>
        <v>9.3193699999999993</v>
      </c>
      <c r="P88" s="24">
        <f>'AEO 2023 Table 36 Raw'!S70</f>
        <v>9.2722660000000001</v>
      </c>
      <c r="Q88" s="24">
        <f>'AEO 2023 Table 36 Raw'!T70</f>
        <v>9.2344460000000002</v>
      </c>
      <c r="R88" s="24">
        <f>'AEO 2023 Table 36 Raw'!U70</f>
        <v>9.2065929999999998</v>
      </c>
      <c r="S88" s="24">
        <f>'AEO 2023 Table 36 Raw'!V70</f>
        <v>9.1597399999999993</v>
      </c>
      <c r="T88" s="24">
        <f>'AEO 2023 Table 36 Raw'!W70</f>
        <v>9.1076730000000001</v>
      </c>
      <c r="U88" s="24">
        <f>'AEO 2023 Table 36 Raw'!X70</f>
        <v>9.0532129999999995</v>
      </c>
      <c r="V88" s="24">
        <f>'AEO 2023 Table 36 Raw'!Y70</f>
        <v>8.9974880000000006</v>
      </c>
      <c r="W88" s="24">
        <f>'AEO 2023 Table 36 Raw'!Z70</f>
        <v>8.9384180000000004</v>
      </c>
      <c r="X88" s="24">
        <f>'AEO 2023 Table 36 Raw'!AA70</f>
        <v>8.8755819999999996</v>
      </c>
      <c r="Y88" s="24">
        <f>'AEO 2023 Table 36 Raw'!AB70</f>
        <v>8.8098559999999999</v>
      </c>
      <c r="Z88" s="24">
        <f>'AEO 2023 Table 36 Raw'!AC70</f>
        <v>8.7419480000000007</v>
      </c>
      <c r="AA88" s="24">
        <f>'AEO 2023 Table 36 Raw'!AD70</f>
        <v>8.6711120000000008</v>
      </c>
      <c r="AB88" s="24">
        <f>'AEO 2023 Table 36 Raw'!AE70</f>
        <v>8.599361</v>
      </c>
      <c r="AC88" s="24">
        <f>'AEO 2023 Table 36 Raw'!AF70</f>
        <v>8.5273749999999993</v>
      </c>
      <c r="AD88" s="24">
        <f>'AEO 2023 Table 36 Raw'!AG70</f>
        <v>8.4545519999999996</v>
      </c>
      <c r="AE88" s="24">
        <f>'AEO 2023 Table 36 Raw'!AH70</f>
        <v>8.3815580000000001</v>
      </c>
      <c r="AF88" s="29">
        <f>'AEO 2023 Table 36 Raw'!AI70</f>
        <v>-4.0000000000000001E-3</v>
      </c>
    </row>
    <row r="89" spans="1:32" ht="15" customHeight="1" x14ac:dyDescent="0.35">
      <c r="A89" s="18" t="s">
        <v>369</v>
      </c>
      <c r="B89" s="21" t="s">
        <v>346</v>
      </c>
      <c r="C89" s="24">
        <f>'AEO 2023 Table 36 Raw'!F71</f>
        <v>0</v>
      </c>
      <c r="D89" s="24">
        <f>'AEO 2023 Table 36 Raw'!G71</f>
        <v>0</v>
      </c>
      <c r="E89" s="24">
        <f>'AEO 2023 Table 36 Raw'!H71</f>
        <v>0</v>
      </c>
      <c r="F89" s="24">
        <f>'AEO 2023 Table 36 Raw'!I71</f>
        <v>0</v>
      </c>
      <c r="G89" s="24">
        <f>'AEO 2023 Table 36 Raw'!J71</f>
        <v>0</v>
      </c>
      <c r="H89" s="24">
        <f>'AEO 2023 Table 36 Raw'!K71</f>
        <v>0</v>
      </c>
      <c r="I89" s="24">
        <f>'AEO 2023 Table 36 Raw'!L71</f>
        <v>0</v>
      </c>
      <c r="J89" s="24">
        <f>'AEO 2023 Table 36 Raw'!M71</f>
        <v>0</v>
      </c>
      <c r="K89" s="24">
        <f>'AEO 2023 Table 36 Raw'!N71</f>
        <v>0</v>
      </c>
      <c r="L89" s="24">
        <f>'AEO 2023 Table 36 Raw'!O71</f>
        <v>0</v>
      </c>
      <c r="M89" s="24">
        <f>'AEO 2023 Table 36 Raw'!P71</f>
        <v>0</v>
      </c>
      <c r="N89" s="24">
        <f>'AEO 2023 Table 36 Raw'!Q71</f>
        <v>0</v>
      </c>
      <c r="O89" s="24">
        <f>'AEO 2023 Table 36 Raw'!R71</f>
        <v>0</v>
      </c>
      <c r="P89" s="24">
        <f>'AEO 2023 Table 36 Raw'!S71</f>
        <v>0</v>
      </c>
      <c r="Q89" s="24">
        <f>'AEO 2023 Table 36 Raw'!T71</f>
        <v>0</v>
      </c>
      <c r="R89" s="24">
        <f>'AEO 2023 Table 36 Raw'!U71</f>
        <v>0</v>
      </c>
      <c r="S89" s="24">
        <f>'AEO 2023 Table 36 Raw'!V71</f>
        <v>0</v>
      </c>
      <c r="T89" s="24">
        <f>'AEO 2023 Table 36 Raw'!W71</f>
        <v>0</v>
      </c>
      <c r="U89" s="24">
        <f>'AEO 2023 Table 36 Raw'!X71</f>
        <v>0</v>
      </c>
      <c r="V89" s="24">
        <f>'AEO 2023 Table 36 Raw'!Y71</f>
        <v>0</v>
      </c>
      <c r="W89" s="24">
        <f>'AEO 2023 Table 36 Raw'!Z71</f>
        <v>0</v>
      </c>
      <c r="X89" s="24">
        <f>'AEO 2023 Table 36 Raw'!AA71</f>
        <v>0</v>
      </c>
      <c r="Y89" s="24">
        <f>'AEO 2023 Table 36 Raw'!AB71</f>
        <v>0</v>
      </c>
      <c r="Z89" s="24">
        <f>'AEO 2023 Table 36 Raw'!AC71</f>
        <v>0</v>
      </c>
      <c r="AA89" s="24">
        <f>'AEO 2023 Table 36 Raw'!AD71</f>
        <v>0</v>
      </c>
      <c r="AB89" s="24">
        <f>'AEO 2023 Table 36 Raw'!AE71</f>
        <v>0</v>
      </c>
      <c r="AC89" s="24">
        <f>'AEO 2023 Table 36 Raw'!AF71</f>
        <v>0</v>
      </c>
      <c r="AD89" s="24">
        <f>'AEO 2023 Table 36 Raw'!AG71</f>
        <v>0</v>
      </c>
      <c r="AE89" s="24">
        <f>'AEO 2023 Table 36 Raw'!AH71</f>
        <v>0</v>
      </c>
      <c r="AF89" s="29" t="str">
        <f>'AEO 2023 Table 36 Raw'!AI71</f>
        <v>- -</v>
      </c>
    </row>
    <row r="90" spans="1:32" ht="15" customHeight="1" x14ac:dyDescent="0.35">
      <c r="A90" s="18" t="s">
        <v>370</v>
      </c>
      <c r="B90" s="21" t="s">
        <v>348</v>
      </c>
      <c r="C90" s="24">
        <f>'AEO 2023 Table 36 Raw'!F72</f>
        <v>75.219893999999996</v>
      </c>
      <c r="D90" s="24">
        <f>'AEO 2023 Table 36 Raw'!G72</f>
        <v>78.605819999999994</v>
      </c>
      <c r="E90" s="24">
        <f>'AEO 2023 Table 36 Raw'!H72</f>
        <v>78.857498000000007</v>
      </c>
      <c r="F90" s="24">
        <f>'AEO 2023 Table 36 Raw'!I72</f>
        <v>78.076453999999998</v>
      </c>
      <c r="G90" s="24">
        <f>'AEO 2023 Table 36 Raw'!J72</f>
        <v>76.964111000000003</v>
      </c>
      <c r="H90" s="24">
        <f>'AEO 2023 Table 36 Raw'!K72</f>
        <v>76.079750000000004</v>
      </c>
      <c r="I90" s="24">
        <f>'AEO 2023 Table 36 Raw'!L72</f>
        <v>75.233322000000001</v>
      </c>
      <c r="J90" s="24">
        <f>'AEO 2023 Table 36 Raw'!M72</f>
        <v>74.338866999999993</v>
      </c>
      <c r="K90" s="24">
        <f>'AEO 2023 Table 36 Raw'!N72</f>
        <v>73.430572999999995</v>
      </c>
      <c r="L90" s="24">
        <f>'AEO 2023 Table 36 Raw'!O72</f>
        <v>72.491912999999997</v>
      </c>
      <c r="M90" s="24">
        <f>'AEO 2023 Table 36 Raw'!P72</f>
        <v>71.594031999999999</v>
      </c>
      <c r="N90" s="24">
        <f>'AEO 2023 Table 36 Raw'!Q72</f>
        <v>71.837708000000006</v>
      </c>
      <c r="O90" s="24">
        <f>'AEO 2023 Table 36 Raw'!R72</f>
        <v>71.512496999999996</v>
      </c>
      <c r="P90" s="24">
        <f>'AEO 2023 Table 36 Raw'!S72</f>
        <v>71.239052000000001</v>
      </c>
      <c r="Q90" s="24">
        <f>'AEO 2023 Table 36 Raw'!T72</f>
        <v>70.989593999999997</v>
      </c>
      <c r="R90" s="24">
        <f>'AEO 2023 Table 36 Raw'!U72</f>
        <v>70.790924000000004</v>
      </c>
      <c r="S90" s="24">
        <f>'AEO 2023 Table 36 Raw'!V72</f>
        <v>70.163764999999998</v>
      </c>
      <c r="T90" s="24">
        <f>'AEO 2023 Table 36 Raw'!W72</f>
        <v>69.442642000000006</v>
      </c>
      <c r="U90" s="24">
        <f>'AEO 2023 Table 36 Raw'!X72</f>
        <v>68.681884999999994</v>
      </c>
      <c r="V90" s="24">
        <f>'AEO 2023 Table 36 Raw'!Y72</f>
        <v>67.900276000000005</v>
      </c>
      <c r="W90" s="24">
        <f>'AEO 2023 Table 36 Raw'!Z72</f>
        <v>67.010056000000006</v>
      </c>
      <c r="X90" s="24">
        <f>'AEO 2023 Table 36 Raw'!AA72</f>
        <v>66.063095000000004</v>
      </c>
      <c r="Y90" s="24">
        <f>'AEO 2023 Table 36 Raw'!AB72</f>
        <v>65.078491</v>
      </c>
      <c r="Z90" s="24">
        <f>'AEO 2023 Table 36 Raw'!AC72</f>
        <v>64.041968999999995</v>
      </c>
      <c r="AA90" s="24">
        <f>'AEO 2023 Table 36 Raw'!AD72</f>
        <v>62.83419</v>
      </c>
      <c r="AB90" s="24">
        <f>'AEO 2023 Table 36 Raw'!AE72</f>
        <v>61.602939999999997</v>
      </c>
      <c r="AC90" s="24">
        <f>'AEO 2023 Table 36 Raw'!AF72</f>
        <v>60.321541000000003</v>
      </c>
      <c r="AD90" s="24">
        <f>'AEO 2023 Table 36 Raw'!AG72</f>
        <v>58.979691000000003</v>
      </c>
      <c r="AE90" s="24">
        <f>'AEO 2023 Table 36 Raw'!AH72</f>
        <v>57.607379999999999</v>
      </c>
      <c r="AF90" s="29">
        <f>'AEO 2023 Table 36 Raw'!AI72</f>
        <v>-8.9999999999999993E-3</v>
      </c>
    </row>
    <row r="91" spans="1:32" ht="15" customHeight="1" x14ac:dyDescent="0.35">
      <c r="A91" s="18" t="s">
        <v>371</v>
      </c>
      <c r="B91" s="21" t="s">
        <v>350</v>
      </c>
      <c r="C91" s="24">
        <f>'AEO 2023 Table 36 Raw'!F73</f>
        <v>0.92408599999999996</v>
      </c>
      <c r="D91" s="24">
        <f>'AEO 2023 Table 36 Raw'!G73</f>
        <v>1.0108280000000001</v>
      </c>
      <c r="E91" s="24">
        <f>'AEO 2023 Table 36 Raw'!H73</f>
        <v>1.0536110000000001</v>
      </c>
      <c r="F91" s="24">
        <f>'AEO 2023 Table 36 Raw'!I73</f>
        <v>1.083197</v>
      </c>
      <c r="G91" s="24">
        <f>'AEO 2023 Table 36 Raw'!J73</f>
        <v>1.1043369999999999</v>
      </c>
      <c r="H91" s="24">
        <f>'AEO 2023 Table 36 Raw'!K73</f>
        <v>1.1235299999999999</v>
      </c>
      <c r="I91" s="24">
        <f>'AEO 2023 Table 36 Raw'!L73</f>
        <v>1.1408499999999999</v>
      </c>
      <c r="J91" s="24">
        <f>'AEO 2023 Table 36 Raw'!M73</f>
        <v>1.1560729999999999</v>
      </c>
      <c r="K91" s="24">
        <f>'AEO 2023 Table 36 Raw'!N73</f>
        <v>1.171249</v>
      </c>
      <c r="L91" s="24">
        <f>'AEO 2023 Table 36 Raw'!O73</f>
        <v>1.185954</v>
      </c>
      <c r="M91" s="24">
        <f>'AEO 2023 Table 36 Raw'!P73</f>
        <v>1.2014899999999999</v>
      </c>
      <c r="N91" s="24">
        <f>'AEO 2023 Table 36 Raw'!Q73</f>
        <v>1.2187190000000001</v>
      </c>
      <c r="O91" s="24">
        <f>'AEO 2023 Table 36 Raw'!R73</f>
        <v>1.237236</v>
      </c>
      <c r="P91" s="24">
        <f>'AEO 2023 Table 36 Raw'!S73</f>
        <v>1.256583</v>
      </c>
      <c r="Q91" s="24">
        <f>'AEO 2023 Table 36 Raw'!T73</f>
        <v>1.277304</v>
      </c>
      <c r="R91" s="24">
        <f>'AEO 2023 Table 36 Raw'!U73</f>
        <v>1.299385</v>
      </c>
      <c r="S91" s="24">
        <f>'AEO 2023 Table 36 Raw'!V73</f>
        <v>1.318905</v>
      </c>
      <c r="T91" s="24">
        <f>'AEO 2023 Table 36 Raw'!W73</f>
        <v>1.3373429999999999</v>
      </c>
      <c r="U91" s="24">
        <f>'AEO 2023 Table 36 Raw'!X73</f>
        <v>1.355548</v>
      </c>
      <c r="V91" s="24">
        <f>'AEO 2023 Table 36 Raw'!Y73</f>
        <v>1.373292</v>
      </c>
      <c r="W91" s="24">
        <f>'AEO 2023 Table 36 Raw'!Z73</f>
        <v>1.390433</v>
      </c>
      <c r="X91" s="24">
        <f>'AEO 2023 Table 36 Raw'!AA73</f>
        <v>1.4067000000000001</v>
      </c>
      <c r="Y91" s="24">
        <f>'AEO 2023 Table 36 Raw'!AB73</f>
        <v>1.4226700000000001</v>
      </c>
      <c r="Z91" s="24">
        <f>'AEO 2023 Table 36 Raw'!AC73</f>
        <v>1.4381809999999999</v>
      </c>
      <c r="AA91" s="24">
        <f>'AEO 2023 Table 36 Raw'!AD73</f>
        <v>1.4527399999999999</v>
      </c>
      <c r="AB91" s="24">
        <f>'AEO 2023 Table 36 Raw'!AE73</f>
        <v>1.4629570000000001</v>
      </c>
      <c r="AC91" s="24">
        <f>'AEO 2023 Table 36 Raw'!AF73</f>
        <v>1.4730529999999999</v>
      </c>
      <c r="AD91" s="24">
        <f>'AEO 2023 Table 36 Raw'!AG73</f>
        <v>1.482996</v>
      </c>
      <c r="AE91" s="24">
        <f>'AEO 2023 Table 36 Raw'!AH73</f>
        <v>1.4928939999999999</v>
      </c>
      <c r="AF91" s="29">
        <f>'AEO 2023 Table 36 Raw'!AI73</f>
        <v>1.7000000000000001E-2</v>
      </c>
    </row>
    <row r="92" spans="1:32" ht="15" customHeight="1" x14ac:dyDescent="0.35">
      <c r="A92" s="18" t="s">
        <v>372</v>
      </c>
      <c r="B92" s="21" t="s">
        <v>352</v>
      </c>
      <c r="C92" s="24">
        <f>'AEO 2023 Table 36 Raw'!F74</f>
        <v>7.6215450000000002</v>
      </c>
      <c r="D92" s="24">
        <f>'AEO 2023 Table 36 Raw'!G74</f>
        <v>8.0154069999999997</v>
      </c>
      <c r="E92" s="24">
        <f>'AEO 2023 Table 36 Raw'!H74</f>
        <v>8.0920509999999997</v>
      </c>
      <c r="F92" s="24">
        <f>'AEO 2023 Table 36 Raw'!I74</f>
        <v>8.0630500000000005</v>
      </c>
      <c r="G92" s="24">
        <f>'AEO 2023 Table 36 Raw'!J74</f>
        <v>7.9989129999999999</v>
      </c>
      <c r="H92" s="24">
        <f>'AEO 2023 Table 36 Raw'!K74</f>
        <v>7.9290890000000003</v>
      </c>
      <c r="I92" s="24">
        <f>'AEO 2023 Table 36 Raw'!L74</f>
        <v>7.8596399999999997</v>
      </c>
      <c r="J92" s="24">
        <f>'AEO 2023 Table 36 Raw'!M74</f>
        <v>7.7896799999999997</v>
      </c>
      <c r="K92" s="24">
        <f>'AEO 2023 Table 36 Raw'!N74</f>
        <v>7.71915</v>
      </c>
      <c r="L92" s="24">
        <f>'AEO 2023 Table 36 Raw'!O74</f>
        <v>7.6474950000000002</v>
      </c>
      <c r="M92" s="24">
        <f>'AEO 2023 Table 36 Raw'!P74</f>
        <v>7.5812689999999998</v>
      </c>
      <c r="N92" s="24">
        <f>'AEO 2023 Table 36 Raw'!Q74</f>
        <v>7.5267520000000001</v>
      </c>
      <c r="O92" s="24">
        <f>'AEO 2023 Table 36 Raw'!R74</f>
        <v>7.4812770000000004</v>
      </c>
      <c r="P92" s="24">
        <f>'AEO 2023 Table 36 Raw'!S74</f>
        <v>7.4434630000000004</v>
      </c>
      <c r="Q92" s="24">
        <f>'AEO 2023 Table 36 Raw'!T74</f>
        <v>7.4131020000000003</v>
      </c>
      <c r="R92" s="24">
        <f>'AEO 2023 Table 36 Raw'!U74</f>
        <v>7.3907420000000004</v>
      </c>
      <c r="S92" s="24">
        <f>'AEO 2023 Table 36 Raw'!V74</f>
        <v>7.3531319999999996</v>
      </c>
      <c r="T92" s="24">
        <f>'AEO 2023 Table 36 Raw'!W74</f>
        <v>7.3113330000000003</v>
      </c>
      <c r="U92" s="24">
        <f>'AEO 2023 Table 36 Raw'!X74</f>
        <v>7.2676160000000003</v>
      </c>
      <c r="V92" s="24">
        <f>'AEO 2023 Table 36 Raw'!Y74</f>
        <v>7.22288</v>
      </c>
      <c r="W92" s="24">
        <f>'AEO 2023 Table 36 Raw'!Z74</f>
        <v>7.1754610000000003</v>
      </c>
      <c r="X92" s="24">
        <f>'AEO 2023 Table 36 Raw'!AA74</f>
        <v>7.125019</v>
      </c>
      <c r="Y92" s="24">
        <f>'AEO 2023 Table 36 Raw'!AB74</f>
        <v>7.0722560000000003</v>
      </c>
      <c r="Z92" s="24">
        <f>'AEO 2023 Table 36 Raw'!AC74</f>
        <v>7.017741</v>
      </c>
      <c r="AA92" s="24">
        <f>'AEO 2023 Table 36 Raw'!AD74</f>
        <v>6.960877</v>
      </c>
      <c r="AB92" s="24">
        <f>'AEO 2023 Table 36 Raw'!AE74</f>
        <v>6.9032780000000002</v>
      </c>
      <c r="AC92" s="24">
        <f>'AEO 2023 Table 36 Raw'!AF74</f>
        <v>6.8454899999999999</v>
      </c>
      <c r="AD92" s="24">
        <f>'AEO 2023 Table 36 Raw'!AG74</f>
        <v>6.7870299999999997</v>
      </c>
      <c r="AE92" s="24">
        <f>'AEO 2023 Table 36 Raw'!AH74</f>
        <v>6.7284329999999999</v>
      </c>
      <c r="AF92" s="29">
        <f>'AEO 2023 Table 36 Raw'!AI74</f>
        <v>-4.0000000000000001E-3</v>
      </c>
    </row>
    <row r="93" spans="1:32" ht="15" customHeight="1" x14ac:dyDescent="0.35">
      <c r="A93" s="18" t="s">
        <v>373</v>
      </c>
      <c r="B93" s="21" t="s">
        <v>354</v>
      </c>
      <c r="C93" s="24">
        <f>'AEO 2023 Table 36 Raw'!F75</f>
        <v>0.57226500000000002</v>
      </c>
      <c r="D93" s="24">
        <f>'AEO 2023 Table 36 Raw'!G75</f>
        <v>0.83341600000000005</v>
      </c>
      <c r="E93" s="24">
        <f>'AEO 2023 Table 36 Raw'!H75</f>
        <v>1.075178</v>
      </c>
      <c r="F93" s="24">
        <f>'AEO 2023 Table 36 Raw'!I75</f>
        <v>1.30423</v>
      </c>
      <c r="G93" s="24">
        <f>'AEO 2023 Table 36 Raw'!J75</f>
        <v>1.524958</v>
      </c>
      <c r="H93" s="24">
        <f>'AEO 2023 Table 36 Raw'!K75</f>
        <v>1.603828</v>
      </c>
      <c r="I93" s="24">
        <f>'AEO 2023 Table 36 Raw'!L75</f>
        <v>1.6665300000000001</v>
      </c>
      <c r="J93" s="24">
        <f>'AEO 2023 Table 36 Raw'!M75</f>
        <v>1.7516910000000001</v>
      </c>
      <c r="K93" s="24">
        <f>'AEO 2023 Table 36 Raw'!N75</f>
        <v>1.8409</v>
      </c>
      <c r="L93" s="24">
        <f>'AEO 2023 Table 36 Raw'!O75</f>
        <v>1.9398230000000001</v>
      </c>
      <c r="M93" s="24">
        <f>'AEO 2023 Table 36 Raw'!P75</f>
        <v>2.045474</v>
      </c>
      <c r="N93" s="24">
        <f>'AEO 2023 Table 36 Raw'!Q75</f>
        <v>1.638865</v>
      </c>
      <c r="O93" s="24">
        <f>'AEO 2023 Table 36 Raw'!R75</f>
        <v>1.561909</v>
      </c>
      <c r="P93" s="24">
        <f>'AEO 2023 Table 36 Raw'!S75</f>
        <v>1.4974970000000001</v>
      </c>
      <c r="Q93" s="24">
        <f>'AEO 2023 Table 36 Raw'!T75</f>
        <v>1.458207</v>
      </c>
      <c r="R93" s="24">
        <f>'AEO 2023 Table 36 Raw'!U75</f>
        <v>1.4334020000000001</v>
      </c>
      <c r="S93" s="24">
        <f>'AEO 2023 Table 36 Raw'!V75</f>
        <v>1.546791</v>
      </c>
      <c r="T93" s="24">
        <f>'AEO 2023 Table 36 Raw'!W75</f>
        <v>1.686464</v>
      </c>
      <c r="U93" s="24">
        <f>'AEO 2023 Table 36 Raw'!X75</f>
        <v>1.8363419999999999</v>
      </c>
      <c r="V93" s="24">
        <f>'AEO 2023 Table 36 Raw'!Y75</f>
        <v>1.9917119999999999</v>
      </c>
      <c r="W93" s="24">
        <f>'AEO 2023 Table 36 Raw'!Z75</f>
        <v>2.1880760000000001</v>
      </c>
      <c r="X93" s="24">
        <f>'AEO 2023 Table 36 Raw'!AA75</f>
        <v>2.3979050000000002</v>
      </c>
      <c r="Y93" s="24">
        <f>'AEO 2023 Table 36 Raw'!AB75</f>
        <v>2.6149490000000002</v>
      </c>
      <c r="Z93" s="24">
        <f>'AEO 2023 Table 36 Raw'!AC75</f>
        <v>2.8492980000000001</v>
      </c>
      <c r="AA93" s="24">
        <f>'AEO 2023 Table 36 Raw'!AD75</f>
        <v>3.1578240000000002</v>
      </c>
      <c r="AB93" s="24">
        <f>'AEO 2023 Table 36 Raw'!AE75</f>
        <v>3.4764889999999999</v>
      </c>
      <c r="AC93" s="24">
        <f>'AEO 2023 Table 36 Raw'!AF75</f>
        <v>3.8193260000000002</v>
      </c>
      <c r="AD93" s="24">
        <f>'AEO 2023 Table 36 Raw'!AG75</f>
        <v>4.1890539999999996</v>
      </c>
      <c r="AE93" s="24">
        <f>'AEO 2023 Table 36 Raw'!AH75</f>
        <v>4.5733420000000002</v>
      </c>
      <c r="AF93" s="29">
        <f>'AEO 2023 Table 36 Raw'!AI75</f>
        <v>7.6999999999999999E-2</v>
      </c>
    </row>
    <row r="94" spans="1:32" ht="15" customHeight="1" x14ac:dyDescent="0.35">
      <c r="A94" s="18" t="s">
        <v>374</v>
      </c>
      <c r="B94" s="21" t="s">
        <v>356</v>
      </c>
      <c r="C94" s="24">
        <f>'AEO 2023 Table 36 Raw'!F76</f>
        <v>0</v>
      </c>
      <c r="D94" s="24">
        <f>'AEO 2023 Table 36 Raw'!G76</f>
        <v>0</v>
      </c>
      <c r="E94" s="24">
        <f>'AEO 2023 Table 36 Raw'!H76</f>
        <v>0</v>
      </c>
      <c r="F94" s="24">
        <f>'AEO 2023 Table 36 Raw'!I76</f>
        <v>0</v>
      </c>
      <c r="G94" s="24">
        <f>'AEO 2023 Table 36 Raw'!J76</f>
        <v>0</v>
      </c>
      <c r="H94" s="24">
        <f>'AEO 2023 Table 36 Raw'!K76</f>
        <v>0</v>
      </c>
      <c r="I94" s="24">
        <f>'AEO 2023 Table 36 Raw'!L76</f>
        <v>0</v>
      </c>
      <c r="J94" s="24">
        <f>'AEO 2023 Table 36 Raw'!M76</f>
        <v>0</v>
      </c>
      <c r="K94" s="24">
        <f>'AEO 2023 Table 36 Raw'!N76</f>
        <v>0</v>
      </c>
      <c r="L94" s="24">
        <f>'AEO 2023 Table 36 Raw'!O76</f>
        <v>0</v>
      </c>
      <c r="M94" s="24">
        <f>'AEO 2023 Table 36 Raw'!P76</f>
        <v>0</v>
      </c>
      <c r="N94" s="24">
        <f>'AEO 2023 Table 36 Raw'!Q76</f>
        <v>0</v>
      </c>
      <c r="O94" s="24">
        <f>'AEO 2023 Table 36 Raw'!R76</f>
        <v>0</v>
      </c>
      <c r="P94" s="24">
        <f>'AEO 2023 Table 36 Raw'!S76</f>
        <v>0</v>
      </c>
      <c r="Q94" s="24">
        <f>'AEO 2023 Table 36 Raw'!T76</f>
        <v>0</v>
      </c>
      <c r="R94" s="24">
        <f>'AEO 2023 Table 36 Raw'!U76</f>
        <v>0</v>
      </c>
      <c r="S94" s="24">
        <f>'AEO 2023 Table 36 Raw'!V76</f>
        <v>0</v>
      </c>
      <c r="T94" s="24">
        <f>'AEO 2023 Table 36 Raw'!W76</f>
        <v>0</v>
      </c>
      <c r="U94" s="24">
        <f>'AEO 2023 Table 36 Raw'!X76</f>
        <v>0</v>
      </c>
      <c r="V94" s="24">
        <f>'AEO 2023 Table 36 Raw'!Y76</f>
        <v>0</v>
      </c>
      <c r="W94" s="24">
        <f>'AEO 2023 Table 36 Raw'!Z76</f>
        <v>0</v>
      </c>
      <c r="X94" s="24">
        <f>'AEO 2023 Table 36 Raw'!AA76</f>
        <v>0</v>
      </c>
      <c r="Y94" s="24">
        <f>'AEO 2023 Table 36 Raw'!AB76</f>
        <v>0</v>
      </c>
      <c r="Z94" s="24">
        <f>'AEO 2023 Table 36 Raw'!AC76</f>
        <v>0</v>
      </c>
      <c r="AA94" s="24">
        <f>'AEO 2023 Table 36 Raw'!AD76</f>
        <v>0</v>
      </c>
      <c r="AB94" s="24">
        <f>'AEO 2023 Table 36 Raw'!AE76</f>
        <v>0</v>
      </c>
      <c r="AC94" s="24">
        <f>'AEO 2023 Table 36 Raw'!AF76</f>
        <v>0</v>
      </c>
      <c r="AD94" s="24">
        <f>'AEO 2023 Table 36 Raw'!AG76</f>
        <v>0</v>
      </c>
      <c r="AE94" s="24">
        <f>'AEO 2023 Table 36 Raw'!AH76</f>
        <v>0</v>
      </c>
      <c r="AF94" s="29" t="str">
        <f>'AEO 2023 Table 36 Raw'!AI76</f>
        <v>- -</v>
      </c>
    </row>
    <row r="95" spans="1:32" ht="15" customHeight="1" x14ac:dyDescent="0.35">
      <c r="A95" s="18" t="s">
        <v>375</v>
      </c>
      <c r="B95" s="20" t="s">
        <v>7</v>
      </c>
      <c r="C95" s="24">
        <f>'AEO 2023 Table 36 Raw'!F77</f>
        <v>43.913421999999997</v>
      </c>
      <c r="D95" s="24">
        <f>'AEO 2023 Table 36 Raw'!G77</f>
        <v>45.563988000000002</v>
      </c>
      <c r="E95" s="24">
        <f>'AEO 2023 Table 36 Raw'!H77</f>
        <v>46.540951</v>
      </c>
      <c r="F95" s="24">
        <f>'AEO 2023 Table 36 Raw'!I77</f>
        <v>47.205399</v>
      </c>
      <c r="G95" s="24">
        <f>'AEO 2023 Table 36 Raw'!J77</f>
        <v>47.900013000000001</v>
      </c>
      <c r="H95" s="24">
        <f>'AEO 2023 Table 36 Raw'!K77</f>
        <v>48.570526000000001</v>
      </c>
      <c r="I95" s="24">
        <f>'AEO 2023 Table 36 Raw'!L77</f>
        <v>49.132919000000001</v>
      </c>
      <c r="J95" s="24">
        <f>'AEO 2023 Table 36 Raw'!M77</f>
        <v>49.707282999999997</v>
      </c>
      <c r="K95" s="24">
        <f>'AEO 2023 Table 36 Raw'!N77</f>
        <v>50.150032000000003</v>
      </c>
      <c r="L95" s="24">
        <f>'AEO 2023 Table 36 Raw'!O77</f>
        <v>50.598678999999997</v>
      </c>
      <c r="M95" s="24">
        <f>'AEO 2023 Table 36 Raw'!P77</f>
        <v>51.139499999999998</v>
      </c>
      <c r="N95" s="24">
        <f>'AEO 2023 Table 36 Raw'!Q77</f>
        <v>51.726661999999997</v>
      </c>
      <c r="O95" s="24">
        <f>'AEO 2023 Table 36 Raw'!R77</f>
        <v>52.369225</v>
      </c>
      <c r="P95" s="24">
        <f>'AEO 2023 Table 36 Raw'!S77</f>
        <v>52.923794000000001</v>
      </c>
      <c r="Q95" s="24">
        <f>'AEO 2023 Table 36 Raw'!T77</f>
        <v>53.456974000000002</v>
      </c>
      <c r="R95" s="24">
        <f>'AEO 2023 Table 36 Raw'!U77</f>
        <v>53.972693999999997</v>
      </c>
      <c r="S95" s="24">
        <f>'AEO 2023 Table 36 Raw'!V77</f>
        <v>54.509743</v>
      </c>
      <c r="T95" s="24">
        <f>'AEO 2023 Table 36 Raw'!W77</f>
        <v>55.033695000000002</v>
      </c>
      <c r="U95" s="24">
        <f>'AEO 2023 Table 36 Raw'!X77</f>
        <v>55.626582999999997</v>
      </c>
      <c r="V95" s="24">
        <f>'AEO 2023 Table 36 Raw'!Y77</f>
        <v>56.181145000000001</v>
      </c>
      <c r="W95" s="24">
        <f>'AEO 2023 Table 36 Raw'!Z77</f>
        <v>56.753779999999999</v>
      </c>
      <c r="X95" s="24">
        <f>'AEO 2023 Table 36 Raw'!AA77</f>
        <v>57.257598999999999</v>
      </c>
      <c r="Y95" s="24">
        <f>'AEO 2023 Table 36 Raw'!AB77</f>
        <v>57.815627999999997</v>
      </c>
      <c r="Z95" s="24">
        <f>'AEO 2023 Table 36 Raw'!AC77</f>
        <v>58.366591999999997</v>
      </c>
      <c r="AA95" s="24">
        <f>'AEO 2023 Table 36 Raw'!AD77</f>
        <v>59.116034999999997</v>
      </c>
      <c r="AB95" s="24">
        <f>'AEO 2023 Table 36 Raw'!AE77</f>
        <v>59.751427</v>
      </c>
      <c r="AC95" s="24">
        <f>'AEO 2023 Table 36 Raw'!AF77</f>
        <v>60.444682999999998</v>
      </c>
      <c r="AD95" s="24">
        <f>'AEO 2023 Table 36 Raw'!AG77</f>
        <v>61.080703999999997</v>
      </c>
      <c r="AE95" s="24">
        <f>'AEO 2023 Table 36 Raw'!AH77</f>
        <v>61.848125000000003</v>
      </c>
      <c r="AF95" s="29">
        <f>'AEO 2023 Table 36 Raw'!AI77</f>
        <v>1.2E-2</v>
      </c>
    </row>
    <row r="96" spans="1:32" ht="15" customHeight="1" x14ac:dyDescent="0.35">
      <c r="A96" s="18" t="s">
        <v>376</v>
      </c>
      <c r="B96" s="21" t="s">
        <v>377</v>
      </c>
      <c r="C96" s="24">
        <f>'AEO 2023 Table 36 Raw'!F78</f>
        <v>7.5946369999999996</v>
      </c>
      <c r="D96" s="24">
        <f>'AEO 2023 Table 36 Raw'!G78</f>
        <v>8.2708110000000001</v>
      </c>
      <c r="E96" s="24">
        <f>'AEO 2023 Table 36 Raw'!H78</f>
        <v>8.8117520000000003</v>
      </c>
      <c r="F96" s="24">
        <f>'AEO 2023 Table 36 Raw'!I78</f>
        <v>9.2425239999999995</v>
      </c>
      <c r="G96" s="24">
        <f>'AEO 2023 Table 36 Raw'!J78</f>
        <v>9.5890699999999995</v>
      </c>
      <c r="H96" s="24">
        <f>'AEO 2023 Table 36 Raw'!K78</f>
        <v>9.8712160000000004</v>
      </c>
      <c r="I96" s="24">
        <f>'AEO 2023 Table 36 Raw'!L78</f>
        <v>10.105147000000001</v>
      </c>
      <c r="J96" s="24">
        <f>'AEO 2023 Table 36 Raw'!M78</f>
        <v>10.303372</v>
      </c>
      <c r="K96" s="24">
        <f>'AEO 2023 Table 36 Raw'!N78</f>
        <v>10.475068</v>
      </c>
      <c r="L96" s="24">
        <f>'AEO 2023 Table 36 Raw'!O78</f>
        <v>10.626023999999999</v>
      </c>
      <c r="M96" s="24">
        <f>'AEO 2023 Table 36 Raw'!P78</f>
        <v>10.758953999999999</v>
      </c>
      <c r="N96" s="24">
        <f>'AEO 2023 Table 36 Raw'!Q78</f>
        <v>10.875567999999999</v>
      </c>
      <c r="O96" s="24">
        <f>'AEO 2023 Table 36 Raw'!R78</f>
        <v>10.979032999999999</v>
      </c>
      <c r="P96" s="24">
        <f>'AEO 2023 Table 36 Raw'!S78</f>
        <v>11.071654000000001</v>
      </c>
      <c r="Q96" s="24">
        <f>'AEO 2023 Table 36 Raw'!T78</f>
        <v>11.154877000000001</v>
      </c>
      <c r="R96" s="24">
        <f>'AEO 2023 Table 36 Raw'!U78</f>
        <v>11.229654999999999</v>
      </c>
      <c r="S96" s="24">
        <f>'AEO 2023 Table 36 Raw'!V78</f>
        <v>11.304667</v>
      </c>
      <c r="T96" s="24">
        <f>'AEO 2023 Table 36 Raw'!W78</f>
        <v>11.377219</v>
      </c>
      <c r="U96" s="24">
        <f>'AEO 2023 Table 36 Raw'!X78</f>
        <v>11.447278000000001</v>
      </c>
      <c r="V96" s="24">
        <f>'AEO 2023 Table 36 Raw'!Y78</f>
        <v>11.515231999999999</v>
      </c>
      <c r="W96" s="24">
        <f>'AEO 2023 Table 36 Raw'!Z78</f>
        <v>11.582255999999999</v>
      </c>
      <c r="X96" s="24">
        <f>'AEO 2023 Table 36 Raw'!AA78</f>
        <v>11.648866999999999</v>
      </c>
      <c r="Y96" s="24">
        <f>'AEO 2023 Table 36 Raw'!AB78</f>
        <v>11.715138</v>
      </c>
      <c r="Z96" s="24">
        <f>'AEO 2023 Table 36 Raw'!AC78</f>
        <v>11.781057000000001</v>
      </c>
      <c r="AA96" s="24">
        <f>'AEO 2023 Table 36 Raw'!AD78</f>
        <v>11.847011999999999</v>
      </c>
      <c r="AB96" s="24">
        <f>'AEO 2023 Table 36 Raw'!AE78</f>
        <v>11.912785</v>
      </c>
      <c r="AC96" s="24">
        <f>'AEO 2023 Table 36 Raw'!AF78</f>
        <v>11.978335</v>
      </c>
      <c r="AD96" s="24">
        <f>'AEO 2023 Table 36 Raw'!AG78</f>
        <v>12.043905000000001</v>
      </c>
      <c r="AE96" s="24">
        <f>'AEO 2023 Table 36 Raw'!AH78</f>
        <v>12.109465</v>
      </c>
      <c r="AF96" s="29">
        <f>'AEO 2023 Table 36 Raw'!AI78</f>
        <v>1.7000000000000001E-2</v>
      </c>
    </row>
    <row r="97" spans="1:32" ht="15" customHeight="1" x14ac:dyDescent="0.35">
      <c r="A97" s="18" t="s">
        <v>378</v>
      </c>
      <c r="B97" s="21" t="s">
        <v>354</v>
      </c>
      <c r="C97" s="24">
        <f>'AEO 2023 Table 36 Raw'!F79</f>
        <v>0.923149</v>
      </c>
      <c r="D97" s="24">
        <f>'AEO 2023 Table 36 Raw'!G79</f>
        <v>1.0053399999999999</v>
      </c>
      <c r="E97" s="24">
        <f>'AEO 2023 Table 36 Raw'!H79</f>
        <v>1.0710919999999999</v>
      </c>
      <c r="F97" s="24">
        <f>'AEO 2023 Table 36 Raw'!I79</f>
        <v>1.123454</v>
      </c>
      <c r="G97" s="24">
        <f>'AEO 2023 Table 36 Raw'!J79</f>
        <v>1.165578</v>
      </c>
      <c r="H97" s="24">
        <f>'AEO 2023 Table 36 Raw'!K79</f>
        <v>1.199873</v>
      </c>
      <c r="I97" s="24">
        <f>'AEO 2023 Table 36 Raw'!L79</f>
        <v>1.228308</v>
      </c>
      <c r="J97" s="24">
        <f>'AEO 2023 Table 36 Raw'!M79</f>
        <v>1.2524029999999999</v>
      </c>
      <c r="K97" s="24">
        <f>'AEO 2023 Table 36 Raw'!N79</f>
        <v>1.2732730000000001</v>
      </c>
      <c r="L97" s="24">
        <f>'AEO 2023 Table 36 Raw'!O79</f>
        <v>1.291622</v>
      </c>
      <c r="M97" s="24">
        <f>'AEO 2023 Table 36 Raw'!P79</f>
        <v>1.3077799999999999</v>
      </c>
      <c r="N97" s="24">
        <f>'AEO 2023 Table 36 Raw'!Q79</f>
        <v>1.321955</v>
      </c>
      <c r="O97" s="24">
        <f>'AEO 2023 Table 36 Raw'!R79</f>
        <v>1.3345309999999999</v>
      </c>
      <c r="P97" s="24">
        <f>'AEO 2023 Table 36 Raw'!S79</f>
        <v>1.34579</v>
      </c>
      <c r="Q97" s="24">
        <f>'AEO 2023 Table 36 Raw'!T79</f>
        <v>1.3559060000000001</v>
      </c>
      <c r="R97" s="24">
        <f>'AEO 2023 Table 36 Raw'!U79</f>
        <v>1.364995</v>
      </c>
      <c r="S97" s="24">
        <f>'AEO 2023 Table 36 Raw'!V79</f>
        <v>1.3741129999999999</v>
      </c>
      <c r="T97" s="24">
        <f>'AEO 2023 Table 36 Raw'!W79</f>
        <v>1.3829320000000001</v>
      </c>
      <c r="U97" s="24">
        <f>'AEO 2023 Table 36 Raw'!X79</f>
        <v>1.391448</v>
      </c>
      <c r="V97" s="24">
        <f>'AEO 2023 Table 36 Raw'!Y79</f>
        <v>1.399708</v>
      </c>
      <c r="W97" s="24">
        <f>'AEO 2023 Table 36 Raw'!Z79</f>
        <v>1.4078550000000001</v>
      </c>
      <c r="X97" s="24">
        <f>'AEO 2023 Table 36 Raw'!AA79</f>
        <v>1.4159520000000001</v>
      </c>
      <c r="Y97" s="24">
        <f>'AEO 2023 Table 36 Raw'!AB79</f>
        <v>1.4240060000000001</v>
      </c>
      <c r="Z97" s="24">
        <f>'AEO 2023 Table 36 Raw'!AC79</f>
        <v>1.4320189999999999</v>
      </c>
      <c r="AA97" s="24">
        <f>'AEO 2023 Table 36 Raw'!AD79</f>
        <v>1.440037</v>
      </c>
      <c r="AB97" s="24">
        <f>'AEO 2023 Table 36 Raw'!AE79</f>
        <v>1.4480310000000001</v>
      </c>
      <c r="AC97" s="24">
        <f>'AEO 2023 Table 36 Raw'!AF79</f>
        <v>1.455999</v>
      </c>
      <c r="AD97" s="24">
        <f>'AEO 2023 Table 36 Raw'!AG79</f>
        <v>1.4639690000000001</v>
      </c>
      <c r="AE97" s="24">
        <f>'AEO 2023 Table 36 Raw'!AH79</f>
        <v>1.471938</v>
      </c>
      <c r="AF97" s="29">
        <f>'AEO 2023 Table 36 Raw'!AI79</f>
        <v>1.7000000000000001E-2</v>
      </c>
    </row>
    <row r="98" spans="1:32" ht="15" customHeight="1" x14ac:dyDescent="0.35">
      <c r="A98" s="18" t="s">
        <v>379</v>
      </c>
      <c r="B98" s="21" t="s">
        <v>380</v>
      </c>
      <c r="C98" s="24">
        <f>'AEO 2023 Table 36 Raw'!F80</f>
        <v>6.6714880000000001</v>
      </c>
      <c r="D98" s="24">
        <f>'AEO 2023 Table 36 Raw'!G80</f>
        <v>7.2654709999999998</v>
      </c>
      <c r="E98" s="24">
        <f>'AEO 2023 Table 36 Raw'!H80</f>
        <v>7.7406600000000001</v>
      </c>
      <c r="F98" s="24">
        <f>'AEO 2023 Table 36 Raw'!I80</f>
        <v>8.1190700000000007</v>
      </c>
      <c r="G98" s="24">
        <f>'AEO 2023 Table 36 Raw'!J80</f>
        <v>8.4234919999999995</v>
      </c>
      <c r="H98" s="24">
        <f>'AEO 2023 Table 36 Raw'!K80</f>
        <v>8.6713430000000002</v>
      </c>
      <c r="I98" s="24">
        <f>'AEO 2023 Table 36 Raw'!L80</f>
        <v>8.8768399999999996</v>
      </c>
      <c r="J98" s="24">
        <f>'AEO 2023 Table 36 Raw'!M80</f>
        <v>9.0509690000000003</v>
      </c>
      <c r="K98" s="24">
        <f>'AEO 2023 Table 36 Raw'!N80</f>
        <v>9.2017959999999999</v>
      </c>
      <c r="L98" s="24">
        <f>'AEO 2023 Table 36 Raw'!O80</f>
        <v>9.3344020000000008</v>
      </c>
      <c r="M98" s="24">
        <f>'AEO 2023 Table 36 Raw'!P80</f>
        <v>9.451174</v>
      </c>
      <c r="N98" s="24">
        <f>'AEO 2023 Table 36 Raw'!Q80</f>
        <v>9.5536139999999996</v>
      </c>
      <c r="O98" s="24">
        <f>'AEO 2023 Table 36 Raw'!R80</f>
        <v>9.6445030000000003</v>
      </c>
      <c r="P98" s="24">
        <f>'AEO 2023 Table 36 Raw'!S80</f>
        <v>9.7258639999999996</v>
      </c>
      <c r="Q98" s="24">
        <f>'AEO 2023 Table 36 Raw'!T80</f>
        <v>9.7989709999999999</v>
      </c>
      <c r="R98" s="24">
        <f>'AEO 2023 Table 36 Raw'!U80</f>
        <v>9.8646600000000007</v>
      </c>
      <c r="S98" s="24">
        <f>'AEO 2023 Table 36 Raw'!V80</f>
        <v>9.9305540000000008</v>
      </c>
      <c r="T98" s="24">
        <f>'AEO 2023 Table 36 Raw'!W80</f>
        <v>9.9942869999999999</v>
      </c>
      <c r="U98" s="24">
        <f>'AEO 2023 Table 36 Raw'!X80</f>
        <v>10.05583</v>
      </c>
      <c r="V98" s="24">
        <f>'AEO 2023 Table 36 Raw'!Y80</f>
        <v>10.115524000000001</v>
      </c>
      <c r="W98" s="24">
        <f>'AEO 2023 Table 36 Raw'!Z80</f>
        <v>10.174401</v>
      </c>
      <c r="X98" s="24">
        <f>'AEO 2023 Table 36 Raw'!AA80</f>
        <v>10.232915</v>
      </c>
      <c r="Y98" s="24">
        <f>'AEO 2023 Table 36 Raw'!AB80</f>
        <v>10.291131999999999</v>
      </c>
      <c r="Z98" s="24">
        <f>'AEO 2023 Table 36 Raw'!AC80</f>
        <v>10.349038</v>
      </c>
      <c r="AA98" s="24">
        <f>'AEO 2023 Table 36 Raw'!AD80</f>
        <v>10.406974999999999</v>
      </c>
      <c r="AB98" s="24">
        <f>'AEO 2023 Table 36 Raw'!AE80</f>
        <v>10.464753</v>
      </c>
      <c r="AC98" s="24">
        <f>'AEO 2023 Table 36 Raw'!AF80</f>
        <v>10.522335999999999</v>
      </c>
      <c r="AD98" s="24">
        <f>'AEO 2023 Table 36 Raw'!AG80</f>
        <v>10.579936</v>
      </c>
      <c r="AE98" s="24">
        <f>'AEO 2023 Table 36 Raw'!AH80</f>
        <v>10.637527</v>
      </c>
      <c r="AF98" s="29">
        <f>'AEO 2023 Table 36 Raw'!AI80</f>
        <v>1.7000000000000001E-2</v>
      </c>
    </row>
    <row r="99" spans="1:32" ht="15" customHeight="1" x14ac:dyDescent="0.35">
      <c r="A99" s="18" t="s">
        <v>381</v>
      </c>
      <c r="B99" s="21" t="s">
        <v>382</v>
      </c>
      <c r="C99" s="24">
        <f>'AEO 2023 Table 36 Raw'!F81</f>
        <v>0</v>
      </c>
      <c r="D99" s="24">
        <f>'AEO 2023 Table 36 Raw'!G81</f>
        <v>0</v>
      </c>
      <c r="E99" s="24">
        <f>'AEO 2023 Table 36 Raw'!H81</f>
        <v>0</v>
      </c>
      <c r="F99" s="24">
        <f>'AEO 2023 Table 36 Raw'!I81</f>
        <v>0</v>
      </c>
      <c r="G99" s="24">
        <f>'AEO 2023 Table 36 Raw'!J81</f>
        <v>0</v>
      </c>
      <c r="H99" s="24">
        <f>'AEO 2023 Table 36 Raw'!K81</f>
        <v>0</v>
      </c>
      <c r="I99" s="24">
        <f>'AEO 2023 Table 36 Raw'!L81</f>
        <v>0</v>
      </c>
      <c r="J99" s="24">
        <f>'AEO 2023 Table 36 Raw'!M81</f>
        <v>0</v>
      </c>
      <c r="K99" s="24">
        <f>'AEO 2023 Table 36 Raw'!N81</f>
        <v>0</v>
      </c>
      <c r="L99" s="24">
        <f>'AEO 2023 Table 36 Raw'!O81</f>
        <v>0</v>
      </c>
      <c r="M99" s="24">
        <f>'AEO 2023 Table 36 Raw'!P81</f>
        <v>0</v>
      </c>
      <c r="N99" s="24">
        <f>'AEO 2023 Table 36 Raw'!Q81</f>
        <v>0</v>
      </c>
      <c r="O99" s="24">
        <f>'AEO 2023 Table 36 Raw'!R81</f>
        <v>0</v>
      </c>
      <c r="P99" s="24">
        <f>'AEO 2023 Table 36 Raw'!S81</f>
        <v>0</v>
      </c>
      <c r="Q99" s="24">
        <f>'AEO 2023 Table 36 Raw'!T81</f>
        <v>0</v>
      </c>
      <c r="R99" s="24">
        <f>'AEO 2023 Table 36 Raw'!U81</f>
        <v>0</v>
      </c>
      <c r="S99" s="24">
        <f>'AEO 2023 Table 36 Raw'!V81</f>
        <v>0</v>
      </c>
      <c r="T99" s="24">
        <f>'AEO 2023 Table 36 Raw'!W81</f>
        <v>0</v>
      </c>
      <c r="U99" s="24">
        <f>'AEO 2023 Table 36 Raw'!X81</f>
        <v>0</v>
      </c>
      <c r="V99" s="24">
        <f>'AEO 2023 Table 36 Raw'!Y81</f>
        <v>0</v>
      </c>
      <c r="W99" s="24">
        <f>'AEO 2023 Table 36 Raw'!Z81</f>
        <v>0</v>
      </c>
      <c r="X99" s="24">
        <f>'AEO 2023 Table 36 Raw'!AA81</f>
        <v>0</v>
      </c>
      <c r="Y99" s="24">
        <f>'AEO 2023 Table 36 Raw'!AB81</f>
        <v>0</v>
      </c>
      <c r="Z99" s="24">
        <f>'AEO 2023 Table 36 Raw'!AC81</f>
        <v>0</v>
      </c>
      <c r="AA99" s="24">
        <f>'AEO 2023 Table 36 Raw'!AD81</f>
        <v>0</v>
      </c>
      <c r="AB99" s="24">
        <f>'AEO 2023 Table 36 Raw'!AE81</f>
        <v>0</v>
      </c>
      <c r="AC99" s="24">
        <f>'AEO 2023 Table 36 Raw'!AF81</f>
        <v>0</v>
      </c>
      <c r="AD99" s="24">
        <f>'AEO 2023 Table 36 Raw'!AG81</f>
        <v>0</v>
      </c>
      <c r="AE99" s="24">
        <f>'AEO 2023 Table 36 Raw'!AH81</f>
        <v>0</v>
      </c>
      <c r="AF99" s="29" t="str">
        <f>'AEO 2023 Table 36 Raw'!AI81</f>
        <v>- -</v>
      </c>
    </row>
    <row r="100" spans="1:32" ht="15" customHeight="1" x14ac:dyDescent="0.35">
      <c r="A100" s="18" t="s">
        <v>383</v>
      </c>
      <c r="B100" s="21" t="s">
        <v>384</v>
      </c>
      <c r="C100" s="24">
        <f>'AEO 2023 Table 36 Raw'!F82</f>
        <v>0</v>
      </c>
      <c r="D100" s="24">
        <f>'AEO 2023 Table 36 Raw'!G82</f>
        <v>0</v>
      </c>
      <c r="E100" s="24">
        <f>'AEO 2023 Table 36 Raw'!H82</f>
        <v>0</v>
      </c>
      <c r="F100" s="24">
        <f>'AEO 2023 Table 36 Raw'!I82</f>
        <v>0</v>
      </c>
      <c r="G100" s="24">
        <f>'AEO 2023 Table 36 Raw'!J82</f>
        <v>0</v>
      </c>
      <c r="H100" s="24">
        <f>'AEO 2023 Table 36 Raw'!K82</f>
        <v>0</v>
      </c>
      <c r="I100" s="24">
        <f>'AEO 2023 Table 36 Raw'!L82</f>
        <v>0</v>
      </c>
      <c r="J100" s="24">
        <f>'AEO 2023 Table 36 Raw'!M82</f>
        <v>0</v>
      </c>
      <c r="K100" s="24">
        <f>'AEO 2023 Table 36 Raw'!N82</f>
        <v>0</v>
      </c>
      <c r="L100" s="24">
        <f>'AEO 2023 Table 36 Raw'!O82</f>
        <v>0</v>
      </c>
      <c r="M100" s="24">
        <f>'AEO 2023 Table 36 Raw'!P82</f>
        <v>0</v>
      </c>
      <c r="N100" s="24">
        <f>'AEO 2023 Table 36 Raw'!Q82</f>
        <v>0</v>
      </c>
      <c r="O100" s="24">
        <f>'AEO 2023 Table 36 Raw'!R82</f>
        <v>0</v>
      </c>
      <c r="P100" s="24">
        <f>'AEO 2023 Table 36 Raw'!S82</f>
        <v>0</v>
      </c>
      <c r="Q100" s="24">
        <f>'AEO 2023 Table 36 Raw'!T82</f>
        <v>0</v>
      </c>
      <c r="R100" s="24">
        <f>'AEO 2023 Table 36 Raw'!U82</f>
        <v>0</v>
      </c>
      <c r="S100" s="24">
        <f>'AEO 2023 Table 36 Raw'!V82</f>
        <v>0</v>
      </c>
      <c r="T100" s="24">
        <f>'AEO 2023 Table 36 Raw'!W82</f>
        <v>0</v>
      </c>
      <c r="U100" s="24">
        <f>'AEO 2023 Table 36 Raw'!X82</f>
        <v>0</v>
      </c>
      <c r="V100" s="24">
        <f>'AEO 2023 Table 36 Raw'!Y82</f>
        <v>0</v>
      </c>
      <c r="W100" s="24">
        <f>'AEO 2023 Table 36 Raw'!Z82</f>
        <v>0</v>
      </c>
      <c r="X100" s="24">
        <f>'AEO 2023 Table 36 Raw'!AA82</f>
        <v>0</v>
      </c>
      <c r="Y100" s="24">
        <f>'AEO 2023 Table 36 Raw'!AB82</f>
        <v>0</v>
      </c>
      <c r="Z100" s="24">
        <f>'AEO 2023 Table 36 Raw'!AC82</f>
        <v>0</v>
      </c>
      <c r="AA100" s="24">
        <f>'AEO 2023 Table 36 Raw'!AD82</f>
        <v>0</v>
      </c>
      <c r="AB100" s="24">
        <f>'AEO 2023 Table 36 Raw'!AE82</f>
        <v>0</v>
      </c>
      <c r="AC100" s="24">
        <f>'AEO 2023 Table 36 Raw'!AF82</f>
        <v>0</v>
      </c>
      <c r="AD100" s="24">
        <f>'AEO 2023 Table 36 Raw'!AG82</f>
        <v>0</v>
      </c>
      <c r="AE100" s="24">
        <f>'AEO 2023 Table 36 Raw'!AH82</f>
        <v>0</v>
      </c>
      <c r="AF100" s="29" t="str">
        <f>'AEO 2023 Table 36 Raw'!AI82</f>
        <v>- -</v>
      </c>
    </row>
    <row r="101" spans="1:32" ht="15" customHeight="1" x14ac:dyDescent="0.35">
      <c r="A101" s="18" t="s">
        <v>385</v>
      </c>
      <c r="B101" s="21" t="s">
        <v>386</v>
      </c>
      <c r="C101" s="24">
        <f>'AEO 2023 Table 36 Raw'!F83</f>
        <v>17.032639</v>
      </c>
      <c r="D101" s="24">
        <f>'AEO 2023 Table 36 Raw'!G83</f>
        <v>17.333525000000002</v>
      </c>
      <c r="E101" s="24">
        <f>'AEO 2023 Table 36 Raw'!H83</f>
        <v>17.471111000000001</v>
      </c>
      <c r="F101" s="24">
        <f>'AEO 2023 Table 36 Raw'!I83</f>
        <v>17.514868</v>
      </c>
      <c r="G101" s="24">
        <f>'AEO 2023 Table 36 Raw'!J83</f>
        <v>17.667708999999999</v>
      </c>
      <c r="H101" s="24">
        <f>'AEO 2023 Table 36 Raw'!K83</f>
        <v>17.921016999999999</v>
      </c>
      <c r="I101" s="24">
        <f>'AEO 2023 Table 36 Raw'!L83</f>
        <v>18.139037999999999</v>
      </c>
      <c r="J101" s="24">
        <f>'AEO 2023 Table 36 Raw'!M83</f>
        <v>18.293453</v>
      </c>
      <c r="K101" s="24">
        <f>'AEO 2023 Table 36 Raw'!N83</f>
        <v>18.389309000000001</v>
      </c>
      <c r="L101" s="24">
        <f>'AEO 2023 Table 36 Raw'!O83</f>
        <v>18.446940999999999</v>
      </c>
      <c r="M101" s="24">
        <f>'AEO 2023 Table 36 Raw'!P83</f>
        <v>18.571213</v>
      </c>
      <c r="N101" s="24">
        <f>'AEO 2023 Table 36 Raw'!Q83</f>
        <v>18.730657999999998</v>
      </c>
      <c r="O101" s="24">
        <f>'AEO 2023 Table 36 Raw'!R83</f>
        <v>18.930088000000001</v>
      </c>
      <c r="P101" s="24">
        <f>'AEO 2023 Table 36 Raw'!S83</f>
        <v>19.092124999999999</v>
      </c>
      <c r="Q101" s="24">
        <f>'AEO 2023 Table 36 Raw'!T83</f>
        <v>19.259436000000001</v>
      </c>
      <c r="R101" s="24">
        <f>'AEO 2023 Table 36 Raw'!U83</f>
        <v>19.415512</v>
      </c>
      <c r="S101" s="24">
        <f>'AEO 2023 Table 36 Raw'!V83</f>
        <v>19.584526</v>
      </c>
      <c r="T101" s="24">
        <f>'AEO 2023 Table 36 Raw'!W83</f>
        <v>19.751868999999999</v>
      </c>
      <c r="U101" s="24">
        <f>'AEO 2023 Table 36 Raw'!X83</f>
        <v>19.950641999999998</v>
      </c>
      <c r="V101" s="24">
        <f>'AEO 2023 Table 36 Raw'!Y83</f>
        <v>20.133372999999999</v>
      </c>
      <c r="W101" s="24">
        <f>'AEO 2023 Table 36 Raw'!Z83</f>
        <v>20.325230000000001</v>
      </c>
      <c r="X101" s="24">
        <f>'AEO 2023 Table 36 Raw'!AA83</f>
        <v>20.481424000000001</v>
      </c>
      <c r="Y101" s="24">
        <f>'AEO 2023 Table 36 Raw'!AB83</f>
        <v>20.667052999999999</v>
      </c>
      <c r="Z101" s="24">
        <f>'AEO 2023 Table 36 Raw'!AC83</f>
        <v>20.844881000000001</v>
      </c>
      <c r="AA101" s="24">
        <f>'AEO 2023 Table 36 Raw'!AD83</f>
        <v>21.123301999999999</v>
      </c>
      <c r="AB101" s="24">
        <f>'AEO 2023 Table 36 Raw'!AE83</f>
        <v>21.333514999999998</v>
      </c>
      <c r="AC101" s="24">
        <f>'AEO 2023 Table 36 Raw'!AF83</f>
        <v>21.575635999999999</v>
      </c>
      <c r="AD101" s="24">
        <f>'AEO 2023 Table 36 Raw'!AG83</f>
        <v>21.790666999999999</v>
      </c>
      <c r="AE101" s="24">
        <f>'AEO 2023 Table 36 Raw'!AH83</f>
        <v>22.070596999999999</v>
      </c>
      <c r="AF101" s="29">
        <f>'AEO 2023 Table 36 Raw'!AI83</f>
        <v>8.9999999999999993E-3</v>
      </c>
    </row>
    <row r="102" spans="1:32" ht="15" customHeight="1" x14ac:dyDescent="0.35">
      <c r="A102" s="18" t="s">
        <v>387</v>
      </c>
      <c r="B102" s="21" t="s">
        <v>354</v>
      </c>
      <c r="C102" s="24">
        <f>'AEO 2023 Table 36 Raw'!F84</f>
        <v>17.032639</v>
      </c>
      <c r="D102" s="24">
        <f>'AEO 2023 Table 36 Raw'!G84</f>
        <v>17.333525000000002</v>
      </c>
      <c r="E102" s="24">
        <f>'AEO 2023 Table 36 Raw'!H84</f>
        <v>17.471111000000001</v>
      </c>
      <c r="F102" s="24">
        <f>'AEO 2023 Table 36 Raw'!I84</f>
        <v>17.514868</v>
      </c>
      <c r="G102" s="24">
        <f>'AEO 2023 Table 36 Raw'!J84</f>
        <v>17.667708999999999</v>
      </c>
      <c r="H102" s="24">
        <f>'AEO 2023 Table 36 Raw'!K84</f>
        <v>17.921016999999999</v>
      </c>
      <c r="I102" s="24">
        <f>'AEO 2023 Table 36 Raw'!L84</f>
        <v>18.139037999999999</v>
      </c>
      <c r="J102" s="24">
        <f>'AEO 2023 Table 36 Raw'!M84</f>
        <v>18.293453</v>
      </c>
      <c r="K102" s="24">
        <f>'AEO 2023 Table 36 Raw'!N84</f>
        <v>18.389309000000001</v>
      </c>
      <c r="L102" s="24">
        <f>'AEO 2023 Table 36 Raw'!O84</f>
        <v>18.446940999999999</v>
      </c>
      <c r="M102" s="24">
        <f>'AEO 2023 Table 36 Raw'!P84</f>
        <v>18.571213</v>
      </c>
      <c r="N102" s="24">
        <f>'AEO 2023 Table 36 Raw'!Q84</f>
        <v>18.730657999999998</v>
      </c>
      <c r="O102" s="24">
        <f>'AEO 2023 Table 36 Raw'!R84</f>
        <v>18.930088000000001</v>
      </c>
      <c r="P102" s="24">
        <f>'AEO 2023 Table 36 Raw'!S84</f>
        <v>19.092124999999999</v>
      </c>
      <c r="Q102" s="24">
        <f>'AEO 2023 Table 36 Raw'!T84</f>
        <v>19.259436000000001</v>
      </c>
      <c r="R102" s="24">
        <f>'AEO 2023 Table 36 Raw'!U84</f>
        <v>19.415512</v>
      </c>
      <c r="S102" s="24">
        <f>'AEO 2023 Table 36 Raw'!V84</f>
        <v>19.584526</v>
      </c>
      <c r="T102" s="24">
        <f>'AEO 2023 Table 36 Raw'!W84</f>
        <v>19.751868999999999</v>
      </c>
      <c r="U102" s="24">
        <f>'AEO 2023 Table 36 Raw'!X84</f>
        <v>19.950641999999998</v>
      </c>
      <c r="V102" s="24">
        <f>'AEO 2023 Table 36 Raw'!Y84</f>
        <v>20.133372999999999</v>
      </c>
      <c r="W102" s="24">
        <f>'AEO 2023 Table 36 Raw'!Z84</f>
        <v>20.325230000000001</v>
      </c>
      <c r="X102" s="24">
        <f>'AEO 2023 Table 36 Raw'!AA84</f>
        <v>20.481424000000001</v>
      </c>
      <c r="Y102" s="24">
        <f>'AEO 2023 Table 36 Raw'!AB84</f>
        <v>20.667052999999999</v>
      </c>
      <c r="Z102" s="24">
        <f>'AEO 2023 Table 36 Raw'!AC84</f>
        <v>20.844881000000001</v>
      </c>
      <c r="AA102" s="24">
        <f>'AEO 2023 Table 36 Raw'!AD84</f>
        <v>21.123301999999999</v>
      </c>
      <c r="AB102" s="24">
        <f>'AEO 2023 Table 36 Raw'!AE84</f>
        <v>21.333514999999998</v>
      </c>
      <c r="AC102" s="24">
        <f>'AEO 2023 Table 36 Raw'!AF84</f>
        <v>21.575635999999999</v>
      </c>
      <c r="AD102" s="24">
        <f>'AEO 2023 Table 36 Raw'!AG84</f>
        <v>21.790666999999999</v>
      </c>
      <c r="AE102" s="24">
        <f>'AEO 2023 Table 36 Raw'!AH84</f>
        <v>22.070596999999999</v>
      </c>
      <c r="AF102" s="29">
        <f>'AEO 2023 Table 36 Raw'!AI84</f>
        <v>8.9999999999999993E-3</v>
      </c>
    </row>
    <row r="103" spans="1:32" ht="15" customHeight="1" x14ac:dyDescent="0.35">
      <c r="A103" s="18" t="s">
        <v>388</v>
      </c>
      <c r="B103" s="21" t="s">
        <v>389</v>
      </c>
      <c r="C103" s="24">
        <f>'AEO 2023 Table 36 Raw'!F85</f>
        <v>19.286148000000001</v>
      </c>
      <c r="D103" s="24">
        <f>'AEO 2023 Table 36 Raw'!G85</f>
        <v>19.959654</v>
      </c>
      <c r="E103" s="24">
        <f>'AEO 2023 Table 36 Raw'!H85</f>
        <v>20.258087</v>
      </c>
      <c r="F103" s="24">
        <f>'AEO 2023 Table 36 Raw'!I85</f>
        <v>20.448008000000002</v>
      </c>
      <c r="G103" s="24">
        <f>'AEO 2023 Table 36 Raw'!J85</f>
        <v>20.643234</v>
      </c>
      <c r="H103" s="24">
        <f>'AEO 2023 Table 36 Raw'!K85</f>
        <v>20.778293999999999</v>
      </c>
      <c r="I103" s="24">
        <f>'AEO 2023 Table 36 Raw'!L85</f>
        <v>20.888736999999999</v>
      </c>
      <c r="J103" s="24">
        <f>'AEO 2023 Table 36 Raw'!M85</f>
        <v>21.11046</v>
      </c>
      <c r="K103" s="24">
        <f>'AEO 2023 Table 36 Raw'!N85</f>
        <v>21.285655999999999</v>
      </c>
      <c r="L103" s="24">
        <f>'AEO 2023 Table 36 Raw'!O85</f>
        <v>21.525711000000001</v>
      </c>
      <c r="M103" s="24">
        <f>'AEO 2023 Table 36 Raw'!P85</f>
        <v>21.809334</v>
      </c>
      <c r="N103" s="24">
        <f>'AEO 2023 Table 36 Raw'!Q85</f>
        <v>22.120438</v>
      </c>
      <c r="O103" s="24">
        <f>'AEO 2023 Table 36 Raw'!R85</f>
        <v>22.460100000000001</v>
      </c>
      <c r="P103" s="24">
        <f>'AEO 2023 Table 36 Raw'!S85</f>
        <v>22.760014000000002</v>
      </c>
      <c r="Q103" s="24">
        <f>'AEO 2023 Table 36 Raw'!T85</f>
        <v>23.042663999999998</v>
      </c>
      <c r="R103" s="24">
        <f>'AEO 2023 Table 36 Raw'!U85</f>
        <v>23.327525999999999</v>
      </c>
      <c r="S103" s="24">
        <f>'AEO 2023 Table 36 Raw'!V85</f>
        <v>23.620547999999999</v>
      </c>
      <c r="T103" s="24">
        <f>'AEO 2023 Table 36 Raw'!W85</f>
        <v>23.904606000000001</v>
      </c>
      <c r="U103" s="24">
        <f>'AEO 2023 Table 36 Raw'!X85</f>
        <v>24.228663999999998</v>
      </c>
      <c r="V103" s="24">
        <f>'AEO 2023 Table 36 Raw'!Y85</f>
        <v>24.532539</v>
      </c>
      <c r="W103" s="24">
        <f>'AEO 2023 Table 36 Raw'!Z85</f>
        <v>24.846294</v>
      </c>
      <c r="X103" s="24">
        <f>'AEO 2023 Table 36 Raw'!AA85</f>
        <v>25.127307999999999</v>
      </c>
      <c r="Y103" s="24">
        <f>'AEO 2023 Table 36 Raw'!AB85</f>
        <v>25.433437000000001</v>
      </c>
      <c r="Z103" s="24">
        <f>'AEO 2023 Table 36 Raw'!AC85</f>
        <v>25.740656000000001</v>
      </c>
      <c r="AA103" s="24">
        <f>'AEO 2023 Table 36 Raw'!AD85</f>
        <v>26.145723</v>
      </c>
      <c r="AB103" s="24">
        <f>'AEO 2023 Table 36 Raw'!AE85</f>
        <v>26.505127000000002</v>
      </c>
      <c r="AC103" s="24">
        <f>'AEO 2023 Table 36 Raw'!AF85</f>
        <v>26.890711</v>
      </c>
      <c r="AD103" s="24">
        <f>'AEO 2023 Table 36 Raw'!AG85</f>
        <v>27.246131999999999</v>
      </c>
      <c r="AE103" s="24">
        <f>'AEO 2023 Table 36 Raw'!AH85</f>
        <v>27.668061999999999</v>
      </c>
      <c r="AF103" s="29">
        <f>'AEO 2023 Table 36 Raw'!AI85</f>
        <v>1.2999999999999999E-2</v>
      </c>
    </row>
    <row r="104" spans="1:32" ht="15" customHeight="1" x14ac:dyDescent="0.35">
      <c r="A104" s="18" t="s">
        <v>390</v>
      </c>
      <c r="B104" s="21" t="s">
        <v>354</v>
      </c>
      <c r="C104" s="24">
        <f>'AEO 2023 Table 36 Raw'!F86</f>
        <v>6.9668039999999998</v>
      </c>
      <c r="D104" s="24">
        <f>'AEO 2023 Table 36 Raw'!G86</f>
        <v>7.2055709999999999</v>
      </c>
      <c r="E104" s="24">
        <f>'AEO 2023 Table 36 Raw'!H86</f>
        <v>7.3069870000000003</v>
      </c>
      <c r="F104" s="24">
        <f>'AEO 2023 Table 36 Raw'!I86</f>
        <v>7.3605080000000003</v>
      </c>
      <c r="G104" s="24">
        <f>'AEO 2023 Table 36 Raw'!J86</f>
        <v>7.3962209999999997</v>
      </c>
      <c r="H104" s="24">
        <f>'AEO 2023 Table 36 Raw'!K86</f>
        <v>7.4034529999999998</v>
      </c>
      <c r="I104" s="24">
        <f>'AEO 2023 Table 36 Raw'!L86</f>
        <v>7.4034849999999999</v>
      </c>
      <c r="J104" s="24">
        <f>'AEO 2023 Table 36 Raw'!M86</f>
        <v>7.4601230000000003</v>
      </c>
      <c r="K104" s="24">
        <f>'AEO 2023 Table 36 Raw'!N86</f>
        <v>7.5075329999999996</v>
      </c>
      <c r="L104" s="24">
        <f>'AEO 2023 Table 36 Raw'!O86</f>
        <v>7.6063049999999999</v>
      </c>
      <c r="M104" s="24">
        <f>'AEO 2023 Table 36 Raw'!P86</f>
        <v>7.7227600000000001</v>
      </c>
      <c r="N104" s="24">
        <f>'AEO 2023 Table 36 Raw'!Q86</f>
        <v>7.8505010000000004</v>
      </c>
      <c r="O104" s="24">
        <f>'AEO 2023 Table 36 Raw'!R86</f>
        <v>7.987139</v>
      </c>
      <c r="P104" s="24">
        <f>'AEO 2023 Table 36 Raw'!S86</f>
        <v>8.1068239999999996</v>
      </c>
      <c r="Q104" s="24">
        <f>'AEO 2023 Table 36 Raw'!T86</f>
        <v>8.2209280000000007</v>
      </c>
      <c r="R104" s="24">
        <f>'AEO 2023 Table 36 Raw'!U86</f>
        <v>8.3371739999999992</v>
      </c>
      <c r="S104" s="24">
        <f>'AEO 2023 Table 36 Raw'!V86</f>
        <v>8.4559110000000004</v>
      </c>
      <c r="T104" s="24">
        <f>'AEO 2023 Table 36 Raw'!W86</f>
        <v>8.5701509999999992</v>
      </c>
      <c r="U104" s="24">
        <f>'AEO 2023 Table 36 Raw'!X86</f>
        <v>8.700564</v>
      </c>
      <c r="V104" s="24">
        <f>'AEO 2023 Table 36 Raw'!Y86</f>
        <v>8.8238339999999997</v>
      </c>
      <c r="W104" s="24">
        <f>'AEO 2023 Table 36 Raw'!Z86</f>
        <v>8.9493679999999998</v>
      </c>
      <c r="X104" s="24">
        <f>'AEO 2023 Table 36 Raw'!AA86</f>
        <v>9.0625599999999995</v>
      </c>
      <c r="Y104" s="24">
        <f>'AEO 2023 Table 36 Raw'!AB86</f>
        <v>9.1843959999999996</v>
      </c>
      <c r="Z104" s="24">
        <f>'AEO 2023 Table 36 Raw'!AC86</f>
        <v>9.3055529999999997</v>
      </c>
      <c r="AA104" s="24">
        <f>'AEO 2023 Table 36 Raw'!AD86</f>
        <v>9.4632129999999997</v>
      </c>
      <c r="AB104" s="24">
        <f>'AEO 2023 Table 36 Raw'!AE86</f>
        <v>9.6034579999999998</v>
      </c>
      <c r="AC104" s="24">
        <f>'AEO 2023 Table 36 Raw'!AF86</f>
        <v>9.7528290000000002</v>
      </c>
      <c r="AD104" s="24">
        <f>'AEO 2023 Table 36 Raw'!AG86</f>
        <v>9.890326</v>
      </c>
      <c r="AE104" s="24">
        <f>'AEO 2023 Table 36 Raw'!AH86</f>
        <v>10.053587</v>
      </c>
      <c r="AF104" s="29">
        <f>'AEO 2023 Table 36 Raw'!AI86</f>
        <v>1.2999999999999999E-2</v>
      </c>
    </row>
    <row r="105" spans="1:32" ht="15" customHeight="1" x14ac:dyDescent="0.35">
      <c r="A105" s="18" t="s">
        <v>391</v>
      </c>
      <c r="B105" s="21" t="s">
        <v>380</v>
      </c>
      <c r="C105" s="24">
        <f>'AEO 2023 Table 36 Raw'!F87</f>
        <v>12.319345</v>
      </c>
      <c r="D105" s="24">
        <f>'AEO 2023 Table 36 Raw'!G87</f>
        <v>12.754084000000001</v>
      </c>
      <c r="E105" s="24">
        <f>'AEO 2023 Table 36 Raw'!H87</f>
        <v>12.951098999999999</v>
      </c>
      <c r="F105" s="24">
        <f>'AEO 2023 Table 36 Raw'!I87</f>
        <v>13.0875</v>
      </c>
      <c r="G105" s="24">
        <f>'AEO 2023 Table 36 Raw'!J87</f>
        <v>13.247013000000001</v>
      </c>
      <c r="H105" s="24">
        <f>'AEO 2023 Table 36 Raw'!K87</f>
        <v>13.374840000000001</v>
      </c>
      <c r="I105" s="24">
        <f>'AEO 2023 Table 36 Raw'!L87</f>
        <v>13.485250000000001</v>
      </c>
      <c r="J105" s="24">
        <f>'AEO 2023 Table 36 Raw'!M87</f>
        <v>13.650337</v>
      </c>
      <c r="K105" s="24">
        <f>'AEO 2023 Table 36 Raw'!N87</f>
        <v>13.778123000000001</v>
      </c>
      <c r="L105" s="24">
        <f>'AEO 2023 Table 36 Raw'!O87</f>
        <v>13.919407</v>
      </c>
      <c r="M105" s="24">
        <f>'AEO 2023 Table 36 Raw'!P87</f>
        <v>14.086574000000001</v>
      </c>
      <c r="N105" s="24">
        <f>'AEO 2023 Table 36 Raw'!Q87</f>
        <v>14.269936</v>
      </c>
      <c r="O105" s="24">
        <f>'AEO 2023 Table 36 Raw'!R87</f>
        <v>14.47296</v>
      </c>
      <c r="P105" s="24">
        <f>'AEO 2023 Table 36 Raw'!S87</f>
        <v>14.65319</v>
      </c>
      <c r="Q105" s="24">
        <f>'AEO 2023 Table 36 Raw'!T87</f>
        <v>14.821736</v>
      </c>
      <c r="R105" s="24">
        <f>'AEO 2023 Table 36 Raw'!U87</f>
        <v>14.990353000000001</v>
      </c>
      <c r="S105" s="24">
        <f>'AEO 2023 Table 36 Raw'!V87</f>
        <v>15.164637000000001</v>
      </c>
      <c r="T105" s="24">
        <f>'AEO 2023 Table 36 Raw'!W87</f>
        <v>15.334455</v>
      </c>
      <c r="U105" s="24">
        <f>'AEO 2023 Table 36 Raw'!X87</f>
        <v>15.528098999999999</v>
      </c>
      <c r="V105" s="24">
        <f>'AEO 2023 Table 36 Raw'!Y87</f>
        <v>15.708705999999999</v>
      </c>
      <c r="W105" s="24">
        <f>'AEO 2023 Table 36 Raw'!Z87</f>
        <v>15.896927</v>
      </c>
      <c r="X105" s="24">
        <f>'AEO 2023 Table 36 Raw'!AA87</f>
        <v>16.064747000000001</v>
      </c>
      <c r="Y105" s="24">
        <f>'AEO 2023 Table 36 Raw'!AB87</f>
        <v>16.249043</v>
      </c>
      <c r="Z105" s="24">
        <f>'AEO 2023 Table 36 Raw'!AC87</f>
        <v>16.435102000000001</v>
      </c>
      <c r="AA105" s="24">
        <f>'AEO 2023 Table 36 Raw'!AD87</f>
        <v>16.682510000000001</v>
      </c>
      <c r="AB105" s="24">
        <f>'AEO 2023 Table 36 Raw'!AE87</f>
        <v>16.901668999999998</v>
      </c>
      <c r="AC105" s="24">
        <f>'AEO 2023 Table 36 Raw'!AF87</f>
        <v>17.137882000000001</v>
      </c>
      <c r="AD105" s="24">
        <f>'AEO 2023 Table 36 Raw'!AG87</f>
        <v>17.355803999999999</v>
      </c>
      <c r="AE105" s="24">
        <f>'AEO 2023 Table 36 Raw'!AH87</f>
        <v>17.614474999999999</v>
      </c>
      <c r="AF105" s="29">
        <f>'AEO 2023 Table 36 Raw'!AI87</f>
        <v>1.2999999999999999E-2</v>
      </c>
    </row>
    <row r="106" spans="1:32" ht="15" customHeight="1" x14ac:dyDescent="0.35">
      <c r="A106" s="18" t="s">
        <v>392</v>
      </c>
      <c r="B106" s="21" t="s">
        <v>382</v>
      </c>
      <c r="C106" s="24">
        <f>'AEO 2023 Table 36 Raw'!F88</f>
        <v>0</v>
      </c>
      <c r="D106" s="24">
        <f>'AEO 2023 Table 36 Raw'!G88</f>
        <v>0</v>
      </c>
      <c r="E106" s="24">
        <f>'AEO 2023 Table 36 Raw'!H88</f>
        <v>0</v>
      </c>
      <c r="F106" s="24">
        <f>'AEO 2023 Table 36 Raw'!I88</f>
        <v>0</v>
      </c>
      <c r="G106" s="24">
        <f>'AEO 2023 Table 36 Raw'!J88</f>
        <v>0</v>
      </c>
      <c r="H106" s="24">
        <f>'AEO 2023 Table 36 Raw'!K88</f>
        <v>0</v>
      </c>
      <c r="I106" s="24">
        <f>'AEO 2023 Table 36 Raw'!L88</f>
        <v>0</v>
      </c>
      <c r="J106" s="24">
        <f>'AEO 2023 Table 36 Raw'!M88</f>
        <v>0</v>
      </c>
      <c r="K106" s="24">
        <f>'AEO 2023 Table 36 Raw'!N88</f>
        <v>0</v>
      </c>
      <c r="L106" s="24">
        <f>'AEO 2023 Table 36 Raw'!O88</f>
        <v>0</v>
      </c>
      <c r="M106" s="24">
        <f>'AEO 2023 Table 36 Raw'!P88</f>
        <v>0</v>
      </c>
      <c r="N106" s="24">
        <f>'AEO 2023 Table 36 Raw'!Q88</f>
        <v>0</v>
      </c>
      <c r="O106" s="24">
        <f>'AEO 2023 Table 36 Raw'!R88</f>
        <v>0</v>
      </c>
      <c r="P106" s="24">
        <f>'AEO 2023 Table 36 Raw'!S88</f>
        <v>0</v>
      </c>
      <c r="Q106" s="24">
        <f>'AEO 2023 Table 36 Raw'!T88</f>
        <v>0</v>
      </c>
      <c r="R106" s="24">
        <f>'AEO 2023 Table 36 Raw'!U88</f>
        <v>0</v>
      </c>
      <c r="S106" s="24">
        <f>'AEO 2023 Table 36 Raw'!V88</f>
        <v>0</v>
      </c>
      <c r="T106" s="24">
        <f>'AEO 2023 Table 36 Raw'!W88</f>
        <v>0</v>
      </c>
      <c r="U106" s="24">
        <f>'AEO 2023 Table 36 Raw'!X88</f>
        <v>0</v>
      </c>
      <c r="V106" s="24">
        <f>'AEO 2023 Table 36 Raw'!Y88</f>
        <v>0</v>
      </c>
      <c r="W106" s="24">
        <f>'AEO 2023 Table 36 Raw'!Z88</f>
        <v>0</v>
      </c>
      <c r="X106" s="24">
        <f>'AEO 2023 Table 36 Raw'!AA88</f>
        <v>0</v>
      </c>
      <c r="Y106" s="24">
        <f>'AEO 2023 Table 36 Raw'!AB88</f>
        <v>0</v>
      </c>
      <c r="Z106" s="24">
        <f>'AEO 2023 Table 36 Raw'!AC88</f>
        <v>0</v>
      </c>
      <c r="AA106" s="24">
        <f>'AEO 2023 Table 36 Raw'!AD88</f>
        <v>0</v>
      </c>
      <c r="AB106" s="24">
        <f>'AEO 2023 Table 36 Raw'!AE88</f>
        <v>0</v>
      </c>
      <c r="AC106" s="24">
        <f>'AEO 2023 Table 36 Raw'!AF88</f>
        <v>0</v>
      </c>
      <c r="AD106" s="24">
        <f>'AEO 2023 Table 36 Raw'!AG88</f>
        <v>0</v>
      </c>
      <c r="AE106" s="24">
        <f>'AEO 2023 Table 36 Raw'!AH88</f>
        <v>0</v>
      </c>
      <c r="AF106" s="29" t="str">
        <f>'AEO 2023 Table 36 Raw'!AI88</f>
        <v>- -</v>
      </c>
    </row>
    <row r="107" spans="1:32" ht="15" customHeight="1" x14ac:dyDescent="0.35">
      <c r="A107" s="18" t="s">
        <v>393</v>
      </c>
      <c r="B107" s="21" t="s">
        <v>384</v>
      </c>
      <c r="C107" s="24">
        <f>'AEO 2023 Table 36 Raw'!F89</f>
        <v>0</v>
      </c>
      <c r="D107" s="24">
        <f>'AEO 2023 Table 36 Raw'!G89</f>
        <v>0</v>
      </c>
      <c r="E107" s="24">
        <f>'AEO 2023 Table 36 Raw'!H89</f>
        <v>0</v>
      </c>
      <c r="F107" s="24">
        <f>'AEO 2023 Table 36 Raw'!I89</f>
        <v>0</v>
      </c>
      <c r="G107" s="24">
        <f>'AEO 2023 Table 36 Raw'!J89</f>
        <v>0</v>
      </c>
      <c r="H107" s="24">
        <f>'AEO 2023 Table 36 Raw'!K89</f>
        <v>0</v>
      </c>
      <c r="I107" s="24">
        <f>'AEO 2023 Table 36 Raw'!L89</f>
        <v>0</v>
      </c>
      <c r="J107" s="24">
        <f>'AEO 2023 Table 36 Raw'!M89</f>
        <v>0</v>
      </c>
      <c r="K107" s="24">
        <f>'AEO 2023 Table 36 Raw'!N89</f>
        <v>0</v>
      </c>
      <c r="L107" s="24">
        <f>'AEO 2023 Table 36 Raw'!O89</f>
        <v>0</v>
      </c>
      <c r="M107" s="24">
        <f>'AEO 2023 Table 36 Raw'!P89</f>
        <v>0</v>
      </c>
      <c r="N107" s="24">
        <f>'AEO 2023 Table 36 Raw'!Q89</f>
        <v>0</v>
      </c>
      <c r="O107" s="24">
        <f>'AEO 2023 Table 36 Raw'!R89</f>
        <v>0</v>
      </c>
      <c r="P107" s="24">
        <f>'AEO 2023 Table 36 Raw'!S89</f>
        <v>0</v>
      </c>
      <c r="Q107" s="24">
        <f>'AEO 2023 Table 36 Raw'!T89</f>
        <v>0</v>
      </c>
      <c r="R107" s="24">
        <f>'AEO 2023 Table 36 Raw'!U89</f>
        <v>0</v>
      </c>
      <c r="S107" s="24">
        <f>'AEO 2023 Table 36 Raw'!V89</f>
        <v>0</v>
      </c>
      <c r="T107" s="24">
        <f>'AEO 2023 Table 36 Raw'!W89</f>
        <v>0</v>
      </c>
      <c r="U107" s="24">
        <f>'AEO 2023 Table 36 Raw'!X89</f>
        <v>0</v>
      </c>
      <c r="V107" s="24">
        <f>'AEO 2023 Table 36 Raw'!Y89</f>
        <v>0</v>
      </c>
      <c r="W107" s="24">
        <f>'AEO 2023 Table 36 Raw'!Z89</f>
        <v>0</v>
      </c>
      <c r="X107" s="24">
        <f>'AEO 2023 Table 36 Raw'!AA89</f>
        <v>0</v>
      </c>
      <c r="Y107" s="24">
        <f>'AEO 2023 Table 36 Raw'!AB89</f>
        <v>0</v>
      </c>
      <c r="Z107" s="24">
        <f>'AEO 2023 Table 36 Raw'!AC89</f>
        <v>0</v>
      </c>
      <c r="AA107" s="24">
        <f>'AEO 2023 Table 36 Raw'!AD89</f>
        <v>0</v>
      </c>
      <c r="AB107" s="24">
        <f>'AEO 2023 Table 36 Raw'!AE89</f>
        <v>0</v>
      </c>
      <c r="AC107" s="24">
        <f>'AEO 2023 Table 36 Raw'!AF89</f>
        <v>0</v>
      </c>
      <c r="AD107" s="24">
        <f>'AEO 2023 Table 36 Raw'!AG89</f>
        <v>0</v>
      </c>
      <c r="AE107" s="24">
        <f>'AEO 2023 Table 36 Raw'!AH89</f>
        <v>0</v>
      </c>
      <c r="AF107" s="29" t="str">
        <f>'AEO 2023 Table 36 Raw'!AI89</f>
        <v>- -</v>
      </c>
    </row>
    <row r="108" spans="1:32" ht="12" customHeight="1" x14ac:dyDescent="0.35"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9"/>
    </row>
    <row r="109" spans="1:32" ht="15" customHeight="1" x14ac:dyDescent="0.35">
      <c r="A109" s="18" t="s">
        <v>394</v>
      </c>
      <c r="B109" s="20" t="s">
        <v>5</v>
      </c>
      <c r="C109" s="24">
        <f>'AEO 2023 Table 36 Raw'!F90</f>
        <v>202.83663899999999</v>
      </c>
      <c r="D109" s="24">
        <f>'AEO 2023 Table 36 Raw'!G90</f>
        <v>199.16296399999999</v>
      </c>
      <c r="E109" s="24">
        <f>'AEO 2023 Table 36 Raw'!H90</f>
        <v>195.80548099999999</v>
      </c>
      <c r="F109" s="24">
        <f>'AEO 2023 Table 36 Raw'!I90</f>
        <v>193.737213</v>
      </c>
      <c r="G109" s="24">
        <f>'AEO 2023 Table 36 Raw'!J90</f>
        <v>192.813141</v>
      </c>
      <c r="H109" s="24">
        <f>'AEO 2023 Table 36 Raw'!K90</f>
        <v>191.8974</v>
      </c>
      <c r="I109" s="24">
        <f>'AEO 2023 Table 36 Raw'!L90</f>
        <v>190.73350500000001</v>
      </c>
      <c r="J109" s="24">
        <f>'AEO 2023 Table 36 Raw'!M90</f>
        <v>189.210464</v>
      </c>
      <c r="K109" s="24">
        <f>'AEO 2023 Table 36 Raw'!N90</f>
        <v>187.40353400000001</v>
      </c>
      <c r="L109" s="24">
        <f>'AEO 2023 Table 36 Raw'!O90</f>
        <v>185.676941</v>
      </c>
      <c r="M109" s="24">
        <f>'AEO 2023 Table 36 Raw'!P90</f>
        <v>184.46688800000001</v>
      </c>
      <c r="N109" s="24">
        <f>'AEO 2023 Table 36 Raw'!Q90</f>
        <v>183.61003099999999</v>
      </c>
      <c r="O109" s="24">
        <f>'AEO 2023 Table 36 Raw'!R90</f>
        <v>182.77757299999999</v>
      </c>
      <c r="P109" s="24">
        <f>'AEO 2023 Table 36 Raw'!S90</f>
        <v>181.99818400000001</v>
      </c>
      <c r="Q109" s="24">
        <f>'AEO 2023 Table 36 Raw'!T90</f>
        <v>181.450287</v>
      </c>
      <c r="R109" s="24">
        <f>'AEO 2023 Table 36 Raw'!U90</f>
        <v>181.105515</v>
      </c>
      <c r="S109" s="24">
        <f>'AEO 2023 Table 36 Raw'!V90</f>
        <v>180.74588</v>
      </c>
      <c r="T109" s="24">
        <f>'AEO 2023 Table 36 Raw'!W90</f>
        <v>180.38298</v>
      </c>
      <c r="U109" s="24">
        <f>'AEO 2023 Table 36 Raw'!X90</f>
        <v>180.29542499999999</v>
      </c>
      <c r="V109" s="24">
        <f>'AEO 2023 Table 36 Raw'!Y90</f>
        <v>180.16119399999999</v>
      </c>
      <c r="W109" s="24">
        <f>'AEO 2023 Table 36 Raw'!Z90</f>
        <v>179.988022</v>
      </c>
      <c r="X109" s="24">
        <f>'AEO 2023 Table 36 Raw'!AA90</f>
        <v>179.81350699999999</v>
      </c>
      <c r="Y109" s="24">
        <f>'AEO 2023 Table 36 Raw'!AB90</f>
        <v>179.55651900000001</v>
      </c>
      <c r="Z109" s="24">
        <f>'AEO 2023 Table 36 Raw'!AC90</f>
        <v>179.24385100000001</v>
      </c>
      <c r="AA109" s="24">
        <f>'AEO 2023 Table 36 Raw'!AD90</f>
        <v>178.94970699999999</v>
      </c>
      <c r="AB109" s="24">
        <f>'AEO 2023 Table 36 Raw'!AE90</f>
        <v>178.72766100000001</v>
      </c>
      <c r="AC109" s="24">
        <f>'AEO 2023 Table 36 Raw'!AF90</f>
        <v>178.49087499999999</v>
      </c>
      <c r="AD109" s="24">
        <f>'AEO 2023 Table 36 Raw'!AG90</f>
        <v>178.228363</v>
      </c>
      <c r="AE109" s="24">
        <f>'AEO 2023 Table 36 Raw'!AH90</f>
        <v>178.15554800000001</v>
      </c>
      <c r="AF109" s="29">
        <f>'AEO 2023 Table 36 Raw'!AI90</f>
        <v>-5.0000000000000001E-3</v>
      </c>
    </row>
    <row r="110" spans="1:32" ht="15" customHeight="1" x14ac:dyDescent="0.35">
      <c r="A110" s="18" t="s">
        <v>395</v>
      </c>
      <c r="B110" s="21" t="s">
        <v>396</v>
      </c>
      <c r="C110" s="24">
        <f>'AEO 2023 Table 36 Raw'!F91</f>
        <v>163.608734</v>
      </c>
      <c r="D110" s="24">
        <f>'AEO 2023 Table 36 Raw'!G91</f>
        <v>160.38700900000001</v>
      </c>
      <c r="E110" s="24">
        <f>'AEO 2023 Table 36 Raw'!H91</f>
        <v>157.42775</v>
      </c>
      <c r="F110" s="24">
        <f>'AEO 2023 Table 36 Raw'!I91</f>
        <v>155.51083399999999</v>
      </c>
      <c r="G110" s="24">
        <f>'AEO 2023 Table 36 Raw'!J91</f>
        <v>154.51499899999999</v>
      </c>
      <c r="H110" s="24">
        <f>'AEO 2023 Table 36 Raw'!K91</f>
        <v>153.52697800000001</v>
      </c>
      <c r="I110" s="24">
        <f>'AEO 2023 Table 36 Raw'!L91</f>
        <v>152.34193400000001</v>
      </c>
      <c r="J110" s="24">
        <f>'AEO 2023 Table 36 Raw'!M91</f>
        <v>150.872345</v>
      </c>
      <c r="K110" s="24">
        <f>'AEO 2023 Table 36 Raw'!N91</f>
        <v>149.17961099999999</v>
      </c>
      <c r="L110" s="24">
        <f>'AEO 2023 Table 36 Raw'!O91</f>
        <v>147.55435199999999</v>
      </c>
      <c r="M110" s="24">
        <f>'AEO 2023 Table 36 Raw'!P91</f>
        <v>146.34231600000001</v>
      </c>
      <c r="N110" s="24">
        <f>'AEO 2023 Table 36 Raw'!Q91</f>
        <v>145.41207900000001</v>
      </c>
      <c r="O110" s="24">
        <f>'AEO 2023 Table 36 Raw'!R91</f>
        <v>144.50224299999999</v>
      </c>
      <c r="P110" s="24">
        <f>'AEO 2023 Table 36 Raw'!S91</f>
        <v>143.63537600000001</v>
      </c>
      <c r="Q110" s="24">
        <f>'AEO 2023 Table 36 Raw'!T91</f>
        <v>142.95182800000001</v>
      </c>
      <c r="R110" s="24">
        <f>'AEO 2023 Table 36 Raw'!U91</f>
        <v>142.42834500000001</v>
      </c>
      <c r="S110" s="24">
        <f>'AEO 2023 Table 36 Raw'!V91</f>
        <v>141.89295999999999</v>
      </c>
      <c r="T110" s="24">
        <f>'AEO 2023 Table 36 Raw'!W91</f>
        <v>141.35481300000001</v>
      </c>
      <c r="U110" s="24">
        <f>'AEO 2023 Table 36 Raw'!X91</f>
        <v>141.03187600000001</v>
      </c>
      <c r="V110" s="24">
        <f>'AEO 2023 Table 36 Raw'!Y91</f>
        <v>140.67157</v>
      </c>
      <c r="W110" s="24">
        <f>'AEO 2023 Table 36 Raw'!Z91</f>
        <v>140.28007500000001</v>
      </c>
      <c r="X110" s="24">
        <f>'AEO 2023 Table 36 Raw'!AA91</f>
        <v>139.886841</v>
      </c>
      <c r="Y110" s="24">
        <f>'AEO 2023 Table 36 Raw'!AB91</f>
        <v>139.42889400000001</v>
      </c>
      <c r="Z110" s="24">
        <f>'AEO 2023 Table 36 Raw'!AC91</f>
        <v>138.927322</v>
      </c>
      <c r="AA110" s="24">
        <f>'AEO 2023 Table 36 Raw'!AD91</f>
        <v>138.439819</v>
      </c>
      <c r="AB110" s="24">
        <f>'AEO 2023 Table 36 Raw'!AE91</f>
        <v>138.00765999999999</v>
      </c>
      <c r="AC110" s="24">
        <f>'AEO 2023 Table 36 Raw'!AF91</f>
        <v>137.56359900000001</v>
      </c>
      <c r="AD110" s="24">
        <f>'AEO 2023 Table 36 Raw'!AG91</f>
        <v>137.09927400000001</v>
      </c>
      <c r="AE110" s="24">
        <f>'AEO 2023 Table 36 Raw'!AH91</f>
        <v>136.780182</v>
      </c>
      <c r="AF110" s="29">
        <f>'AEO 2023 Table 36 Raw'!AI91</f>
        <v>-6.0000000000000001E-3</v>
      </c>
    </row>
    <row r="111" spans="1:32" ht="15" customHeight="1" x14ac:dyDescent="0.35">
      <c r="A111" s="18" t="s">
        <v>397</v>
      </c>
      <c r="B111" s="21" t="s">
        <v>280</v>
      </c>
      <c r="C111" s="24">
        <f>'AEO 2023 Table 36 Raw'!F92</f>
        <v>39.227898000000003</v>
      </c>
      <c r="D111" s="24">
        <f>'AEO 2023 Table 36 Raw'!G92</f>
        <v>38.775948</v>
      </c>
      <c r="E111" s="24">
        <f>'AEO 2023 Table 36 Raw'!H92</f>
        <v>38.377730999999997</v>
      </c>
      <c r="F111" s="24">
        <f>'AEO 2023 Table 36 Raw'!I92</f>
        <v>38.226379000000001</v>
      </c>
      <c r="G111" s="24">
        <f>'AEO 2023 Table 36 Raw'!J92</f>
        <v>38.298149000000002</v>
      </c>
      <c r="H111" s="24">
        <f>'AEO 2023 Table 36 Raw'!K92</f>
        <v>38.370418999999998</v>
      </c>
      <c r="I111" s="24">
        <f>'AEO 2023 Table 36 Raw'!L92</f>
        <v>38.391570999999999</v>
      </c>
      <c r="J111" s="24">
        <f>'AEO 2023 Table 36 Raw'!M92</f>
        <v>38.338120000000004</v>
      </c>
      <c r="K111" s="24">
        <f>'AEO 2023 Table 36 Raw'!N92</f>
        <v>38.223914999999998</v>
      </c>
      <c r="L111" s="24">
        <f>'AEO 2023 Table 36 Raw'!O92</f>
        <v>38.122588999999998</v>
      </c>
      <c r="M111" s="24">
        <f>'AEO 2023 Table 36 Raw'!P92</f>
        <v>38.124577000000002</v>
      </c>
      <c r="N111" s="24">
        <f>'AEO 2023 Table 36 Raw'!Q92</f>
        <v>38.197955999999998</v>
      </c>
      <c r="O111" s="24">
        <f>'AEO 2023 Table 36 Raw'!R92</f>
        <v>38.275326</v>
      </c>
      <c r="P111" s="24">
        <f>'AEO 2023 Table 36 Raw'!S92</f>
        <v>38.362803999999997</v>
      </c>
      <c r="Q111" s="24">
        <f>'AEO 2023 Table 36 Raw'!T92</f>
        <v>38.498458999999997</v>
      </c>
      <c r="R111" s="24">
        <f>'AEO 2023 Table 36 Raw'!U92</f>
        <v>38.677174000000001</v>
      </c>
      <c r="S111" s="24">
        <f>'AEO 2023 Table 36 Raw'!V92</f>
        <v>38.852927999999999</v>
      </c>
      <c r="T111" s="24">
        <f>'AEO 2023 Table 36 Raw'!W92</f>
        <v>39.028163999999997</v>
      </c>
      <c r="U111" s="24">
        <f>'AEO 2023 Table 36 Raw'!X92</f>
        <v>39.263545999999998</v>
      </c>
      <c r="V111" s="24">
        <f>'AEO 2023 Table 36 Raw'!Y92</f>
        <v>39.489632</v>
      </c>
      <c r="W111" s="24">
        <f>'AEO 2023 Table 36 Raw'!Z92</f>
        <v>39.707951000000001</v>
      </c>
      <c r="X111" s="24">
        <f>'AEO 2023 Table 36 Raw'!AA92</f>
        <v>39.926662</v>
      </c>
      <c r="Y111" s="24">
        <f>'AEO 2023 Table 36 Raw'!AB92</f>
        <v>40.127631999999998</v>
      </c>
      <c r="Z111" s="24">
        <f>'AEO 2023 Table 36 Raw'!AC92</f>
        <v>40.316527999999998</v>
      </c>
      <c r="AA111" s="24">
        <f>'AEO 2023 Table 36 Raw'!AD92</f>
        <v>40.509892000000001</v>
      </c>
      <c r="AB111" s="24">
        <f>'AEO 2023 Table 36 Raw'!AE92</f>
        <v>40.720008999999997</v>
      </c>
      <c r="AC111" s="24">
        <f>'AEO 2023 Table 36 Raw'!AF92</f>
        <v>40.927284</v>
      </c>
      <c r="AD111" s="24">
        <f>'AEO 2023 Table 36 Raw'!AG92</f>
        <v>41.129097000000002</v>
      </c>
      <c r="AE111" s="24">
        <f>'AEO 2023 Table 36 Raw'!AH92</f>
        <v>41.375362000000003</v>
      </c>
      <c r="AF111" s="29">
        <f>'AEO 2023 Table 36 Raw'!AI92</f>
        <v>2E-3</v>
      </c>
    </row>
    <row r="112" spans="1:32" ht="12" customHeight="1" x14ac:dyDescent="0.35"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9"/>
    </row>
    <row r="113" spans="1:32" ht="15" customHeight="1" x14ac:dyDescent="0.35">
      <c r="A113" s="18" t="s">
        <v>398</v>
      </c>
      <c r="B113" s="21" t="s">
        <v>4</v>
      </c>
      <c r="C113" s="24">
        <f>'AEO 2023 Table 36 Raw'!F93</f>
        <v>125.945221</v>
      </c>
      <c r="D113" s="24">
        <f>'AEO 2023 Table 36 Raw'!G93</f>
        <v>125.92506400000001</v>
      </c>
      <c r="E113" s="24">
        <f>'AEO 2023 Table 36 Raw'!H93</f>
        <v>126.01237500000001</v>
      </c>
      <c r="F113" s="24">
        <f>'AEO 2023 Table 36 Raw'!I93</f>
        <v>126.049858</v>
      </c>
      <c r="G113" s="24">
        <f>'AEO 2023 Table 36 Raw'!J93</f>
        <v>126.11367</v>
      </c>
      <c r="H113" s="24">
        <f>'AEO 2023 Table 36 Raw'!K93</f>
        <v>125.98440600000001</v>
      </c>
      <c r="I113" s="24">
        <f>'AEO 2023 Table 36 Raw'!L93</f>
        <v>125.852997</v>
      </c>
      <c r="J113" s="24">
        <f>'AEO 2023 Table 36 Raw'!M93</f>
        <v>125.755234</v>
      </c>
      <c r="K113" s="24">
        <f>'AEO 2023 Table 36 Raw'!N93</f>
        <v>125.652069</v>
      </c>
      <c r="L113" s="24">
        <f>'AEO 2023 Table 36 Raw'!O93</f>
        <v>125.54579200000001</v>
      </c>
      <c r="M113" s="24">
        <f>'AEO 2023 Table 36 Raw'!P93</f>
        <v>125.439178</v>
      </c>
      <c r="N113" s="24">
        <f>'AEO 2023 Table 36 Raw'!Q93</f>
        <v>125.330147</v>
      </c>
      <c r="O113" s="24">
        <f>'AEO 2023 Table 36 Raw'!R93</f>
        <v>125.250381</v>
      </c>
      <c r="P113" s="24">
        <f>'AEO 2023 Table 36 Raw'!S93</f>
        <v>125.225021</v>
      </c>
      <c r="Q113" s="24">
        <f>'AEO 2023 Table 36 Raw'!T93</f>
        <v>125.255257</v>
      </c>
      <c r="R113" s="24">
        <f>'AEO 2023 Table 36 Raw'!U93</f>
        <v>125.318207</v>
      </c>
      <c r="S113" s="24">
        <f>'AEO 2023 Table 36 Raw'!V93</f>
        <v>125.411896</v>
      </c>
      <c r="T113" s="24">
        <f>'AEO 2023 Table 36 Raw'!W93</f>
        <v>125.52668799999999</v>
      </c>
      <c r="U113" s="24">
        <f>'AEO 2023 Table 36 Raw'!X93</f>
        <v>125.666534</v>
      </c>
      <c r="V113" s="24">
        <f>'AEO 2023 Table 36 Raw'!Y93</f>
        <v>125.797371</v>
      </c>
      <c r="W113" s="24">
        <f>'AEO 2023 Table 36 Raw'!Z93</f>
        <v>125.925034</v>
      </c>
      <c r="X113" s="24">
        <f>'AEO 2023 Table 36 Raw'!AA93</f>
        <v>126.04557</v>
      </c>
      <c r="Y113" s="24">
        <f>'AEO 2023 Table 36 Raw'!AB93</f>
        <v>126.16628300000001</v>
      </c>
      <c r="Z113" s="24">
        <f>'AEO 2023 Table 36 Raw'!AC93</f>
        <v>126.32028200000001</v>
      </c>
      <c r="AA113" s="24">
        <f>'AEO 2023 Table 36 Raw'!AD93</f>
        <v>126.49239300000001</v>
      </c>
      <c r="AB113" s="24">
        <f>'AEO 2023 Table 36 Raw'!AE93</f>
        <v>126.66081200000001</v>
      </c>
      <c r="AC113" s="24">
        <f>'AEO 2023 Table 36 Raw'!AF93</f>
        <v>126.811455</v>
      </c>
      <c r="AD113" s="24">
        <f>'AEO 2023 Table 36 Raw'!AG93</f>
        <v>126.974289</v>
      </c>
      <c r="AE113" s="24">
        <f>'AEO 2023 Table 36 Raw'!AH93</f>
        <v>127.158676</v>
      </c>
      <c r="AF113" s="29">
        <f>'AEO 2023 Table 36 Raw'!AI93</f>
        <v>0</v>
      </c>
    </row>
    <row r="114" spans="1:32" ht="15" customHeight="1" x14ac:dyDescent="0.35">
      <c r="A114" s="18" t="s">
        <v>399</v>
      </c>
      <c r="B114" s="21" t="s">
        <v>3</v>
      </c>
      <c r="C114" s="24">
        <f>'AEO 2023 Table 36 Raw'!F94</f>
        <v>905.73223900000005</v>
      </c>
      <c r="D114" s="24">
        <f>'AEO 2023 Table 36 Raw'!G94</f>
        <v>820.54260299999999</v>
      </c>
      <c r="E114" s="24">
        <f>'AEO 2023 Table 36 Raw'!H94</f>
        <v>760.982483</v>
      </c>
      <c r="F114" s="24">
        <f>'AEO 2023 Table 36 Raw'!I94</f>
        <v>726.75244099999998</v>
      </c>
      <c r="G114" s="24">
        <f>'AEO 2023 Table 36 Raw'!J94</f>
        <v>695.850098</v>
      </c>
      <c r="H114" s="24">
        <f>'AEO 2023 Table 36 Raw'!K94</f>
        <v>653.98541299999999</v>
      </c>
      <c r="I114" s="24">
        <f>'AEO 2023 Table 36 Raw'!L94</f>
        <v>613.92791699999998</v>
      </c>
      <c r="J114" s="24">
        <f>'AEO 2023 Table 36 Raw'!M94</f>
        <v>612.03295900000001</v>
      </c>
      <c r="K114" s="24">
        <f>'AEO 2023 Table 36 Raw'!N94</f>
        <v>610.31640600000003</v>
      </c>
      <c r="L114" s="24">
        <f>'AEO 2023 Table 36 Raw'!O94</f>
        <v>611.89654499999995</v>
      </c>
      <c r="M114" s="24">
        <f>'AEO 2023 Table 36 Raw'!P94</f>
        <v>617.76355000000001</v>
      </c>
      <c r="N114" s="24">
        <f>'AEO 2023 Table 36 Raw'!Q94</f>
        <v>626.28515600000003</v>
      </c>
      <c r="O114" s="24">
        <f>'AEO 2023 Table 36 Raw'!R94</f>
        <v>630.76672399999995</v>
      </c>
      <c r="P114" s="24">
        <f>'AEO 2023 Table 36 Raw'!S94</f>
        <v>633.47729500000003</v>
      </c>
      <c r="Q114" s="24">
        <f>'AEO 2023 Table 36 Raw'!T94</f>
        <v>634.00311299999998</v>
      </c>
      <c r="R114" s="24">
        <f>'AEO 2023 Table 36 Raw'!U94</f>
        <v>632.96820100000002</v>
      </c>
      <c r="S114" s="24">
        <f>'AEO 2023 Table 36 Raw'!V94</f>
        <v>637.83142099999998</v>
      </c>
      <c r="T114" s="24">
        <f>'AEO 2023 Table 36 Raw'!W94</f>
        <v>636.66796899999997</v>
      </c>
      <c r="U114" s="24">
        <f>'AEO 2023 Table 36 Raw'!X94</f>
        <v>645.807007</v>
      </c>
      <c r="V114" s="24">
        <f>'AEO 2023 Table 36 Raw'!Y94</f>
        <v>652.42675799999995</v>
      </c>
      <c r="W114" s="24">
        <f>'AEO 2023 Table 36 Raw'!Z94</f>
        <v>658.166382</v>
      </c>
      <c r="X114" s="24">
        <f>'AEO 2023 Table 36 Raw'!AA94</f>
        <v>660.99408000000005</v>
      </c>
      <c r="Y114" s="24">
        <f>'AEO 2023 Table 36 Raw'!AB94</f>
        <v>665.09454300000004</v>
      </c>
      <c r="Z114" s="24">
        <f>'AEO 2023 Table 36 Raw'!AC94</f>
        <v>669.20263699999998</v>
      </c>
      <c r="AA114" s="24">
        <f>'AEO 2023 Table 36 Raw'!AD94</f>
        <v>674.53369099999998</v>
      </c>
      <c r="AB114" s="24">
        <f>'AEO 2023 Table 36 Raw'!AE94</f>
        <v>682.13464399999998</v>
      </c>
      <c r="AC114" s="24">
        <f>'AEO 2023 Table 36 Raw'!AF94</f>
        <v>689.49054000000001</v>
      </c>
      <c r="AD114" s="24">
        <f>'AEO 2023 Table 36 Raw'!AG94</f>
        <v>691.88214100000005</v>
      </c>
      <c r="AE114" s="24">
        <f>'AEO 2023 Table 36 Raw'!AH94</f>
        <v>696.77728300000001</v>
      </c>
      <c r="AF114" s="29">
        <f>'AEO 2023 Table 36 Raw'!AI94</f>
        <v>-8.9999999999999993E-3</v>
      </c>
    </row>
    <row r="115" spans="1:32" ht="12" customHeight="1" x14ac:dyDescent="0.35"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9"/>
    </row>
    <row r="116" spans="1:32" ht="15" customHeight="1" x14ac:dyDescent="0.35">
      <c r="A116" s="18" t="s">
        <v>400</v>
      </c>
      <c r="B116" s="20" t="s">
        <v>2</v>
      </c>
      <c r="C116" s="24">
        <f>'AEO 2023 Table 36 Raw'!F95</f>
        <v>332.52310199999999</v>
      </c>
      <c r="D116" s="24">
        <f>'AEO 2023 Table 36 Raw'!G95</f>
        <v>377.97052000000002</v>
      </c>
      <c r="E116" s="24">
        <f>'AEO 2023 Table 36 Raw'!H95</f>
        <v>384.00460800000002</v>
      </c>
      <c r="F116" s="24">
        <f>'AEO 2023 Table 36 Raw'!I95</f>
        <v>408.78292800000003</v>
      </c>
      <c r="G116" s="24">
        <f>'AEO 2023 Table 36 Raw'!J95</f>
        <v>446.260651</v>
      </c>
      <c r="H116" s="24">
        <f>'AEO 2023 Table 36 Raw'!K95</f>
        <v>477.17263800000001</v>
      </c>
      <c r="I116" s="24">
        <f>'AEO 2023 Table 36 Raw'!L95</f>
        <v>503.61007699999999</v>
      </c>
      <c r="J116" s="24">
        <f>'AEO 2023 Table 36 Raw'!M95</f>
        <v>527.57086200000003</v>
      </c>
      <c r="K116" s="24">
        <f>'AEO 2023 Table 36 Raw'!N95</f>
        <v>577.96905500000003</v>
      </c>
      <c r="L116" s="24">
        <f>'AEO 2023 Table 36 Raw'!O95</f>
        <v>628.36724900000002</v>
      </c>
      <c r="M116" s="24">
        <f>'AEO 2023 Table 36 Raw'!P95</f>
        <v>680.00372300000004</v>
      </c>
      <c r="N116" s="24">
        <f>'AEO 2023 Table 36 Raw'!Q95</f>
        <v>729.163635</v>
      </c>
      <c r="O116" s="24">
        <f>'AEO 2023 Table 36 Raw'!R95</f>
        <v>771.16210899999999</v>
      </c>
      <c r="P116" s="24">
        <f>'AEO 2023 Table 36 Raw'!S95</f>
        <v>796.36120600000004</v>
      </c>
      <c r="Q116" s="24">
        <f>'AEO 2023 Table 36 Raw'!T95</f>
        <v>814.39892599999996</v>
      </c>
      <c r="R116" s="24">
        <f>'AEO 2023 Table 36 Raw'!U95</f>
        <v>829.96002199999998</v>
      </c>
      <c r="S116" s="24">
        <f>'AEO 2023 Table 36 Raw'!V95</f>
        <v>838.35974099999999</v>
      </c>
      <c r="T116" s="24">
        <f>'AEO 2023 Table 36 Raw'!W95</f>
        <v>838.35974099999999</v>
      </c>
      <c r="U116" s="24">
        <f>'AEO 2023 Table 36 Raw'!X95</f>
        <v>839.59802200000001</v>
      </c>
      <c r="V116" s="24">
        <f>'AEO 2023 Table 36 Raw'!Y95</f>
        <v>838.35974099999999</v>
      </c>
      <c r="W116" s="24">
        <f>'AEO 2023 Table 36 Raw'!Z95</f>
        <v>838.35974099999999</v>
      </c>
      <c r="X116" s="24">
        <f>'AEO 2023 Table 36 Raw'!AA95</f>
        <v>838.35974099999999</v>
      </c>
      <c r="Y116" s="24">
        <f>'AEO 2023 Table 36 Raw'!AB95</f>
        <v>839.59802200000001</v>
      </c>
      <c r="Z116" s="24">
        <f>'AEO 2023 Table 36 Raw'!AC95</f>
        <v>838.35974099999999</v>
      </c>
      <c r="AA116" s="24">
        <f>'AEO 2023 Table 36 Raw'!AD95</f>
        <v>838.35974099999999</v>
      </c>
      <c r="AB116" s="24">
        <f>'AEO 2023 Table 36 Raw'!AE95</f>
        <v>838.35974099999999</v>
      </c>
      <c r="AC116" s="24">
        <f>'AEO 2023 Table 36 Raw'!AF95</f>
        <v>839.59802200000001</v>
      </c>
      <c r="AD116" s="24">
        <f>'AEO 2023 Table 36 Raw'!AG95</f>
        <v>838.35974099999999</v>
      </c>
      <c r="AE116" s="24">
        <f>'AEO 2023 Table 36 Raw'!AH95</f>
        <v>838.35974099999999</v>
      </c>
      <c r="AF116" s="29">
        <f>'AEO 2023 Table 36 Raw'!AI95</f>
        <v>3.4000000000000002E-2</v>
      </c>
    </row>
    <row r="117" spans="1:32" ht="15" customHeight="1" thickBot="1" x14ac:dyDescent="0.4"/>
    <row r="118" spans="1:32" ht="15" customHeight="1" x14ac:dyDescent="0.35">
      <c r="B118" s="38" t="s">
        <v>401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</row>
    <row r="119" spans="1:32" ht="15" customHeight="1" x14ac:dyDescent="0.35">
      <c r="B119" s="22" t="s">
        <v>402</v>
      </c>
    </row>
    <row r="120" spans="1:32" ht="15" customHeight="1" x14ac:dyDescent="0.35">
      <c r="B120" s="22" t="s">
        <v>403</v>
      </c>
    </row>
    <row r="121" spans="1:32" ht="15" customHeight="1" x14ac:dyDescent="0.35">
      <c r="B121" s="22" t="s">
        <v>404</v>
      </c>
    </row>
    <row r="122" spans="1:32" ht="15" customHeight="1" x14ac:dyDescent="0.35">
      <c r="B122" s="22" t="s">
        <v>405</v>
      </c>
    </row>
    <row r="123" spans="1:32" ht="15" customHeight="1" x14ac:dyDescent="0.35">
      <c r="B123" s="22" t="s">
        <v>268</v>
      </c>
    </row>
    <row r="124" spans="1:32" ht="15" customHeight="1" x14ac:dyDescent="0.35">
      <c r="B124" s="22" t="s">
        <v>267</v>
      </c>
    </row>
    <row r="125" spans="1:32" ht="15" customHeight="1" x14ac:dyDescent="0.35">
      <c r="B125" s="22" t="s">
        <v>406</v>
      </c>
    </row>
    <row r="126" spans="1:32" ht="15" customHeight="1" x14ac:dyDescent="0.35">
      <c r="B126" s="22" t="s">
        <v>407</v>
      </c>
    </row>
    <row r="127" spans="1:32" ht="15" customHeight="1" x14ac:dyDescent="0.35">
      <c r="A127" s="18"/>
      <c r="B127" s="21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33"/>
    </row>
    <row r="128" spans="1:32" ht="12" customHeight="1" x14ac:dyDescent="0.35">
      <c r="A128" s="18"/>
      <c r="B128" s="21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33"/>
    </row>
    <row r="129" spans="1:32" ht="12" customHeight="1" x14ac:dyDescent="0.35">
      <c r="A129" s="18"/>
      <c r="B129" s="21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33"/>
    </row>
    <row r="130" spans="1:32" ht="12" customHeight="1" x14ac:dyDescent="0.35">
      <c r="A130" s="18"/>
      <c r="B130" s="21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33"/>
    </row>
    <row r="131" spans="1:32" ht="12" customHeight="1" x14ac:dyDescent="0.35">
      <c r="A131" s="18"/>
      <c r="B131" s="21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33"/>
    </row>
    <row r="132" spans="1:32" ht="12" customHeight="1" x14ac:dyDescent="0.35">
      <c r="A132" s="18"/>
      <c r="B132" s="21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33"/>
    </row>
    <row r="133" spans="1:32" ht="12" customHeight="1" x14ac:dyDescent="0.35"/>
    <row r="134" spans="1:32" ht="12" customHeight="1" x14ac:dyDescent="0.35">
      <c r="A134" s="18"/>
      <c r="B134" s="20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9"/>
    </row>
    <row r="135" spans="1:32" ht="12" customHeight="1" x14ac:dyDescent="0.35">
      <c r="A135" s="18"/>
      <c r="B135" s="21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33"/>
    </row>
    <row r="136" spans="1:32" ht="12" customHeight="1" x14ac:dyDescent="0.35">
      <c r="A136" s="18"/>
      <c r="B136" s="21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33"/>
    </row>
    <row r="137" spans="1:32" ht="12" customHeight="1" x14ac:dyDescent="0.35">
      <c r="A137" s="18"/>
      <c r="B137" s="21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33"/>
    </row>
    <row r="138" spans="1:32" ht="12" customHeight="1" x14ac:dyDescent="0.35">
      <c r="A138" s="18"/>
      <c r="B138" s="21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33"/>
    </row>
    <row r="139" spans="1:32" ht="12" customHeight="1" x14ac:dyDescent="0.35">
      <c r="A139" s="18"/>
      <c r="B139" s="21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33"/>
    </row>
    <row r="140" spans="1:32" ht="12" customHeight="1" x14ac:dyDescent="0.35">
      <c r="A140" s="18"/>
      <c r="B140" s="21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33"/>
    </row>
    <row r="141" spans="1:32" ht="12" customHeight="1" x14ac:dyDescent="0.35">
      <c r="A141" s="18"/>
      <c r="B141" s="21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33"/>
    </row>
    <row r="142" spans="1:32" ht="12" customHeight="1" x14ac:dyDescent="0.35"/>
    <row r="143" spans="1:32" ht="12" customHeight="1" x14ac:dyDescent="0.35">
      <c r="A143" s="18"/>
      <c r="B143" s="20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9"/>
    </row>
    <row r="144" spans="1:32" ht="12" customHeight="1" x14ac:dyDescent="0.35">
      <c r="A144" s="18"/>
      <c r="B144" s="21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33"/>
    </row>
    <row r="145" spans="1:32" ht="12" customHeight="1" x14ac:dyDescent="0.35">
      <c r="A145" s="18"/>
      <c r="B145" s="21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33"/>
    </row>
    <row r="146" spans="1:32" ht="12" customHeight="1" x14ac:dyDescent="0.35">
      <c r="A146" s="18"/>
      <c r="B146" s="21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33"/>
    </row>
    <row r="147" spans="1:32" ht="12" customHeight="1" x14ac:dyDescent="0.35">
      <c r="A147" s="18"/>
      <c r="B147" s="21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33"/>
    </row>
    <row r="148" spans="1:32" ht="12" customHeight="1" x14ac:dyDescent="0.35">
      <c r="A148" s="18"/>
      <c r="B148" s="21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33"/>
    </row>
    <row r="149" spans="1:32" ht="12" customHeight="1" x14ac:dyDescent="0.35">
      <c r="A149" s="18"/>
      <c r="B149" s="21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33"/>
    </row>
    <row r="150" spans="1:32" ht="15" customHeight="1" x14ac:dyDescent="0.35">
      <c r="A150" s="18"/>
      <c r="B150" s="21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33"/>
    </row>
    <row r="153" spans="1:32" ht="15" customHeight="1" x14ac:dyDescent="0.35">
      <c r="A153" s="18"/>
      <c r="B153" s="20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9"/>
    </row>
    <row r="154" spans="1:32" ht="15" customHeight="1" x14ac:dyDescent="0.35">
      <c r="A154" s="18"/>
      <c r="B154" s="21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33"/>
    </row>
    <row r="155" spans="1:32" ht="15" customHeight="1" x14ac:dyDescent="0.35">
      <c r="A155" s="18"/>
      <c r="B155" s="21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33"/>
    </row>
    <row r="156" spans="1:32" ht="15" customHeight="1" x14ac:dyDescent="0.35">
      <c r="A156" s="18"/>
      <c r="B156" s="21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33"/>
    </row>
    <row r="157" spans="1:32" ht="15" customHeight="1" x14ac:dyDescent="0.35">
      <c r="A157" s="18"/>
      <c r="B157" s="21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33"/>
    </row>
    <row r="159" spans="1:32" ht="15" customHeight="1" x14ac:dyDescent="0.35">
      <c r="A159" s="18"/>
      <c r="B159" s="20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9"/>
    </row>
    <row r="160" spans="1:32" ht="15" customHeight="1" x14ac:dyDescent="0.35">
      <c r="A160" s="18"/>
      <c r="B160" s="21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33"/>
    </row>
    <row r="161" spans="1:32" ht="15" customHeight="1" x14ac:dyDescent="0.35">
      <c r="A161" s="18"/>
      <c r="B161" s="21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33"/>
    </row>
    <row r="162" spans="1:32" ht="15" customHeight="1" x14ac:dyDescent="0.35">
      <c r="A162" s="18"/>
      <c r="B162" s="21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33"/>
    </row>
    <row r="163" spans="1:32" ht="12" customHeight="1" x14ac:dyDescent="0.35">
      <c r="A163" s="18"/>
      <c r="B163" s="21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33"/>
    </row>
    <row r="165" spans="1:32" ht="15" customHeight="1" x14ac:dyDescent="0.35">
      <c r="A165" s="18"/>
      <c r="B165" s="20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9"/>
    </row>
    <row r="166" spans="1:32" ht="15" customHeight="1" x14ac:dyDescent="0.35">
      <c r="A166" s="18"/>
      <c r="B166" s="21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33"/>
    </row>
    <row r="167" spans="1:32" ht="15" customHeight="1" x14ac:dyDescent="0.35">
      <c r="A167" s="18"/>
      <c r="B167" s="21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33"/>
    </row>
    <row r="168" spans="1:32" ht="15" customHeight="1" x14ac:dyDescent="0.35">
      <c r="A168" s="18"/>
      <c r="B168" s="21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33"/>
    </row>
    <row r="169" spans="1:32" ht="15" customHeight="1" x14ac:dyDescent="0.35">
      <c r="A169" s="18"/>
      <c r="B169" s="21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33"/>
    </row>
    <row r="171" spans="1:32" ht="15" customHeight="1" x14ac:dyDescent="0.35">
      <c r="A171" s="18"/>
      <c r="B171" s="20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9"/>
    </row>
    <row r="172" spans="1:32" ht="12" customHeight="1" x14ac:dyDescent="0.35">
      <c r="A172" s="18"/>
      <c r="B172" s="21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33"/>
    </row>
    <row r="173" spans="1:32" ht="15" customHeight="1" x14ac:dyDescent="0.35">
      <c r="A173" s="18"/>
      <c r="B173" s="21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33"/>
    </row>
    <row r="175" spans="1:32" ht="15" customHeight="1" x14ac:dyDescent="0.35">
      <c r="A175" s="18"/>
      <c r="B175" s="20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9"/>
    </row>
    <row r="176" spans="1:32" ht="15" customHeight="1" x14ac:dyDescent="0.35">
      <c r="A176" s="18"/>
      <c r="B176" s="21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33"/>
    </row>
    <row r="177" spans="1:32" ht="15" customHeight="1" x14ac:dyDescent="0.35">
      <c r="A177" s="18"/>
      <c r="B177" s="21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33"/>
    </row>
    <row r="178" spans="1:32" ht="15" customHeight="1" x14ac:dyDescent="0.35">
      <c r="A178" s="18"/>
      <c r="B178" s="21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33"/>
    </row>
    <row r="180" spans="1:32" ht="15" customHeight="1" x14ac:dyDescent="0.35">
      <c r="A180" s="18"/>
      <c r="B180" s="20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9"/>
    </row>
    <row r="181" spans="1:32" ht="12" customHeight="1" x14ac:dyDescent="0.35">
      <c r="A181" s="18"/>
      <c r="B181" s="21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33"/>
    </row>
    <row r="182" spans="1:32" ht="12" customHeight="1" x14ac:dyDescent="0.35">
      <c r="A182" s="18"/>
      <c r="B182" s="21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33"/>
    </row>
    <row r="183" spans="1:32" ht="15" customHeight="1" x14ac:dyDescent="0.35">
      <c r="A183" s="18"/>
      <c r="B183" s="21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33"/>
    </row>
    <row r="184" spans="1:32" ht="15" customHeight="1" x14ac:dyDescent="0.35">
      <c r="A184" s="18"/>
      <c r="B184" s="21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33"/>
    </row>
    <row r="185" spans="1:32" ht="15" customHeight="1" x14ac:dyDescent="0.35">
      <c r="A185" s="18"/>
      <c r="B185" s="21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33"/>
    </row>
    <row r="186" spans="1:32" ht="15" customHeight="1" x14ac:dyDescent="0.35">
      <c r="A186" s="18"/>
      <c r="B186" s="21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33"/>
    </row>
    <row r="187" spans="1:32" ht="15" customHeight="1" x14ac:dyDescent="0.35">
      <c r="A187" s="18"/>
      <c r="B187" s="21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33"/>
    </row>
    <row r="188" spans="1:32" ht="12" customHeight="1" x14ac:dyDescent="0.35">
      <c r="A188" s="18"/>
      <c r="B188" s="21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33"/>
    </row>
    <row r="189" spans="1:32" ht="15" customHeight="1" x14ac:dyDescent="0.35">
      <c r="A189" s="18"/>
      <c r="B189" s="21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33"/>
    </row>
    <row r="190" spans="1:32" ht="15" customHeight="1" x14ac:dyDescent="0.35">
      <c r="A190" s="18"/>
      <c r="B190" s="21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33"/>
    </row>
    <row r="191" spans="1:32" ht="15" customHeight="1" x14ac:dyDescent="0.35">
      <c r="A191" s="18"/>
      <c r="B191" s="21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33"/>
    </row>
    <row r="192" spans="1:32" ht="15" customHeight="1" x14ac:dyDescent="0.35">
      <c r="A192" s="18"/>
      <c r="B192" s="21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33"/>
    </row>
    <row r="193" spans="1:32" ht="15" customHeight="1" x14ac:dyDescent="0.35">
      <c r="A193" s="18"/>
      <c r="B193" s="21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33"/>
    </row>
    <row r="194" spans="1:32" ht="12" customHeight="1" x14ac:dyDescent="0.35">
      <c r="A194" s="18"/>
      <c r="B194" s="21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33"/>
    </row>
    <row r="195" spans="1:32" ht="15" customHeight="1" x14ac:dyDescent="0.35">
      <c r="A195" s="18"/>
      <c r="B195" s="21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33"/>
    </row>
    <row r="196" spans="1:32" ht="15" customHeight="1" x14ac:dyDescent="0.35">
      <c r="A196" s="18"/>
      <c r="B196" s="21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33"/>
    </row>
    <row r="197" spans="1:32" ht="15" customHeight="1" x14ac:dyDescent="0.35">
      <c r="A197" s="18"/>
      <c r="B197" s="21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33"/>
    </row>
    <row r="198" spans="1:32" ht="15" customHeight="1" x14ac:dyDescent="0.35">
      <c r="A198" s="18"/>
      <c r="B198" s="21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33"/>
    </row>
    <row r="199" spans="1:32" ht="15" customHeight="1" x14ac:dyDescent="0.35">
      <c r="A199" s="18"/>
      <c r="B199" s="21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33"/>
    </row>
    <row r="200" spans="1:32" ht="12" customHeight="1" x14ac:dyDescent="0.35">
      <c r="A200" s="18"/>
      <c r="B200" s="21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33"/>
    </row>
    <row r="201" spans="1:32" ht="15" customHeight="1" x14ac:dyDescent="0.35">
      <c r="A201" s="18"/>
      <c r="B201" s="21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33"/>
    </row>
    <row r="202" spans="1:32" ht="15" customHeight="1" x14ac:dyDescent="0.35">
      <c r="A202" s="18"/>
      <c r="B202" s="21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33"/>
    </row>
    <row r="203" spans="1:32" ht="15" customHeight="1" x14ac:dyDescent="0.35">
      <c r="A203" s="18"/>
      <c r="B203" s="21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33"/>
    </row>
    <row r="204" spans="1:32" ht="12" customHeight="1" x14ac:dyDescent="0.35">
      <c r="A204" s="18"/>
      <c r="B204" s="21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33"/>
    </row>
    <row r="205" spans="1:32" ht="15" customHeight="1" x14ac:dyDescent="0.35">
      <c r="A205" s="18"/>
      <c r="B205" s="20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9"/>
    </row>
    <row r="206" spans="1:32" ht="15" customHeight="1" x14ac:dyDescent="0.35">
      <c r="A206" s="18"/>
      <c r="B206" s="21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33"/>
    </row>
    <row r="207" spans="1:32" ht="15" customHeight="1" x14ac:dyDescent="0.35">
      <c r="A207" s="18"/>
      <c r="B207" s="21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33"/>
    </row>
    <row r="208" spans="1:32" ht="15" customHeight="1" x14ac:dyDescent="0.35">
      <c r="A208" s="18"/>
      <c r="B208" s="21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33"/>
    </row>
    <row r="209" spans="1:32" ht="12" customHeight="1" x14ac:dyDescent="0.35">
      <c r="A209" s="18"/>
      <c r="B209" s="21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33"/>
    </row>
    <row r="210" spans="1:32" ht="15" customHeight="1" x14ac:dyDescent="0.35">
      <c r="A210" s="18"/>
      <c r="B210" s="21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33"/>
    </row>
    <row r="211" spans="1:32" ht="15" customHeight="1" x14ac:dyDescent="0.35">
      <c r="A211" s="18"/>
      <c r="B211" s="21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33"/>
    </row>
    <row r="212" spans="1:32" ht="15" customHeight="1" x14ac:dyDescent="0.35">
      <c r="A212" s="18"/>
      <c r="B212" s="21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33"/>
    </row>
    <row r="213" spans="1:32" ht="15" customHeight="1" x14ac:dyDescent="0.35">
      <c r="A213" s="18"/>
      <c r="B213" s="21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33"/>
    </row>
    <row r="214" spans="1:32" ht="15" customHeight="1" x14ac:dyDescent="0.35">
      <c r="A214" s="18"/>
      <c r="B214" s="21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33"/>
    </row>
    <row r="215" spans="1:32" ht="15" customHeight="1" x14ac:dyDescent="0.35">
      <c r="A215" s="18"/>
      <c r="B215" s="21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33"/>
    </row>
    <row r="216" spans="1:32" ht="15" customHeight="1" x14ac:dyDescent="0.35">
      <c r="A216" s="18"/>
      <c r="B216" s="21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33"/>
    </row>
    <row r="217" spans="1:32" ht="15" customHeight="1" x14ac:dyDescent="0.35">
      <c r="A217" s="18"/>
      <c r="B217" s="21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33"/>
    </row>
    <row r="219" spans="1:32" ht="15" customHeight="1" x14ac:dyDescent="0.35">
      <c r="A219" s="18"/>
      <c r="B219" s="20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9"/>
    </row>
    <row r="220" spans="1:32" ht="15" customHeight="1" x14ac:dyDescent="0.35">
      <c r="A220" s="18"/>
      <c r="B220" s="21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33"/>
    </row>
    <row r="221" spans="1:32" ht="15" customHeight="1" x14ac:dyDescent="0.35">
      <c r="A221" s="18"/>
      <c r="B221" s="21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33"/>
    </row>
    <row r="223" spans="1:32" ht="15" customHeight="1" x14ac:dyDescent="0.35">
      <c r="A223" s="18"/>
      <c r="B223" s="21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33"/>
    </row>
    <row r="224" spans="1:32" ht="15" customHeight="1" x14ac:dyDescent="0.35">
      <c r="A224" s="18"/>
      <c r="B224" s="21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33"/>
    </row>
    <row r="226" spans="1:32" ht="15" customHeight="1" x14ac:dyDescent="0.35">
      <c r="A226" s="18"/>
      <c r="B226" s="26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34"/>
    </row>
    <row r="227" spans="1:32" ht="15" customHeight="1" x14ac:dyDescent="0.35"/>
    <row r="228" spans="1:32" ht="15" customHeight="1" x14ac:dyDescent="0.35">
      <c r="B228" s="28"/>
    </row>
    <row r="229" spans="1:32" ht="15" customHeight="1" x14ac:dyDescent="0.35">
      <c r="B229" s="22"/>
    </row>
    <row r="230" spans="1:32" ht="15" customHeight="1" x14ac:dyDescent="0.35">
      <c r="B230" s="22"/>
    </row>
    <row r="231" spans="1:32" ht="15" customHeight="1" x14ac:dyDescent="0.35">
      <c r="B231" s="22"/>
    </row>
    <row r="232" spans="1:32" ht="15" customHeight="1" x14ac:dyDescent="0.35">
      <c r="B232" s="22"/>
    </row>
    <row r="233" spans="1:32" ht="15" customHeight="1" x14ac:dyDescent="0.35">
      <c r="B233" s="22"/>
    </row>
    <row r="234" spans="1:32" ht="15" customHeight="1" x14ac:dyDescent="0.35">
      <c r="B234" s="22"/>
    </row>
    <row r="235" spans="1:32" ht="15" customHeight="1" x14ac:dyDescent="0.35">
      <c r="B235" s="22"/>
    </row>
    <row r="236" spans="1:32" ht="15" customHeight="1" x14ac:dyDescent="0.35">
      <c r="B236" s="22"/>
    </row>
    <row r="248" ht="12" customHeight="1" x14ac:dyDescent="0.35"/>
    <row r="252" ht="12" customHeight="1" x14ac:dyDescent="0.35"/>
    <row r="255" ht="12" customHeight="1" x14ac:dyDescent="0.35"/>
    <row r="257" spans="2:32" ht="15" customHeight="1" x14ac:dyDescent="0.35"/>
    <row r="258" spans="2:32" ht="15" customHeight="1" x14ac:dyDescent="0.35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</row>
    <row r="267" spans="2:32" ht="12" customHeight="1" x14ac:dyDescent="0.35"/>
    <row r="268" spans="2:32" ht="12" customHeight="1" x14ac:dyDescent="0.35"/>
    <row r="269" spans="2:32" ht="12" customHeight="1" x14ac:dyDescent="0.35"/>
    <row r="270" spans="2:32" ht="12" customHeight="1" x14ac:dyDescent="0.35"/>
    <row r="271" spans="2:32" ht="12" customHeight="1" x14ac:dyDescent="0.35"/>
    <row r="272" spans="2:32" ht="12" customHeight="1" x14ac:dyDescent="0.35"/>
    <row r="273" ht="12" customHeight="1" x14ac:dyDescent="0.35"/>
    <row r="274" ht="12" customHeight="1" x14ac:dyDescent="0.35"/>
    <row r="275" ht="12" customHeight="1" x14ac:dyDescent="0.35"/>
    <row r="276" ht="12" customHeight="1" x14ac:dyDescent="0.35"/>
    <row r="277" ht="12" customHeight="1" x14ac:dyDescent="0.35"/>
    <row r="278" ht="12" customHeight="1" x14ac:dyDescent="0.35"/>
    <row r="279" ht="12" customHeight="1" x14ac:dyDescent="0.35"/>
    <row r="280" ht="12" customHeight="1" x14ac:dyDescent="0.35"/>
    <row r="281" ht="12" customHeight="1" x14ac:dyDescent="0.35"/>
    <row r="282" ht="12" customHeight="1" x14ac:dyDescent="0.35"/>
    <row r="283" ht="12" customHeight="1" x14ac:dyDescent="0.35"/>
    <row r="284" ht="12" customHeight="1" x14ac:dyDescent="0.35"/>
    <row r="285" ht="12" customHeight="1" x14ac:dyDescent="0.35"/>
    <row r="286" ht="12" customHeight="1" x14ac:dyDescent="0.35"/>
    <row r="287" ht="12" customHeight="1" x14ac:dyDescent="0.35"/>
    <row r="288" ht="12" customHeight="1" x14ac:dyDescent="0.35"/>
    <row r="289" ht="12" customHeight="1" x14ac:dyDescent="0.35"/>
    <row r="290" ht="12" customHeight="1" x14ac:dyDescent="0.35"/>
    <row r="291" ht="12" customHeight="1" x14ac:dyDescent="0.35"/>
    <row r="292" ht="12" customHeight="1" x14ac:dyDescent="0.35"/>
    <row r="293" ht="12" customHeight="1" x14ac:dyDescent="0.35"/>
    <row r="294" ht="12" customHeight="1" x14ac:dyDescent="0.35"/>
    <row r="295" ht="12" customHeight="1" x14ac:dyDescent="0.35"/>
    <row r="296" ht="12" customHeight="1" x14ac:dyDescent="0.35"/>
    <row r="297" ht="12" customHeight="1" x14ac:dyDescent="0.35"/>
    <row r="298" ht="12" customHeight="1" x14ac:dyDescent="0.35"/>
    <row r="299" ht="12" customHeight="1" x14ac:dyDescent="0.35"/>
    <row r="303" ht="15" customHeight="1" x14ac:dyDescent="0.35"/>
    <row r="304" ht="15" customHeight="1" x14ac:dyDescent="0.35"/>
    <row r="310" ht="12" customHeight="1" x14ac:dyDescent="0.35"/>
    <row r="327" ht="12" customHeight="1" x14ac:dyDescent="0.35"/>
    <row r="329" ht="12" customHeight="1" x14ac:dyDescent="0.35"/>
    <row r="339" spans="2:32" ht="15" customHeight="1" x14ac:dyDescent="0.35"/>
    <row r="340" spans="2:32" ht="15" customHeight="1" x14ac:dyDescent="0.35"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</row>
    <row r="346" spans="2:32" ht="12" customHeight="1" x14ac:dyDescent="0.35"/>
    <row r="347" spans="2:32" ht="12" customHeight="1" x14ac:dyDescent="0.35"/>
    <row r="348" spans="2:32" ht="12" customHeight="1" x14ac:dyDescent="0.35"/>
    <row r="349" spans="2:32" ht="12" customHeight="1" x14ac:dyDescent="0.35"/>
    <row r="350" spans="2:32" ht="12" customHeight="1" x14ac:dyDescent="0.35"/>
    <row r="351" spans="2:32" ht="12" customHeight="1" x14ac:dyDescent="0.35"/>
    <row r="352" spans="2:32" ht="12" customHeight="1" x14ac:dyDescent="0.35"/>
    <row r="353" ht="12" customHeight="1" x14ac:dyDescent="0.35"/>
    <row r="354" ht="12" customHeight="1" x14ac:dyDescent="0.35"/>
    <row r="355" ht="12" customHeight="1" x14ac:dyDescent="0.35"/>
    <row r="356" ht="12" customHeight="1" x14ac:dyDescent="0.35"/>
    <row r="357" ht="12" customHeight="1" x14ac:dyDescent="0.35"/>
    <row r="358" ht="12" customHeight="1" x14ac:dyDescent="0.35"/>
    <row r="359" ht="12" customHeight="1" x14ac:dyDescent="0.35"/>
    <row r="360" ht="12" customHeight="1" x14ac:dyDescent="0.35"/>
    <row r="361" ht="12" customHeight="1" x14ac:dyDescent="0.35"/>
    <row r="362" ht="12" customHeight="1" x14ac:dyDescent="0.35"/>
    <row r="363" ht="12" customHeight="1" x14ac:dyDescent="0.35"/>
    <row r="364" ht="12" customHeight="1" x14ac:dyDescent="0.35"/>
    <row r="365" ht="12" customHeight="1" x14ac:dyDescent="0.35"/>
    <row r="366" ht="12" customHeight="1" x14ac:dyDescent="0.35"/>
    <row r="367" ht="12" customHeight="1" x14ac:dyDescent="0.35"/>
    <row r="368" ht="12" customHeight="1" x14ac:dyDescent="0.35"/>
    <row r="369" ht="12" customHeight="1" x14ac:dyDescent="0.35"/>
    <row r="370" ht="12" customHeight="1" x14ac:dyDescent="0.35"/>
    <row r="371" ht="12" customHeight="1" x14ac:dyDescent="0.35"/>
    <row r="372" ht="12" customHeight="1" x14ac:dyDescent="0.35"/>
    <row r="373" ht="12" customHeight="1" x14ac:dyDescent="0.35"/>
    <row r="374" ht="12" customHeight="1" x14ac:dyDescent="0.35"/>
    <row r="378" ht="15" customHeight="1" x14ac:dyDescent="0.35"/>
    <row r="379" ht="15" customHeight="1" x14ac:dyDescent="0.35"/>
    <row r="385" ht="12" customHeight="1" x14ac:dyDescent="0.35"/>
    <row r="402" ht="12" customHeight="1" x14ac:dyDescent="0.35"/>
    <row r="405" ht="12" customHeight="1" x14ac:dyDescent="0.35"/>
    <row r="411" ht="12" customHeight="1" x14ac:dyDescent="0.35"/>
    <row r="428" ht="12" customHeight="1" x14ac:dyDescent="0.35"/>
    <row r="431" ht="12" customHeight="1" x14ac:dyDescent="0.35"/>
    <row r="435" ht="12" customHeight="1" x14ac:dyDescent="0.35"/>
    <row r="446" ht="12" customHeight="1" x14ac:dyDescent="0.35"/>
    <row r="449" spans="2:32" ht="12" customHeight="1" x14ac:dyDescent="0.35"/>
    <row r="451" spans="2:32" ht="15" customHeight="1" x14ac:dyDescent="0.35"/>
    <row r="452" spans="2:32" ht="15" customHeight="1" x14ac:dyDescent="0.35"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</row>
    <row r="460" spans="2:32" ht="12" customHeight="1" x14ac:dyDescent="0.35"/>
    <row r="461" spans="2:32" ht="12" customHeight="1" x14ac:dyDescent="0.35"/>
    <row r="462" spans="2:32" ht="12" customHeight="1" x14ac:dyDescent="0.35"/>
    <row r="463" spans="2:32" ht="12" customHeight="1" x14ac:dyDescent="0.35"/>
    <row r="464" spans="2:32" ht="12" customHeight="1" x14ac:dyDescent="0.35"/>
    <row r="465" ht="12" customHeight="1" x14ac:dyDescent="0.35"/>
    <row r="466" ht="12" customHeight="1" x14ac:dyDescent="0.35"/>
    <row r="467" ht="12" customHeight="1" x14ac:dyDescent="0.35"/>
    <row r="468" ht="12" customHeight="1" x14ac:dyDescent="0.35"/>
    <row r="469" ht="12" customHeight="1" x14ac:dyDescent="0.35"/>
    <row r="470" ht="12" customHeight="1" x14ac:dyDescent="0.35"/>
    <row r="471" ht="12" customHeight="1" x14ac:dyDescent="0.35"/>
    <row r="472" ht="12" customHeight="1" x14ac:dyDescent="0.35"/>
    <row r="473" ht="12" customHeight="1" x14ac:dyDescent="0.35"/>
    <row r="474" ht="12" customHeight="1" x14ac:dyDescent="0.35"/>
    <row r="475" ht="12" customHeight="1" x14ac:dyDescent="0.35"/>
    <row r="476" ht="12" customHeight="1" x14ac:dyDescent="0.35"/>
    <row r="477" ht="12" customHeight="1" x14ac:dyDescent="0.35"/>
    <row r="478" ht="12" customHeight="1" x14ac:dyDescent="0.35"/>
    <row r="479" ht="12" customHeight="1" x14ac:dyDescent="0.35"/>
    <row r="480" ht="12" customHeight="1" x14ac:dyDescent="0.35"/>
    <row r="481" ht="12" customHeight="1" x14ac:dyDescent="0.35"/>
    <row r="482" ht="12" customHeight="1" x14ac:dyDescent="0.35"/>
    <row r="483" ht="12" customHeight="1" x14ac:dyDescent="0.35"/>
    <row r="484" ht="12" customHeight="1" x14ac:dyDescent="0.35"/>
    <row r="485" ht="12" customHeight="1" x14ac:dyDescent="0.35"/>
    <row r="486" ht="12" customHeight="1" x14ac:dyDescent="0.35"/>
    <row r="487" ht="12" customHeight="1" x14ac:dyDescent="0.35"/>
    <row r="488" ht="12" customHeight="1" x14ac:dyDescent="0.35"/>
    <row r="489" ht="12" customHeight="1" x14ac:dyDescent="0.35"/>
    <row r="490" ht="12" customHeight="1" x14ac:dyDescent="0.35"/>
    <row r="491" ht="12" customHeight="1" x14ac:dyDescent="0.35"/>
    <row r="492" ht="12" customHeight="1" x14ac:dyDescent="0.35"/>
    <row r="493" ht="12" customHeight="1" x14ac:dyDescent="0.35"/>
    <row r="494" ht="12" customHeight="1" x14ac:dyDescent="0.35"/>
    <row r="495" ht="12" customHeight="1" x14ac:dyDescent="0.35"/>
    <row r="496" ht="12" customHeight="1" x14ac:dyDescent="0.35"/>
    <row r="497" ht="12" customHeight="1" x14ac:dyDescent="0.35"/>
    <row r="498" ht="12" customHeight="1" x14ac:dyDescent="0.35"/>
    <row r="499" ht="12" customHeight="1" x14ac:dyDescent="0.35"/>
    <row r="503" ht="15" customHeight="1" x14ac:dyDescent="0.35"/>
    <row r="504" ht="15" customHeight="1" x14ac:dyDescent="0.35"/>
    <row r="510" ht="12" customHeight="1" x14ac:dyDescent="0.35"/>
    <row r="527" ht="12" customHeight="1" x14ac:dyDescent="0.35"/>
    <row r="529" ht="12" customHeight="1" x14ac:dyDescent="0.35"/>
    <row r="535" ht="12" customHeight="1" x14ac:dyDescent="0.35"/>
    <row r="552" spans="2:32" ht="12" customHeight="1" x14ac:dyDescent="0.35"/>
    <row r="554" spans="2:32" ht="12" customHeight="1" x14ac:dyDescent="0.35"/>
    <row r="556" spans="2:32" ht="15" customHeight="1" x14ac:dyDescent="0.35"/>
    <row r="557" spans="2:32" ht="15" customHeight="1" x14ac:dyDescent="0.35"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</row>
    <row r="562" ht="12" customHeight="1" x14ac:dyDescent="0.35"/>
    <row r="563" ht="12" customHeight="1" x14ac:dyDescent="0.35"/>
    <row r="564" ht="12" customHeight="1" x14ac:dyDescent="0.35"/>
    <row r="565" ht="12" customHeight="1" x14ac:dyDescent="0.35"/>
    <row r="566" ht="12" customHeight="1" x14ac:dyDescent="0.35"/>
    <row r="567" ht="12" customHeight="1" x14ac:dyDescent="0.35"/>
    <row r="568" ht="12" customHeight="1" x14ac:dyDescent="0.35"/>
    <row r="569" ht="12" customHeight="1" x14ac:dyDescent="0.35"/>
    <row r="570" ht="12" customHeight="1" x14ac:dyDescent="0.35"/>
    <row r="571" ht="12" customHeight="1" x14ac:dyDescent="0.35"/>
    <row r="572" ht="12" customHeight="1" x14ac:dyDescent="0.35"/>
    <row r="573" ht="12" customHeight="1" x14ac:dyDescent="0.35"/>
    <row r="574" ht="12" customHeight="1" x14ac:dyDescent="0.35"/>
    <row r="578" ht="15" customHeight="1" x14ac:dyDescent="0.35"/>
    <row r="579" ht="15" customHeight="1" x14ac:dyDescent="0.35"/>
    <row r="584" ht="12" customHeight="1" x14ac:dyDescent="0.35"/>
    <row r="600" ht="12" customHeight="1" x14ac:dyDescent="0.35"/>
    <row r="602" ht="12" customHeight="1" x14ac:dyDescent="0.35"/>
    <row r="607" ht="12" customHeight="1" x14ac:dyDescent="0.35"/>
    <row r="623" ht="12" customHeight="1" x14ac:dyDescent="0.35"/>
    <row r="625" spans="2:32" ht="12" customHeight="1" x14ac:dyDescent="0.35"/>
    <row r="627" spans="2:32" ht="12" customHeight="1" x14ac:dyDescent="0.35"/>
    <row r="630" spans="2:32" ht="12" customHeight="1" x14ac:dyDescent="0.35"/>
    <row r="632" spans="2:32" ht="12" customHeight="1" x14ac:dyDescent="0.35"/>
    <row r="633" spans="2:32" ht="12" customHeight="1" x14ac:dyDescent="0.35"/>
    <row r="635" spans="2:32" ht="12" customHeight="1" x14ac:dyDescent="0.35"/>
    <row r="637" spans="2:32" ht="15" customHeight="1" x14ac:dyDescent="0.35"/>
    <row r="638" spans="2:32" ht="15" customHeight="1" x14ac:dyDescent="0.35"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</row>
    <row r="643" ht="12" customHeight="1" x14ac:dyDescent="0.35"/>
    <row r="644" ht="12" customHeight="1" x14ac:dyDescent="0.35"/>
    <row r="645" ht="12" customHeight="1" x14ac:dyDescent="0.35"/>
    <row r="646" ht="12" customHeight="1" x14ac:dyDescent="0.35"/>
    <row r="647" ht="12" customHeight="1" x14ac:dyDescent="0.35"/>
    <row r="648" ht="12" customHeight="1" x14ac:dyDescent="0.35"/>
    <row r="649" ht="12" customHeight="1" x14ac:dyDescent="0.35"/>
    <row r="650" ht="12" customHeight="1" x14ac:dyDescent="0.35"/>
    <row r="651" ht="12" customHeight="1" x14ac:dyDescent="0.35"/>
    <row r="652" ht="12" customHeight="1" x14ac:dyDescent="0.35"/>
    <row r="653" ht="12" customHeight="1" x14ac:dyDescent="0.35"/>
    <row r="654" ht="12" customHeight="1" x14ac:dyDescent="0.35"/>
    <row r="655" ht="12" customHeight="1" x14ac:dyDescent="0.35"/>
    <row r="656" ht="12" customHeight="1" x14ac:dyDescent="0.35"/>
    <row r="657" ht="12" customHeight="1" x14ac:dyDescent="0.35"/>
    <row r="658" ht="12" customHeight="1" x14ac:dyDescent="0.35"/>
    <row r="659" ht="12" customHeight="1" x14ac:dyDescent="0.35"/>
    <row r="660" ht="12" customHeight="1" x14ac:dyDescent="0.35"/>
    <row r="661" ht="12" customHeight="1" x14ac:dyDescent="0.35"/>
    <row r="662" ht="12" customHeight="1" x14ac:dyDescent="0.35"/>
    <row r="663" ht="12" customHeight="1" x14ac:dyDescent="0.35"/>
    <row r="664" ht="12" customHeight="1" x14ac:dyDescent="0.35"/>
    <row r="665" ht="12" customHeight="1" x14ac:dyDescent="0.35"/>
    <row r="666" ht="12" customHeight="1" x14ac:dyDescent="0.35"/>
    <row r="667" ht="12" customHeight="1" x14ac:dyDescent="0.35"/>
    <row r="668" ht="12" customHeight="1" x14ac:dyDescent="0.35"/>
    <row r="669" ht="12" customHeight="1" x14ac:dyDescent="0.35"/>
    <row r="670" ht="12" customHeight="1" x14ac:dyDescent="0.35"/>
    <row r="671" ht="12" customHeight="1" x14ac:dyDescent="0.35"/>
    <row r="672" ht="12" customHeight="1" x14ac:dyDescent="0.35"/>
    <row r="673" ht="12" customHeight="1" x14ac:dyDescent="0.35"/>
    <row r="674" ht="12" customHeight="1" x14ac:dyDescent="0.35"/>
    <row r="678" ht="15" customHeight="1" x14ac:dyDescent="0.35"/>
    <row r="679" ht="15" customHeight="1" x14ac:dyDescent="0.35"/>
    <row r="682" ht="12" customHeight="1" x14ac:dyDescent="0.35"/>
    <row r="698" ht="12" customHeight="1" x14ac:dyDescent="0.35"/>
    <row r="703" ht="12" customHeight="1" x14ac:dyDescent="0.35"/>
    <row r="709" spans="2:32" ht="15" customHeight="1" x14ac:dyDescent="0.35"/>
    <row r="710" spans="2:32" ht="15" customHeight="1" x14ac:dyDescent="0.35"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</row>
    <row r="716" spans="2:32" ht="12" customHeight="1" x14ac:dyDescent="0.35"/>
    <row r="717" spans="2:32" ht="12" customHeight="1" x14ac:dyDescent="0.35"/>
    <row r="718" spans="2:32" ht="12" customHeight="1" x14ac:dyDescent="0.35"/>
    <row r="719" spans="2:32" ht="12" customHeight="1" x14ac:dyDescent="0.35"/>
    <row r="720" spans="2:32" ht="12" customHeight="1" x14ac:dyDescent="0.35"/>
    <row r="721" ht="12" customHeight="1" x14ac:dyDescent="0.35"/>
    <row r="722" ht="12" customHeight="1" x14ac:dyDescent="0.35"/>
    <row r="723" ht="12" customHeight="1" x14ac:dyDescent="0.35"/>
    <row r="724" ht="12" customHeight="1" x14ac:dyDescent="0.35"/>
    <row r="725" ht="12" customHeight="1" x14ac:dyDescent="0.35"/>
    <row r="726" ht="12" customHeight="1" x14ac:dyDescent="0.35"/>
    <row r="727" ht="12" customHeight="1" x14ac:dyDescent="0.35"/>
    <row r="728" ht="12" customHeight="1" x14ac:dyDescent="0.35"/>
    <row r="729" ht="12" customHeight="1" x14ac:dyDescent="0.35"/>
    <row r="730" ht="12" customHeight="1" x14ac:dyDescent="0.35"/>
    <row r="731" ht="12" customHeight="1" x14ac:dyDescent="0.35"/>
    <row r="732" ht="12" customHeight="1" x14ac:dyDescent="0.35"/>
    <row r="733" ht="12" customHeight="1" x14ac:dyDescent="0.35"/>
    <row r="734" ht="12" customHeight="1" x14ac:dyDescent="0.35"/>
    <row r="735" ht="12" customHeight="1" x14ac:dyDescent="0.35"/>
    <row r="736" ht="12" customHeight="1" x14ac:dyDescent="0.35"/>
    <row r="737" ht="12" customHeight="1" x14ac:dyDescent="0.35"/>
    <row r="738" ht="12" customHeight="1" x14ac:dyDescent="0.35"/>
    <row r="739" ht="12" customHeight="1" x14ac:dyDescent="0.35"/>
    <row r="740" ht="12" customHeight="1" x14ac:dyDescent="0.35"/>
    <row r="741" ht="12" customHeight="1" x14ac:dyDescent="0.35"/>
    <row r="742" ht="12" customHeight="1" x14ac:dyDescent="0.35"/>
    <row r="743" ht="12" customHeight="1" x14ac:dyDescent="0.35"/>
    <row r="744" ht="12" customHeight="1" x14ac:dyDescent="0.35"/>
    <row r="745" ht="12" customHeight="1" x14ac:dyDescent="0.35"/>
    <row r="746" ht="12" customHeight="1" x14ac:dyDescent="0.35"/>
    <row r="747" ht="12" customHeight="1" x14ac:dyDescent="0.35"/>
    <row r="748" ht="12" customHeight="1" x14ac:dyDescent="0.35"/>
    <row r="749" ht="12" customHeight="1" x14ac:dyDescent="0.35"/>
    <row r="753" ht="15" customHeight="1" x14ac:dyDescent="0.35"/>
    <row r="754" ht="15" customHeight="1" x14ac:dyDescent="0.35"/>
    <row r="768" ht="12" customHeight="1" x14ac:dyDescent="0.35"/>
    <row r="780" ht="12" customHeight="1" x14ac:dyDescent="0.35"/>
    <row r="784" ht="12" customHeight="1" x14ac:dyDescent="0.35"/>
    <row r="796" ht="12" customHeight="1" x14ac:dyDescent="0.35"/>
    <row r="810" ht="12" customHeight="1" x14ac:dyDescent="0.35"/>
    <row r="814" ht="12" customHeight="1" x14ac:dyDescent="0.35"/>
    <row r="825" ht="12" customHeight="1" x14ac:dyDescent="0.35"/>
    <row r="835" ht="12" customHeight="1" x14ac:dyDescent="0.35"/>
    <row r="847" ht="12" customHeight="1" x14ac:dyDescent="0.35"/>
    <row r="858" ht="12" customHeight="1" x14ac:dyDescent="0.35"/>
    <row r="870" ht="12" customHeight="1" x14ac:dyDescent="0.35"/>
    <row r="881" spans="2:32" ht="12" customHeight="1" x14ac:dyDescent="0.35"/>
    <row r="885" spans="2:32" ht="15" customHeight="1" x14ac:dyDescent="0.35"/>
    <row r="886" spans="2:32" ht="15" customHeight="1" x14ac:dyDescent="0.35"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</row>
    <row r="889" spans="2:32" ht="12" customHeight="1" x14ac:dyDescent="0.35"/>
    <row r="890" spans="2:32" ht="12" customHeight="1" x14ac:dyDescent="0.35"/>
    <row r="891" spans="2:32" ht="12" customHeight="1" x14ac:dyDescent="0.35"/>
    <row r="892" spans="2:32" ht="12" customHeight="1" x14ac:dyDescent="0.35"/>
    <row r="893" spans="2:32" ht="12" customHeight="1" x14ac:dyDescent="0.35"/>
    <row r="894" spans="2:32" ht="12" customHeight="1" x14ac:dyDescent="0.35"/>
    <row r="895" spans="2:32" ht="12" customHeight="1" x14ac:dyDescent="0.35"/>
    <row r="896" spans="2:32" ht="12" customHeight="1" x14ac:dyDescent="0.35"/>
    <row r="897" ht="12" customHeight="1" x14ac:dyDescent="0.35"/>
    <row r="898" ht="12" customHeight="1" x14ac:dyDescent="0.35"/>
    <row r="899" ht="12" customHeight="1" x14ac:dyDescent="0.35"/>
    <row r="903" ht="15" customHeight="1" x14ac:dyDescent="0.35"/>
    <row r="904" ht="15" customHeight="1" x14ac:dyDescent="0.35"/>
    <row r="910" ht="12" customHeight="1" x14ac:dyDescent="0.35"/>
    <row r="927" ht="12" customHeight="1" x14ac:dyDescent="0.35"/>
    <row r="929" ht="12" customHeight="1" x14ac:dyDescent="0.35"/>
    <row r="935" ht="12" customHeight="1" x14ac:dyDescent="0.35"/>
    <row r="952" ht="12" customHeight="1" x14ac:dyDescent="0.35"/>
    <row r="954" ht="12" customHeight="1" x14ac:dyDescent="0.35"/>
    <row r="956" ht="12" customHeight="1" x14ac:dyDescent="0.35"/>
    <row r="968" spans="2:32" ht="15" customHeight="1" x14ac:dyDescent="0.35"/>
    <row r="969" spans="2:32" ht="15" customHeight="1" x14ac:dyDescent="0.35"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</row>
    <row r="975" spans="2:32" ht="12" customHeight="1" x14ac:dyDescent="0.35"/>
    <row r="976" spans="2:32" ht="12" customHeight="1" x14ac:dyDescent="0.35"/>
    <row r="977" ht="12" customHeight="1" x14ac:dyDescent="0.35"/>
    <row r="978" ht="12" customHeight="1" x14ac:dyDescent="0.35"/>
    <row r="979" ht="12" customHeight="1" x14ac:dyDescent="0.35"/>
    <row r="980" ht="12" customHeight="1" x14ac:dyDescent="0.35"/>
    <row r="981" ht="12" customHeight="1" x14ac:dyDescent="0.35"/>
    <row r="982" ht="12" customHeight="1" x14ac:dyDescent="0.35"/>
    <row r="983" ht="12" customHeight="1" x14ac:dyDescent="0.35"/>
    <row r="984" ht="12" customHeight="1" x14ac:dyDescent="0.35"/>
    <row r="985" ht="12" customHeight="1" x14ac:dyDescent="0.35"/>
    <row r="986" ht="12" customHeight="1" x14ac:dyDescent="0.35"/>
    <row r="987" ht="12" customHeight="1" x14ac:dyDescent="0.35"/>
    <row r="988" ht="12" customHeight="1" x14ac:dyDescent="0.35"/>
    <row r="989" ht="12" customHeight="1" x14ac:dyDescent="0.35"/>
    <row r="990" ht="12" customHeight="1" x14ac:dyDescent="0.35"/>
    <row r="991" ht="12" customHeight="1" x14ac:dyDescent="0.35"/>
    <row r="992" ht="12" customHeight="1" x14ac:dyDescent="0.35"/>
    <row r="993" ht="12" customHeight="1" x14ac:dyDescent="0.35"/>
    <row r="994" ht="12" customHeight="1" x14ac:dyDescent="0.35"/>
    <row r="995" ht="12" customHeight="1" x14ac:dyDescent="0.35"/>
    <row r="996" ht="12" customHeight="1" x14ac:dyDescent="0.35"/>
    <row r="997" ht="12" customHeight="1" x14ac:dyDescent="0.35"/>
    <row r="998" ht="12" customHeight="1" x14ac:dyDescent="0.35"/>
    <row r="999" ht="12" customHeight="1" x14ac:dyDescent="0.35"/>
    <row r="1003" ht="15" customHeight="1" x14ac:dyDescent="0.35"/>
    <row r="1004" ht="15" customHeight="1" x14ac:dyDescent="0.35"/>
    <row r="1010" ht="12" customHeight="1" x14ac:dyDescent="0.35"/>
    <row r="1027" ht="12" customHeight="1" x14ac:dyDescent="0.35"/>
    <row r="1030" ht="12" customHeight="1" x14ac:dyDescent="0.35"/>
    <row r="1036" ht="12" customHeight="1" x14ac:dyDescent="0.35"/>
    <row r="1053" ht="12" customHeight="1" x14ac:dyDescent="0.35"/>
    <row r="1056" ht="12" customHeight="1" x14ac:dyDescent="0.35"/>
    <row r="1058" spans="2:32" ht="12" customHeight="1" x14ac:dyDescent="0.35"/>
    <row r="1070" spans="2:32" ht="15" customHeight="1" x14ac:dyDescent="0.35"/>
    <row r="1071" spans="2:32" ht="15" customHeight="1" x14ac:dyDescent="0.35"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  <c r="AA1071" s="37"/>
      <c r="AB1071" s="37"/>
      <c r="AC1071" s="37"/>
      <c r="AD1071" s="37"/>
      <c r="AE1071" s="37"/>
      <c r="AF1071" s="37"/>
    </row>
    <row r="1077" ht="12" customHeight="1" x14ac:dyDescent="0.35"/>
    <row r="1078" ht="12" customHeight="1" x14ac:dyDescent="0.35"/>
    <row r="1079" ht="12" customHeight="1" x14ac:dyDescent="0.35"/>
    <row r="1080" ht="12" customHeight="1" x14ac:dyDescent="0.35"/>
    <row r="1081" ht="12" customHeight="1" x14ac:dyDescent="0.35"/>
    <row r="1082" ht="12" customHeight="1" x14ac:dyDescent="0.35"/>
    <row r="1083" ht="12" customHeight="1" x14ac:dyDescent="0.35"/>
    <row r="1084" ht="12" customHeight="1" x14ac:dyDescent="0.35"/>
    <row r="1085" ht="12" customHeight="1" x14ac:dyDescent="0.35"/>
    <row r="1086" ht="12" customHeight="1" x14ac:dyDescent="0.35"/>
    <row r="1087" ht="12" customHeight="1" x14ac:dyDescent="0.35"/>
    <row r="1088" ht="12" customHeight="1" x14ac:dyDescent="0.35"/>
    <row r="1089" ht="12" customHeight="1" x14ac:dyDescent="0.35"/>
    <row r="1090" ht="12" customHeight="1" x14ac:dyDescent="0.35"/>
    <row r="1091" ht="12" customHeight="1" x14ac:dyDescent="0.35"/>
    <row r="1092" ht="12" customHeight="1" x14ac:dyDescent="0.35"/>
    <row r="1093" ht="12" customHeight="1" x14ac:dyDescent="0.35"/>
    <row r="1094" ht="12" customHeight="1" x14ac:dyDescent="0.35"/>
    <row r="1095" ht="12" customHeight="1" x14ac:dyDescent="0.35"/>
    <row r="1096" ht="12" customHeight="1" x14ac:dyDescent="0.35"/>
    <row r="1097" ht="12" customHeight="1" x14ac:dyDescent="0.35"/>
    <row r="1098" ht="12" customHeight="1" x14ac:dyDescent="0.35"/>
    <row r="1099" ht="12" customHeight="1" x14ac:dyDescent="0.35"/>
    <row r="1103" ht="15" customHeight="1" x14ac:dyDescent="0.35"/>
    <row r="1104" ht="15" customHeight="1" x14ac:dyDescent="0.35"/>
    <row r="1110" ht="12" customHeight="1" x14ac:dyDescent="0.35"/>
    <row r="1127" ht="12" customHeight="1" x14ac:dyDescent="0.35"/>
    <row r="1129" ht="12" customHeight="1" x14ac:dyDescent="0.35"/>
    <row r="1135" ht="12" customHeight="1" x14ac:dyDescent="0.35"/>
    <row r="1152" ht="12" customHeight="1" x14ac:dyDescent="0.35"/>
    <row r="1154" ht="12" customHeight="1" x14ac:dyDescent="0.35"/>
    <row r="1156" ht="12" customHeight="1" x14ac:dyDescent="0.35"/>
    <row r="1168" ht="15" customHeight="1" x14ac:dyDescent="0.35"/>
    <row r="1169" spans="2:32" ht="15" customHeight="1" x14ac:dyDescent="0.35">
      <c r="B1169" s="37"/>
      <c r="C1169" s="37"/>
      <c r="D1169" s="37"/>
      <c r="E1169" s="37"/>
      <c r="F1169" s="37"/>
      <c r="G1169" s="37"/>
      <c r="H1169" s="37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  <c r="Y1169" s="37"/>
      <c r="Z1169" s="37"/>
      <c r="AA1169" s="37"/>
      <c r="AB1169" s="37"/>
      <c r="AC1169" s="37"/>
      <c r="AD1169" s="37"/>
      <c r="AE1169" s="37"/>
      <c r="AF1169" s="37"/>
    </row>
    <row r="1175" spans="2:32" ht="12" customHeight="1" x14ac:dyDescent="0.35"/>
    <row r="1176" spans="2:32" ht="12" customHeight="1" x14ac:dyDescent="0.35"/>
    <row r="1177" spans="2:32" ht="12" customHeight="1" x14ac:dyDescent="0.35"/>
    <row r="1178" spans="2:32" ht="12" customHeight="1" x14ac:dyDescent="0.35"/>
    <row r="1179" spans="2:32" ht="12" customHeight="1" x14ac:dyDescent="0.35"/>
    <row r="1180" spans="2:32" ht="12" customHeight="1" x14ac:dyDescent="0.35"/>
    <row r="1181" spans="2:32" ht="12" customHeight="1" x14ac:dyDescent="0.35"/>
    <row r="1182" spans="2:32" ht="12" customHeight="1" x14ac:dyDescent="0.35"/>
    <row r="1183" spans="2:32" ht="12" customHeight="1" x14ac:dyDescent="0.35"/>
    <row r="1184" spans="2:32" ht="12" customHeight="1" x14ac:dyDescent="0.35"/>
    <row r="1185" ht="12" customHeight="1" x14ac:dyDescent="0.35"/>
    <row r="1186" ht="12" customHeight="1" x14ac:dyDescent="0.35"/>
    <row r="1187" ht="12" customHeight="1" x14ac:dyDescent="0.35"/>
    <row r="1188" ht="12" customHeight="1" x14ac:dyDescent="0.35"/>
    <row r="1189" ht="12" customHeight="1" x14ac:dyDescent="0.35"/>
    <row r="1190" ht="12" customHeight="1" x14ac:dyDescent="0.35"/>
    <row r="1191" ht="12" customHeight="1" x14ac:dyDescent="0.35"/>
    <row r="1192" ht="12" customHeight="1" x14ac:dyDescent="0.35"/>
    <row r="1193" ht="12" customHeight="1" x14ac:dyDescent="0.35"/>
    <row r="1194" ht="12" customHeight="1" x14ac:dyDescent="0.35"/>
    <row r="1195" ht="12" customHeight="1" x14ac:dyDescent="0.35"/>
    <row r="1196" ht="12" customHeight="1" x14ac:dyDescent="0.35"/>
    <row r="1197" ht="12" customHeight="1" x14ac:dyDescent="0.35"/>
    <row r="1198" ht="12" customHeight="1" x14ac:dyDescent="0.35"/>
    <row r="1199" ht="12" customHeight="1" x14ac:dyDescent="0.35"/>
    <row r="1203" ht="15" customHeight="1" x14ac:dyDescent="0.35"/>
    <row r="1204" ht="15" customHeight="1" x14ac:dyDescent="0.35"/>
    <row r="1210" ht="12" customHeight="1" x14ac:dyDescent="0.35"/>
    <row r="1227" ht="12" customHeight="1" x14ac:dyDescent="0.35"/>
    <row r="1229" ht="12" customHeight="1" x14ac:dyDescent="0.35"/>
    <row r="1235" ht="12" customHeight="1" x14ac:dyDescent="0.35"/>
    <row r="1252" ht="12" customHeight="1" x14ac:dyDescent="0.35"/>
    <row r="1254" ht="12" customHeight="1" x14ac:dyDescent="0.35"/>
    <row r="1256" ht="12" customHeight="1" x14ac:dyDescent="0.35"/>
    <row r="1268" spans="2:32" ht="15" customHeight="1" x14ac:dyDescent="0.35"/>
    <row r="1269" spans="2:32" ht="15" customHeight="1" x14ac:dyDescent="0.35">
      <c r="B1269" s="37"/>
      <c r="C1269" s="37"/>
      <c r="D1269" s="37"/>
      <c r="E1269" s="37"/>
      <c r="F1269" s="37"/>
      <c r="G1269" s="37"/>
      <c r="H1269" s="37"/>
      <c r="I1269" s="37"/>
      <c r="J1269" s="37"/>
      <c r="K1269" s="37"/>
      <c r="L1269" s="37"/>
      <c r="M1269" s="37"/>
      <c r="N1269" s="37"/>
      <c r="O1269" s="37"/>
      <c r="P1269" s="37"/>
      <c r="Q1269" s="37"/>
      <c r="R1269" s="37"/>
      <c r="S1269" s="37"/>
      <c r="T1269" s="37"/>
      <c r="U1269" s="37"/>
      <c r="V1269" s="37"/>
      <c r="W1269" s="37"/>
      <c r="X1269" s="37"/>
      <c r="Y1269" s="37"/>
      <c r="Z1269" s="37"/>
      <c r="AA1269" s="37"/>
      <c r="AB1269" s="37"/>
      <c r="AC1269" s="37"/>
      <c r="AD1269" s="37"/>
      <c r="AE1269" s="37"/>
      <c r="AF1269" s="37"/>
    </row>
    <row r="1275" spans="2:32" ht="12" customHeight="1" x14ac:dyDescent="0.35"/>
    <row r="1276" spans="2:32" ht="12" customHeight="1" x14ac:dyDescent="0.35"/>
    <row r="1277" spans="2:32" ht="12" customHeight="1" x14ac:dyDescent="0.35"/>
    <row r="1278" spans="2:32" ht="12" customHeight="1" x14ac:dyDescent="0.35"/>
    <row r="1279" spans="2:32" ht="12" customHeight="1" x14ac:dyDescent="0.35"/>
    <row r="1280" spans="2:32" ht="12" customHeight="1" x14ac:dyDescent="0.35"/>
    <row r="1281" ht="12" customHeight="1" x14ac:dyDescent="0.35"/>
    <row r="1282" ht="12" customHeight="1" x14ac:dyDescent="0.35"/>
    <row r="1283" ht="12" customHeight="1" x14ac:dyDescent="0.35"/>
    <row r="1284" ht="12" customHeight="1" x14ac:dyDescent="0.35"/>
    <row r="1285" ht="12" customHeight="1" x14ac:dyDescent="0.35"/>
    <row r="1286" ht="12" customHeight="1" x14ac:dyDescent="0.35"/>
    <row r="1287" ht="12" customHeight="1" x14ac:dyDescent="0.35"/>
    <row r="1288" ht="12" customHeight="1" x14ac:dyDescent="0.35"/>
    <row r="1289" ht="12" customHeight="1" x14ac:dyDescent="0.35"/>
    <row r="1290" ht="12" customHeight="1" x14ac:dyDescent="0.35"/>
    <row r="1291" ht="12" customHeight="1" x14ac:dyDescent="0.35"/>
    <row r="1292" ht="12" customHeight="1" x14ac:dyDescent="0.35"/>
    <row r="1293" ht="12" customHeight="1" x14ac:dyDescent="0.35"/>
    <row r="1294" ht="12" customHeight="1" x14ac:dyDescent="0.35"/>
    <row r="1295" ht="12" customHeight="1" x14ac:dyDescent="0.35"/>
    <row r="1296" ht="12" customHeight="1" x14ac:dyDescent="0.35"/>
    <row r="1297" ht="12" customHeight="1" x14ac:dyDescent="0.35"/>
    <row r="1298" ht="12" customHeight="1" x14ac:dyDescent="0.35"/>
    <row r="1299" ht="12" customHeight="1" x14ac:dyDescent="0.35"/>
    <row r="1303" ht="15" customHeight="1" x14ac:dyDescent="0.35"/>
    <row r="1304" ht="15" customHeight="1" x14ac:dyDescent="0.35"/>
    <row r="1306" ht="12" customHeight="1" x14ac:dyDescent="0.35"/>
    <row r="1311" ht="12" customHeight="1" x14ac:dyDescent="0.35"/>
    <row r="1315" ht="12" customHeight="1" x14ac:dyDescent="0.35"/>
    <row r="1331" ht="12" customHeight="1" x14ac:dyDescent="0.35"/>
    <row r="1362" ht="12" customHeight="1" x14ac:dyDescent="0.35"/>
    <row r="1378" ht="12" customHeight="1" x14ac:dyDescent="0.35"/>
    <row r="1397" ht="12" customHeight="1" x14ac:dyDescent="0.35"/>
    <row r="1452" ht="12" customHeight="1" x14ac:dyDescent="0.35"/>
    <row r="1464" ht="12" customHeight="1" x14ac:dyDescent="0.35"/>
    <row r="1483" spans="2:32" ht="15" customHeight="1" x14ac:dyDescent="0.35"/>
    <row r="1484" spans="2:32" ht="15" customHeight="1" x14ac:dyDescent="0.35">
      <c r="B1484" s="37"/>
      <c r="C1484" s="37"/>
      <c r="D1484" s="37"/>
      <c r="E1484" s="37"/>
      <c r="F1484" s="37"/>
      <c r="G1484" s="37"/>
      <c r="H1484" s="37"/>
      <c r="I1484" s="37"/>
      <c r="J1484" s="37"/>
      <c r="K1484" s="37"/>
      <c r="L1484" s="37"/>
      <c r="M1484" s="37"/>
      <c r="N1484" s="37"/>
      <c r="O1484" s="37"/>
      <c r="P1484" s="37"/>
      <c r="Q1484" s="37"/>
      <c r="R1484" s="37"/>
      <c r="S1484" s="37"/>
      <c r="T1484" s="37"/>
      <c r="U1484" s="37"/>
      <c r="V1484" s="37"/>
      <c r="W1484" s="37"/>
      <c r="X1484" s="37"/>
      <c r="Y1484" s="37"/>
      <c r="Z1484" s="37"/>
      <c r="AA1484" s="37"/>
      <c r="AB1484" s="37"/>
      <c r="AC1484" s="37"/>
      <c r="AD1484" s="37"/>
      <c r="AE1484" s="37"/>
      <c r="AF1484" s="37"/>
    </row>
    <row r="1494" ht="12" customHeight="1" x14ac:dyDescent="0.35"/>
    <row r="1495" ht="12" customHeight="1" x14ac:dyDescent="0.35"/>
    <row r="1496" ht="12" customHeight="1" x14ac:dyDescent="0.35"/>
    <row r="1497" ht="12" customHeight="1" x14ac:dyDescent="0.35"/>
    <row r="1498" ht="12" customHeight="1" x14ac:dyDescent="0.35"/>
    <row r="1499" ht="12" customHeight="1" x14ac:dyDescent="0.35"/>
    <row r="1500" ht="12" customHeight="1" x14ac:dyDescent="0.35"/>
    <row r="1501" ht="12" customHeight="1" x14ac:dyDescent="0.35"/>
    <row r="1502" ht="12" customHeight="1" x14ac:dyDescent="0.35"/>
    <row r="1503" ht="12" customHeight="1" x14ac:dyDescent="0.35"/>
    <row r="1504" ht="12" customHeight="1" x14ac:dyDescent="0.35"/>
    <row r="1505" ht="12" customHeight="1" x14ac:dyDescent="0.35"/>
    <row r="1506" ht="12" customHeight="1" x14ac:dyDescent="0.35"/>
    <row r="1507" ht="12" customHeight="1" x14ac:dyDescent="0.35"/>
    <row r="1508" ht="12" customHeight="1" x14ac:dyDescent="0.35"/>
    <row r="1509" ht="12" customHeight="1" x14ac:dyDescent="0.35"/>
    <row r="1510" ht="12" customHeight="1" x14ac:dyDescent="0.35"/>
    <row r="1511" ht="12" customHeight="1" x14ac:dyDescent="0.35"/>
    <row r="1512" ht="12" customHeight="1" x14ac:dyDescent="0.35"/>
    <row r="1513" ht="12" customHeight="1" x14ac:dyDescent="0.35"/>
    <row r="1514" ht="12" customHeight="1" x14ac:dyDescent="0.35"/>
    <row r="1515" ht="12" customHeight="1" x14ac:dyDescent="0.35"/>
    <row r="1516" ht="12" customHeight="1" x14ac:dyDescent="0.35"/>
    <row r="1517" ht="12" customHeight="1" x14ac:dyDescent="0.35"/>
    <row r="1518" ht="12" customHeight="1" x14ac:dyDescent="0.35"/>
    <row r="1519" ht="12" customHeight="1" x14ac:dyDescent="0.35"/>
    <row r="1520" ht="12" customHeight="1" x14ac:dyDescent="0.35"/>
    <row r="1521" ht="12" customHeight="1" x14ac:dyDescent="0.35"/>
    <row r="1522" ht="12" customHeight="1" x14ac:dyDescent="0.35"/>
    <row r="1523" ht="12" customHeight="1" x14ac:dyDescent="0.35"/>
    <row r="1524" ht="12" customHeight="1" x14ac:dyDescent="0.35"/>
    <row r="1528" ht="15" customHeight="1" x14ac:dyDescent="0.35"/>
    <row r="1529" ht="15" customHeight="1" x14ac:dyDescent="0.35"/>
    <row r="1584" ht="12" customHeight="1" x14ac:dyDescent="0.35"/>
    <row r="1585" ht="12" customHeight="1" x14ac:dyDescent="0.35"/>
    <row r="1640" ht="12" customHeight="1" x14ac:dyDescent="0.35"/>
    <row r="1641" ht="12" customHeight="1" x14ac:dyDescent="0.35"/>
    <row r="1696" ht="12" customHeight="1" x14ac:dyDescent="0.35"/>
    <row r="1697" ht="12" customHeight="1" x14ac:dyDescent="0.35"/>
    <row r="1712" ht="15" customHeight="1" x14ac:dyDescent="0.35"/>
    <row r="1713" spans="2:32" ht="15" customHeight="1" x14ac:dyDescent="0.35">
      <c r="B1713" s="37"/>
      <c r="C1713" s="37"/>
      <c r="D1713" s="37"/>
      <c r="E1713" s="37"/>
      <c r="F1713" s="37"/>
      <c r="G1713" s="37"/>
      <c r="H1713" s="37"/>
      <c r="I1713" s="37"/>
      <c r="J1713" s="37"/>
      <c r="K1713" s="37"/>
      <c r="L1713" s="37"/>
      <c r="M1713" s="37"/>
      <c r="N1713" s="37"/>
      <c r="O1713" s="37"/>
      <c r="P1713" s="37"/>
      <c r="Q1713" s="37"/>
      <c r="R1713" s="37"/>
      <c r="S1713" s="37"/>
      <c r="T1713" s="37"/>
      <c r="U1713" s="37"/>
      <c r="V1713" s="37"/>
      <c r="W1713" s="37"/>
      <c r="X1713" s="37"/>
      <c r="Y1713" s="37"/>
      <c r="Z1713" s="37"/>
      <c r="AA1713" s="37"/>
      <c r="AB1713" s="37"/>
      <c r="AC1713" s="37"/>
      <c r="AD1713" s="37"/>
      <c r="AE1713" s="37"/>
      <c r="AF1713" s="37"/>
    </row>
    <row r="1714" spans="2:32" ht="12" customHeight="1" x14ac:dyDescent="0.35"/>
    <row r="1715" spans="2:32" ht="12" customHeight="1" x14ac:dyDescent="0.35"/>
    <row r="1716" spans="2:32" ht="12" customHeight="1" x14ac:dyDescent="0.35"/>
    <row r="1717" spans="2:32" ht="12" customHeight="1" x14ac:dyDescent="0.35"/>
    <row r="1718" spans="2:32" ht="12" customHeight="1" x14ac:dyDescent="0.35"/>
    <row r="1719" spans="2:32" ht="12" customHeight="1" x14ac:dyDescent="0.35"/>
    <row r="1720" spans="2:32" ht="12" customHeight="1" x14ac:dyDescent="0.35"/>
    <row r="1721" spans="2:32" ht="12" customHeight="1" x14ac:dyDescent="0.35"/>
    <row r="1722" spans="2:32" ht="12" customHeight="1" x14ac:dyDescent="0.35"/>
    <row r="1723" spans="2:32" ht="12" customHeight="1" x14ac:dyDescent="0.35"/>
    <row r="1724" spans="2:32" ht="12" customHeight="1" x14ac:dyDescent="0.35"/>
    <row r="1728" spans="2:32" ht="15" customHeight="1" x14ac:dyDescent="0.35"/>
    <row r="1729" ht="15" customHeight="1" x14ac:dyDescent="0.35"/>
    <row r="1731" ht="12" customHeight="1" x14ac:dyDescent="0.35"/>
    <row r="1767" ht="12" customHeight="1" x14ac:dyDescent="0.35"/>
    <row r="1813" ht="12" customHeight="1" x14ac:dyDescent="0.35"/>
    <row r="1849" ht="12" customHeight="1" x14ac:dyDescent="0.35"/>
    <row r="1885" ht="12" customHeight="1" x14ac:dyDescent="0.35"/>
    <row r="1887" ht="12" customHeight="1" x14ac:dyDescent="0.35"/>
    <row r="1923" ht="12" customHeight="1" x14ac:dyDescent="0.35"/>
    <row r="1959" ht="12" customHeight="1" x14ac:dyDescent="0.35"/>
    <row r="1960" ht="12" customHeight="1" x14ac:dyDescent="0.35"/>
    <row r="1961" ht="12" customHeight="1" x14ac:dyDescent="0.35"/>
    <row r="1970" ht="12" customHeight="1" x14ac:dyDescent="0.35"/>
    <row r="1979" ht="12" customHeight="1" x14ac:dyDescent="0.35"/>
    <row r="1989" spans="2:32" ht="15" customHeight="1" x14ac:dyDescent="0.35"/>
    <row r="1990" spans="2:32" ht="15" customHeight="1" x14ac:dyDescent="0.35">
      <c r="B1990" s="37"/>
      <c r="C1990" s="37"/>
      <c r="D1990" s="37"/>
      <c r="E1990" s="37"/>
      <c r="F1990" s="37"/>
      <c r="G1990" s="37"/>
      <c r="H1990" s="37"/>
      <c r="I1990" s="37"/>
      <c r="J1990" s="37"/>
      <c r="K1990" s="37"/>
      <c r="L1990" s="37"/>
      <c r="M1990" s="37"/>
      <c r="N1990" s="37"/>
      <c r="O1990" s="37"/>
      <c r="P1990" s="37"/>
      <c r="Q1990" s="37"/>
      <c r="R1990" s="37"/>
      <c r="S1990" s="37"/>
      <c r="T1990" s="37"/>
      <c r="U1990" s="37"/>
      <c r="V1990" s="37"/>
      <c r="W1990" s="37"/>
      <c r="X1990" s="37"/>
      <c r="Y1990" s="37"/>
      <c r="Z1990" s="37"/>
      <c r="AA1990" s="37"/>
      <c r="AB1990" s="37"/>
      <c r="AC1990" s="37"/>
      <c r="AD1990" s="37"/>
      <c r="AE1990" s="37"/>
      <c r="AF1990" s="37"/>
    </row>
    <row r="1998" spans="2:32" ht="12" customHeight="1" x14ac:dyDescent="0.35"/>
    <row r="1999" spans="2:32" ht="12" customHeight="1" x14ac:dyDescent="0.35"/>
    <row r="2000" spans="2:32" ht="12" customHeight="1" x14ac:dyDescent="0.35"/>
    <row r="2001" ht="12" customHeight="1" x14ac:dyDescent="0.35"/>
    <row r="2002" ht="12" customHeight="1" x14ac:dyDescent="0.35"/>
    <row r="2003" ht="12" customHeight="1" x14ac:dyDescent="0.35"/>
    <row r="2004" ht="12" customHeight="1" x14ac:dyDescent="0.35"/>
    <row r="2005" ht="12" customHeight="1" x14ac:dyDescent="0.35"/>
    <row r="2006" ht="12" customHeight="1" x14ac:dyDescent="0.35"/>
    <row r="2007" ht="12" customHeight="1" x14ac:dyDescent="0.35"/>
    <row r="2008" ht="12" customHeight="1" x14ac:dyDescent="0.35"/>
    <row r="2009" ht="12" customHeight="1" x14ac:dyDescent="0.35"/>
    <row r="2010" ht="12" customHeight="1" x14ac:dyDescent="0.35"/>
    <row r="2011" ht="12" customHeight="1" x14ac:dyDescent="0.35"/>
    <row r="2012" ht="12" customHeight="1" x14ac:dyDescent="0.35"/>
    <row r="2013" ht="12" customHeight="1" x14ac:dyDescent="0.35"/>
    <row r="2014" ht="12" customHeight="1" x14ac:dyDescent="0.35"/>
    <row r="2015" ht="12" customHeight="1" x14ac:dyDescent="0.35"/>
    <row r="2016" ht="12" customHeight="1" x14ac:dyDescent="0.35"/>
    <row r="2017" ht="12" customHeight="1" x14ac:dyDescent="0.35"/>
    <row r="2018" ht="12" customHeight="1" x14ac:dyDescent="0.35"/>
    <row r="2019" ht="12" customHeight="1" x14ac:dyDescent="0.35"/>
    <row r="2020" ht="12" customHeight="1" x14ac:dyDescent="0.35"/>
    <row r="2021" ht="12" customHeight="1" x14ac:dyDescent="0.35"/>
    <row r="2022" ht="12" customHeight="1" x14ac:dyDescent="0.35"/>
    <row r="2023" ht="12" customHeight="1" x14ac:dyDescent="0.35"/>
    <row r="2024" ht="12" customHeight="1" x14ac:dyDescent="0.35"/>
    <row r="2025" ht="12" customHeight="1" x14ac:dyDescent="0.35"/>
    <row r="2026" ht="12" customHeight="1" x14ac:dyDescent="0.35"/>
    <row r="2027" ht="12" customHeight="1" x14ac:dyDescent="0.35"/>
    <row r="2028" ht="12" customHeight="1" x14ac:dyDescent="0.35"/>
    <row r="2029" ht="12" customHeight="1" x14ac:dyDescent="0.35"/>
    <row r="2030" ht="12" customHeight="1" x14ac:dyDescent="0.35"/>
    <row r="2031" ht="12" customHeight="1" x14ac:dyDescent="0.35"/>
    <row r="2032" ht="12" customHeight="1" x14ac:dyDescent="0.35"/>
    <row r="2033" ht="12" customHeight="1" x14ac:dyDescent="0.35"/>
    <row r="2034" ht="12" customHeight="1" x14ac:dyDescent="0.35"/>
    <row r="2035" ht="12" customHeight="1" x14ac:dyDescent="0.35"/>
    <row r="2036" ht="12" customHeight="1" x14ac:dyDescent="0.35"/>
    <row r="2037" ht="12" customHeight="1" x14ac:dyDescent="0.35"/>
    <row r="2038" ht="12" customHeight="1" x14ac:dyDescent="0.35"/>
    <row r="2039" ht="12" customHeight="1" x14ac:dyDescent="0.35"/>
    <row r="2040" ht="12" customHeight="1" x14ac:dyDescent="0.35"/>
    <row r="2041" ht="12" customHeight="1" x14ac:dyDescent="0.35"/>
    <row r="2042" ht="12" customHeight="1" x14ac:dyDescent="0.35"/>
    <row r="2043" ht="12" customHeight="1" x14ac:dyDescent="0.35"/>
    <row r="2044" ht="12" customHeight="1" x14ac:dyDescent="0.35"/>
    <row r="2045" ht="12" customHeight="1" x14ac:dyDescent="0.35"/>
    <row r="2046" ht="12" customHeight="1" x14ac:dyDescent="0.35"/>
    <row r="2047" ht="12" customHeight="1" x14ac:dyDescent="0.35"/>
    <row r="2048" ht="12" customHeight="1" x14ac:dyDescent="0.35"/>
    <row r="2049" ht="12" customHeight="1" x14ac:dyDescent="0.35"/>
    <row r="2053" ht="15" customHeight="1" x14ac:dyDescent="0.35"/>
    <row r="2054" ht="15" customHeight="1" x14ac:dyDescent="0.35"/>
    <row r="2144" ht="12" customHeight="1" x14ac:dyDescent="0.35"/>
    <row r="2234" ht="12" customHeight="1" x14ac:dyDescent="0.35"/>
    <row r="2324" spans="2:32" ht="15" customHeight="1" x14ac:dyDescent="0.35"/>
    <row r="2325" spans="2:32" ht="15" customHeight="1" x14ac:dyDescent="0.35">
      <c r="B2325" s="37"/>
      <c r="C2325" s="37"/>
      <c r="D2325" s="37"/>
      <c r="E2325" s="37"/>
      <c r="F2325" s="37"/>
      <c r="G2325" s="37"/>
      <c r="H2325" s="37"/>
      <c r="I2325" s="37"/>
      <c r="J2325" s="37"/>
      <c r="K2325" s="37"/>
      <c r="L2325" s="37"/>
      <c r="M2325" s="37"/>
      <c r="N2325" s="37"/>
      <c r="O2325" s="37"/>
      <c r="P2325" s="37"/>
      <c r="Q2325" s="37"/>
      <c r="R2325" s="37"/>
      <c r="S2325" s="37"/>
      <c r="T2325" s="37"/>
      <c r="U2325" s="37"/>
      <c r="V2325" s="37"/>
      <c r="W2325" s="37"/>
      <c r="X2325" s="37"/>
      <c r="Y2325" s="37"/>
      <c r="Z2325" s="37"/>
      <c r="AA2325" s="37"/>
      <c r="AB2325" s="37"/>
      <c r="AC2325" s="37"/>
      <c r="AD2325" s="37"/>
      <c r="AE2325" s="37"/>
      <c r="AF2325" s="37"/>
    </row>
    <row r="2327" spans="2:32" ht="12" customHeight="1" x14ac:dyDescent="0.35"/>
    <row r="2328" spans="2:32" ht="12" customHeight="1" x14ac:dyDescent="0.35"/>
    <row r="2329" spans="2:32" ht="12" customHeight="1" x14ac:dyDescent="0.35"/>
    <row r="2330" spans="2:32" ht="12" customHeight="1" x14ac:dyDescent="0.35"/>
    <row r="2331" spans="2:32" ht="12" customHeight="1" x14ac:dyDescent="0.35"/>
    <row r="2332" spans="2:32" ht="12" customHeight="1" x14ac:dyDescent="0.35"/>
    <row r="2333" spans="2:32" ht="12" customHeight="1" x14ac:dyDescent="0.35"/>
    <row r="2334" spans="2:32" ht="12" customHeight="1" x14ac:dyDescent="0.35"/>
    <row r="2335" spans="2:32" ht="12" customHeight="1" x14ac:dyDescent="0.35"/>
    <row r="2336" spans="2:32" ht="12" customHeight="1" x14ac:dyDescent="0.35"/>
    <row r="2337" ht="12" customHeight="1" x14ac:dyDescent="0.35"/>
    <row r="2338" ht="12" customHeight="1" x14ac:dyDescent="0.35"/>
    <row r="2339" ht="12" customHeight="1" x14ac:dyDescent="0.35"/>
    <row r="2340" ht="12" customHeight="1" x14ac:dyDescent="0.35"/>
    <row r="2341" ht="12" customHeight="1" x14ac:dyDescent="0.35"/>
    <row r="2342" ht="12" customHeight="1" x14ac:dyDescent="0.35"/>
    <row r="2343" ht="12" customHeight="1" x14ac:dyDescent="0.35"/>
    <row r="2344" ht="12" customHeight="1" x14ac:dyDescent="0.35"/>
    <row r="2345" ht="12" customHeight="1" x14ac:dyDescent="0.35"/>
    <row r="2346" ht="12" customHeight="1" x14ac:dyDescent="0.35"/>
    <row r="2347" ht="12" customHeight="1" x14ac:dyDescent="0.35"/>
    <row r="2348" ht="12" customHeight="1" x14ac:dyDescent="0.35"/>
    <row r="2349" ht="12" customHeight="1" x14ac:dyDescent="0.35"/>
    <row r="2353" ht="15" customHeight="1" x14ac:dyDescent="0.35"/>
    <row r="2354" ht="15" customHeight="1" x14ac:dyDescent="0.35"/>
    <row r="2372" ht="12" customHeight="1" x14ac:dyDescent="0.35"/>
    <row r="2390" ht="12" customHeight="1" x14ac:dyDescent="0.35"/>
    <row r="2408" ht="12" customHeight="1" x14ac:dyDescent="0.35"/>
    <row r="2426" ht="12" customHeight="1" x14ac:dyDescent="0.35"/>
    <row r="2444" ht="12" customHeight="1" x14ac:dyDescent="0.35"/>
    <row r="2462" ht="12" customHeight="1" x14ac:dyDescent="0.35"/>
    <row r="2463" ht="12" customHeight="1" x14ac:dyDescent="0.35"/>
    <row r="2481" ht="12" customHeight="1" x14ac:dyDescent="0.35"/>
    <row r="2499" ht="12" customHeight="1" x14ac:dyDescent="0.35"/>
    <row r="2517" ht="12" customHeight="1" x14ac:dyDescent="0.35"/>
    <row r="2518" ht="12" customHeight="1" x14ac:dyDescent="0.35"/>
    <row r="2536" ht="12" customHeight="1" x14ac:dyDescent="0.35"/>
    <row r="2554" ht="12" customHeight="1" x14ac:dyDescent="0.35"/>
    <row r="2572" ht="12" customHeight="1" x14ac:dyDescent="0.35"/>
    <row r="2590" ht="12" customHeight="1" x14ac:dyDescent="0.35"/>
    <row r="2608" ht="12" customHeight="1" x14ac:dyDescent="0.35"/>
    <row r="2626" ht="12" customHeight="1" x14ac:dyDescent="0.35"/>
    <row r="2644" spans="2:32" ht="15" customHeight="1" x14ac:dyDescent="0.35"/>
    <row r="2645" spans="2:32" ht="15" customHeight="1" x14ac:dyDescent="0.35">
      <c r="B2645" s="37"/>
      <c r="C2645" s="37"/>
      <c r="D2645" s="37"/>
      <c r="E2645" s="37"/>
      <c r="F2645" s="37"/>
      <c r="G2645" s="37"/>
      <c r="H2645" s="37"/>
      <c r="I2645" s="37"/>
      <c r="J2645" s="37"/>
      <c r="K2645" s="37"/>
      <c r="L2645" s="37"/>
      <c r="M2645" s="37"/>
      <c r="N2645" s="37"/>
      <c r="O2645" s="37"/>
      <c r="P2645" s="37"/>
      <c r="Q2645" s="37"/>
      <c r="R2645" s="37"/>
      <c r="S2645" s="37"/>
      <c r="T2645" s="37"/>
      <c r="U2645" s="37"/>
      <c r="V2645" s="37"/>
      <c r="W2645" s="37"/>
      <c r="X2645" s="37"/>
      <c r="Y2645" s="37"/>
      <c r="Z2645" s="37"/>
      <c r="AA2645" s="37"/>
      <c r="AB2645" s="37"/>
      <c r="AC2645" s="37"/>
      <c r="AD2645" s="37"/>
      <c r="AE2645" s="37"/>
      <c r="AF2645" s="37"/>
    </row>
    <row r="2647" spans="2:32" ht="12" customHeight="1" x14ac:dyDescent="0.35"/>
    <row r="2648" spans="2:32" ht="12" customHeight="1" x14ac:dyDescent="0.35"/>
    <row r="2649" spans="2:32" ht="12" customHeight="1" x14ac:dyDescent="0.35"/>
    <row r="2650" spans="2:32" ht="12" customHeight="1" x14ac:dyDescent="0.35"/>
    <row r="2651" spans="2:32" ht="12" customHeight="1" x14ac:dyDescent="0.35"/>
    <row r="2652" spans="2:32" ht="12" customHeight="1" x14ac:dyDescent="0.35"/>
    <row r="2653" spans="2:32" ht="12" customHeight="1" x14ac:dyDescent="0.35"/>
    <row r="2654" spans="2:32" ht="12" customHeight="1" x14ac:dyDescent="0.35"/>
    <row r="2655" spans="2:32" ht="12" customHeight="1" x14ac:dyDescent="0.35"/>
    <row r="2656" spans="2:32" ht="12" customHeight="1" x14ac:dyDescent="0.35"/>
    <row r="2657" ht="12" customHeight="1" x14ac:dyDescent="0.35"/>
    <row r="2658" ht="12" customHeight="1" x14ac:dyDescent="0.35"/>
    <row r="2659" ht="12" customHeight="1" x14ac:dyDescent="0.35"/>
    <row r="2660" ht="12" customHeight="1" x14ac:dyDescent="0.35"/>
    <row r="2661" ht="12" customHeight="1" x14ac:dyDescent="0.35"/>
    <row r="2662" ht="12" customHeight="1" x14ac:dyDescent="0.35"/>
    <row r="2663" ht="12" customHeight="1" x14ac:dyDescent="0.35"/>
    <row r="2664" ht="12" customHeight="1" x14ac:dyDescent="0.35"/>
    <row r="2665" ht="12" customHeight="1" x14ac:dyDescent="0.35"/>
    <row r="2666" ht="12" customHeight="1" x14ac:dyDescent="0.35"/>
    <row r="2667" ht="12" customHeight="1" x14ac:dyDescent="0.35"/>
    <row r="2668" ht="12" customHeight="1" x14ac:dyDescent="0.35"/>
    <row r="2669" ht="12" customHeight="1" x14ac:dyDescent="0.35"/>
    <row r="2670" ht="12" customHeight="1" x14ac:dyDescent="0.35"/>
    <row r="2671" ht="12" customHeight="1" x14ac:dyDescent="0.35"/>
    <row r="2672" ht="12" customHeight="1" x14ac:dyDescent="0.35"/>
    <row r="2673" ht="12" customHeight="1" x14ac:dyDescent="0.35"/>
    <row r="2674" ht="12" customHeight="1" x14ac:dyDescent="0.35"/>
    <row r="2678" ht="15" customHeight="1" x14ac:dyDescent="0.35"/>
    <row r="2679" ht="15" customHeight="1" x14ac:dyDescent="0.35"/>
    <row r="2697" ht="12" customHeight="1" x14ac:dyDescent="0.35"/>
    <row r="2715" ht="12" customHeight="1" x14ac:dyDescent="0.35"/>
    <row r="2733" ht="12" customHeight="1" x14ac:dyDescent="0.35"/>
    <row r="2751" ht="12" customHeight="1" x14ac:dyDescent="0.35"/>
    <row r="2786" ht="12" customHeight="1" x14ac:dyDescent="0.35"/>
    <row r="2804" ht="12" customHeight="1" x14ac:dyDescent="0.35"/>
    <row r="2839" ht="12" customHeight="1" x14ac:dyDescent="0.35"/>
    <row r="2857" ht="12" customHeight="1" x14ac:dyDescent="0.35"/>
    <row r="2875" ht="12" customHeight="1" x14ac:dyDescent="0.35"/>
    <row r="2893" ht="12" customHeight="1" x14ac:dyDescent="0.35"/>
    <row r="2911" ht="12" customHeight="1" x14ac:dyDescent="0.35"/>
    <row r="2929" ht="12" customHeight="1" x14ac:dyDescent="0.35"/>
    <row r="2947" ht="12" customHeight="1" x14ac:dyDescent="0.35"/>
    <row r="2965" spans="2:32" ht="12" customHeight="1" x14ac:dyDescent="0.35"/>
    <row r="2970" spans="2:32" ht="15" customHeight="1" x14ac:dyDescent="0.35"/>
    <row r="2971" spans="2:32" ht="15" customHeight="1" x14ac:dyDescent="0.35">
      <c r="B2971" s="37"/>
      <c r="C2971" s="37"/>
      <c r="D2971" s="37"/>
      <c r="E2971" s="37"/>
      <c r="F2971" s="37"/>
      <c r="G2971" s="37"/>
      <c r="H2971" s="37"/>
      <c r="I2971" s="37"/>
      <c r="J2971" s="37"/>
      <c r="K2971" s="37"/>
      <c r="L2971" s="37"/>
      <c r="M2971" s="37"/>
      <c r="N2971" s="37"/>
      <c r="O2971" s="37"/>
      <c r="P2971" s="37"/>
      <c r="Q2971" s="37"/>
      <c r="R2971" s="37"/>
      <c r="S2971" s="37"/>
      <c r="T2971" s="37"/>
      <c r="U2971" s="37"/>
      <c r="V2971" s="37"/>
      <c r="W2971" s="37"/>
      <c r="X2971" s="37"/>
      <c r="Y2971" s="37"/>
      <c r="Z2971" s="37"/>
      <c r="AA2971" s="37"/>
      <c r="AB2971" s="37"/>
      <c r="AC2971" s="37"/>
      <c r="AD2971" s="37"/>
      <c r="AE2971" s="37"/>
      <c r="AF2971" s="37"/>
    </row>
    <row r="2973" spans="2:32" ht="12" customHeight="1" x14ac:dyDescent="0.35"/>
    <row r="2974" spans="2:32" ht="12" customHeight="1" x14ac:dyDescent="0.35"/>
    <row r="2975" spans="2:32" ht="12" customHeight="1" x14ac:dyDescent="0.35"/>
    <row r="2976" spans="2:32" ht="12" customHeight="1" x14ac:dyDescent="0.35"/>
    <row r="2977" ht="12" customHeight="1" x14ac:dyDescent="0.35"/>
    <row r="2978" ht="12" customHeight="1" x14ac:dyDescent="0.35"/>
    <row r="2979" ht="12" customHeight="1" x14ac:dyDescent="0.35"/>
    <row r="2980" ht="12" customHeight="1" x14ac:dyDescent="0.35"/>
    <row r="2981" ht="12" customHeight="1" x14ac:dyDescent="0.35"/>
    <row r="2982" ht="12" customHeight="1" x14ac:dyDescent="0.35"/>
    <row r="2983" ht="12" customHeight="1" x14ac:dyDescent="0.35"/>
    <row r="2984" ht="12" customHeight="1" x14ac:dyDescent="0.35"/>
    <row r="2985" ht="12" customHeight="1" x14ac:dyDescent="0.35"/>
    <row r="2986" ht="12" customHeight="1" x14ac:dyDescent="0.35"/>
    <row r="2987" ht="12" customHeight="1" x14ac:dyDescent="0.35"/>
    <row r="2988" ht="12" customHeight="1" x14ac:dyDescent="0.35"/>
    <row r="2989" ht="12" customHeight="1" x14ac:dyDescent="0.35"/>
    <row r="2990" ht="12" customHeight="1" x14ac:dyDescent="0.35"/>
    <row r="2991" ht="12" customHeight="1" x14ac:dyDescent="0.35"/>
    <row r="2992" ht="12" customHeight="1" x14ac:dyDescent="0.35"/>
    <row r="2993" ht="12" customHeight="1" x14ac:dyDescent="0.35"/>
    <row r="2994" ht="12" customHeight="1" x14ac:dyDescent="0.35"/>
    <row r="2995" ht="12" customHeight="1" x14ac:dyDescent="0.35"/>
    <row r="2996" ht="12" customHeight="1" x14ac:dyDescent="0.35"/>
    <row r="2997" ht="12" customHeight="1" x14ac:dyDescent="0.35"/>
    <row r="2998" ht="12" customHeight="1" x14ac:dyDescent="0.35"/>
    <row r="2999" ht="12" customHeight="1" x14ac:dyDescent="0.35"/>
    <row r="3003" ht="15" customHeight="1" x14ac:dyDescent="0.35"/>
    <row r="3004" ht="15" customHeight="1" x14ac:dyDescent="0.35"/>
    <row r="3022" ht="12" customHeight="1" x14ac:dyDescent="0.35"/>
    <row r="3040" ht="12" customHeight="1" x14ac:dyDescent="0.35"/>
    <row r="3058" ht="12" customHeight="1" x14ac:dyDescent="0.35"/>
    <row r="3076" ht="12" customHeight="1" x14ac:dyDescent="0.35"/>
    <row r="3111" ht="12" customHeight="1" x14ac:dyDescent="0.35"/>
    <row r="3129" ht="12" customHeight="1" x14ac:dyDescent="0.35"/>
    <row r="3147" ht="12" customHeight="1" x14ac:dyDescent="0.35"/>
    <row r="3165" ht="12" customHeight="1" x14ac:dyDescent="0.35"/>
    <row r="3166" ht="12" customHeight="1" x14ac:dyDescent="0.35"/>
    <row r="3184" ht="12" customHeight="1" x14ac:dyDescent="0.35"/>
    <row r="3202" ht="12" customHeight="1" x14ac:dyDescent="0.35"/>
    <row r="3220" ht="12" customHeight="1" x14ac:dyDescent="0.35"/>
    <row r="3238" ht="12" customHeight="1" x14ac:dyDescent="0.35"/>
    <row r="3256" ht="12" customHeight="1" x14ac:dyDescent="0.35"/>
    <row r="3274" ht="12" customHeight="1" x14ac:dyDescent="0.35"/>
    <row r="3292" spans="2:32" ht="15" customHeight="1" x14ac:dyDescent="0.35"/>
    <row r="3293" spans="2:32" ht="15" customHeight="1" x14ac:dyDescent="0.35">
      <c r="B3293" s="37"/>
      <c r="C3293" s="37"/>
      <c r="D3293" s="37"/>
      <c r="E3293" s="37"/>
      <c r="F3293" s="37"/>
      <c r="G3293" s="37"/>
      <c r="H3293" s="37"/>
      <c r="I3293" s="37"/>
      <c r="J3293" s="37"/>
      <c r="K3293" s="37"/>
      <c r="L3293" s="37"/>
      <c r="M3293" s="37"/>
      <c r="N3293" s="37"/>
      <c r="O3293" s="37"/>
      <c r="P3293" s="37"/>
      <c r="Q3293" s="37"/>
      <c r="R3293" s="37"/>
      <c r="S3293" s="37"/>
      <c r="T3293" s="37"/>
      <c r="U3293" s="37"/>
      <c r="V3293" s="37"/>
      <c r="W3293" s="37"/>
      <c r="X3293" s="37"/>
      <c r="Y3293" s="37"/>
      <c r="Z3293" s="37"/>
      <c r="AA3293" s="37"/>
      <c r="AB3293" s="37"/>
      <c r="AC3293" s="37"/>
      <c r="AD3293" s="37"/>
      <c r="AE3293" s="37"/>
      <c r="AF3293" s="37"/>
    </row>
    <row r="3294" spans="2:32" ht="12" customHeight="1" x14ac:dyDescent="0.35"/>
    <row r="3295" spans="2:32" ht="12" customHeight="1" x14ac:dyDescent="0.35"/>
    <row r="3296" spans="2:32" ht="12" customHeight="1" x14ac:dyDescent="0.35"/>
    <row r="3297" ht="12" customHeight="1" x14ac:dyDescent="0.35"/>
    <row r="3298" ht="12" customHeight="1" x14ac:dyDescent="0.35"/>
    <row r="3299" ht="12" customHeight="1" x14ac:dyDescent="0.35"/>
    <row r="3300" ht="12" customHeight="1" x14ac:dyDescent="0.35"/>
    <row r="3301" ht="12" customHeight="1" x14ac:dyDescent="0.35"/>
    <row r="3302" ht="12" customHeight="1" x14ac:dyDescent="0.35"/>
    <row r="3303" ht="12" customHeight="1" x14ac:dyDescent="0.35"/>
    <row r="3304" ht="12" customHeight="1" x14ac:dyDescent="0.35"/>
    <row r="3305" ht="12" customHeight="1" x14ac:dyDescent="0.35"/>
    <row r="3306" ht="12" customHeight="1" x14ac:dyDescent="0.35"/>
    <row r="3307" ht="12" customHeight="1" x14ac:dyDescent="0.35"/>
    <row r="3308" ht="12" customHeight="1" x14ac:dyDescent="0.35"/>
    <row r="3309" ht="12" customHeight="1" x14ac:dyDescent="0.35"/>
    <row r="3310" ht="12" customHeight="1" x14ac:dyDescent="0.35"/>
    <row r="3311" ht="12" customHeight="1" x14ac:dyDescent="0.35"/>
    <row r="3312" ht="12" customHeight="1" x14ac:dyDescent="0.35"/>
    <row r="3313" ht="12" customHeight="1" x14ac:dyDescent="0.35"/>
    <row r="3314" ht="12" customHeight="1" x14ac:dyDescent="0.35"/>
    <row r="3315" ht="12" customHeight="1" x14ac:dyDescent="0.35"/>
    <row r="3316" ht="12" customHeight="1" x14ac:dyDescent="0.35"/>
    <row r="3317" ht="12" customHeight="1" x14ac:dyDescent="0.35"/>
    <row r="3318" ht="12" customHeight="1" x14ac:dyDescent="0.35"/>
    <row r="3319" ht="12" customHeight="1" x14ac:dyDescent="0.35"/>
    <row r="3320" ht="12" customHeight="1" x14ac:dyDescent="0.35"/>
    <row r="3321" ht="12" customHeight="1" x14ac:dyDescent="0.35"/>
    <row r="3322" ht="12" customHeight="1" x14ac:dyDescent="0.35"/>
    <row r="3323" ht="12" customHeight="1" x14ac:dyDescent="0.35"/>
    <row r="3324" ht="12" customHeight="1" x14ac:dyDescent="0.35"/>
    <row r="3328" ht="15" customHeight="1" x14ac:dyDescent="0.35"/>
    <row r="3329" ht="15" customHeight="1" x14ac:dyDescent="0.35"/>
    <row r="3335" ht="12" customHeight="1" x14ac:dyDescent="0.35"/>
    <row r="3352" ht="12" customHeight="1" x14ac:dyDescent="0.35"/>
    <row r="3355" ht="12" customHeight="1" x14ac:dyDescent="0.35"/>
    <row r="3361" ht="12" customHeight="1" x14ac:dyDescent="0.35"/>
    <row r="3378" ht="12" customHeight="1" x14ac:dyDescent="0.35"/>
    <row r="3381" ht="12" customHeight="1" x14ac:dyDescent="0.35"/>
    <row r="3385" ht="12" customHeight="1" x14ac:dyDescent="0.35"/>
    <row r="3396" spans="2:32" ht="12" customHeight="1" x14ac:dyDescent="0.35"/>
    <row r="3399" spans="2:32" ht="12" customHeight="1" x14ac:dyDescent="0.35"/>
    <row r="3401" spans="2:32" ht="15" customHeight="1" x14ac:dyDescent="0.35"/>
    <row r="3402" spans="2:32" ht="15" customHeight="1" x14ac:dyDescent="0.35">
      <c r="B3402" s="37"/>
      <c r="C3402" s="37"/>
      <c r="D3402" s="37"/>
      <c r="E3402" s="37"/>
      <c r="F3402" s="37"/>
      <c r="G3402" s="37"/>
      <c r="H3402" s="37"/>
      <c r="I3402" s="37"/>
      <c r="J3402" s="37"/>
      <c r="K3402" s="37"/>
      <c r="L3402" s="37"/>
      <c r="M3402" s="37"/>
      <c r="N3402" s="37"/>
      <c r="O3402" s="37"/>
      <c r="P3402" s="37"/>
      <c r="Q3402" s="37"/>
      <c r="R3402" s="37"/>
      <c r="S3402" s="37"/>
      <c r="T3402" s="37"/>
      <c r="U3402" s="37"/>
      <c r="V3402" s="37"/>
      <c r="W3402" s="37"/>
      <c r="X3402" s="37"/>
      <c r="Y3402" s="37"/>
      <c r="Z3402" s="37"/>
      <c r="AA3402" s="37"/>
      <c r="AB3402" s="37"/>
      <c r="AC3402" s="37"/>
      <c r="AD3402" s="37"/>
      <c r="AE3402" s="37"/>
      <c r="AF3402" s="37"/>
    </row>
    <row r="3410" ht="12" customHeight="1" x14ac:dyDescent="0.35"/>
    <row r="3411" ht="12" customHeight="1" x14ac:dyDescent="0.35"/>
    <row r="3412" ht="12" customHeight="1" x14ac:dyDescent="0.35"/>
    <row r="3413" ht="12" customHeight="1" x14ac:dyDescent="0.35"/>
    <row r="3414" ht="12" customHeight="1" x14ac:dyDescent="0.35"/>
    <row r="3415" ht="12" customHeight="1" x14ac:dyDescent="0.35"/>
    <row r="3416" ht="12" customHeight="1" x14ac:dyDescent="0.35"/>
    <row r="3417" ht="12" customHeight="1" x14ac:dyDescent="0.35"/>
    <row r="3418" ht="12" customHeight="1" x14ac:dyDescent="0.35"/>
    <row r="3419" ht="12" customHeight="1" x14ac:dyDescent="0.35"/>
    <row r="3420" ht="12" customHeight="1" x14ac:dyDescent="0.35"/>
    <row r="3421" ht="12" customHeight="1" x14ac:dyDescent="0.35"/>
    <row r="3422" ht="12" customHeight="1" x14ac:dyDescent="0.35"/>
    <row r="3423" ht="12" customHeight="1" x14ac:dyDescent="0.35"/>
    <row r="3424" ht="12" customHeight="1" x14ac:dyDescent="0.35"/>
    <row r="3425" ht="12" customHeight="1" x14ac:dyDescent="0.35"/>
    <row r="3426" ht="12" customHeight="1" x14ac:dyDescent="0.35"/>
    <row r="3427" ht="12" customHeight="1" x14ac:dyDescent="0.35"/>
    <row r="3428" ht="12" customHeight="1" x14ac:dyDescent="0.35"/>
    <row r="3429" ht="12" customHeight="1" x14ac:dyDescent="0.35"/>
    <row r="3430" ht="12" customHeight="1" x14ac:dyDescent="0.35"/>
    <row r="3431" ht="12" customHeight="1" x14ac:dyDescent="0.35"/>
    <row r="3432" ht="12" customHeight="1" x14ac:dyDescent="0.35"/>
    <row r="3433" ht="12" customHeight="1" x14ac:dyDescent="0.35"/>
    <row r="3434" ht="12" customHeight="1" x14ac:dyDescent="0.35"/>
    <row r="3435" ht="12" customHeight="1" x14ac:dyDescent="0.35"/>
    <row r="3436" ht="12" customHeight="1" x14ac:dyDescent="0.35"/>
    <row r="3437" ht="12" customHeight="1" x14ac:dyDescent="0.35"/>
    <row r="3438" ht="12" customHeight="1" x14ac:dyDescent="0.35"/>
    <row r="3439" ht="12" customHeight="1" x14ac:dyDescent="0.35"/>
    <row r="3440" ht="12" customHeight="1" x14ac:dyDescent="0.35"/>
    <row r="3441" ht="12" customHeight="1" x14ac:dyDescent="0.35"/>
    <row r="3442" ht="12" customHeight="1" x14ac:dyDescent="0.35"/>
    <row r="3443" ht="12" customHeight="1" x14ac:dyDescent="0.35"/>
    <row r="3444" ht="12" customHeight="1" x14ac:dyDescent="0.35"/>
    <row r="3445" ht="12" customHeight="1" x14ac:dyDescent="0.35"/>
    <row r="3446" ht="12" customHeight="1" x14ac:dyDescent="0.35"/>
    <row r="3447" ht="12" customHeight="1" x14ac:dyDescent="0.35"/>
    <row r="3448" ht="12" customHeight="1" x14ac:dyDescent="0.35"/>
    <row r="3449" ht="12" customHeight="1" x14ac:dyDescent="0.35"/>
    <row r="3453" ht="15" customHeight="1" x14ac:dyDescent="0.35"/>
    <row r="3454" ht="15" customHeight="1" x14ac:dyDescent="0.35"/>
    <row r="3460" ht="12" customHeight="1" x14ac:dyDescent="0.35"/>
    <row r="3477" ht="12" customHeight="1" x14ac:dyDescent="0.35"/>
    <row r="3480" ht="12" customHeight="1" x14ac:dyDescent="0.35"/>
    <row r="3486" ht="12" customHeight="1" x14ac:dyDescent="0.35"/>
    <row r="3503" ht="12" customHeight="1" x14ac:dyDescent="0.35"/>
    <row r="3506" ht="12" customHeight="1" x14ac:dyDescent="0.35"/>
    <row r="3510" ht="12" customHeight="1" x14ac:dyDescent="0.35"/>
    <row r="3521" spans="2:32" ht="12" customHeight="1" x14ac:dyDescent="0.35"/>
    <row r="3524" spans="2:32" ht="12" customHeight="1" x14ac:dyDescent="0.35"/>
    <row r="3526" spans="2:32" ht="15" customHeight="1" x14ac:dyDescent="0.35"/>
    <row r="3527" spans="2:32" ht="15" customHeight="1" x14ac:dyDescent="0.35">
      <c r="B3527" s="37"/>
      <c r="C3527" s="37"/>
      <c r="D3527" s="37"/>
      <c r="E3527" s="37"/>
      <c r="F3527" s="37"/>
      <c r="G3527" s="37"/>
      <c r="H3527" s="37"/>
      <c r="I3527" s="37"/>
      <c r="J3527" s="37"/>
      <c r="K3527" s="37"/>
      <c r="L3527" s="37"/>
      <c r="M3527" s="37"/>
      <c r="N3527" s="37"/>
      <c r="O3527" s="37"/>
      <c r="P3527" s="37"/>
      <c r="Q3527" s="37"/>
      <c r="R3527" s="37"/>
      <c r="S3527" s="37"/>
      <c r="T3527" s="37"/>
      <c r="U3527" s="37"/>
      <c r="V3527" s="37"/>
      <c r="W3527" s="37"/>
      <c r="X3527" s="37"/>
      <c r="Y3527" s="37"/>
      <c r="Z3527" s="37"/>
      <c r="AA3527" s="37"/>
      <c r="AB3527" s="37"/>
      <c r="AC3527" s="37"/>
      <c r="AD3527" s="37"/>
      <c r="AE3527" s="37"/>
      <c r="AF3527" s="37"/>
    </row>
    <row r="3535" spans="2:32" ht="12" customHeight="1" x14ac:dyDescent="0.35"/>
    <row r="3536" spans="2:32" ht="12" customHeight="1" x14ac:dyDescent="0.35"/>
    <row r="3537" ht="12" customHeight="1" x14ac:dyDescent="0.35"/>
    <row r="3538" ht="12" customHeight="1" x14ac:dyDescent="0.35"/>
    <row r="3539" ht="12" customHeight="1" x14ac:dyDescent="0.35"/>
    <row r="3540" ht="12" customHeight="1" x14ac:dyDescent="0.35"/>
    <row r="3541" ht="12" customHeight="1" x14ac:dyDescent="0.35"/>
    <row r="3542" ht="12" customHeight="1" x14ac:dyDescent="0.35"/>
    <row r="3543" ht="12" customHeight="1" x14ac:dyDescent="0.35"/>
    <row r="3544" ht="12" customHeight="1" x14ac:dyDescent="0.35"/>
    <row r="3545" ht="12" customHeight="1" x14ac:dyDescent="0.35"/>
    <row r="3546" ht="12" customHeight="1" x14ac:dyDescent="0.35"/>
    <row r="3547" ht="12" customHeight="1" x14ac:dyDescent="0.35"/>
    <row r="3548" ht="12" customHeight="1" x14ac:dyDescent="0.35"/>
    <row r="3549" ht="12" customHeight="1" x14ac:dyDescent="0.35"/>
    <row r="3550" ht="12" customHeight="1" x14ac:dyDescent="0.35"/>
    <row r="3551" ht="12" customHeight="1" x14ac:dyDescent="0.35"/>
    <row r="3552" ht="12" customHeight="1" x14ac:dyDescent="0.35"/>
    <row r="3553" ht="12" customHeight="1" x14ac:dyDescent="0.35"/>
    <row r="3554" ht="12" customHeight="1" x14ac:dyDescent="0.35"/>
    <row r="3555" ht="12" customHeight="1" x14ac:dyDescent="0.35"/>
    <row r="3556" ht="12" customHeight="1" x14ac:dyDescent="0.35"/>
    <row r="3557" ht="12" customHeight="1" x14ac:dyDescent="0.35"/>
    <row r="3558" ht="12" customHeight="1" x14ac:dyDescent="0.35"/>
    <row r="3559" ht="12" customHeight="1" x14ac:dyDescent="0.35"/>
    <row r="3560" ht="12" customHeight="1" x14ac:dyDescent="0.35"/>
    <row r="3561" ht="12" customHeight="1" x14ac:dyDescent="0.35"/>
    <row r="3562" ht="12" customHeight="1" x14ac:dyDescent="0.35"/>
    <row r="3563" ht="12" customHeight="1" x14ac:dyDescent="0.35"/>
    <row r="3564" ht="12" customHeight="1" x14ac:dyDescent="0.35"/>
    <row r="3565" ht="12" customHeight="1" x14ac:dyDescent="0.35"/>
    <row r="3566" ht="12" customHeight="1" x14ac:dyDescent="0.35"/>
    <row r="3567" ht="12" customHeight="1" x14ac:dyDescent="0.35"/>
    <row r="3568" ht="12" customHeight="1" x14ac:dyDescent="0.35"/>
    <row r="3569" ht="12" customHeight="1" x14ac:dyDescent="0.35"/>
    <row r="3570" ht="12" customHeight="1" x14ac:dyDescent="0.35"/>
    <row r="3571" ht="12" customHeight="1" x14ac:dyDescent="0.35"/>
    <row r="3572" ht="12" customHeight="1" x14ac:dyDescent="0.35"/>
    <row r="3573" ht="12" customHeight="1" x14ac:dyDescent="0.35"/>
    <row r="3574" ht="12" customHeight="1" x14ac:dyDescent="0.35"/>
    <row r="3578" ht="15" customHeight="1" x14ac:dyDescent="0.35"/>
    <row r="3579" ht="15" customHeight="1" x14ac:dyDescent="0.35"/>
    <row r="3585" ht="12" customHeight="1" x14ac:dyDescent="0.35"/>
    <row r="3602" ht="12" customHeight="1" x14ac:dyDescent="0.35"/>
    <row r="3605" ht="12" customHeight="1" x14ac:dyDescent="0.35"/>
    <row r="3611" ht="12" customHeight="1" x14ac:dyDescent="0.35"/>
    <row r="3628" ht="12" customHeight="1" x14ac:dyDescent="0.35"/>
    <row r="3631" ht="12" customHeight="1" x14ac:dyDescent="0.35"/>
    <row r="3635" ht="12" customHeight="1" x14ac:dyDescent="0.35"/>
    <row r="3646" ht="12" customHeight="1" x14ac:dyDescent="0.35"/>
    <row r="3649" spans="2:32" ht="12" customHeight="1" x14ac:dyDescent="0.35"/>
    <row r="3651" spans="2:32" ht="15" customHeight="1" x14ac:dyDescent="0.35"/>
    <row r="3652" spans="2:32" ht="15" customHeight="1" x14ac:dyDescent="0.35">
      <c r="B3652" s="37"/>
      <c r="C3652" s="37"/>
      <c r="D3652" s="37"/>
      <c r="E3652" s="37"/>
      <c r="F3652" s="37"/>
      <c r="G3652" s="37"/>
      <c r="H3652" s="37"/>
      <c r="I3652" s="37"/>
      <c r="J3652" s="37"/>
      <c r="K3652" s="37"/>
      <c r="L3652" s="37"/>
      <c r="M3652" s="37"/>
      <c r="N3652" s="37"/>
      <c r="O3652" s="37"/>
      <c r="P3652" s="37"/>
      <c r="Q3652" s="37"/>
      <c r="R3652" s="37"/>
      <c r="S3652" s="37"/>
      <c r="T3652" s="37"/>
      <c r="U3652" s="37"/>
      <c r="V3652" s="37"/>
      <c r="W3652" s="37"/>
      <c r="X3652" s="37"/>
      <c r="Y3652" s="37"/>
      <c r="Z3652" s="37"/>
      <c r="AA3652" s="37"/>
      <c r="AB3652" s="37"/>
      <c r="AC3652" s="37"/>
      <c r="AD3652" s="37"/>
      <c r="AE3652" s="37"/>
      <c r="AF3652" s="37"/>
    </row>
    <row r="3660" spans="2:32" ht="12" customHeight="1" x14ac:dyDescent="0.35"/>
    <row r="3661" spans="2:32" ht="12" customHeight="1" x14ac:dyDescent="0.35"/>
    <row r="3662" spans="2:32" ht="12" customHeight="1" x14ac:dyDescent="0.35"/>
    <row r="3663" spans="2:32" ht="12" customHeight="1" x14ac:dyDescent="0.35"/>
    <row r="3664" spans="2:32" ht="12" customHeight="1" x14ac:dyDescent="0.35"/>
    <row r="3665" ht="12" customHeight="1" x14ac:dyDescent="0.35"/>
    <row r="3666" ht="12" customHeight="1" x14ac:dyDescent="0.35"/>
    <row r="3667" ht="12" customHeight="1" x14ac:dyDescent="0.35"/>
    <row r="3668" ht="12" customHeight="1" x14ac:dyDescent="0.35"/>
    <row r="3669" ht="12" customHeight="1" x14ac:dyDescent="0.35"/>
    <row r="3670" ht="12" customHeight="1" x14ac:dyDescent="0.35"/>
    <row r="3671" ht="12" customHeight="1" x14ac:dyDescent="0.35"/>
    <row r="3672" ht="12" customHeight="1" x14ac:dyDescent="0.35"/>
    <row r="3673" ht="12" customHeight="1" x14ac:dyDescent="0.35"/>
    <row r="3674" ht="12" customHeight="1" x14ac:dyDescent="0.35"/>
    <row r="3675" ht="12" customHeight="1" x14ac:dyDescent="0.35"/>
    <row r="3676" ht="12" customHeight="1" x14ac:dyDescent="0.35"/>
    <row r="3677" ht="12" customHeight="1" x14ac:dyDescent="0.35"/>
    <row r="3678" ht="12" customHeight="1" x14ac:dyDescent="0.35"/>
    <row r="3679" ht="12" customHeight="1" x14ac:dyDescent="0.35"/>
    <row r="3680" ht="12" customHeight="1" x14ac:dyDescent="0.35"/>
    <row r="3681" ht="12" customHeight="1" x14ac:dyDescent="0.35"/>
    <row r="3682" ht="12" customHeight="1" x14ac:dyDescent="0.35"/>
    <row r="3683" ht="12" customHeight="1" x14ac:dyDescent="0.35"/>
    <row r="3684" ht="12" customHeight="1" x14ac:dyDescent="0.35"/>
    <row r="3685" ht="12" customHeight="1" x14ac:dyDescent="0.35"/>
    <row r="3686" ht="12" customHeight="1" x14ac:dyDescent="0.35"/>
    <row r="3687" ht="12" customHeight="1" x14ac:dyDescent="0.35"/>
    <row r="3688" ht="12" customHeight="1" x14ac:dyDescent="0.35"/>
    <row r="3689" ht="12" customHeight="1" x14ac:dyDescent="0.35"/>
    <row r="3690" ht="12" customHeight="1" x14ac:dyDescent="0.35"/>
    <row r="3691" ht="12" customHeight="1" x14ac:dyDescent="0.35"/>
    <row r="3692" ht="12" customHeight="1" x14ac:dyDescent="0.35"/>
    <row r="3693" ht="12" customHeight="1" x14ac:dyDescent="0.35"/>
    <row r="3694" ht="12" customHeight="1" x14ac:dyDescent="0.35"/>
    <row r="3695" ht="12" customHeight="1" x14ac:dyDescent="0.35"/>
    <row r="3696" ht="12" customHeight="1" x14ac:dyDescent="0.35"/>
    <row r="3697" ht="12" customHeight="1" x14ac:dyDescent="0.35"/>
    <row r="3698" ht="12" customHeight="1" x14ac:dyDescent="0.35"/>
    <row r="3699" ht="12" customHeight="1" x14ac:dyDescent="0.35"/>
    <row r="3703" ht="15" customHeight="1" x14ac:dyDescent="0.35"/>
    <row r="3704" ht="15" customHeight="1" x14ac:dyDescent="0.35"/>
    <row r="3710" ht="12" customHeight="1" x14ac:dyDescent="0.35"/>
    <row r="3727" ht="12" customHeight="1" x14ac:dyDescent="0.35"/>
    <row r="3730" ht="12" customHeight="1" x14ac:dyDescent="0.35"/>
    <row r="3736" ht="12" customHeight="1" x14ac:dyDescent="0.35"/>
    <row r="3753" ht="12" customHeight="1" x14ac:dyDescent="0.35"/>
    <row r="3756" ht="12" customHeight="1" x14ac:dyDescent="0.35"/>
    <row r="3760" ht="12" customHeight="1" x14ac:dyDescent="0.35"/>
    <row r="3771" ht="12" customHeight="1" x14ac:dyDescent="0.35"/>
    <row r="3774" ht="12" customHeight="1" x14ac:dyDescent="0.35"/>
    <row r="3776" ht="15" customHeight="1" x14ac:dyDescent="0.35"/>
    <row r="3777" spans="2:32" ht="15" customHeight="1" x14ac:dyDescent="0.35">
      <c r="B3777" s="37"/>
      <c r="C3777" s="37"/>
      <c r="D3777" s="37"/>
      <c r="E3777" s="37"/>
      <c r="F3777" s="37"/>
      <c r="G3777" s="37"/>
      <c r="H3777" s="37"/>
      <c r="I3777" s="37"/>
      <c r="J3777" s="37"/>
      <c r="K3777" s="37"/>
      <c r="L3777" s="37"/>
      <c r="M3777" s="37"/>
      <c r="N3777" s="37"/>
      <c r="O3777" s="37"/>
      <c r="P3777" s="37"/>
      <c r="Q3777" s="37"/>
      <c r="R3777" s="37"/>
      <c r="S3777" s="37"/>
      <c r="T3777" s="37"/>
      <c r="U3777" s="37"/>
      <c r="V3777" s="37"/>
      <c r="W3777" s="37"/>
      <c r="X3777" s="37"/>
      <c r="Y3777" s="37"/>
      <c r="Z3777" s="37"/>
      <c r="AA3777" s="37"/>
      <c r="AB3777" s="37"/>
      <c r="AC3777" s="37"/>
      <c r="AD3777" s="37"/>
      <c r="AE3777" s="37"/>
      <c r="AF3777" s="37"/>
    </row>
    <row r="3785" spans="2:32" ht="12" customHeight="1" x14ac:dyDescent="0.35"/>
    <row r="3786" spans="2:32" ht="12" customHeight="1" x14ac:dyDescent="0.35"/>
    <row r="3787" spans="2:32" ht="12" customHeight="1" x14ac:dyDescent="0.35"/>
    <row r="3788" spans="2:32" ht="12" customHeight="1" x14ac:dyDescent="0.35"/>
    <row r="3789" spans="2:32" ht="12" customHeight="1" x14ac:dyDescent="0.35"/>
    <row r="3790" spans="2:32" ht="12" customHeight="1" x14ac:dyDescent="0.35"/>
    <row r="3791" spans="2:32" ht="12" customHeight="1" x14ac:dyDescent="0.35"/>
    <row r="3792" spans="2:32" ht="12" customHeight="1" x14ac:dyDescent="0.35"/>
    <row r="3793" ht="12" customHeight="1" x14ac:dyDescent="0.35"/>
    <row r="3794" ht="12" customHeight="1" x14ac:dyDescent="0.35"/>
    <row r="3795" ht="12" customHeight="1" x14ac:dyDescent="0.35"/>
    <row r="3796" ht="12" customHeight="1" x14ac:dyDescent="0.35"/>
    <row r="3797" ht="12" customHeight="1" x14ac:dyDescent="0.35"/>
    <row r="3798" ht="12" customHeight="1" x14ac:dyDescent="0.35"/>
    <row r="3799" ht="12" customHeight="1" x14ac:dyDescent="0.35"/>
    <row r="3800" ht="12" customHeight="1" x14ac:dyDescent="0.35"/>
    <row r="3801" ht="12" customHeight="1" x14ac:dyDescent="0.35"/>
    <row r="3802" ht="12" customHeight="1" x14ac:dyDescent="0.35"/>
    <row r="3803" ht="12" customHeight="1" x14ac:dyDescent="0.35"/>
    <row r="3804" ht="12" customHeight="1" x14ac:dyDescent="0.35"/>
    <row r="3805" ht="12" customHeight="1" x14ac:dyDescent="0.35"/>
    <row r="3806" ht="12" customHeight="1" x14ac:dyDescent="0.35"/>
    <row r="3807" ht="12" customHeight="1" x14ac:dyDescent="0.35"/>
    <row r="3808" ht="12" customHeight="1" x14ac:dyDescent="0.35"/>
    <row r="3809" ht="12" customHeight="1" x14ac:dyDescent="0.35"/>
    <row r="3810" ht="12" customHeight="1" x14ac:dyDescent="0.35"/>
    <row r="3811" ht="12" customHeight="1" x14ac:dyDescent="0.35"/>
    <row r="3812" ht="12" customHeight="1" x14ac:dyDescent="0.35"/>
    <row r="3813" ht="12" customHeight="1" x14ac:dyDescent="0.35"/>
    <row r="3814" ht="12" customHeight="1" x14ac:dyDescent="0.35"/>
    <row r="3815" ht="12" customHeight="1" x14ac:dyDescent="0.35"/>
    <row r="3816" ht="12" customHeight="1" x14ac:dyDescent="0.35"/>
    <row r="3817" ht="12" customHeight="1" x14ac:dyDescent="0.35"/>
    <row r="3818" ht="12" customHeight="1" x14ac:dyDescent="0.35"/>
    <row r="3819" ht="12" customHeight="1" x14ac:dyDescent="0.35"/>
    <row r="3820" ht="12" customHeight="1" x14ac:dyDescent="0.35"/>
    <row r="3821" ht="12" customHeight="1" x14ac:dyDescent="0.35"/>
    <row r="3822" ht="12" customHeight="1" x14ac:dyDescent="0.35"/>
    <row r="3823" ht="12" customHeight="1" x14ac:dyDescent="0.35"/>
    <row r="3824" ht="12" customHeight="1" x14ac:dyDescent="0.35"/>
    <row r="3828" ht="15" customHeight="1" x14ac:dyDescent="0.35"/>
    <row r="3829" ht="15" customHeight="1" x14ac:dyDescent="0.35"/>
    <row r="3835" ht="12" customHeight="1" x14ac:dyDescent="0.35"/>
    <row r="3852" ht="12" customHeight="1" x14ac:dyDescent="0.35"/>
    <row r="3855" ht="12" customHeight="1" x14ac:dyDescent="0.35"/>
    <row r="3861" ht="12" customHeight="1" x14ac:dyDescent="0.35"/>
    <row r="3878" ht="12" customHeight="1" x14ac:dyDescent="0.35"/>
    <row r="3881" ht="12" customHeight="1" x14ac:dyDescent="0.35"/>
    <row r="3885" ht="12" customHeight="1" x14ac:dyDescent="0.35"/>
    <row r="3896" spans="2:32" ht="12" customHeight="1" x14ac:dyDescent="0.35"/>
    <row r="3899" spans="2:32" ht="12" customHeight="1" x14ac:dyDescent="0.35"/>
    <row r="3901" spans="2:32" ht="15" customHeight="1" x14ac:dyDescent="0.35"/>
    <row r="3902" spans="2:32" ht="15" customHeight="1" x14ac:dyDescent="0.35">
      <c r="B3902" s="37"/>
      <c r="C3902" s="37"/>
      <c r="D3902" s="37"/>
      <c r="E3902" s="37"/>
      <c r="F3902" s="37"/>
      <c r="G3902" s="37"/>
      <c r="H3902" s="37"/>
      <c r="I3902" s="37"/>
      <c r="J3902" s="37"/>
      <c r="K3902" s="37"/>
      <c r="L3902" s="37"/>
      <c r="M3902" s="37"/>
      <c r="N3902" s="37"/>
      <c r="O3902" s="37"/>
      <c r="P3902" s="37"/>
      <c r="Q3902" s="37"/>
      <c r="R3902" s="37"/>
      <c r="S3902" s="37"/>
      <c r="T3902" s="37"/>
      <c r="U3902" s="37"/>
      <c r="V3902" s="37"/>
      <c r="W3902" s="37"/>
      <c r="X3902" s="37"/>
      <c r="Y3902" s="37"/>
      <c r="Z3902" s="37"/>
      <c r="AA3902" s="37"/>
      <c r="AB3902" s="37"/>
      <c r="AC3902" s="37"/>
      <c r="AD3902" s="37"/>
      <c r="AE3902" s="37"/>
      <c r="AF3902" s="37"/>
    </row>
    <row r="3910" ht="12" customHeight="1" x14ac:dyDescent="0.35"/>
    <row r="3911" ht="12" customHeight="1" x14ac:dyDescent="0.35"/>
    <row r="3912" ht="12" customHeight="1" x14ac:dyDescent="0.35"/>
    <row r="3913" ht="12" customHeight="1" x14ac:dyDescent="0.35"/>
    <row r="3914" ht="12" customHeight="1" x14ac:dyDescent="0.35"/>
    <row r="3915" ht="12" customHeight="1" x14ac:dyDescent="0.35"/>
    <row r="3916" ht="12" customHeight="1" x14ac:dyDescent="0.35"/>
    <row r="3917" ht="12" customHeight="1" x14ac:dyDescent="0.35"/>
    <row r="3918" ht="12" customHeight="1" x14ac:dyDescent="0.35"/>
    <row r="3919" ht="12" customHeight="1" x14ac:dyDescent="0.35"/>
    <row r="3920" ht="12" customHeight="1" x14ac:dyDescent="0.35"/>
    <row r="3921" ht="12" customHeight="1" x14ac:dyDescent="0.35"/>
    <row r="3922" ht="12" customHeight="1" x14ac:dyDescent="0.35"/>
    <row r="3923" ht="12" customHeight="1" x14ac:dyDescent="0.35"/>
    <row r="3924" ht="12" customHeight="1" x14ac:dyDescent="0.35"/>
    <row r="3925" ht="12" customHeight="1" x14ac:dyDescent="0.35"/>
    <row r="3926" ht="12" customHeight="1" x14ac:dyDescent="0.35"/>
    <row r="3927" ht="12" customHeight="1" x14ac:dyDescent="0.35"/>
    <row r="3928" ht="12" customHeight="1" x14ac:dyDescent="0.35"/>
    <row r="3929" ht="12" customHeight="1" x14ac:dyDescent="0.35"/>
    <row r="3930" ht="12" customHeight="1" x14ac:dyDescent="0.35"/>
    <row r="3931" ht="12" customHeight="1" x14ac:dyDescent="0.35"/>
    <row r="3932" ht="12" customHeight="1" x14ac:dyDescent="0.35"/>
    <row r="3933" ht="12" customHeight="1" x14ac:dyDescent="0.35"/>
    <row r="3934" ht="12" customHeight="1" x14ac:dyDescent="0.35"/>
    <row r="3935" ht="12" customHeight="1" x14ac:dyDescent="0.35"/>
    <row r="3936" ht="12" customHeight="1" x14ac:dyDescent="0.35"/>
    <row r="3937" ht="12" customHeight="1" x14ac:dyDescent="0.35"/>
    <row r="3938" ht="12" customHeight="1" x14ac:dyDescent="0.35"/>
    <row r="3939" ht="12" customHeight="1" x14ac:dyDescent="0.35"/>
    <row r="3940" ht="12" customHeight="1" x14ac:dyDescent="0.35"/>
    <row r="3941" ht="12" customHeight="1" x14ac:dyDescent="0.35"/>
    <row r="3942" ht="12" customHeight="1" x14ac:dyDescent="0.35"/>
    <row r="3943" ht="12" customHeight="1" x14ac:dyDescent="0.35"/>
    <row r="3944" ht="12" customHeight="1" x14ac:dyDescent="0.35"/>
    <row r="3945" ht="12" customHeight="1" x14ac:dyDescent="0.35"/>
    <row r="3946" ht="12" customHeight="1" x14ac:dyDescent="0.35"/>
    <row r="3947" ht="12" customHeight="1" x14ac:dyDescent="0.35"/>
    <row r="3948" ht="12" customHeight="1" x14ac:dyDescent="0.35"/>
    <row r="3949" ht="12" customHeight="1" x14ac:dyDescent="0.35"/>
    <row r="3953" ht="15" customHeight="1" x14ac:dyDescent="0.35"/>
    <row r="3954" ht="15" customHeight="1" x14ac:dyDescent="0.35"/>
    <row r="3960" ht="12" customHeight="1" x14ac:dyDescent="0.35"/>
    <row r="3977" ht="12" customHeight="1" x14ac:dyDescent="0.35"/>
    <row r="3980" ht="12" customHeight="1" x14ac:dyDescent="0.35"/>
    <row r="3986" ht="12" customHeight="1" x14ac:dyDescent="0.35"/>
    <row r="4003" ht="12" customHeight="1" x14ac:dyDescent="0.35"/>
    <row r="4006" ht="12" customHeight="1" x14ac:dyDescent="0.35"/>
    <row r="4010" ht="12" customHeight="1" x14ac:dyDescent="0.35"/>
    <row r="4021" spans="2:32" ht="12" customHeight="1" x14ac:dyDescent="0.35"/>
    <row r="4024" spans="2:32" ht="12" customHeight="1" x14ac:dyDescent="0.35"/>
    <row r="4026" spans="2:32" ht="15" customHeight="1" x14ac:dyDescent="0.35"/>
    <row r="4027" spans="2:32" ht="15" customHeight="1" x14ac:dyDescent="0.35">
      <c r="B4027" s="37"/>
      <c r="C4027" s="37"/>
      <c r="D4027" s="37"/>
      <c r="E4027" s="37"/>
      <c r="F4027" s="37"/>
      <c r="G4027" s="37"/>
      <c r="H4027" s="37"/>
      <c r="I4027" s="37"/>
      <c r="J4027" s="37"/>
      <c r="K4027" s="37"/>
      <c r="L4027" s="37"/>
      <c r="M4027" s="37"/>
      <c r="N4027" s="37"/>
      <c r="O4027" s="37"/>
      <c r="P4027" s="37"/>
      <c r="Q4027" s="37"/>
      <c r="R4027" s="37"/>
      <c r="S4027" s="37"/>
      <c r="T4027" s="37"/>
      <c r="U4027" s="37"/>
      <c r="V4027" s="37"/>
      <c r="W4027" s="37"/>
      <c r="X4027" s="37"/>
      <c r="Y4027" s="37"/>
      <c r="Z4027" s="37"/>
      <c r="AA4027" s="37"/>
      <c r="AB4027" s="37"/>
      <c r="AC4027" s="37"/>
      <c r="AD4027" s="37"/>
      <c r="AE4027" s="37"/>
      <c r="AF4027" s="37"/>
    </row>
    <row r="4035" ht="12" customHeight="1" x14ac:dyDescent="0.35"/>
    <row r="4036" ht="12" customHeight="1" x14ac:dyDescent="0.35"/>
    <row r="4037" ht="12" customHeight="1" x14ac:dyDescent="0.35"/>
    <row r="4038" ht="12" customHeight="1" x14ac:dyDescent="0.35"/>
    <row r="4039" ht="12" customHeight="1" x14ac:dyDescent="0.35"/>
    <row r="4040" ht="12" customHeight="1" x14ac:dyDescent="0.35"/>
    <row r="4041" ht="12" customHeight="1" x14ac:dyDescent="0.35"/>
    <row r="4042" ht="12" customHeight="1" x14ac:dyDescent="0.35"/>
    <row r="4043" ht="12" customHeight="1" x14ac:dyDescent="0.35"/>
    <row r="4044" ht="12" customHeight="1" x14ac:dyDescent="0.35"/>
    <row r="4045" ht="12" customHeight="1" x14ac:dyDescent="0.35"/>
    <row r="4046" ht="12" customHeight="1" x14ac:dyDescent="0.35"/>
    <row r="4047" ht="12" customHeight="1" x14ac:dyDescent="0.35"/>
    <row r="4048" ht="12" customHeight="1" x14ac:dyDescent="0.35"/>
    <row r="4049" ht="12" customHeight="1" x14ac:dyDescent="0.35"/>
    <row r="4050" ht="12" customHeight="1" x14ac:dyDescent="0.35"/>
    <row r="4051" ht="12" customHeight="1" x14ac:dyDescent="0.35"/>
    <row r="4052" ht="12" customHeight="1" x14ac:dyDescent="0.35"/>
    <row r="4053" ht="12" customHeight="1" x14ac:dyDescent="0.35"/>
    <row r="4054" ht="12" customHeight="1" x14ac:dyDescent="0.35"/>
    <row r="4055" ht="12" customHeight="1" x14ac:dyDescent="0.35"/>
    <row r="4056" ht="12" customHeight="1" x14ac:dyDescent="0.35"/>
    <row r="4057" ht="12" customHeight="1" x14ac:dyDescent="0.35"/>
    <row r="4058" ht="12" customHeight="1" x14ac:dyDescent="0.35"/>
    <row r="4059" ht="12" customHeight="1" x14ac:dyDescent="0.35"/>
    <row r="4060" ht="12" customHeight="1" x14ac:dyDescent="0.35"/>
    <row r="4061" ht="12" customHeight="1" x14ac:dyDescent="0.35"/>
    <row r="4062" ht="12" customHeight="1" x14ac:dyDescent="0.35"/>
    <row r="4063" ht="12" customHeight="1" x14ac:dyDescent="0.35"/>
    <row r="4064" ht="12" customHeight="1" x14ac:dyDescent="0.35"/>
    <row r="4065" ht="12" customHeight="1" x14ac:dyDescent="0.35"/>
    <row r="4066" ht="12" customHeight="1" x14ac:dyDescent="0.35"/>
    <row r="4067" ht="12" customHeight="1" x14ac:dyDescent="0.35"/>
    <row r="4068" ht="12" customHeight="1" x14ac:dyDescent="0.35"/>
    <row r="4069" ht="12" customHeight="1" x14ac:dyDescent="0.35"/>
    <row r="4070" ht="12" customHeight="1" x14ac:dyDescent="0.35"/>
    <row r="4071" ht="12" customHeight="1" x14ac:dyDescent="0.35"/>
    <row r="4072" ht="12" customHeight="1" x14ac:dyDescent="0.35"/>
    <row r="4073" ht="12" customHeight="1" x14ac:dyDescent="0.35"/>
    <row r="4074" ht="12" customHeight="1" x14ac:dyDescent="0.35"/>
    <row r="4078" ht="15" customHeight="1" x14ac:dyDescent="0.35"/>
    <row r="4079" ht="15" customHeight="1" x14ac:dyDescent="0.35"/>
    <row r="4085" ht="12" customHeight="1" x14ac:dyDescent="0.35"/>
    <row r="4102" ht="12" customHeight="1" x14ac:dyDescent="0.35"/>
    <row r="4105" ht="12" customHeight="1" x14ac:dyDescent="0.35"/>
    <row r="4111" ht="12" customHeight="1" x14ac:dyDescent="0.35"/>
    <row r="4128" ht="12" customHeight="1" x14ac:dyDescent="0.35"/>
    <row r="4131" ht="12" customHeight="1" x14ac:dyDescent="0.35"/>
    <row r="4135" ht="12" customHeight="1" x14ac:dyDescent="0.35"/>
    <row r="4146" spans="2:32" ht="12" customHeight="1" x14ac:dyDescent="0.35"/>
    <row r="4149" spans="2:32" ht="12" customHeight="1" x14ac:dyDescent="0.35"/>
    <row r="4151" spans="2:32" ht="15" customHeight="1" x14ac:dyDescent="0.35"/>
    <row r="4152" spans="2:32" ht="15" customHeight="1" x14ac:dyDescent="0.35">
      <c r="B4152" s="37"/>
      <c r="C4152" s="37"/>
      <c r="D4152" s="37"/>
      <c r="E4152" s="37"/>
      <c r="F4152" s="37"/>
      <c r="G4152" s="37"/>
      <c r="H4152" s="37"/>
      <c r="I4152" s="37"/>
      <c r="J4152" s="37"/>
      <c r="K4152" s="37"/>
      <c r="L4152" s="37"/>
      <c r="M4152" s="37"/>
      <c r="N4152" s="37"/>
      <c r="O4152" s="37"/>
      <c r="P4152" s="37"/>
      <c r="Q4152" s="37"/>
      <c r="R4152" s="37"/>
      <c r="S4152" s="37"/>
      <c r="T4152" s="37"/>
      <c r="U4152" s="37"/>
      <c r="V4152" s="37"/>
      <c r="W4152" s="37"/>
      <c r="X4152" s="37"/>
      <c r="Y4152" s="37"/>
      <c r="Z4152" s="37"/>
      <c r="AA4152" s="37"/>
      <c r="AB4152" s="37"/>
      <c r="AC4152" s="37"/>
      <c r="AD4152" s="37"/>
      <c r="AE4152" s="37"/>
      <c r="AF4152" s="37"/>
    </row>
    <row r="4160" spans="2:32" ht="12" customHeight="1" x14ac:dyDescent="0.35"/>
    <row r="4161" ht="12" customHeight="1" x14ac:dyDescent="0.35"/>
    <row r="4162" ht="12" customHeight="1" x14ac:dyDescent="0.35"/>
    <row r="4163" ht="12" customHeight="1" x14ac:dyDescent="0.35"/>
    <row r="4164" ht="12" customHeight="1" x14ac:dyDescent="0.35"/>
    <row r="4165" ht="12" customHeight="1" x14ac:dyDescent="0.35"/>
    <row r="4166" ht="12" customHeight="1" x14ac:dyDescent="0.35"/>
    <row r="4167" ht="12" customHeight="1" x14ac:dyDescent="0.35"/>
    <row r="4168" ht="12" customHeight="1" x14ac:dyDescent="0.35"/>
    <row r="4169" ht="12" customHeight="1" x14ac:dyDescent="0.35"/>
    <row r="4170" ht="12" customHeight="1" x14ac:dyDescent="0.35"/>
    <row r="4171" ht="12" customHeight="1" x14ac:dyDescent="0.35"/>
    <row r="4172" ht="12" customHeight="1" x14ac:dyDescent="0.35"/>
    <row r="4173" ht="12" customHeight="1" x14ac:dyDescent="0.35"/>
    <row r="4174" ht="12" customHeight="1" x14ac:dyDescent="0.35"/>
    <row r="4175" ht="12" customHeight="1" x14ac:dyDescent="0.35"/>
    <row r="4176" ht="12" customHeight="1" x14ac:dyDescent="0.35"/>
    <row r="4177" ht="12" customHeight="1" x14ac:dyDescent="0.35"/>
    <row r="4178" ht="12" customHeight="1" x14ac:dyDescent="0.35"/>
    <row r="4179" ht="12" customHeight="1" x14ac:dyDescent="0.35"/>
    <row r="4180" ht="12" customHeight="1" x14ac:dyDescent="0.35"/>
    <row r="4181" ht="12" customHeight="1" x14ac:dyDescent="0.35"/>
    <row r="4182" ht="12" customHeight="1" x14ac:dyDescent="0.35"/>
    <row r="4183" ht="12" customHeight="1" x14ac:dyDescent="0.35"/>
    <row r="4184" ht="12" customHeight="1" x14ac:dyDescent="0.35"/>
    <row r="4185" ht="12" customHeight="1" x14ac:dyDescent="0.35"/>
    <row r="4186" ht="12" customHeight="1" x14ac:dyDescent="0.35"/>
    <row r="4187" ht="12" customHeight="1" x14ac:dyDescent="0.35"/>
    <row r="4188" ht="12" customHeight="1" x14ac:dyDescent="0.35"/>
    <row r="4189" ht="12" customHeight="1" x14ac:dyDescent="0.35"/>
    <row r="4190" ht="12" customHeight="1" x14ac:dyDescent="0.35"/>
    <row r="4191" ht="12" customHeight="1" x14ac:dyDescent="0.35"/>
    <row r="4192" ht="12" customHeight="1" x14ac:dyDescent="0.35"/>
    <row r="4193" ht="12" customHeight="1" x14ac:dyDescent="0.35"/>
    <row r="4194" ht="12" customHeight="1" x14ac:dyDescent="0.35"/>
    <row r="4195" ht="12" customHeight="1" x14ac:dyDescent="0.35"/>
    <row r="4196" ht="12" customHeight="1" x14ac:dyDescent="0.35"/>
    <row r="4197" ht="12" customHeight="1" x14ac:dyDescent="0.35"/>
    <row r="4198" ht="12" customHeight="1" x14ac:dyDescent="0.35"/>
    <row r="4199" ht="12" customHeight="1" x14ac:dyDescent="0.35"/>
    <row r="4203" ht="15" customHeight="1" x14ac:dyDescent="0.35"/>
    <row r="4204" ht="15" customHeight="1" x14ac:dyDescent="0.35"/>
    <row r="4210" ht="12" customHeight="1" x14ac:dyDescent="0.35"/>
    <row r="4227" ht="12" customHeight="1" x14ac:dyDescent="0.35"/>
    <row r="4230" ht="12" customHeight="1" x14ac:dyDescent="0.35"/>
    <row r="4236" ht="12" customHeight="1" x14ac:dyDescent="0.35"/>
    <row r="4253" ht="12" customHeight="1" x14ac:dyDescent="0.35"/>
    <row r="4256" ht="12" customHeight="1" x14ac:dyDescent="0.35"/>
    <row r="4260" ht="12" customHeight="1" x14ac:dyDescent="0.35"/>
    <row r="4271" ht="12" customHeight="1" x14ac:dyDescent="0.35"/>
    <row r="4274" spans="2:32" ht="12" customHeight="1" x14ac:dyDescent="0.35"/>
    <row r="4276" spans="2:32" ht="15" customHeight="1" x14ac:dyDescent="0.35"/>
    <row r="4277" spans="2:32" ht="15" customHeight="1" x14ac:dyDescent="0.35">
      <c r="B4277" s="37"/>
      <c r="C4277" s="37"/>
      <c r="D4277" s="37"/>
      <c r="E4277" s="37"/>
      <c r="F4277" s="37"/>
      <c r="G4277" s="37"/>
      <c r="H4277" s="37"/>
      <c r="I4277" s="37"/>
      <c r="J4277" s="37"/>
      <c r="K4277" s="37"/>
      <c r="L4277" s="37"/>
      <c r="M4277" s="37"/>
      <c r="N4277" s="37"/>
      <c r="O4277" s="37"/>
      <c r="P4277" s="37"/>
      <c r="Q4277" s="37"/>
      <c r="R4277" s="37"/>
      <c r="S4277" s="37"/>
      <c r="T4277" s="37"/>
      <c r="U4277" s="37"/>
      <c r="V4277" s="37"/>
      <c r="W4277" s="37"/>
      <c r="X4277" s="37"/>
      <c r="Y4277" s="37"/>
      <c r="Z4277" s="37"/>
      <c r="AA4277" s="37"/>
      <c r="AB4277" s="37"/>
      <c r="AC4277" s="37"/>
      <c r="AD4277" s="37"/>
      <c r="AE4277" s="37"/>
      <c r="AF4277" s="37"/>
    </row>
    <row r="4285" spans="2:32" ht="12" customHeight="1" x14ac:dyDescent="0.35"/>
    <row r="4286" spans="2:32" ht="12" customHeight="1" x14ac:dyDescent="0.35"/>
    <row r="4287" spans="2:32" ht="12" customHeight="1" x14ac:dyDescent="0.35"/>
    <row r="4288" spans="2:32" ht="12" customHeight="1" x14ac:dyDescent="0.35"/>
    <row r="4289" ht="12" customHeight="1" x14ac:dyDescent="0.35"/>
    <row r="4290" ht="12" customHeight="1" x14ac:dyDescent="0.35"/>
    <row r="4291" ht="12" customHeight="1" x14ac:dyDescent="0.35"/>
    <row r="4292" ht="12" customHeight="1" x14ac:dyDescent="0.35"/>
    <row r="4293" ht="12" customHeight="1" x14ac:dyDescent="0.35"/>
    <row r="4294" ht="12" customHeight="1" x14ac:dyDescent="0.35"/>
    <row r="4295" ht="12" customHeight="1" x14ac:dyDescent="0.35"/>
    <row r="4296" ht="12" customHeight="1" x14ac:dyDescent="0.35"/>
    <row r="4297" ht="12" customHeight="1" x14ac:dyDescent="0.35"/>
    <row r="4298" ht="12" customHeight="1" x14ac:dyDescent="0.35"/>
    <row r="4299" ht="12" customHeight="1" x14ac:dyDescent="0.35"/>
    <row r="4300" ht="12" customHeight="1" x14ac:dyDescent="0.35"/>
    <row r="4301" ht="12" customHeight="1" x14ac:dyDescent="0.35"/>
    <row r="4302" ht="12" customHeight="1" x14ac:dyDescent="0.35"/>
    <row r="4303" ht="12" customHeight="1" x14ac:dyDescent="0.35"/>
    <row r="4304" ht="12" customHeight="1" x14ac:dyDescent="0.35"/>
    <row r="4305" ht="12" customHeight="1" x14ac:dyDescent="0.35"/>
    <row r="4306" ht="12" customHeight="1" x14ac:dyDescent="0.35"/>
    <row r="4307" ht="12" customHeight="1" x14ac:dyDescent="0.35"/>
    <row r="4308" ht="12" customHeight="1" x14ac:dyDescent="0.35"/>
    <row r="4309" ht="12" customHeight="1" x14ac:dyDescent="0.35"/>
    <row r="4310" ht="12" customHeight="1" x14ac:dyDescent="0.35"/>
    <row r="4311" ht="12" customHeight="1" x14ac:dyDescent="0.35"/>
    <row r="4312" ht="12" customHeight="1" x14ac:dyDescent="0.35"/>
    <row r="4313" ht="12" customHeight="1" x14ac:dyDescent="0.35"/>
    <row r="4314" ht="12" customHeight="1" x14ac:dyDescent="0.35"/>
    <row r="4315" ht="12" customHeight="1" x14ac:dyDescent="0.35"/>
    <row r="4316" ht="12" customHeight="1" x14ac:dyDescent="0.35"/>
    <row r="4317" ht="12" customHeight="1" x14ac:dyDescent="0.35"/>
    <row r="4318" ht="12" customHeight="1" x14ac:dyDescent="0.35"/>
    <row r="4319" ht="12" customHeight="1" x14ac:dyDescent="0.35"/>
    <row r="4320" ht="12" customHeight="1" x14ac:dyDescent="0.35"/>
    <row r="4321" ht="12" customHeight="1" x14ac:dyDescent="0.35"/>
    <row r="4322" ht="12" customHeight="1" x14ac:dyDescent="0.35"/>
    <row r="4323" ht="12" customHeight="1" x14ac:dyDescent="0.35"/>
    <row r="4324" ht="12" customHeight="1" x14ac:dyDescent="0.35"/>
    <row r="4328" ht="15" customHeight="1" x14ac:dyDescent="0.35"/>
    <row r="4329" ht="15" customHeight="1" x14ac:dyDescent="0.35"/>
    <row r="4335" ht="12" customHeight="1" x14ac:dyDescent="0.35"/>
    <row r="4352" ht="12" customHeight="1" x14ac:dyDescent="0.35"/>
    <row r="4355" ht="12" customHeight="1" x14ac:dyDescent="0.35"/>
    <row r="4361" ht="12" customHeight="1" x14ac:dyDescent="0.35"/>
    <row r="4378" ht="12" customHeight="1" x14ac:dyDescent="0.35"/>
    <row r="4381" ht="12" customHeight="1" x14ac:dyDescent="0.35"/>
    <row r="4385" ht="12" customHeight="1" x14ac:dyDescent="0.35"/>
    <row r="4396" ht="12" customHeight="1" x14ac:dyDescent="0.35"/>
    <row r="4399" ht="12" customHeight="1" x14ac:dyDescent="0.35"/>
    <row r="4401" spans="2:32" ht="15" customHeight="1" x14ac:dyDescent="0.35"/>
    <row r="4402" spans="2:32" ht="15" customHeight="1" x14ac:dyDescent="0.35">
      <c r="B4402" s="37"/>
      <c r="C4402" s="37"/>
      <c r="D4402" s="37"/>
      <c r="E4402" s="37"/>
      <c r="F4402" s="37"/>
      <c r="G4402" s="37"/>
      <c r="H4402" s="37"/>
      <c r="I4402" s="37"/>
      <c r="J4402" s="37"/>
      <c r="K4402" s="37"/>
      <c r="L4402" s="37"/>
      <c r="M4402" s="37"/>
      <c r="N4402" s="37"/>
      <c r="O4402" s="37"/>
      <c r="P4402" s="37"/>
      <c r="Q4402" s="37"/>
      <c r="R4402" s="37"/>
      <c r="S4402" s="37"/>
      <c r="T4402" s="37"/>
      <c r="U4402" s="37"/>
      <c r="V4402" s="37"/>
      <c r="W4402" s="37"/>
      <c r="X4402" s="37"/>
      <c r="Y4402" s="37"/>
      <c r="Z4402" s="37"/>
      <c r="AA4402" s="37"/>
      <c r="AB4402" s="37"/>
      <c r="AC4402" s="37"/>
      <c r="AD4402" s="37"/>
      <c r="AE4402" s="37"/>
      <c r="AF4402" s="37"/>
    </row>
  </sheetData>
  <mergeCells count="28">
    <mergeCell ref="B638:AF638"/>
    <mergeCell ref="B118:AF118"/>
    <mergeCell ref="B258:AF258"/>
    <mergeCell ref="B340:AF340"/>
    <mergeCell ref="B452:AF452"/>
    <mergeCell ref="B557:AF557"/>
    <mergeCell ref="B2971:AF2971"/>
    <mergeCell ref="B710:AF710"/>
    <mergeCell ref="B886:AF886"/>
    <mergeCell ref="B969:AF969"/>
    <mergeCell ref="B1071:AF1071"/>
    <mergeCell ref="B1169:AF1169"/>
    <mergeCell ref="B1269:AF1269"/>
    <mergeCell ref="B1484:AF1484"/>
    <mergeCell ref="B1713:AF1713"/>
    <mergeCell ref="B1990:AF1990"/>
    <mergeCell ref="B2325:AF2325"/>
    <mergeCell ref="B2645:AF2645"/>
    <mergeCell ref="B4027:AF4027"/>
    <mergeCell ref="B4152:AF4152"/>
    <mergeCell ref="B4277:AF4277"/>
    <mergeCell ref="B4402:AF4402"/>
    <mergeCell ref="B3293:AF3293"/>
    <mergeCell ref="B3402:AF3402"/>
    <mergeCell ref="B3527:AF3527"/>
    <mergeCell ref="B3652:AF3652"/>
    <mergeCell ref="B3777:AF3777"/>
    <mergeCell ref="B3902:AF390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E11"/>
  <sheetViews>
    <sheetView workbookViewId="0">
      <selection activeCell="B1" sqref="B1:C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E11"/>
  <sheetViews>
    <sheetView zoomScale="80" zoomScaleNormal="80" workbookViewId="0">
      <selection activeCell="B1" sqref="B1:C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5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D19" sqref="D19"/>
    </sheetView>
    <sheetView workbookViewId="1"/>
  </sheetViews>
  <sheetFormatPr defaultRowHeight="15" customHeight="1" x14ac:dyDescent="0.35"/>
  <cols>
    <col min="1" max="1" width="45.7265625" customWidth="1"/>
    <col min="2" max="2" width="27.453125" customWidth="1"/>
    <col min="3" max="3" width="18.453125" customWidth="1"/>
  </cols>
  <sheetData>
    <row r="1" spans="1:36" ht="14.5" x14ac:dyDescent="0.35">
      <c r="A1" t="s">
        <v>90</v>
      </c>
    </row>
    <row r="2" spans="1:36" ht="14.5" x14ac:dyDescent="0.35">
      <c r="A2" t="s">
        <v>687</v>
      </c>
    </row>
    <row r="3" spans="1:36" ht="14.5" x14ac:dyDescent="0.35">
      <c r="A3" t="s">
        <v>688</v>
      </c>
    </row>
    <row r="4" spans="1:36" ht="14.5" x14ac:dyDescent="0.35">
      <c r="A4" t="s">
        <v>91</v>
      </c>
    </row>
    <row r="5" spans="1:36" ht="14.5" x14ac:dyDescent="0.35">
      <c r="B5" t="s">
        <v>92</v>
      </c>
      <c r="C5" t="s">
        <v>120</v>
      </c>
      <c r="D5" t="s">
        <v>121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410</v>
      </c>
    </row>
    <row r="6" spans="1:36" ht="14.5" x14ac:dyDescent="0.35">
      <c r="A6" t="s">
        <v>13</v>
      </c>
      <c r="B6" t="s">
        <v>504</v>
      </c>
      <c r="C6" t="s">
        <v>689</v>
      </c>
      <c r="D6" t="s">
        <v>122</v>
      </c>
      <c r="F6">
        <v>14274.494140999999</v>
      </c>
      <c r="G6">
        <v>14663.075194999999</v>
      </c>
      <c r="H6">
        <v>14907.380859000001</v>
      </c>
      <c r="I6">
        <v>14888.802734000001</v>
      </c>
      <c r="J6">
        <v>14849.198242</v>
      </c>
      <c r="K6">
        <v>14786.861328000001</v>
      </c>
      <c r="L6">
        <v>14699.436523</v>
      </c>
      <c r="M6">
        <v>14596.198242</v>
      </c>
      <c r="N6">
        <v>14504.813477</v>
      </c>
      <c r="O6">
        <v>14439.388671999999</v>
      </c>
      <c r="P6">
        <v>14388.90625</v>
      </c>
      <c r="Q6">
        <v>14328.155273</v>
      </c>
      <c r="R6">
        <v>14293.910156</v>
      </c>
      <c r="S6">
        <v>14263.881836</v>
      </c>
      <c r="T6">
        <v>14229.495117</v>
      </c>
      <c r="U6">
        <v>14203.658203000001</v>
      </c>
      <c r="V6">
        <v>14192.496094</v>
      </c>
      <c r="W6">
        <v>14188.244140999999</v>
      </c>
      <c r="X6">
        <v>14197.581055000001</v>
      </c>
      <c r="Y6">
        <v>14217.713867</v>
      </c>
      <c r="Z6">
        <v>14239.96875</v>
      </c>
      <c r="AA6">
        <v>14268.422852</v>
      </c>
      <c r="AB6">
        <v>14301.931640999999</v>
      </c>
      <c r="AC6">
        <v>14345.212890999999</v>
      </c>
      <c r="AD6">
        <v>14399.621094</v>
      </c>
      <c r="AE6">
        <v>14468.219727</v>
      </c>
      <c r="AF6">
        <v>14540.374023</v>
      </c>
      <c r="AG6">
        <v>14616.555664</v>
      </c>
      <c r="AH6">
        <v>14701.980469</v>
      </c>
      <c r="AI6">
        <v>14799.428711</v>
      </c>
      <c r="AJ6" s="12">
        <v>1E-3</v>
      </c>
    </row>
    <row r="7" spans="1:36" ht="14.5" x14ac:dyDescent="0.35">
      <c r="A7" t="s">
        <v>93</v>
      </c>
      <c r="B7" t="s">
        <v>506</v>
      </c>
      <c r="C7" t="s">
        <v>690</v>
      </c>
      <c r="D7" t="s">
        <v>122</v>
      </c>
      <c r="F7">
        <v>14162.429688</v>
      </c>
      <c r="G7">
        <v>14537.586914</v>
      </c>
      <c r="H7">
        <v>14770.330078000001</v>
      </c>
      <c r="I7">
        <v>14738.893555000001</v>
      </c>
      <c r="J7">
        <v>14685.415039</v>
      </c>
      <c r="K7">
        <v>14609.183594</v>
      </c>
      <c r="L7">
        <v>14507.978515999999</v>
      </c>
      <c r="M7">
        <v>14391.53125</v>
      </c>
      <c r="N7">
        <v>14286.672852</v>
      </c>
      <c r="O7">
        <v>14207.514648</v>
      </c>
      <c r="P7">
        <v>14142.503906</v>
      </c>
      <c r="Q7">
        <v>14067.616211</v>
      </c>
      <c r="R7">
        <v>14018.539062</v>
      </c>
      <c r="S7">
        <v>13974.089844</v>
      </c>
      <c r="T7">
        <v>13924.717773</v>
      </c>
      <c r="U7">
        <v>13883.070312</v>
      </c>
      <c r="V7">
        <v>13855.946289</v>
      </c>
      <c r="W7">
        <v>13835.799805000001</v>
      </c>
      <c r="X7">
        <v>13828.552734000001</v>
      </c>
      <c r="Y7">
        <v>13831.424805000001</v>
      </c>
      <c r="Z7">
        <v>13836.824219</v>
      </c>
      <c r="AA7">
        <v>13848.344727</v>
      </c>
      <c r="AB7">
        <v>13864.305664</v>
      </c>
      <c r="AC7">
        <v>13890.319336</v>
      </c>
      <c r="AD7">
        <v>13927.309569999999</v>
      </c>
      <c r="AE7">
        <v>13978.470703000001</v>
      </c>
      <c r="AF7">
        <v>14033.085938</v>
      </c>
      <c r="AG7">
        <v>14091.706055000001</v>
      </c>
      <c r="AH7">
        <v>14159.390625</v>
      </c>
      <c r="AI7">
        <v>14238.774414</v>
      </c>
      <c r="AJ7" s="12">
        <v>0</v>
      </c>
    </row>
    <row r="8" spans="1:36" ht="14.5" x14ac:dyDescent="0.35">
      <c r="A8" t="s">
        <v>94</v>
      </c>
      <c r="B8" t="s">
        <v>508</v>
      </c>
      <c r="C8" t="s">
        <v>691</v>
      </c>
      <c r="D8" t="s">
        <v>122</v>
      </c>
      <c r="F8">
        <v>33.249222000000003</v>
      </c>
      <c r="G8">
        <v>34.150458999999998</v>
      </c>
      <c r="H8">
        <v>31.936682000000001</v>
      </c>
      <c r="I8">
        <v>31.592466000000002</v>
      </c>
      <c r="J8">
        <v>31.286394000000001</v>
      </c>
      <c r="K8">
        <v>30.500689000000001</v>
      </c>
      <c r="L8">
        <v>29.567623000000001</v>
      </c>
      <c r="M8">
        <v>28.523620999999999</v>
      </c>
      <c r="N8">
        <v>27.601944</v>
      </c>
      <c r="O8">
        <v>26.584057000000001</v>
      </c>
      <c r="P8">
        <v>25.489037</v>
      </c>
      <c r="Q8">
        <v>24.533688999999999</v>
      </c>
      <c r="R8">
        <v>23.990046</v>
      </c>
      <c r="S8">
        <v>22.778981999999999</v>
      </c>
      <c r="T8">
        <v>22.123808</v>
      </c>
      <c r="U8">
        <v>22.124821000000001</v>
      </c>
      <c r="V8">
        <v>21.992408999999999</v>
      </c>
      <c r="W8">
        <v>21.684839</v>
      </c>
      <c r="X8">
        <v>21.760232999999999</v>
      </c>
      <c r="Y8">
        <v>21.844384999999999</v>
      </c>
      <c r="Z8">
        <v>21.925298999999999</v>
      </c>
      <c r="AA8">
        <v>22.19059</v>
      </c>
      <c r="AB8">
        <v>22.390591000000001</v>
      </c>
      <c r="AC8">
        <v>22.596132000000001</v>
      </c>
      <c r="AD8">
        <v>22.876339000000002</v>
      </c>
      <c r="AE8">
        <v>23.153645999999998</v>
      </c>
      <c r="AF8">
        <v>23.499597999999999</v>
      </c>
      <c r="AG8">
        <v>23.893426999999999</v>
      </c>
      <c r="AH8">
        <v>24.297373</v>
      </c>
      <c r="AI8">
        <v>24.739059000000001</v>
      </c>
      <c r="AJ8" s="12">
        <v>-0.01</v>
      </c>
    </row>
    <row r="9" spans="1:36" ht="14.5" x14ac:dyDescent="0.35">
      <c r="A9" t="s">
        <v>95</v>
      </c>
      <c r="B9" t="s">
        <v>510</v>
      </c>
      <c r="C9" t="s">
        <v>692</v>
      </c>
      <c r="D9" t="s">
        <v>122</v>
      </c>
      <c r="F9">
        <v>52.341071999999997</v>
      </c>
      <c r="G9">
        <v>55.018439999999998</v>
      </c>
      <c r="H9">
        <v>57.293982999999997</v>
      </c>
      <c r="I9">
        <v>58.347095000000003</v>
      </c>
      <c r="J9">
        <v>59.292045999999999</v>
      </c>
      <c r="K9">
        <v>60.054276000000002</v>
      </c>
      <c r="L9">
        <v>60.645831999999999</v>
      </c>
      <c r="M9">
        <v>61.085116999999997</v>
      </c>
      <c r="N9">
        <v>61.376376999999998</v>
      </c>
      <c r="O9">
        <v>61.730705</v>
      </c>
      <c r="P9">
        <v>62.624172000000002</v>
      </c>
      <c r="Q9">
        <v>62.985115</v>
      </c>
      <c r="R9">
        <v>63.372196000000002</v>
      </c>
      <c r="S9">
        <v>63.817276</v>
      </c>
      <c r="T9">
        <v>64.206192000000001</v>
      </c>
      <c r="U9">
        <v>64.635818</v>
      </c>
      <c r="V9">
        <v>65.138244999999998</v>
      </c>
      <c r="W9">
        <v>65.602219000000005</v>
      </c>
      <c r="X9">
        <v>66.192047000000002</v>
      </c>
      <c r="Y9">
        <v>67.346855000000005</v>
      </c>
      <c r="Z9">
        <v>68.094498000000002</v>
      </c>
      <c r="AA9">
        <v>68.773444999999995</v>
      </c>
      <c r="AB9">
        <v>69.845009000000005</v>
      </c>
      <c r="AC9">
        <v>70.345084999999997</v>
      </c>
      <c r="AD9">
        <v>70.781784000000002</v>
      </c>
      <c r="AE9">
        <v>71.416443000000001</v>
      </c>
      <c r="AF9">
        <v>72.050422999999995</v>
      </c>
      <c r="AG9">
        <v>72.693031000000005</v>
      </c>
      <c r="AH9">
        <v>73.365066999999996</v>
      </c>
      <c r="AI9">
        <v>74.101059000000006</v>
      </c>
      <c r="AJ9" s="12">
        <v>1.2E-2</v>
      </c>
    </row>
    <row r="10" spans="1:36" ht="14.5" x14ac:dyDescent="0.35">
      <c r="A10" t="s">
        <v>96</v>
      </c>
      <c r="B10" t="s">
        <v>512</v>
      </c>
      <c r="C10" t="s">
        <v>693</v>
      </c>
      <c r="D10" t="s">
        <v>122</v>
      </c>
      <c r="F10">
        <v>0.67431099999999999</v>
      </c>
      <c r="G10">
        <v>0.66608500000000004</v>
      </c>
      <c r="H10">
        <v>0.63587300000000002</v>
      </c>
      <c r="I10">
        <v>0.52752900000000003</v>
      </c>
      <c r="J10">
        <v>0.50580000000000003</v>
      </c>
      <c r="K10">
        <v>0.49782100000000001</v>
      </c>
      <c r="L10">
        <v>0.48537000000000002</v>
      </c>
      <c r="M10">
        <v>0.47792299999999999</v>
      </c>
      <c r="N10">
        <v>0.468808</v>
      </c>
      <c r="O10">
        <v>0.45122899999999999</v>
      </c>
      <c r="P10">
        <v>0.45219999999999999</v>
      </c>
      <c r="Q10">
        <v>0.45074999999999998</v>
      </c>
      <c r="R10">
        <v>0.450878</v>
      </c>
      <c r="S10">
        <v>0.45424100000000001</v>
      </c>
      <c r="T10">
        <v>0.457507</v>
      </c>
      <c r="U10">
        <v>0.45966200000000002</v>
      </c>
      <c r="V10">
        <v>0.46291100000000002</v>
      </c>
      <c r="W10">
        <v>0.46953099999999998</v>
      </c>
      <c r="X10">
        <v>0.43854500000000002</v>
      </c>
      <c r="Y10">
        <v>0.405692</v>
      </c>
      <c r="Z10">
        <v>0.41506900000000002</v>
      </c>
      <c r="AA10">
        <v>0.42349500000000001</v>
      </c>
      <c r="AB10">
        <v>0.43112299999999998</v>
      </c>
      <c r="AC10">
        <v>0.43802600000000003</v>
      </c>
      <c r="AD10">
        <v>0.44581399999999999</v>
      </c>
      <c r="AE10">
        <v>0.45412400000000003</v>
      </c>
      <c r="AF10">
        <v>0.46264300000000003</v>
      </c>
      <c r="AG10">
        <v>0.47139700000000001</v>
      </c>
      <c r="AH10">
        <v>0.48037200000000002</v>
      </c>
      <c r="AI10">
        <v>0.48969600000000002</v>
      </c>
      <c r="AJ10" s="12">
        <v>-1.0999999999999999E-2</v>
      </c>
    </row>
    <row r="11" spans="1:36" ht="14.5" x14ac:dyDescent="0.35">
      <c r="A11" t="s">
        <v>97</v>
      </c>
      <c r="B11" t="s">
        <v>514</v>
      </c>
      <c r="C11" t="s">
        <v>694</v>
      </c>
      <c r="D11" t="s">
        <v>122</v>
      </c>
      <c r="F11">
        <v>0.67332000000000003</v>
      </c>
      <c r="G11">
        <v>0.65310299999999999</v>
      </c>
      <c r="H11">
        <v>0.64822500000000005</v>
      </c>
      <c r="I11">
        <v>0.51948899999999998</v>
      </c>
      <c r="J11">
        <v>0.54455399999999998</v>
      </c>
      <c r="K11">
        <v>0.57736500000000002</v>
      </c>
      <c r="L11">
        <v>0.61878900000000003</v>
      </c>
      <c r="M11">
        <v>0.46534300000000001</v>
      </c>
      <c r="N11">
        <v>0.50610699999999997</v>
      </c>
      <c r="O11">
        <v>0.57804500000000003</v>
      </c>
      <c r="P11">
        <v>0.65013200000000004</v>
      </c>
      <c r="Q11">
        <v>0.72068399999999999</v>
      </c>
      <c r="R11">
        <v>0.79029000000000005</v>
      </c>
      <c r="S11">
        <v>0.85896399999999995</v>
      </c>
      <c r="T11">
        <v>0.92550900000000003</v>
      </c>
      <c r="U11">
        <v>0.99063500000000004</v>
      </c>
      <c r="V11">
        <v>1.0544990000000001</v>
      </c>
      <c r="W11">
        <v>1.1170100000000001</v>
      </c>
      <c r="X11">
        <v>1.1785939999999999</v>
      </c>
      <c r="Y11">
        <v>1.2387509999999999</v>
      </c>
      <c r="Z11">
        <v>1.2977559999999999</v>
      </c>
      <c r="AA11">
        <v>1.356722</v>
      </c>
      <c r="AB11">
        <v>1.4161710000000001</v>
      </c>
      <c r="AC11">
        <v>1.4759199999999999</v>
      </c>
      <c r="AD11">
        <v>1.5419909999999999</v>
      </c>
      <c r="AE11">
        <v>1.613723</v>
      </c>
      <c r="AF11">
        <v>1.688793</v>
      </c>
      <c r="AG11">
        <v>1.7669729999999999</v>
      </c>
      <c r="AH11">
        <v>1.8495220000000001</v>
      </c>
      <c r="AI11">
        <v>1.9374210000000001</v>
      </c>
      <c r="AJ11" s="12">
        <v>3.6999999999999998E-2</v>
      </c>
    </row>
    <row r="12" spans="1:36" ht="14.5" x14ac:dyDescent="0.35">
      <c r="A12" t="s">
        <v>98</v>
      </c>
      <c r="B12" t="s">
        <v>516</v>
      </c>
      <c r="C12" t="s">
        <v>695</v>
      </c>
      <c r="D12" t="s">
        <v>122</v>
      </c>
      <c r="F12">
        <v>24.764068999999999</v>
      </c>
      <c r="G12">
        <v>34.511890000000001</v>
      </c>
      <c r="H12">
        <v>45.918655000000001</v>
      </c>
      <c r="I12">
        <v>58.182929999999999</v>
      </c>
      <c r="J12">
        <v>71.282509000000005</v>
      </c>
      <c r="K12">
        <v>85.031136000000004</v>
      </c>
      <c r="L12">
        <v>98.971512000000004</v>
      </c>
      <c r="M12">
        <v>112.780022</v>
      </c>
      <c r="N12">
        <v>126.676147</v>
      </c>
      <c r="O12">
        <v>140.82676699999999</v>
      </c>
      <c r="P12">
        <v>155.278885</v>
      </c>
      <c r="Q12">
        <v>169.72976700000001</v>
      </c>
      <c r="R12">
        <v>184.430679</v>
      </c>
      <c r="S12">
        <v>199.324814</v>
      </c>
      <c r="T12">
        <v>214.293228</v>
      </c>
      <c r="U12">
        <v>229.396942</v>
      </c>
      <c r="V12">
        <v>244.721756</v>
      </c>
      <c r="W12">
        <v>260.19662499999998</v>
      </c>
      <c r="X12">
        <v>275.89236499999998</v>
      </c>
      <c r="Y12">
        <v>291.69863900000001</v>
      </c>
      <c r="Z12">
        <v>307.47470099999998</v>
      </c>
      <c r="AA12">
        <v>323.21994000000001</v>
      </c>
      <c r="AB12">
        <v>339.25979599999999</v>
      </c>
      <c r="AC12">
        <v>355.59127799999999</v>
      </c>
      <c r="AD12">
        <v>372.05178799999999</v>
      </c>
      <c r="AE12">
        <v>388.33685300000002</v>
      </c>
      <c r="AF12">
        <v>404.65564000000001</v>
      </c>
      <c r="AG12">
        <v>420.94708300000002</v>
      </c>
      <c r="AH12">
        <v>437.380493</v>
      </c>
      <c r="AI12">
        <v>454.037781</v>
      </c>
      <c r="AJ12" s="12">
        <v>0.106</v>
      </c>
    </row>
    <row r="13" spans="1:36" ht="14.5" x14ac:dyDescent="0.35">
      <c r="A13" t="s">
        <v>99</v>
      </c>
      <c r="B13" t="s">
        <v>518</v>
      </c>
      <c r="C13" t="s">
        <v>696</v>
      </c>
      <c r="D13" t="s">
        <v>122</v>
      </c>
      <c r="F13">
        <v>0.36432900000000001</v>
      </c>
      <c r="G13">
        <v>0.48852200000000001</v>
      </c>
      <c r="H13">
        <v>0.61699800000000005</v>
      </c>
      <c r="I13">
        <v>0.74021999999999999</v>
      </c>
      <c r="J13">
        <v>0.872479</v>
      </c>
      <c r="K13">
        <v>1.015633</v>
      </c>
      <c r="L13">
        <v>1.1693290000000001</v>
      </c>
      <c r="M13">
        <v>1.334678</v>
      </c>
      <c r="N13">
        <v>1.5124759999999999</v>
      </c>
      <c r="O13">
        <v>1.7031130000000001</v>
      </c>
      <c r="P13">
        <v>1.9068309999999999</v>
      </c>
      <c r="Q13">
        <v>2.1189420000000001</v>
      </c>
      <c r="R13">
        <v>2.336719</v>
      </c>
      <c r="S13">
        <v>2.556305</v>
      </c>
      <c r="T13">
        <v>2.771652</v>
      </c>
      <c r="U13">
        <v>2.9800059999999999</v>
      </c>
      <c r="V13">
        <v>3.1793809999999998</v>
      </c>
      <c r="W13">
        <v>3.3736160000000002</v>
      </c>
      <c r="X13">
        <v>3.566084</v>
      </c>
      <c r="Y13">
        <v>3.755773</v>
      </c>
      <c r="Z13">
        <v>3.9364880000000002</v>
      </c>
      <c r="AA13">
        <v>4.1141100000000002</v>
      </c>
      <c r="AB13">
        <v>4.2844660000000001</v>
      </c>
      <c r="AC13">
        <v>4.4479160000000002</v>
      </c>
      <c r="AD13">
        <v>4.6137079999999999</v>
      </c>
      <c r="AE13">
        <v>4.7755470000000004</v>
      </c>
      <c r="AF13">
        <v>4.9307369999999997</v>
      </c>
      <c r="AG13">
        <v>5.0771990000000002</v>
      </c>
      <c r="AH13">
        <v>5.2161749999999998</v>
      </c>
      <c r="AI13">
        <v>5.3491600000000004</v>
      </c>
      <c r="AJ13" s="12">
        <v>9.7000000000000003E-2</v>
      </c>
    </row>
    <row r="14" spans="1:36" ht="14.5" x14ac:dyDescent="0.35">
      <c r="A14" t="s">
        <v>100</v>
      </c>
      <c r="B14" t="s">
        <v>520</v>
      </c>
      <c r="C14" t="s">
        <v>697</v>
      </c>
      <c r="D14" t="s">
        <v>122</v>
      </c>
      <c r="F14">
        <v>888.32324200000005</v>
      </c>
      <c r="G14">
        <v>907.55993699999999</v>
      </c>
      <c r="H14">
        <v>915.29083300000002</v>
      </c>
      <c r="I14">
        <v>914.74591099999998</v>
      </c>
      <c r="J14">
        <v>917.48150599999997</v>
      </c>
      <c r="K14">
        <v>917.95696999999996</v>
      </c>
      <c r="L14">
        <v>914.71563700000002</v>
      </c>
      <c r="M14">
        <v>913.13915999999995</v>
      </c>
      <c r="N14">
        <v>912.94812000000002</v>
      </c>
      <c r="O14">
        <v>913.61932400000001</v>
      </c>
      <c r="P14">
        <v>914.89263900000003</v>
      </c>
      <c r="Q14">
        <v>917.46624799999995</v>
      </c>
      <c r="R14">
        <v>921.146973</v>
      </c>
      <c r="S14">
        <v>925.47863800000005</v>
      </c>
      <c r="T14">
        <v>930.15087900000003</v>
      </c>
      <c r="U14">
        <v>935.85308799999996</v>
      </c>
      <c r="V14">
        <v>943.34344499999997</v>
      </c>
      <c r="W14">
        <v>951.09039299999995</v>
      </c>
      <c r="X14">
        <v>959.00439500000005</v>
      </c>
      <c r="Y14">
        <v>967.11511199999995</v>
      </c>
      <c r="Z14">
        <v>976.32757600000002</v>
      </c>
      <c r="AA14">
        <v>985.921875</v>
      </c>
      <c r="AB14">
        <v>996.50323500000002</v>
      </c>
      <c r="AC14">
        <v>1007.049438</v>
      </c>
      <c r="AD14">
        <v>1017.768433</v>
      </c>
      <c r="AE14">
        <v>1030.6396480000001</v>
      </c>
      <c r="AF14">
        <v>1041.2025149999999</v>
      </c>
      <c r="AG14">
        <v>1050.5196530000001</v>
      </c>
      <c r="AH14">
        <v>1061.4022219999999</v>
      </c>
      <c r="AI14">
        <v>1074.767578</v>
      </c>
      <c r="AJ14" s="12">
        <v>7.0000000000000001E-3</v>
      </c>
    </row>
    <row r="15" spans="1:36" ht="14.5" x14ac:dyDescent="0.35">
      <c r="A15" t="s">
        <v>93</v>
      </c>
      <c r="B15" t="s">
        <v>522</v>
      </c>
      <c r="C15" t="s">
        <v>698</v>
      </c>
      <c r="D15" t="s">
        <v>122</v>
      </c>
      <c r="F15">
        <v>614.34252900000001</v>
      </c>
      <c r="G15">
        <v>633.80950900000005</v>
      </c>
      <c r="H15">
        <v>644.77996800000005</v>
      </c>
      <c r="I15">
        <v>648.86706500000003</v>
      </c>
      <c r="J15">
        <v>655.23681599999998</v>
      </c>
      <c r="K15">
        <v>658.69421399999999</v>
      </c>
      <c r="L15">
        <v>656.84582499999999</v>
      </c>
      <c r="M15">
        <v>655.41406199999994</v>
      </c>
      <c r="N15">
        <v>654.60784899999999</v>
      </c>
      <c r="O15">
        <v>654.20941200000004</v>
      </c>
      <c r="P15">
        <v>654.01470900000004</v>
      </c>
      <c r="Q15">
        <v>654.28637700000002</v>
      </c>
      <c r="R15">
        <v>654.76336700000002</v>
      </c>
      <c r="S15">
        <v>655.90240500000004</v>
      </c>
      <c r="T15">
        <v>657.16143799999998</v>
      </c>
      <c r="U15">
        <v>659.01702899999998</v>
      </c>
      <c r="V15">
        <v>662.25061000000005</v>
      </c>
      <c r="W15">
        <v>665.78479000000004</v>
      </c>
      <c r="X15">
        <v>669.32995600000004</v>
      </c>
      <c r="Y15">
        <v>673.30560300000002</v>
      </c>
      <c r="Z15">
        <v>677.94335899999999</v>
      </c>
      <c r="AA15">
        <v>682.89135699999997</v>
      </c>
      <c r="AB15">
        <v>688.00506600000006</v>
      </c>
      <c r="AC15">
        <v>692.85467500000004</v>
      </c>
      <c r="AD15">
        <v>697.80651899999998</v>
      </c>
      <c r="AE15">
        <v>703.93994099999998</v>
      </c>
      <c r="AF15">
        <v>708.92059300000005</v>
      </c>
      <c r="AG15">
        <v>713.17346199999997</v>
      </c>
      <c r="AH15">
        <v>718.8125</v>
      </c>
      <c r="AI15">
        <v>726.34527600000001</v>
      </c>
      <c r="AJ15" s="12">
        <v>6.0000000000000001E-3</v>
      </c>
    </row>
    <row r="16" spans="1:36" ht="14.5" x14ac:dyDescent="0.35">
      <c r="A16" t="s">
        <v>94</v>
      </c>
      <c r="B16" t="s">
        <v>524</v>
      </c>
      <c r="C16" t="s">
        <v>699</v>
      </c>
      <c r="D16" t="s">
        <v>122</v>
      </c>
      <c r="F16">
        <v>4.1552740000000004</v>
      </c>
      <c r="G16">
        <v>4.2846580000000003</v>
      </c>
      <c r="H16">
        <v>4.0672990000000002</v>
      </c>
      <c r="I16">
        <v>4.1190369999999996</v>
      </c>
      <c r="J16">
        <v>4.2546290000000004</v>
      </c>
      <c r="K16">
        <v>4.3491059999999999</v>
      </c>
      <c r="L16">
        <v>4.4519359999999999</v>
      </c>
      <c r="M16">
        <v>4.5601940000000001</v>
      </c>
      <c r="N16">
        <v>4.702108</v>
      </c>
      <c r="O16">
        <v>4.837161</v>
      </c>
      <c r="P16">
        <v>4.9781519999999997</v>
      </c>
      <c r="Q16">
        <v>5.1473089999999999</v>
      </c>
      <c r="R16">
        <v>5.4099250000000003</v>
      </c>
      <c r="S16">
        <v>5.5183030000000004</v>
      </c>
      <c r="T16">
        <v>5.7560729999999998</v>
      </c>
      <c r="U16">
        <v>6.1638349999999997</v>
      </c>
      <c r="V16">
        <v>6.5428040000000003</v>
      </c>
      <c r="W16">
        <v>6.8549049999999996</v>
      </c>
      <c r="X16">
        <v>7.2632989999999999</v>
      </c>
      <c r="Y16">
        <v>7.6670569999999998</v>
      </c>
      <c r="Z16">
        <v>8.0832300000000004</v>
      </c>
      <c r="AA16">
        <v>8.5725119999999997</v>
      </c>
      <c r="AB16">
        <v>9.0432140000000008</v>
      </c>
      <c r="AC16">
        <v>9.5240030000000004</v>
      </c>
      <c r="AD16">
        <v>10.041880000000001</v>
      </c>
      <c r="AE16">
        <v>10.58123</v>
      </c>
      <c r="AF16">
        <v>11.160612</v>
      </c>
      <c r="AG16">
        <v>11.772819999999999</v>
      </c>
      <c r="AH16">
        <v>12.428053</v>
      </c>
      <c r="AI16">
        <v>13.153333999999999</v>
      </c>
      <c r="AJ16" s="12">
        <v>4.1000000000000002E-2</v>
      </c>
    </row>
    <row r="17" spans="1:36" ht="14.5" x14ac:dyDescent="0.35">
      <c r="A17" t="s">
        <v>95</v>
      </c>
      <c r="B17" t="s">
        <v>526</v>
      </c>
      <c r="C17" t="s">
        <v>700</v>
      </c>
      <c r="D17" t="s">
        <v>122</v>
      </c>
      <c r="F17">
        <v>268.642517</v>
      </c>
      <c r="G17">
        <v>268.125092</v>
      </c>
      <c r="H17">
        <v>264.92746</v>
      </c>
      <c r="I17">
        <v>260.09613000000002</v>
      </c>
      <c r="J17">
        <v>256.220215</v>
      </c>
      <c r="K17">
        <v>253.049271</v>
      </c>
      <c r="L17">
        <v>251.487122</v>
      </c>
      <c r="M17">
        <v>251.19589199999999</v>
      </c>
      <c r="N17">
        <v>251.62777700000001</v>
      </c>
      <c r="O17">
        <v>252.52041600000001</v>
      </c>
      <c r="P17">
        <v>253.80427599999999</v>
      </c>
      <c r="Q17">
        <v>255.89063999999999</v>
      </c>
      <c r="R17">
        <v>258.78051799999997</v>
      </c>
      <c r="S17">
        <v>261.80850199999998</v>
      </c>
      <c r="T17">
        <v>264.92379799999998</v>
      </c>
      <c r="U17">
        <v>268.29809599999999</v>
      </c>
      <c r="V17">
        <v>272.10479700000002</v>
      </c>
      <c r="W17">
        <v>275.93069500000001</v>
      </c>
      <c r="X17">
        <v>279.81314099999997</v>
      </c>
      <c r="Y17">
        <v>283.46228000000002</v>
      </c>
      <c r="Z17">
        <v>287.533051</v>
      </c>
      <c r="AA17">
        <v>291.597443</v>
      </c>
      <c r="AB17">
        <v>296.498627</v>
      </c>
      <c r="AC17">
        <v>301.61779799999999</v>
      </c>
      <c r="AD17">
        <v>306.76580799999999</v>
      </c>
      <c r="AE17">
        <v>312.85644500000001</v>
      </c>
      <c r="AF17">
        <v>317.753174</v>
      </c>
      <c r="AG17">
        <v>322.09628300000003</v>
      </c>
      <c r="AH17">
        <v>326.56167599999998</v>
      </c>
      <c r="AI17">
        <v>331.52713</v>
      </c>
      <c r="AJ17" s="12">
        <v>7.0000000000000001E-3</v>
      </c>
    </row>
    <row r="18" spans="1:36" ht="14.5" x14ac:dyDescent="0.35">
      <c r="A18" t="s">
        <v>97</v>
      </c>
      <c r="B18" t="s">
        <v>528</v>
      </c>
      <c r="C18" t="s">
        <v>701</v>
      </c>
      <c r="D18" t="s">
        <v>122</v>
      </c>
      <c r="F18">
        <v>0.17543500000000001</v>
      </c>
      <c r="G18">
        <v>0.34534700000000002</v>
      </c>
      <c r="H18">
        <v>0.50648599999999999</v>
      </c>
      <c r="I18">
        <v>0.65390000000000004</v>
      </c>
      <c r="J18">
        <v>0.78983499999999995</v>
      </c>
      <c r="K18">
        <v>0.92176800000000003</v>
      </c>
      <c r="L18">
        <v>1.0287200000000001</v>
      </c>
      <c r="M18">
        <v>1.1073219999999999</v>
      </c>
      <c r="N18">
        <v>1.1855770000000001</v>
      </c>
      <c r="O18">
        <v>1.2613510000000001</v>
      </c>
      <c r="P18">
        <v>1.335191</v>
      </c>
      <c r="Q18">
        <v>1.4077059999999999</v>
      </c>
      <c r="R18">
        <v>1.4807189999999999</v>
      </c>
      <c r="S18">
        <v>1.5540639999999999</v>
      </c>
      <c r="T18">
        <v>1.6282369999999999</v>
      </c>
      <c r="U18">
        <v>1.7046889999999999</v>
      </c>
      <c r="V18">
        <v>1.7853129999999999</v>
      </c>
      <c r="W18">
        <v>1.868547</v>
      </c>
      <c r="X18">
        <v>1.9531689999999999</v>
      </c>
      <c r="Y18">
        <v>2.0406149999999998</v>
      </c>
      <c r="Z18">
        <v>2.1317349999999999</v>
      </c>
      <c r="AA18">
        <v>2.2261380000000002</v>
      </c>
      <c r="AB18">
        <v>2.3222649999999998</v>
      </c>
      <c r="AC18">
        <v>2.418539</v>
      </c>
      <c r="AD18">
        <v>2.5175900000000002</v>
      </c>
      <c r="AE18">
        <v>2.6219100000000002</v>
      </c>
      <c r="AF18">
        <v>2.7263829999999998</v>
      </c>
      <c r="AG18">
        <v>2.8311959999999998</v>
      </c>
      <c r="AH18">
        <v>2.9450440000000002</v>
      </c>
      <c r="AI18">
        <v>3.0714039999999998</v>
      </c>
      <c r="AJ18" s="12">
        <v>0.104</v>
      </c>
    </row>
    <row r="19" spans="1:36" ht="14.5" x14ac:dyDescent="0.35">
      <c r="A19" t="s">
        <v>96</v>
      </c>
      <c r="B19" t="s">
        <v>530</v>
      </c>
      <c r="C19" t="s">
        <v>702</v>
      </c>
      <c r="D19" t="s">
        <v>122</v>
      </c>
      <c r="F19">
        <v>1.0068790000000001</v>
      </c>
      <c r="G19">
        <v>0.99420200000000003</v>
      </c>
      <c r="H19">
        <v>1.0079629999999999</v>
      </c>
      <c r="I19">
        <v>1.007701</v>
      </c>
      <c r="J19">
        <v>0.97740000000000005</v>
      </c>
      <c r="K19">
        <v>0.939724</v>
      </c>
      <c r="L19">
        <v>0.89875899999999997</v>
      </c>
      <c r="M19">
        <v>0.858267</v>
      </c>
      <c r="N19">
        <v>0.82132300000000003</v>
      </c>
      <c r="O19">
        <v>0.78721799999999997</v>
      </c>
      <c r="P19">
        <v>0.75648499999999996</v>
      </c>
      <c r="Q19">
        <v>0.73018499999999997</v>
      </c>
      <c r="R19">
        <v>0.708314</v>
      </c>
      <c r="S19">
        <v>0.69103800000000004</v>
      </c>
      <c r="T19">
        <v>0.67702799999999996</v>
      </c>
      <c r="U19">
        <v>0.66500700000000001</v>
      </c>
      <c r="V19">
        <v>0.65533399999999997</v>
      </c>
      <c r="W19">
        <v>0.64680300000000002</v>
      </c>
      <c r="X19">
        <v>0.64005699999999999</v>
      </c>
      <c r="Y19">
        <v>0.63469399999999998</v>
      </c>
      <c r="Z19">
        <v>0.63115100000000002</v>
      </c>
      <c r="AA19">
        <v>0.62939599999999996</v>
      </c>
      <c r="AB19">
        <v>0.62889499999999998</v>
      </c>
      <c r="AC19">
        <v>0.62921099999999996</v>
      </c>
      <c r="AD19">
        <v>0.63126599999999999</v>
      </c>
      <c r="AE19">
        <v>0.63462499999999999</v>
      </c>
      <c r="AF19">
        <v>0.63616200000000001</v>
      </c>
      <c r="AG19">
        <v>0.64023300000000005</v>
      </c>
      <c r="AH19">
        <v>0.64914099999999997</v>
      </c>
      <c r="AI19">
        <v>0.66471599999999997</v>
      </c>
      <c r="AJ19" s="12">
        <v>-1.4E-2</v>
      </c>
    </row>
    <row r="20" spans="1:36" ht="14.5" x14ac:dyDescent="0.35">
      <c r="A20" t="s">
        <v>98</v>
      </c>
      <c r="B20" t="s">
        <v>532</v>
      </c>
      <c r="C20" t="s">
        <v>703</v>
      </c>
      <c r="D20" t="s">
        <v>122</v>
      </c>
      <c r="F20">
        <v>5.9900000000000003E-4</v>
      </c>
      <c r="G20">
        <v>1.165E-3</v>
      </c>
      <c r="H20">
        <v>1.684E-3</v>
      </c>
      <c r="I20">
        <v>2.1419999999999998E-3</v>
      </c>
      <c r="J20">
        <v>2.5490000000000001E-3</v>
      </c>
      <c r="K20">
        <v>2.9290000000000002E-3</v>
      </c>
      <c r="L20">
        <v>3.2179999999999999E-3</v>
      </c>
      <c r="M20">
        <v>3.3960000000000001E-3</v>
      </c>
      <c r="N20">
        <v>3.5660000000000002E-3</v>
      </c>
      <c r="O20">
        <v>3.7239999999999999E-3</v>
      </c>
      <c r="P20">
        <v>3.869E-3</v>
      </c>
      <c r="Q20">
        <v>4.0029999999999996E-3</v>
      </c>
      <c r="R20">
        <v>4.1310000000000001E-3</v>
      </c>
      <c r="S20">
        <v>4.2519999999999997E-3</v>
      </c>
      <c r="T20">
        <v>4.3660000000000001E-3</v>
      </c>
      <c r="U20">
        <v>4.4759999999999999E-3</v>
      </c>
      <c r="V20">
        <v>4.5859999999999998E-3</v>
      </c>
      <c r="W20">
        <v>4.6909999999999999E-3</v>
      </c>
      <c r="X20">
        <v>4.79E-3</v>
      </c>
      <c r="Y20">
        <v>4.8849999999999996E-3</v>
      </c>
      <c r="Z20">
        <v>4.9810000000000002E-3</v>
      </c>
      <c r="AA20">
        <v>5.0769999999999999E-3</v>
      </c>
      <c r="AB20">
        <v>5.1710000000000002E-3</v>
      </c>
      <c r="AC20">
        <v>5.2579999999999997E-3</v>
      </c>
      <c r="AD20">
        <v>5.3449999999999999E-3</v>
      </c>
      <c r="AE20">
        <v>5.4349999999999997E-3</v>
      </c>
      <c r="AF20">
        <v>5.5189999999999996E-3</v>
      </c>
      <c r="AG20">
        <v>5.5950000000000001E-3</v>
      </c>
      <c r="AH20">
        <v>5.6800000000000002E-3</v>
      </c>
      <c r="AI20">
        <v>5.7790000000000003E-3</v>
      </c>
      <c r="AJ20" s="12">
        <v>8.1000000000000003E-2</v>
      </c>
    </row>
    <row r="21" spans="1:36" ht="14.5" x14ac:dyDescent="0.35">
      <c r="A21" t="s">
        <v>99</v>
      </c>
      <c r="B21" t="s">
        <v>534</v>
      </c>
      <c r="C21" t="s">
        <v>704</v>
      </c>
      <c r="D21" t="s">
        <v>122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6</v>
      </c>
    </row>
    <row r="22" spans="1:36" ht="14.5" x14ac:dyDescent="0.35">
      <c r="A22" t="s">
        <v>101</v>
      </c>
      <c r="B22" t="s">
        <v>536</v>
      </c>
      <c r="C22" t="s">
        <v>705</v>
      </c>
      <c r="D22" t="s">
        <v>122</v>
      </c>
      <c r="F22">
        <v>5569.2719729999999</v>
      </c>
      <c r="G22">
        <v>5649.5097660000001</v>
      </c>
      <c r="H22">
        <v>5670.9580079999996</v>
      </c>
      <c r="I22">
        <v>5665.5717770000001</v>
      </c>
      <c r="J22">
        <v>5658.5766599999997</v>
      </c>
      <c r="K22">
        <v>5631.4038090000004</v>
      </c>
      <c r="L22">
        <v>5582.7319340000004</v>
      </c>
      <c r="M22">
        <v>5544.029297</v>
      </c>
      <c r="N22">
        <v>5507.4682620000003</v>
      </c>
      <c r="O22">
        <v>5466.3779299999997</v>
      </c>
      <c r="P22">
        <v>5425.6215819999998</v>
      </c>
      <c r="Q22">
        <v>5390.0795900000003</v>
      </c>
      <c r="R22">
        <v>5360.4155270000001</v>
      </c>
      <c r="S22">
        <v>5334.1704099999997</v>
      </c>
      <c r="T22">
        <v>5316.8237300000001</v>
      </c>
      <c r="U22">
        <v>5305.4541019999997</v>
      </c>
      <c r="V22">
        <v>5305.1635740000002</v>
      </c>
      <c r="W22">
        <v>5310.3725590000004</v>
      </c>
      <c r="X22">
        <v>5318.4970700000003</v>
      </c>
      <c r="Y22">
        <v>5330.435547</v>
      </c>
      <c r="Z22">
        <v>5350.3930659999996</v>
      </c>
      <c r="AA22">
        <v>5378.455078</v>
      </c>
      <c r="AB22">
        <v>5406.6201170000004</v>
      </c>
      <c r="AC22">
        <v>5437.1547849999997</v>
      </c>
      <c r="AD22">
        <v>5469.4423829999996</v>
      </c>
      <c r="AE22">
        <v>5506.4965819999998</v>
      </c>
      <c r="AF22">
        <v>5534.533203</v>
      </c>
      <c r="AG22">
        <v>5554.2827150000003</v>
      </c>
      <c r="AH22">
        <v>5588.216797</v>
      </c>
      <c r="AI22">
        <v>5636.1411129999997</v>
      </c>
      <c r="AJ22" s="12">
        <v>0</v>
      </c>
    </row>
    <row r="23" spans="1:36" ht="14.5" x14ac:dyDescent="0.35">
      <c r="A23" t="s">
        <v>102</v>
      </c>
      <c r="B23" t="s">
        <v>538</v>
      </c>
      <c r="C23" t="s">
        <v>706</v>
      </c>
      <c r="D23" t="s">
        <v>122</v>
      </c>
      <c r="F23">
        <v>542.42627000000005</v>
      </c>
      <c r="G23">
        <v>542.14465299999995</v>
      </c>
      <c r="H23">
        <v>538.33727999999996</v>
      </c>
      <c r="I23">
        <v>534.45135500000004</v>
      </c>
      <c r="J23">
        <v>532.07110599999999</v>
      </c>
      <c r="K23">
        <v>530.26318400000002</v>
      </c>
      <c r="L23">
        <v>528.99560499999995</v>
      </c>
      <c r="M23">
        <v>531.24078399999996</v>
      </c>
      <c r="N23">
        <v>535.62042199999996</v>
      </c>
      <c r="O23">
        <v>540.57415800000001</v>
      </c>
      <c r="P23">
        <v>546.10522500000002</v>
      </c>
      <c r="Q23">
        <v>553.47820999999999</v>
      </c>
      <c r="R23">
        <v>561.97143600000004</v>
      </c>
      <c r="S23">
        <v>571.28845200000001</v>
      </c>
      <c r="T23">
        <v>581.83612100000005</v>
      </c>
      <c r="U23">
        <v>593.38824499999998</v>
      </c>
      <c r="V23">
        <v>607.09887700000002</v>
      </c>
      <c r="W23">
        <v>620.73406999999997</v>
      </c>
      <c r="X23">
        <v>635.69976799999995</v>
      </c>
      <c r="Y23">
        <v>651.12866199999996</v>
      </c>
      <c r="Z23">
        <v>668.65380900000002</v>
      </c>
      <c r="AA23">
        <v>687.60571300000004</v>
      </c>
      <c r="AB23">
        <v>706.99609399999997</v>
      </c>
      <c r="AC23">
        <v>727.34741199999996</v>
      </c>
      <c r="AD23">
        <v>748.41870100000006</v>
      </c>
      <c r="AE23">
        <v>770.70361300000002</v>
      </c>
      <c r="AF23">
        <v>792.29974400000003</v>
      </c>
      <c r="AG23">
        <v>813.28997800000002</v>
      </c>
      <c r="AH23">
        <v>836.60589600000003</v>
      </c>
      <c r="AI23">
        <v>861.77056900000002</v>
      </c>
      <c r="AJ23" s="12">
        <v>1.6E-2</v>
      </c>
    </row>
    <row r="24" spans="1:36" ht="14.5" x14ac:dyDescent="0.35">
      <c r="A24" t="s">
        <v>95</v>
      </c>
      <c r="B24" t="s">
        <v>540</v>
      </c>
      <c r="C24" t="s">
        <v>707</v>
      </c>
      <c r="D24" t="s">
        <v>122</v>
      </c>
      <c r="F24">
        <v>4976.689453</v>
      </c>
      <c r="G24">
        <v>5055.3876950000003</v>
      </c>
      <c r="H24">
        <v>5079.8876950000003</v>
      </c>
      <c r="I24">
        <v>5078.1098629999997</v>
      </c>
      <c r="J24">
        <v>5073.4624020000001</v>
      </c>
      <c r="K24">
        <v>5048.3701170000004</v>
      </c>
      <c r="L24">
        <v>5001.4560549999997</v>
      </c>
      <c r="M24">
        <v>4960.8745120000003</v>
      </c>
      <c r="N24">
        <v>4920.2299800000001</v>
      </c>
      <c r="O24">
        <v>4874.4697269999997</v>
      </c>
      <c r="P24">
        <v>4828.3608400000003</v>
      </c>
      <c r="Q24">
        <v>4785.4204099999997</v>
      </c>
      <c r="R24">
        <v>4746.9272460000002</v>
      </c>
      <c r="S24">
        <v>4710.8579099999997</v>
      </c>
      <c r="T24">
        <v>4682.1533200000003</v>
      </c>
      <c r="U24">
        <v>4658.1376950000003</v>
      </c>
      <c r="V24">
        <v>4642.6943359999996</v>
      </c>
      <c r="W24">
        <v>4632.513672</v>
      </c>
      <c r="X24">
        <v>4623.5385740000002</v>
      </c>
      <c r="Y24">
        <v>4617.484375</v>
      </c>
      <c r="Z24">
        <v>4616.8857420000004</v>
      </c>
      <c r="AA24">
        <v>4622.5307620000003</v>
      </c>
      <c r="AB24">
        <v>4627.5087890000004</v>
      </c>
      <c r="AC24">
        <v>4633.4614259999998</v>
      </c>
      <c r="AD24">
        <v>4639.9770509999998</v>
      </c>
      <c r="AE24">
        <v>4649.4360349999997</v>
      </c>
      <c r="AF24">
        <v>4650.1777339999999</v>
      </c>
      <c r="AG24">
        <v>4642.8535160000001</v>
      </c>
      <c r="AH24">
        <v>4646.4609380000002</v>
      </c>
      <c r="AI24">
        <v>4661.1557620000003</v>
      </c>
      <c r="AJ24" s="12">
        <v>-2E-3</v>
      </c>
    </row>
    <row r="25" spans="1:36" ht="14.5" x14ac:dyDescent="0.35">
      <c r="A25" t="s">
        <v>96</v>
      </c>
      <c r="B25" t="s">
        <v>542</v>
      </c>
      <c r="C25" t="s">
        <v>708</v>
      </c>
      <c r="D25" t="s">
        <v>122</v>
      </c>
      <c r="F25">
        <v>46.997394999999997</v>
      </c>
      <c r="G25">
        <v>48.367187999999999</v>
      </c>
      <c r="H25">
        <v>48.840888999999997</v>
      </c>
      <c r="I25">
        <v>48.741549999999997</v>
      </c>
      <c r="J25">
        <v>48.394592000000003</v>
      </c>
      <c r="K25">
        <v>47.769526999999997</v>
      </c>
      <c r="L25">
        <v>46.945366</v>
      </c>
      <c r="M25">
        <v>46.237301000000002</v>
      </c>
      <c r="N25">
        <v>45.587302999999999</v>
      </c>
      <c r="O25">
        <v>44.961219999999997</v>
      </c>
      <c r="P25">
        <v>44.450096000000002</v>
      </c>
      <c r="Q25">
        <v>44.134995000000004</v>
      </c>
      <c r="R25">
        <v>44.093451999999999</v>
      </c>
      <c r="S25">
        <v>44.283028000000002</v>
      </c>
      <c r="T25">
        <v>44.730705</v>
      </c>
      <c r="U25">
        <v>45.414245999999999</v>
      </c>
      <c r="V25">
        <v>46.434826000000001</v>
      </c>
      <c r="W25">
        <v>47.786712999999999</v>
      </c>
      <c r="X25">
        <v>49.478347999999997</v>
      </c>
      <c r="Y25">
        <v>51.585850000000001</v>
      </c>
      <c r="Z25">
        <v>54.127968000000003</v>
      </c>
      <c r="AA25">
        <v>57.057158999999999</v>
      </c>
      <c r="AB25">
        <v>60.303584999999998</v>
      </c>
      <c r="AC25">
        <v>63.959395999999998</v>
      </c>
      <c r="AD25">
        <v>68.052475000000001</v>
      </c>
      <c r="AE25">
        <v>72.714104000000006</v>
      </c>
      <c r="AF25">
        <v>77.749099999999999</v>
      </c>
      <c r="AG25">
        <v>83.156768999999997</v>
      </c>
      <c r="AH25">
        <v>89.427291999999994</v>
      </c>
      <c r="AI25">
        <v>96.668953000000002</v>
      </c>
      <c r="AJ25" s="12">
        <v>2.5000000000000001E-2</v>
      </c>
    </row>
    <row r="26" spans="1:36" ht="14.5" x14ac:dyDescent="0.35">
      <c r="A26" t="s">
        <v>97</v>
      </c>
      <c r="B26" t="s">
        <v>544</v>
      </c>
      <c r="C26" t="s">
        <v>709</v>
      </c>
      <c r="D26" t="s">
        <v>122</v>
      </c>
      <c r="F26">
        <v>1.3243100000000001</v>
      </c>
      <c r="G26">
        <v>1.516086</v>
      </c>
      <c r="H26">
        <v>1.6933130000000001</v>
      </c>
      <c r="I26">
        <v>1.8586180000000001</v>
      </c>
      <c r="J26">
        <v>2.019209</v>
      </c>
      <c r="K26">
        <v>2.1709540000000001</v>
      </c>
      <c r="L26">
        <v>2.309936</v>
      </c>
      <c r="M26">
        <v>2.4498190000000002</v>
      </c>
      <c r="N26">
        <v>2.5863390000000002</v>
      </c>
      <c r="O26">
        <v>2.7183259999999998</v>
      </c>
      <c r="P26">
        <v>2.8477730000000001</v>
      </c>
      <c r="Q26">
        <v>2.9795199999999999</v>
      </c>
      <c r="R26">
        <v>3.1201539999999999</v>
      </c>
      <c r="S26">
        <v>3.2687210000000002</v>
      </c>
      <c r="T26">
        <v>3.4208910000000001</v>
      </c>
      <c r="U26">
        <v>3.5789550000000001</v>
      </c>
      <c r="V26">
        <v>3.7479100000000001</v>
      </c>
      <c r="W26">
        <v>3.9238650000000002</v>
      </c>
      <c r="X26">
        <v>4.1086</v>
      </c>
      <c r="Y26">
        <v>4.3069369999999996</v>
      </c>
      <c r="Z26">
        <v>4.5213640000000002</v>
      </c>
      <c r="AA26">
        <v>4.745323</v>
      </c>
      <c r="AB26">
        <v>4.9734220000000002</v>
      </c>
      <c r="AC26">
        <v>5.208405</v>
      </c>
      <c r="AD26">
        <v>5.4531479999999997</v>
      </c>
      <c r="AE26">
        <v>5.7137700000000002</v>
      </c>
      <c r="AF26">
        <v>5.9756749999999998</v>
      </c>
      <c r="AG26">
        <v>6.2400200000000003</v>
      </c>
      <c r="AH26">
        <v>6.5260220000000002</v>
      </c>
      <c r="AI26">
        <v>6.844849</v>
      </c>
      <c r="AJ26" s="12">
        <v>5.8000000000000003E-2</v>
      </c>
    </row>
    <row r="27" spans="1:36" ht="14.5" x14ac:dyDescent="0.35">
      <c r="A27" t="s">
        <v>94</v>
      </c>
      <c r="B27" t="s">
        <v>546</v>
      </c>
      <c r="C27" t="s">
        <v>710</v>
      </c>
      <c r="D27" t="s">
        <v>122</v>
      </c>
      <c r="F27">
        <v>1.578584</v>
      </c>
      <c r="G27">
        <v>1.642083</v>
      </c>
      <c r="H27">
        <v>1.5531219999999999</v>
      </c>
      <c r="I27">
        <v>1.577604</v>
      </c>
      <c r="J27">
        <v>1.6098710000000001</v>
      </c>
      <c r="K27">
        <v>1.626797</v>
      </c>
      <c r="L27">
        <v>1.6437330000000001</v>
      </c>
      <c r="M27">
        <v>1.666846</v>
      </c>
      <c r="N27">
        <v>1.7018519999999999</v>
      </c>
      <c r="O27">
        <v>1.7316370000000001</v>
      </c>
      <c r="P27">
        <v>1.7555149999999999</v>
      </c>
      <c r="Q27">
        <v>1.785379</v>
      </c>
      <c r="R27">
        <v>1.843507</v>
      </c>
      <c r="S27">
        <v>1.834945</v>
      </c>
      <c r="T27">
        <v>1.8669020000000001</v>
      </c>
      <c r="U27">
        <v>1.9379169999999999</v>
      </c>
      <c r="V27">
        <v>2.0014780000000001</v>
      </c>
      <c r="W27">
        <v>2.0326149999999998</v>
      </c>
      <c r="X27">
        <v>2.0868359999999999</v>
      </c>
      <c r="Y27">
        <v>2.1404719999999999</v>
      </c>
      <c r="Z27">
        <v>2.2006700000000001</v>
      </c>
      <c r="AA27">
        <v>2.2882199999999999</v>
      </c>
      <c r="AB27">
        <v>2.3784920000000001</v>
      </c>
      <c r="AC27">
        <v>2.4800369999999998</v>
      </c>
      <c r="AD27">
        <v>2.59565</v>
      </c>
      <c r="AE27">
        <v>2.7215060000000002</v>
      </c>
      <c r="AF27">
        <v>2.8599570000000001</v>
      </c>
      <c r="AG27">
        <v>3.007593</v>
      </c>
      <c r="AH27">
        <v>3.1706829999999999</v>
      </c>
      <c r="AI27">
        <v>3.3523640000000001</v>
      </c>
      <c r="AJ27" s="12">
        <v>2.5999999999999999E-2</v>
      </c>
    </row>
    <row r="28" spans="1:36" ht="14.5" x14ac:dyDescent="0.35">
      <c r="A28" t="s">
        <v>98</v>
      </c>
      <c r="B28" t="s">
        <v>548</v>
      </c>
      <c r="C28" t="s">
        <v>711</v>
      </c>
      <c r="D28" t="s">
        <v>122</v>
      </c>
      <c r="F28">
        <v>7.6537999999999995E-2</v>
      </c>
      <c r="G28">
        <v>9.0200000000000002E-2</v>
      </c>
      <c r="H28">
        <v>0.103405</v>
      </c>
      <c r="I28">
        <v>0.116059</v>
      </c>
      <c r="J28">
        <v>0.12839500000000001</v>
      </c>
      <c r="K28">
        <v>0.13988100000000001</v>
      </c>
      <c r="L28">
        <v>0.15033199999999999</v>
      </c>
      <c r="M28">
        <v>0.16052900000000001</v>
      </c>
      <c r="N28">
        <v>0.17016100000000001</v>
      </c>
      <c r="O28">
        <v>0.178865</v>
      </c>
      <c r="P28">
        <v>0.18687799999999999</v>
      </c>
      <c r="Q28">
        <v>0.19444800000000001</v>
      </c>
      <c r="R28">
        <v>0.20161399999999999</v>
      </c>
      <c r="S28">
        <v>0.20866299999999999</v>
      </c>
      <c r="T28">
        <v>0.216228</v>
      </c>
      <c r="U28">
        <v>0.22417000000000001</v>
      </c>
      <c r="V28">
        <v>0.233181</v>
      </c>
      <c r="W28">
        <v>0.24357799999999999</v>
      </c>
      <c r="X28">
        <v>0.25422600000000001</v>
      </c>
      <c r="Y28">
        <v>0.26469500000000001</v>
      </c>
      <c r="Z28">
        <v>0.27645700000000001</v>
      </c>
      <c r="AA28">
        <v>0.28980699999999998</v>
      </c>
      <c r="AB28">
        <v>0.30384499999999998</v>
      </c>
      <c r="AC28">
        <v>0.31773099999999999</v>
      </c>
      <c r="AD28">
        <v>0.332038</v>
      </c>
      <c r="AE28">
        <v>0.34720000000000001</v>
      </c>
      <c r="AF28">
        <v>0.36238399999999998</v>
      </c>
      <c r="AG28">
        <v>0.377662</v>
      </c>
      <c r="AH28">
        <v>0.39459899999999998</v>
      </c>
      <c r="AI28">
        <v>0.41319299999999998</v>
      </c>
      <c r="AJ28" s="12">
        <v>0.06</v>
      </c>
    </row>
    <row r="29" spans="1:36" ht="14.5" x14ac:dyDescent="0.35">
      <c r="A29" t="s">
        <v>99</v>
      </c>
      <c r="B29" t="s">
        <v>550</v>
      </c>
      <c r="C29" t="s">
        <v>712</v>
      </c>
      <c r="D29" t="s">
        <v>122</v>
      </c>
      <c r="F29">
        <v>0.17952299999999999</v>
      </c>
      <c r="G29">
        <v>0.36213600000000001</v>
      </c>
      <c r="H29">
        <v>0.54206699999999997</v>
      </c>
      <c r="I29">
        <v>0.71720499999999998</v>
      </c>
      <c r="J29">
        <v>0.89110400000000001</v>
      </c>
      <c r="K29">
        <v>1.063266</v>
      </c>
      <c r="L29">
        <v>1.2310570000000001</v>
      </c>
      <c r="M29">
        <v>1.39991</v>
      </c>
      <c r="N29">
        <v>1.5718259999999999</v>
      </c>
      <c r="O29">
        <v>1.7439750000000001</v>
      </c>
      <c r="P29">
        <v>1.9156880000000001</v>
      </c>
      <c r="Q29">
        <v>2.0870470000000001</v>
      </c>
      <c r="R29">
        <v>2.2583690000000001</v>
      </c>
      <c r="S29">
        <v>2.4285399999999999</v>
      </c>
      <c r="T29">
        <v>2.5999759999999998</v>
      </c>
      <c r="U29">
        <v>2.7732060000000001</v>
      </c>
      <c r="V29">
        <v>2.952922</v>
      </c>
      <c r="W29">
        <v>3.1384370000000001</v>
      </c>
      <c r="X29">
        <v>3.3307549999999999</v>
      </c>
      <c r="Y29">
        <v>3.5242749999999998</v>
      </c>
      <c r="Z29">
        <v>3.726855</v>
      </c>
      <c r="AA29">
        <v>3.9380709999999999</v>
      </c>
      <c r="AB29">
        <v>4.1557440000000003</v>
      </c>
      <c r="AC29">
        <v>4.3805110000000003</v>
      </c>
      <c r="AD29">
        <v>4.6136169999999996</v>
      </c>
      <c r="AE29">
        <v>4.8605869999999998</v>
      </c>
      <c r="AF29">
        <v>5.1085190000000003</v>
      </c>
      <c r="AG29">
        <v>5.3570710000000004</v>
      </c>
      <c r="AH29">
        <v>5.6316069999999998</v>
      </c>
      <c r="AI29">
        <v>5.9356090000000004</v>
      </c>
      <c r="AJ29" s="12">
        <v>0.128</v>
      </c>
    </row>
    <row r="30" spans="1:36" ht="14.5" x14ac:dyDescent="0.35">
      <c r="A30" t="s">
        <v>103</v>
      </c>
      <c r="B30" t="s">
        <v>552</v>
      </c>
      <c r="C30" t="s">
        <v>713</v>
      </c>
      <c r="D30" t="s">
        <v>122</v>
      </c>
      <c r="F30">
        <v>468.24883999999997</v>
      </c>
      <c r="G30">
        <v>471.07888800000001</v>
      </c>
      <c r="H30">
        <v>474.24130200000002</v>
      </c>
      <c r="I30">
        <v>442.51971400000002</v>
      </c>
      <c r="J30">
        <v>448.956726</v>
      </c>
      <c r="K30">
        <v>457.64755200000002</v>
      </c>
      <c r="L30">
        <v>456.70379600000001</v>
      </c>
      <c r="M30">
        <v>455.44903599999998</v>
      </c>
      <c r="N30">
        <v>453.94357300000001</v>
      </c>
      <c r="O30">
        <v>453.61090100000001</v>
      </c>
      <c r="P30">
        <v>453.71829200000002</v>
      </c>
      <c r="Q30">
        <v>453.838257</v>
      </c>
      <c r="R30">
        <v>454.42358400000001</v>
      </c>
      <c r="S30">
        <v>449.776611</v>
      </c>
      <c r="T30">
        <v>447.98791499999999</v>
      </c>
      <c r="U30">
        <v>443.34918199999998</v>
      </c>
      <c r="V30">
        <v>443.77777099999997</v>
      </c>
      <c r="W30">
        <v>443.31896999999998</v>
      </c>
      <c r="X30">
        <v>442.87756300000001</v>
      </c>
      <c r="Y30">
        <v>441.743042</v>
      </c>
      <c r="Z30">
        <v>441.236176</v>
      </c>
      <c r="AA30">
        <v>441.40057400000001</v>
      </c>
      <c r="AB30">
        <v>440.00219700000002</v>
      </c>
      <c r="AC30">
        <v>438.087219</v>
      </c>
      <c r="AD30">
        <v>437.03344700000002</v>
      </c>
      <c r="AE30">
        <v>436.80850199999998</v>
      </c>
      <c r="AF30">
        <v>435.68884300000002</v>
      </c>
      <c r="AG30">
        <v>435.13897700000001</v>
      </c>
      <c r="AH30">
        <v>435.12530500000003</v>
      </c>
      <c r="AI30">
        <v>437.26293900000002</v>
      </c>
      <c r="AJ30" s="12">
        <v>-2E-3</v>
      </c>
    </row>
    <row r="31" spans="1:36" ht="14.5" x14ac:dyDescent="0.35">
      <c r="A31" t="s">
        <v>95</v>
      </c>
      <c r="B31" t="s">
        <v>554</v>
      </c>
      <c r="C31" t="s">
        <v>714</v>
      </c>
      <c r="D31" t="s">
        <v>122</v>
      </c>
      <c r="F31">
        <v>466.74658199999999</v>
      </c>
      <c r="G31">
        <v>468.05999800000001</v>
      </c>
      <c r="H31">
        <v>469.18505900000002</v>
      </c>
      <c r="I31">
        <v>435.459045</v>
      </c>
      <c r="J31">
        <v>437.88919099999998</v>
      </c>
      <c r="K31">
        <v>440.86505099999999</v>
      </c>
      <c r="L31">
        <v>433.00036599999999</v>
      </c>
      <c r="M31">
        <v>423.47860700000001</v>
      </c>
      <c r="N31">
        <v>412.46298200000001</v>
      </c>
      <c r="O31">
        <v>402.75726300000002</v>
      </c>
      <c r="P31">
        <v>393.64819299999999</v>
      </c>
      <c r="Q31">
        <v>384.74282799999997</v>
      </c>
      <c r="R31">
        <v>376.411652</v>
      </c>
      <c r="S31">
        <v>364.013214</v>
      </c>
      <c r="T31">
        <v>354.24575800000002</v>
      </c>
      <c r="U31">
        <v>342.53298999999998</v>
      </c>
      <c r="V31">
        <v>334.996399</v>
      </c>
      <c r="W31">
        <v>326.97082499999999</v>
      </c>
      <c r="X31">
        <v>319.149719</v>
      </c>
      <c r="Y31">
        <v>311.02734400000003</v>
      </c>
      <c r="Z31">
        <v>303.54150399999997</v>
      </c>
      <c r="AA31">
        <v>296.68661500000002</v>
      </c>
      <c r="AB31">
        <v>288.96017499999999</v>
      </c>
      <c r="AC31">
        <v>281.100616</v>
      </c>
      <c r="AD31">
        <v>273.98956299999998</v>
      </c>
      <c r="AE31">
        <v>267.56451399999997</v>
      </c>
      <c r="AF31">
        <v>260.75457799999998</v>
      </c>
      <c r="AG31">
        <v>254.449524</v>
      </c>
      <c r="AH31">
        <v>248.602814</v>
      </c>
      <c r="AI31">
        <v>244.09139999999999</v>
      </c>
      <c r="AJ31" s="12">
        <v>-2.1999999999999999E-2</v>
      </c>
    </row>
    <row r="32" spans="1:36" ht="14.5" x14ac:dyDescent="0.35">
      <c r="A32" t="s">
        <v>104</v>
      </c>
      <c r="B32" t="s">
        <v>556</v>
      </c>
      <c r="C32" t="s">
        <v>715</v>
      </c>
      <c r="D32" t="s">
        <v>122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6</v>
      </c>
    </row>
    <row r="33" spans="1:36" ht="14.5" x14ac:dyDescent="0.35">
      <c r="A33" t="s">
        <v>105</v>
      </c>
      <c r="B33" t="s">
        <v>558</v>
      </c>
      <c r="C33" t="s">
        <v>716</v>
      </c>
      <c r="D33" t="s">
        <v>122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6</v>
      </c>
    </row>
    <row r="34" spans="1:36" ht="14.5" x14ac:dyDescent="0.35">
      <c r="A34" t="s">
        <v>106</v>
      </c>
      <c r="B34" t="s">
        <v>560</v>
      </c>
      <c r="C34" t="s">
        <v>717</v>
      </c>
      <c r="D34" t="s">
        <v>122</v>
      </c>
      <c r="F34">
        <v>1.502254</v>
      </c>
      <c r="G34">
        <v>3.018894</v>
      </c>
      <c r="H34">
        <v>5.0562379999999996</v>
      </c>
      <c r="I34">
        <v>7.0606559999999998</v>
      </c>
      <c r="J34">
        <v>11.067543000000001</v>
      </c>
      <c r="K34">
        <v>16.782509000000001</v>
      </c>
      <c r="L34">
        <v>23.703420999999999</v>
      </c>
      <c r="M34">
        <v>31.97044</v>
      </c>
      <c r="N34">
        <v>41.480578999999999</v>
      </c>
      <c r="O34">
        <v>50.853653000000001</v>
      </c>
      <c r="P34">
        <v>60.070095000000002</v>
      </c>
      <c r="Q34">
        <v>69.095436000000007</v>
      </c>
      <c r="R34">
        <v>78.011948000000004</v>
      </c>
      <c r="S34">
        <v>85.763396999999998</v>
      </c>
      <c r="T34">
        <v>93.742142000000001</v>
      </c>
      <c r="U34">
        <v>100.816208</v>
      </c>
      <c r="V34">
        <v>108.78138</v>
      </c>
      <c r="W34">
        <v>116.348152</v>
      </c>
      <c r="X34">
        <v>123.727859</v>
      </c>
      <c r="Y34">
        <v>130.71568300000001</v>
      </c>
      <c r="Z34">
        <v>137.694672</v>
      </c>
      <c r="AA34">
        <v>144.713943</v>
      </c>
      <c r="AB34">
        <v>151.04200700000001</v>
      </c>
      <c r="AC34">
        <v>156.98658800000001</v>
      </c>
      <c r="AD34">
        <v>163.04388399999999</v>
      </c>
      <c r="AE34">
        <v>169.243988</v>
      </c>
      <c r="AF34">
        <v>174.93424999999999</v>
      </c>
      <c r="AG34">
        <v>180.68945299999999</v>
      </c>
      <c r="AH34">
        <v>186.522491</v>
      </c>
      <c r="AI34">
        <v>193.17152400000001</v>
      </c>
      <c r="AJ34" s="12">
        <v>0.182</v>
      </c>
    </row>
    <row r="35" spans="1:36" ht="14.5" x14ac:dyDescent="0.35">
      <c r="A35" t="s">
        <v>12</v>
      </c>
      <c r="B35" t="s">
        <v>562</v>
      </c>
      <c r="C35" t="s">
        <v>718</v>
      </c>
      <c r="D35" t="s">
        <v>122</v>
      </c>
      <c r="F35">
        <v>75.169692999999995</v>
      </c>
      <c r="G35">
        <v>77.553368000000006</v>
      </c>
      <c r="H35">
        <v>76.937827999999996</v>
      </c>
      <c r="I35">
        <v>74.883780999999999</v>
      </c>
      <c r="J35">
        <v>73.008735999999999</v>
      </c>
      <c r="K35">
        <v>70.952270999999996</v>
      </c>
      <c r="L35">
        <v>68.639519000000007</v>
      </c>
      <c r="M35">
        <v>66.460136000000006</v>
      </c>
      <c r="N35">
        <v>64.220459000000005</v>
      </c>
      <c r="O35">
        <v>62.007294000000002</v>
      </c>
      <c r="P35">
        <v>60.828522</v>
      </c>
      <c r="Q35">
        <v>59.650131000000002</v>
      </c>
      <c r="R35">
        <v>58.55489</v>
      </c>
      <c r="S35">
        <v>57.362952999999997</v>
      </c>
      <c r="T35">
        <v>56.156143</v>
      </c>
      <c r="U35">
        <v>54.998362999999998</v>
      </c>
      <c r="V35">
        <v>53.933726999999998</v>
      </c>
      <c r="W35">
        <v>52.840007999999997</v>
      </c>
      <c r="X35">
        <v>51.828865</v>
      </c>
      <c r="Y35">
        <v>50.803615999999998</v>
      </c>
      <c r="Z35">
        <v>50.346043000000002</v>
      </c>
      <c r="AA35">
        <v>49.869534000000002</v>
      </c>
      <c r="AB35">
        <v>49.358772000000002</v>
      </c>
      <c r="AC35">
        <v>48.884739000000003</v>
      </c>
      <c r="AD35">
        <v>48.413406000000002</v>
      </c>
      <c r="AE35">
        <v>47.972458000000003</v>
      </c>
      <c r="AF35">
        <v>47.419342</v>
      </c>
      <c r="AG35">
        <v>46.793990999999998</v>
      </c>
      <c r="AH35">
        <v>46.348914999999998</v>
      </c>
      <c r="AI35">
        <v>46.08128</v>
      </c>
      <c r="AJ35" s="12">
        <v>-1.7000000000000001E-2</v>
      </c>
    </row>
    <row r="36" spans="1:36" ht="14.5" x14ac:dyDescent="0.35">
      <c r="A36" t="s">
        <v>95</v>
      </c>
      <c r="B36" t="s">
        <v>564</v>
      </c>
      <c r="C36" t="s">
        <v>719</v>
      </c>
      <c r="D36" t="s">
        <v>122</v>
      </c>
      <c r="F36">
        <v>73.017257999999998</v>
      </c>
      <c r="G36">
        <v>75.437629999999999</v>
      </c>
      <c r="H36">
        <v>74.942642000000006</v>
      </c>
      <c r="I36">
        <v>72.962173000000007</v>
      </c>
      <c r="J36">
        <v>71.154540999999995</v>
      </c>
      <c r="K36">
        <v>69.167182999999994</v>
      </c>
      <c r="L36">
        <v>66.929717999999994</v>
      </c>
      <c r="M36">
        <v>64.821083000000002</v>
      </c>
      <c r="N36">
        <v>62.652237</v>
      </c>
      <c r="O36">
        <v>60.509067999999999</v>
      </c>
      <c r="P36">
        <v>59.375098999999999</v>
      </c>
      <c r="Q36">
        <v>58.240456000000002</v>
      </c>
      <c r="R36">
        <v>57.186782999999998</v>
      </c>
      <c r="S36">
        <v>56.037548000000001</v>
      </c>
      <c r="T36">
        <v>54.872925000000002</v>
      </c>
      <c r="U36">
        <v>53.753525000000003</v>
      </c>
      <c r="V36">
        <v>52.725825999999998</v>
      </c>
      <c r="W36">
        <v>51.671089000000002</v>
      </c>
      <c r="X36">
        <v>50.697575000000001</v>
      </c>
      <c r="Y36">
        <v>49.681941999999999</v>
      </c>
      <c r="Z36">
        <v>49.175784999999998</v>
      </c>
      <c r="AA36">
        <v>48.648246999999998</v>
      </c>
      <c r="AB36">
        <v>48.084274000000001</v>
      </c>
      <c r="AC36">
        <v>47.552925000000002</v>
      </c>
      <c r="AD36">
        <v>47.020828000000002</v>
      </c>
      <c r="AE36">
        <v>46.514626</v>
      </c>
      <c r="AF36">
        <v>45.895980999999999</v>
      </c>
      <c r="AG36">
        <v>45.203902999999997</v>
      </c>
      <c r="AH36">
        <v>44.682087000000003</v>
      </c>
      <c r="AI36">
        <v>44.326450000000001</v>
      </c>
      <c r="AJ36" s="12">
        <v>-1.7000000000000001E-2</v>
      </c>
    </row>
    <row r="37" spans="1:36" ht="14.5" x14ac:dyDescent="0.35">
      <c r="A37" t="s">
        <v>107</v>
      </c>
      <c r="B37" t="s">
        <v>566</v>
      </c>
      <c r="C37" t="s">
        <v>720</v>
      </c>
      <c r="D37" t="s">
        <v>122</v>
      </c>
      <c r="F37">
        <v>1.7114860000000001</v>
      </c>
      <c r="G37">
        <v>1.6128480000000001</v>
      </c>
      <c r="H37">
        <v>1.4495020000000001</v>
      </c>
      <c r="I37">
        <v>1.347504</v>
      </c>
      <c r="J37">
        <v>1.2532080000000001</v>
      </c>
      <c r="K37">
        <v>1.1653819999999999</v>
      </c>
      <c r="L37">
        <v>1.073898</v>
      </c>
      <c r="M37">
        <v>0.98857200000000001</v>
      </c>
      <c r="N37">
        <v>0.90627199999999997</v>
      </c>
      <c r="O37">
        <v>0.82484000000000002</v>
      </c>
      <c r="P37">
        <v>0.75754299999999997</v>
      </c>
      <c r="Q37">
        <v>0.693527</v>
      </c>
      <c r="R37">
        <v>0.63092499999999996</v>
      </c>
      <c r="S37">
        <v>0.57072699999999998</v>
      </c>
      <c r="T37">
        <v>0.513567</v>
      </c>
      <c r="U37">
        <v>0.465084</v>
      </c>
      <c r="V37">
        <v>0.41512900000000003</v>
      </c>
      <c r="W37">
        <v>0.36051800000000001</v>
      </c>
      <c r="X37">
        <v>0.304753</v>
      </c>
      <c r="Y37">
        <v>0.25576300000000002</v>
      </c>
      <c r="Z37">
        <v>0.25337700000000002</v>
      </c>
      <c r="AA37">
        <v>0.25087799999999999</v>
      </c>
      <c r="AB37">
        <v>0.24824499999999999</v>
      </c>
      <c r="AC37">
        <v>0.24580399999999999</v>
      </c>
      <c r="AD37">
        <v>0.24337800000000001</v>
      </c>
      <c r="AE37">
        <v>0.24110400000000001</v>
      </c>
      <c r="AF37">
        <v>0.23829500000000001</v>
      </c>
      <c r="AG37">
        <v>0.23511299999999999</v>
      </c>
      <c r="AH37">
        <v>0.232824</v>
      </c>
      <c r="AI37">
        <v>0.231458</v>
      </c>
      <c r="AJ37" s="12">
        <v>-6.7000000000000004E-2</v>
      </c>
    </row>
    <row r="38" spans="1:36" ht="14.5" x14ac:dyDescent="0.35">
      <c r="A38" t="s">
        <v>105</v>
      </c>
      <c r="B38" t="s">
        <v>568</v>
      </c>
      <c r="C38" t="s">
        <v>721</v>
      </c>
      <c r="D38" t="s">
        <v>122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6</v>
      </c>
    </row>
    <row r="39" spans="1:36" ht="14.5" x14ac:dyDescent="0.35">
      <c r="A39" t="s">
        <v>106</v>
      </c>
      <c r="B39" t="s">
        <v>570</v>
      </c>
      <c r="C39" t="s">
        <v>722</v>
      </c>
      <c r="D39" t="s">
        <v>122</v>
      </c>
      <c r="F39">
        <v>0.440946</v>
      </c>
      <c r="G39">
        <v>0.50288900000000003</v>
      </c>
      <c r="H39">
        <v>0.545682</v>
      </c>
      <c r="I39">
        <v>0.57410099999999997</v>
      </c>
      <c r="J39">
        <v>0.60097900000000004</v>
      </c>
      <c r="K39">
        <v>0.61970499999999995</v>
      </c>
      <c r="L39">
        <v>0.63590100000000005</v>
      </c>
      <c r="M39">
        <v>0.65048399999999995</v>
      </c>
      <c r="N39">
        <v>0.66195300000000001</v>
      </c>
      <c r="O39">
        <v>0.67338399999999998</v>
      </c>
      <c r="P39">
        <v>0.69588000000000005</v>
      </c>
      <c r="Q39">
        <v>0.71614999999999995</v>
      </c>
      <c r="R39">
        <v>0.73718399999999995</v>
      </c>
      <c r="S39">
        <v>0.75467799999999996</v>
      </c>
      <c r="T39">
        <v>0.76964900000000003</v>
      </c>
      <c r="U39">
        <v>0.779756</v>
      </c>
      <c r="V39">
        <v>0.79277600000000004</v>
      </c>
      <c r="W39">
        <v>0.80840000000000001</v>
      </c>
      <c r="X39">
        <v>0.82653799999999999</v>
      </c>
      <c r="Y39">
        <v>0.86590999999999996</v>
      </c>
      <c r="Z39">
        <v>0.916883</v>
      </c>
      <c r="AA39">
        <v>0.97040899999999997</v>
      </c>
      <c r="AB39">
        <v>1.0262519999999999</v>
      </c>
      <c r="AC39">
        <v>1.086009</v>
      </c>
      <c r="AD39">
        <v>1.1492020000000001</v>
      </c>
      <c r="AE39">
        <v>1.216726</v>
      </c>
      <c r="AF39">
        <v>1.2850699999999999</v>
      </c>
      <c r="AG39">
        <v>1.354975</v>
      </c>
      <c r="AH39">
        <v>1.434007</v>
      </c>
      <c r="AI39">
        <v>1.5233730000000001</v>
      </c>
      <c r="AJ39" s="12">
        <v>4.3999999999999997E-2</v>
      </c>
    </row>
    <row r="40" spans="1:36" ht="14.5" x14ac:dyDescent="0.35">
      <c r="A40" t="s">
        <v>11</v>
      </c>
      <c r="B40" t="s">
        <v>572</v>
      </c>
      <c r="C40" t="s">
        <v>723</v>
      </c>
      <c r="D40" t="s">
        <v>122</v>
      </c>
      <c r="F40">
        <v>927.45135500000004</v>
      </c>
      <c r="G40">
        <v>990.02081299999998</v>
      </c>
      <c r="H40">
        <v>884.05950900000005</v>
      </c>
      <c r="I40">
        <v>884.70709199999999</v>
      </c>
      <c r="J40">
        <v>887.06121800000005</v>
      </c>
      <c r="K40">
        <v>885.41760299999999</v>
      </c>
      <c r="L40">
        <v>881.61273200000005</v>
      </c>
      <c r="M40">
        <v>880.34258999999997</v>
      </c>
      <c r="N40">
        <v>880.76928699999996</v>
      </c>
      <c r="O40">
        <v>879.92974900000002</v>
      </c>
      <c r="P40">
        <v>884.78594999999996</v>
      </c>
      <c r="Q40">
        <v>884.65515100000005</v>
      </c>
      <c r="R40">
        <v>885.21844499999997</v>
      </c>
      <c r="S40">
        <v>886.28894000000003</v>
      </c>
      <c r="T40">
        <v>887.35192900000004</v>
      </c>
      <c r="U40">
        <v>889.09478799999999</v>
      </c>
      <c r="V40">
        <v>891.03912400000002</v>
      </c>
      <c r="W40">
        <v>890.64679000000001</v>
      </c>
      <c r="X40">
        <v>892.27447500000005</v>
      </c>
      <c r="Y40">
        <v>887.78131099999996</v>
      </c>
      <c r="Z40">
        <v>886.33569299999999</v>
      </c>
      <c r="AA40">
        <v>884.98419200000001</v>
      </c>
      <c r="AB40">
        <v>881.27642800000001</v>
      </c>
      <c r="AC40">
        <v>879.00164800000005</v>
      </c>
      <c r="AD40">
        <v>879.11547900000005</v>
      </c>
      <c r="AE40">
        <v>878.01025400000003</v>
      </c>
      <c r="AF40">
        <v>877.70593299999996</v>
      </c>
      <c r="AG40">
        <v>878.74401899999998</v>
      </c>
      <c r="AH40">
        <v>879.32208300000002</v>
      </c>
      <c r="AI40">
        <v>880.51599099999999</v>
      </c>
      <c r="AJ40" s="12">
        <v>-2E-3</v>
      </c>
    </row>
    <row r="41" spans="1:36" ht="14.5" x14ac:dyDescent="0.35">
      <c r="A41" t="s">
        <v>95</v>
      </c>
      <c r="B41" t="s">
        <v>574</v>
      </c>
      <c r="C41" t="s">
        <v>724</v>
      </c>
      <c r="D41" t="s">
        <v>122</v>
      </c>
      <c r="F41">
        <v>351.65612800000002</v>
      </c>
      <c r="G41">
        <v>238.17157</v>
      </c>
      <c r="H41">
        <v>341.49670400000002</v>
      </c>
      <c r="I41">
        <v>337.37942500000003</v>
      </c>
      <c r="J41">
        <v>332.16564899999997</v>
      </c>
      <c r="K41">
        <v>331.91503899999998</v>
      </c>
      <c r="L41">
        <v>335.13259900000003</v>
      </c>
      <c r="M41">
        <v>337.84320100000002</v>
      </c>
      <c r="N41">
        <v>338.748535</v>
      </c>
      <c r="O41">
        <v>341.154968</v>
      </c>
      <c r="P41">
        <v>339.24258400000002</v>
      </c>
      <c r="Q41">
        <v>339.37771600000002</v>
      </c>
      <c r="R41">
        <v>339.98928799999999</v>
      </c>
      <c r="S41">
        <v>339.515198</v>
      </c>
      <c r="T41">
        <v>338.44873000000001</v>
      </c>
      <c r="U41">
        <v>336.32299799999998</v>
      </c>
      <c r="V41">
        <v>333.43383799999998</v>
      </c>
      <c r="W41">
        <v>333.31323200000003</v>
      </c>
      <c r="X41">
        <v>332.17944299999999</v>
      </c>
      <c r="Y41">
        <v>334.76266500000003</v>
      </c>
      <c r="Z41">
        <v>335.45147700000001</v>
      </c>
      <c r="AA41">
        <v>336.63207999999997</v>
      </c>
      <c r="AB41">
        <v>337.43170199999997</v>
      </c>
      <c r="AC41">
        <v>336.05450400000001</v>
      </c>
      <c r="AD41">
        <v>335.15737899999999</v>
      </c>
      <c r="AE41">
        <v>333.87554899999998</v>
      </c>
      <c r="AF41">
        <v>333.81549100000001</v>
      </c>
      <c r="AG41">
        <v>333.91772500000002</v>
      </c>
      <c r="AH41">
        <v>334.09484900000001</v>
      </c>
      <c r="AI41">
        <v>334.64166299999999</v>
      </c>
      <c r="AJ41" s="12">
        <v>-2E-3</v>
      </c>
    </row>
    <row r="42" spans="1:36" ht="14.5" x14ac:dyDescent="0.35">
      <c r="A42" t="s">
        <v>107</v>
      </c>
      <c r="B42" t="s">
        <v>576</v>
      </c>
      <c r="C42" t="s">
        <v>725</v>
      </c>
      <c r="D42" t="s">
        <v>122</v>
      </c>
      <c r="F42">
        <v>535.95062299999995</v>
      </c>
      <c r="G42">
        <v>727.49896200000001</v>
      </c>
      <c r="H42">
        <v>503.42858899999999</v>
      </c>
      <c r="I42">
        <v>502.77362099999999</v>
      </c>
      <c r="J42">
        <v>507.00457799999998</v>
      </c>
      <c r="K42">
        <v>500.63662699999998</v>
      </c>
      <c r="L42">
        <v>488.62951700000002</v>
      </c>
      <c r="M42">
        <v>483.53585800000002</v>
      </c>
      <c r="N42">
        <v>482.90744000000001</v>
      </c>
      <c r="O42">
        <v>478.91043100000002</v>
      </c>
      <c r="P42">
        <v>490.33029199999999</v>
      </c>
      <c r="Q42">
        <v>488.39150999999998</v>
      </c>
      <c r="R42">
        <v>488.33117700000003</v>
      </c>
      <c r="S42">
        <v>489.60311899999999</v>
      </c>
      <c r="T42">
        <v>490.947113</v>
      </c>
      <c r="U42">
        <v>494.14855999999997</v>
      </c>
      <c r="V42">
        <v>497.88388099999997</v>
      </c>
      <c r="W42">
        <v>495.34140000000002</v>
      </c>
      <c r="X42">
        <v>498.27636699999999</v>
      </c>
      <c r="Y42">
        <v>484.67297400000001</v>
      </c>
      <c r="Z42">
        <v>479.240387</v>
      </c>
      <c r="AA42">
        <v>474.04070999999999</v>
      </c>
      <c r="AB42">
        <v>462.37161300000002</v>
      </c>
      <c r="AC42">
        <v>454.591339</v>
      </c>
      <c r="AD42">
        <v>453.270355</v>
      </c>
      <c r="AE42">
        <v>448.61398300000002</v>
      </c>
      <c r="AF42">
        <v>446.11673000000002</v>
      </c>
      <c r="AG42">
        <v>447.29937699999999</v>
      </c>
      <c r="AH42">
        <v>447.15524299999998</v>
      </c>
      <c r="AI42">
        <v>448.565247</v>
      </c>
      <c r="AJ42" s="12">
        <v>-6.0000000000000001E-3</v>
      </c>
    </row>
    <row r="43" spans="1:36" ht="14.5" x14ac:dyDescent="0.35">
      <c r="A43" t="s">
        <v>105</v>
      </c>
      <c r="B43" t="s">
        <v>578</v>
      </c>
      <c r="C43" t="s">
        <v>726</v>
      </c>
      <c r="D43" t="s">
        <v>122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6</v>
      </c>
    </row>
    <row r="44" spans="1:36" ht="14.5" x14ac:dyDescent="0.35">
      <c r="A44" t="s">
        <v>106</v>
      </c>
      <c r="B44" t="s">
        <v>580</v>
      </c>
      <c r="C44" t="s">
        <v>727</v>
      </c>
      <c r="D44" t="s">
        <v>122</v>
      </c>
      <c r="F44">
        <v>39.844611999999998</v>
      </c>
      <c r="G44">
        <v>24.350292</v>
      </c>
      <c r="H44">
        <v>39.134216000000002</v>
      </c>
      <c r="I44">
        <v>44.554015999999997</v>
      </c>
      <c r="J44">
        <v>47.891013999999998</v>
      </c>
      <c r="K44">
        <v>52.865997</v>
      </c>
      <c r="L44">
        <v>57.850662</v>
      </c>
      <c r="M44">
        <v>58.963535</v>
      </c>
      <c r="N44">
        <v>59.113273999999997</v>
      </c>
      <c r="O44">
        <v>59.864296000000003</v>
      </c>
      <c r="P44">
        <v>55.213051</v>
      </c>
      <c r="Q44">
        <v>56.885941000000003</v>
      </c>
      <c r="R44">
        <v>56.898018</v>
      </c>
      <c r="S44">
        <v>57.170631</v>
      </c>
      <c r="T44">
        <v>57.956054999999999</v>
      </c>
      <c r="U44">
        <v>58.623233999999997</v>
      </c>
      <c r="V44">
        <v>59.721397000000003</v>
      </c>
      <c r="W44">
        <v>61.992119000000002</v>
      </c>
      <c r="X44">
        <v>61.818676000000004</v>
      </c>
      <c r="Y44">
        <v>68.345634000000004</v>
      </c>
      <c r="Z44">
        <v>71.643828999999997</v>
      </c>
      <c r="AA44">
        <v>74.311394000000007</v>
      </c>
      <c r="AB44">
        <v>81.473067999999998</v>
      </c>
      <c r="AC44">
        <v>88.355773999999997</v>
      </c>
      <c r="AD44">
        <v>90.687775000000002</v>
      </c>
      <c r="AE44">
        <v>95.520767000000006</v>
      </c>
      <c r="AF44">
        <v>97.773712000000003</v>
      </c>
      <c r="AG44">
        <v>97.526932000000002</v>
      </c>
      <c r="AH44">
        <v>98.071976000000006</v>
      </c>
      <c r="AI44">
        <v>97.309059000000005</v>
      </c>
      <c r="AJ44" s="12">
        <v>3.1E-2</v>
      </c>
    </row>
    <row r="45" spans="1:36" ht="14.5" x14ac:dyDescent="0.35">
      <c r="A45" t="s">
        <v>10</v>
      </c>
      <c r="B45" t="s">
        <v>582</v>
      </c>
      <c r="C45" t="s">
        <v>728</v>
      </c>
      <c r="D45" t="s">
        <v>122</v>
      </c>
      <c r="F45">
        <v>2296.1611330000001</v>
      </c>
      <c r="G45">
        <v>2683.6513669999999</v>
      </c>
      <c r="H45">
        <v>2951.118164</v>
      </c>
      <c r="I45">
        <v>3034.7094729999999</v>
      </c>
      <c r="J45">
        <v>3111.6896969999998</v>
      </c>
      <c r="K45">
        <v>3173.992432</v>
      </c>
      <c r="L45">
        <v>3213.9558109999998</v>
      </c>
      <c r="M45">
        <v>3252.0551759999998</v>
      </c>
      <c r="N45">
        <v>3293.8454590000001</v>
      </c>
      <c r="O45">
        <v>3340.3571780000002</v>
      </c>
      <c r="P45">
        <v>3377.2758789999998</v>
      </c>
      <c r="Q45">
        <v>3393.485107</v>
      </c>
      <c r="R45">
        <v>3431.1589359999998</v>
      </c>
      <c r="S45">
        <v>3465.1965329999998</v>
      </c>
      <c r="T45">
        <v>3501.516846</v>
      </c>
      <c r="U45">
        <v>3538.3811040000001</v>
      </c>
      <c r="V45">
        <v>3580.70874</v>
      </c>
      <c r="W45">
        <v>3619.171143</v>
      </c>
      <c r="X45">
        <v>3663.686279</v>
      </c>
      <c r="Y45">
        <v>3712.9865719999998</v>
      </c>
      <c r="Z45">
        <v>3753.7878420000002</v>
      </c>
      <c r="AA45">
        <v>3799.3937989999999</v>
      </c>
      <c r="AB45">
        <v>3847.1994629999999</v>
      </c>
      <c r="AC45">
        <v>3892.524414</v>
      </c>
      <c r="AD45">
        <v>3945.7468260000001</v>
      </c>
      <c r="AE45">
        <v>3999.0383299999999</v>
      </c>
      <c r="AF45">
        <v>4045.6613769999999</v>
      </c>
      <c r="AG45">
        <v>4090.9533689999998</v>
      </c>
      <c r="AH45">
        <v>4144.0703119999998</v>
      </c>
      <c r="AI45">
        <v>4203.2158200000003</v>
      </c>
      <c r="AJ45" s="12">
        <v>2.1000000000000001E-2</v>
      </c>
    </row>
    <row r="46" spans="1:36" ht="14.5" x14ac:dyDescent="0.35">
      <c r="A46" t="s">
        <v>108</v>
      </c>
      <c r="B46" t="s">
        <v>584</v>
      </c>
      <c r="C46" t="s">
        <v>729</v>
      </c>
      <c r="D46" t="s">
        <v>122</v>
      </c>
      <c r="F46">
        <v>2273.726318</v>
      </c>
      <c r="G46">
        <v>2661.2297359999998</v>
      </c>
      <c r="H46">
        <v>2928.7075199999999</v>
      </c>
      <c r="I46">
        <v>3012.3078609999998</v>
      </c>
      <c r="J46">
        <v>3089.295654</v>
      </c>
      <c r="K46">
        <v>3151.6047359999998</v>
      </c>
      <c r="L46">
        <v>3191.5732419999999</v>
      </c>
      <c r="M46">
        <v>3229.6767580000001</v>
      </c>
      <c r="N46">
        <v>3271.4704590000001</v>
      </c>
      <c r="O46">
        <v>3317.985107</v>
      </c>
      <c r="P46">
        <v>3354.90625</v>
      </c>
      <c r="Q46">
        <v>3371.117432</v>
      </c>
      <c r="R46">
        <v>3408.7929690000001</v>
      </c>
      <c r="S46">
        <v>3442.8320309999999</v>
      </c>
      <c r="T46">
        <v>3479.1533199999999</v>
      </c>
      <c r="U46">
        <v>3516.0185550000001</v>
      </c>
      <c r="V46">
        <v>3558.3469239999999</v>
      </c>
      <c r="W46">
        <v>3596.8100589999999</v>
      </c>
      <c r="X46">
        <v>3641.3256839999999</v>
      </c>
      <c r="Y46">
        <v>3690.6264649999998</v>
      </c>
      <c r="Z46">
        <v>3731.4282229999999</v>
      </c>
      <c r="AA46">
        <v>3777.0344239999999</v>
      </c>
      <c r="AB46">
        <v>3824.8403320000002</v>
      </c>
      <c r="AC46">
        <v>3870.1655270000001</v>
      </c>
      <c r="AD46">
        <v>3923.3879390000002</v>
      </c>
      <c r="AE46">
        <v>3976.6796880000002</v>
      </c>
      <c r="AF46">
        <v>4023.3027339999999</v>
      </c>
      <c r="AG46">
        <v>4068.594971</v>
      </c>
      <c r="AH46">
        <v>4121.7119140000004</v>
      </c>
      <c r="AI46">
        <v>4180.857422</v>
      </c>
      <c r="AJ46" s="12">
        <v>2.1000000000000001E-2</v>
      </c>
    </row>
    <row r="47" spans="1:36" ht="14.5" x14ac:dyDescent="0.35">
      <c r="A47" t="s">
        <v>109</v>
      </c>
      <c r="B47" t="s">
        <v>586</v>
      </c>
      <c r="C47" t="s">
        <v>730</v>
      </c>
      <c r="D47" t="s">
        <v>122</v>
      </c>
      <c r="F47">
        <v>22.434891</v>
      </c>
      <c r="G47">
        <v>22.421617999999999</v>
      </c>
      <c r="H47">
        <v>22.410634999999999</v>
      </c>
      <c r="I47">
        <v>22.401547999999998</v>
      </c>
      <c r="J47">
        <v>22.394031999999999</v>
      </c>
      <c r="K47">
        <v>22.387812</v>
      </c>
      <c r="L47">
        <v>22.382666</v>
      </c>
      <c r="M47">
        <v>22.378406999999999</v>
      </c>
      <c r="N47">
        <v>22.374884000000002</v>
      </c>
      <c r="O47">
        <v>22.371969</v>
      </c>
      <c r="P47">
        <v>22.369558000000001</v>
      </c>
      <c r="Q47">
        <v>22.367563000000001</v>
      </c>
      <c r="R47">
        <v>22.365911000000001</v>
      </c>
      <c r="S47">
        <v>22.364546000000001</v>
      </c>
      <c r="T47">
        <v>22.363416999999998</v>
      </c>
      <c r="U47">
        <v>22.362480000000001</v>
      </c>
      <c r="V47">
        <v>22.361708</v>
      </c>
      <c r="W47">
        <v>22.361066999999998</v>
      </c>
      <c r="X47">
        <v>22.360537999999998</v>
      </c>
      <c r="Y47">
        <v>22.360099999999999</v>
      </c>
      <c r="Z47">
        <v>22.359736999999999</v>
      </c>
      <c r="AA47">
        <v>22.359438000000001</v>
      </c>
      <c r="AB47">
        <v>22.359190000000002</v>
      </c>
      <c r="AC47">
        <v>22.358984</v>
      </c>
      <c r="AD47">
        <v>22.358813999999999</v>
      </c>
      <c r="AE47">
        <v>22.358673</v>
      </c>
      <c r="AF47">
        <v>22.358557000000001</v>
      </c>
      <c r="AG47">
        <v>22.358460999999998</v>
      </c>
      <c r="AH47">
        <v>22.358381000000001</v>
      </c>
      <c r="AI47">
        <v>22.358315000000001</v>
      </c>
      <c r="AJ47" s="12">
        <v>0</v>
      </c>
    </row>
    <row r="48" spans="1:36" ht="14.5" x14ac:dyDescent="0.35">
      <c r="A48" t="s">
        <v>9</v>
      </c>
      <c r="B48" t="s">
        <v>588</v>
      </c>
      <c r="C48" t="s">
        <v>731</v>
      </c>
      <c r="D48" t="s">
        <v>122</v>
      </c>
      <c r="F48">
        <v>537.703125</v>
      </c>
      <c r="G48">
        <v>545.34875499999998</v>
      </c>
      <c r="H48">
        <v>539.67163100000005</v>
      </c>
      <c r="I48">
        <v>539.22375499999998</v>
      </c>
      <c r="J48">
        <v>542.58715800000004</v>
      </c>
      <c r="K48">
        <v>545.14965800000004</v>
      </c>
      <c r="L48">
        <v>547.036743</v>
      </c>
      <c r="M48">
        <v>549.19799799999998</v>
      </c>
      <c r="N48">
        <v>547.83374000000003</v>
      </c>
      <c r="O48">
        <v>549.64349400000003</v>
      </c>
      <c r="P48">
        <v>549.11926300000005</v>
      </c>
      <c r="Q48">
        <v>549.31872599999997</v>
      </c>
      <c r="R48">
        <v>549.48425299999997</v>
      </c>
      <c r="S48">
        <v>549.62329099999999</v>
      </c>
      <c r="T48">
        <v>549.73779300000001</v>
      </c>
      <c r="U48">
        <v>549.99847399999999</v>
      </c>
      <c r="V48">
        <v>550.35229500000003</v>
      </c>
      <c r="W48">
        <v>550.70202600000005</v>
      </c>
      <c r="X48">
        <v>551.05041500000004</v>
      </c>
      <c r="Y48">
        <v>551.39324999999997</v>
      </c>
      <c r="Z48">
        <v>551.73486300000002</v>
      </c>
      <c r="AA48">
        <v>552.07397500000002</v>
      </c>
      <c r="AB48">
        <v>552.408997</v>
      </c>
      <c r="AC48">
        <v>552.74206500000003</v>
      </c>
      <c r="AD48">
        <v>553.07428000000004</v>
      </c>
      <c r="AE48">
        <v>553.40344200000004</v>
      </c>
      <c r="AF48">
        <v>553.73046899999997</v>
      </c>
      <c r="AG48">
        <v>554.056152</v>
      </c>
      <c r="AH48">
        <v>554.37951699999996</v>
      </c>
      <c r="AI48">
        <v>554.70135500000004</v>
      </c>
      <c r="AJ48" s="12">
        <v>1E-3</v>
      </c>
    </row>
    <row r="49" spans="1:36" ht="14.5" x14ac:dyDescent="0.35">
      <c r="A49" t="s">
        <v>110</v>
      </c>
      <c r="B49" t="s">
        <v>590</v>
      </c>
      <c r="C49" t="s">
        <v>732</v>
      </c>
      <c r="D49" t="s">
        <v>122</v>
      </c>
      <c r="F49">
        <v>402.12243699999999</v>
      </c>
      <c r="G49">
        <v>408.58813500000002</v>
      </c>
      <c r="H49">
        <v>405.11737099999999</v>
      </c>
      <c r="I49">
        <v>404.78070100000002</v>
      </c>
      <c r="J49">
        <v>407.30474900000002</v>
      </c>
      <c r="K49">
        <v>409.22909499999997</v>
      </c>
      <c r="L49">
        <v>410.64746100000002</v>
      </c>
      <c r="M49">
        <v>412.27038599999997</v>
      </c>
      <c r="N49">
        <v>411.24566700000003</v>
      </c>
      <c r="O49">
        <v>412.60449199999999</v>
      </c>
      <c r="P49">
        <v>412.20864899999998</v>
      </c>
      <c r="Q49">
        <v>412.35833700000001</v>
      </c>
      <c r="R49">
        <v>412.48217799999998</v>
      </c>
      <c r="S49">
        <v>412.58575400000001</v>
      </c>
      <c r="T49">
        <v>412.67089800000002</v>
      </c>
      <c r="U49">
        <v>412.86550899999997</v>
      </c>
      <c r="V49">
        <v>413.12994400000002</v>
      </c>
      <c r="W49">
        <v>413.39245599999998</v>
      </c>
      <c r="X49">
        <v>413.65313700000002</v>
      </c>
      <c r="Y49">
        <v>413.91204800000003</v>
      </c>
      <c r="Z49">
        <v>414.16891500000003</v>
      </c>
      <c r="AA49">
        <v>414.42382800000001</v>
      </c>
      <c r="AB49">
        <v>414.67672700000003</v>
      </c>
      <c r="AC49">
        <v>414.92770400000001</v>
      </c>
      <c r="AD49">
        <v>415.176849</v>
      </c>
      <c r="AE49">
        <v>415.42431599999998</v>
      </c>
      <c r="AF49">
        <v>415.67010499999998</v>
      </c>
      <c r="AG49">
        <v>415.91433699999999</v>
      </c>
      <c r="AH49">
        <v>416.15707400000002</v>
      </c>
      <c r="AI49">
        <v>416.39840700000002</v>
      </c>
      <c r="AJ49" s="12">
        <v>1E-3</v>
      </c>
    </row>
    <row r="50" spans="1:36" ht="14.5" x14ac:dyDescent="0.35">
      <c r="A50" t="s">
        <v>104</v>
      </c>
      <c r="B50" t="s">
        <v>592</v>
      </c>
      <c r="C50" t="s">
        <v>733</v>
      </c>
      <c r="D50" t="s">
        <v>122</v>
      </c>
      <c r="F50">
        <v>20.461241000000001</v>
      </c>
      <c r="G50">
        <v>19.790189999999999</v>
      </c>
      <c r="H50">
        <v>18.577483999999998</v>
      </c>
      <c r="I50">
        <v>18.562657999999999</v>
      </c>
      <c r="J50">
        <v>18.679366999999999</v>
      </c>
      <c r="K50">
        <v>18.766643999999999</v>
      </c>
      <c r="L50">
        <v>18.82938</v>
      </c>
      <c r="M50">
        <v>18.903067</v>
      </c>
      <c r="N50">
        <v>18.856854999999999</v>
      </c>
      <c r="O50">
        <v>18.918801999999999</v>
      </c>
      <c r="P50">
        <v>18.903721000000001</v>
      </c>
      <c r="Q50">
        <v>18.910616000000001</v>
      </c>
      <c r="R50">
        <v>18.916868000000001</v>
      </c>
      <c r="S50">
        <v>18.92268</v>
      </c>
      <c r="T50">
        <v>18.927703999999999</v>
      </c>
      <c r="U50">
        <v>18.938010999999999</v>
      </c>
      <c r="V50">
        <v>18.951756</v>
      </c>
      <c r="W50">
        <v>18.963802000000001</v>
      </c>
      <c r="X50">
        <v>18.976884999999999</v>
      </c>
      <c r="Y50">
        <v>18.986682999999999</v>
      </c>
      <c r="Z50">
        <v>18.997869000000001</v>
      </c>
      <c r="AA50">
        <v>19.009169</v>
      </c>
      <c r="AB50">
        <v>19.018823999999999</v>
      </c>
      <c r="AC50">
        <v>19.029070000000001</v>
      </c>
      <c r="AD50">
        <v>19.040801999999999</v>
      </c>
      <c r="AE50">
        <v>19.051625999999999</v>
      </c>
      <c r="AF50">
        <v>19.062536000000001</v>
      </c>
      <c r="AG50">
        <v>19.074103999999998</v>
      </c>
      <c r="AH50">
        <v>19.085204999999998</v>
      </c>
      <c r="AI50">
        <v>19.096606999999999</v>
      </c>
      <c r="AJ50" s="12">
        <v>-2E-3</v>
      </c>
    </row>
    <row r="51" spans="1:36" ht="14.5" x14ac:dyDescent="0.35">
      <c r="A51" t="s">
        <v>111</v>
      </c>
      <c r="B51" t="s">
        <v>594</v>
      </c>
      <c r="C51" t="s">
        <v>734</v>
      </c>
      <c r="D51" t="s">
        <v>122</v>
      </c>
      <c r="F51">
        <v>115.119415</v>
      </c>
      <c r="G51">
        <v>116.97041299999999</v>
      </c>
      <c r="H51">
        <v>115.97680699999999</v>
      </c>
      <c r="I51">
        <v>115.880424</v>
      </c>
      <c r="J51">
        <v>116.603004</v>
      </c>
      <c r="K51">
        <v>117.15389999999999</v>
      </c>
      <c r="L51">
        <v>117.55993700000001</v>
      </c>
      <c r="M51">
        <v>118.024559</v>
      </c>
      <c r="N51">
        <v>117.731201</v>
      </c>
      <c r="O51">
        <v>118.120216</v>
      </c>
      <c r="P51">
        <v>118.006882</v>
      </c>
      <c r="Q51">
        <v>118.049744</v>
      </c>
      <c r="R51">
        <v>118.08519</v>
      </c>
      <c r="S51">
        <v>118.11483800000001</v>
      </c>
      <c r="T51">
        <v>118.139214</v>
      </c>
      <c r="U51">
        <v>118.194923</v>
      </c>
      <c r="V51">
        <v>118.27063</v>
      </c>
      <c r="W51">
        <v>118.34577899999999</v>
      </c>
      <c r="X51">
        <v>118.42041</v>
      </c>
      <c r="Y51">
        <v>118.494522</v>
      </c>
      <c r="Z51">
        <v>118.568062</v>
      </c>
      <c r="AA51">
        <v>118.64102200000001</v>
      </c>
      <c r="AB51">
        <v>118.713425</v>
      </c>
      <c r="AC51">
        <v>118.78527800000001</v>
      </c>
      <c r="AD51">
        <v>118.856613</v>
      </c>
      <c r="AE51">
        <v>118.92746</v>
      </c>
      <c r="AF51">
        <v>118.997818</v>
      </c>
      <c r="AG51">
        <v>119.067734</v>
      </c>
      <c r="AH51">
        <v>119.13723</v>
      </c>
      <c r="AI51">
        <v>119.206306</v>
      </c>
      <c r="AJ51" s="12">
        <v>1E-3</v>
      </c>
    </row>
    <row r="52" spans="1:36" ht="14.5" x14ac:dyDescent="0.35">
      <c r="A52" t="s">
        <v>8</v>
      </c>
      <c r="B52" t="s">
        <v>596</v>
      </c>
      <c r="C52" t="s">
        <v>735</v>
      </c>
      <c r="D52" t="s">
        <v>122</v>
      </c>
      <c r="F52">
        <v>175.12567100000001</v>
      </c>
      <c r="G52">
        <v>199.400192</v>
      </c>
      <c r="H52">
        <v>211.32579000000001</v>
      </c>
      <c r="I52">
        <v>217.84545900000001</v>
      </c>
      <c r="J52">
        <v>221.70657299999999</v>
      </c>
      <c r="K52">
        <v>224.223602</v>
      </c>
      <c r="L52">
        <v>225.852982</v>
      </c>
      <c r="M52">
        <v>226.766907</v>
      </c>
      <c r="N52">
        <v>227.22096300000001</v>
      </c>
      <c r="O52">
        <v>227.62361100000001</v>
      </c>
      <c r="P52">
        <v>228.039795</v>
      </c>
      <c r="Q52">
        <v>227.957672</v>
      </c>
      <c r="R52">
        <v>227.73249799999999</v>
      </c>
      <c r="S52">
        <v>227.421097</v>
      </c>
      <c r="T52">
        <v>226.926514</v>
      </c>
      <c r="U52">
        <v>226.58166499999999</v>
      </c>
      <c r="V52">
        <v>226.33427399999999</v>
      </c>
      <c r="W52">
        <v>226.04068000000001</v>
      </c>
      <c r="X52">
        <v>225.20178200000001</v>
      </c>
      <c r="Y52">
        <v>224.45675700000001</v>
      </c>
      <c r="Z52">
        <v>223.568939</v>
      </c>
      <c r="AA52">
        <v>222.53797900000001</v>
      </c>
      <c r="AB52">
        <v>221.54235800000001</v>
      </c>
      <c r="AC52">
        <v>220.49520899999999</v>
      </c>
      <c r="AD52">
        <v>219.292664</v>
      </c>
      <c r="AE52">
        <v>218.10140999999999</v>
      </c>
      <c r="AF52">
        <v>216.69142199999999</v>
      </c>
      <c r="AG52">
        <v>215.01010099999999</v>
      </c>
      <c r="AH52">
        <v>213.01475500000001</v>
      </c>
      <c r="AI52">
        <v>210.57737700000001</v>
      </c>
      <c r="AJ52" s="12">
        <v>6.0000000000000001E-3</v>
      </c>
    </row>
    <row r="53" spans="1:36" ht="14.5" x14ac:dyDescent="0.35">
      <c r="A53" t="s">
        <v>112</v>
      </c>
      <c r="B53" t="s">
        <v>598</v>
      </c>
      <c r="C53" t="s">
        <v>736</v>
      </c>
      <c r="D53" t="s">
        <v>122</v>
      </c>
      <c r="F53">
        <v>75.313231999999999</v>
      </c>
      <c r="G53">
        <v>82.089530999999994</v>
      </c>
      <c r="H53">
        <v>86.692977999999997</v>
      </c>
      <c r="I53">
        <v>90.064269999999993</v>
      </c>
      <c r="J53">
        <v>92.387680000000003</v>
      </c>
      <c r="K53">
        <v>94.193466000000001</v>
      </c>
      <c r="L53">
        <v>95.518471000000005</v>
      </c>
      <c r="M53">
        <v>96.276381999999998</v>
      </c>
      <c r="N53">
        <v>96.685287000000002</v>
      </c>
      <c r="O53">
        <v>97.144073000000006</v>
      </c>
      <c r="P53">
        <v>97.692047000000002</v>
      </c>
      <c r="Q53">
        <v>97.729561000000004</v>
      </c>
      <c r="R53">
        <v>97.570175000000006</v>
      </c>
      <c r="S53">
        <v>97.256912</v>
      </c>
      <c r="T53">
        <v>96.751548999999997</v>
      </c>
      <c r="U53">
        <v>96.316826000000006</v>
      </c>
      <c r="V53">
        <v>95.774390999999994</v>
      </c>
      <c r="W53">
        <v>95.265297000000004</v>
      </c>
      <c r="X53">
        <v>94.576369999999997</v>
      </c>
      <c r="Y53">
        <v>94.018851999999995</v>
      </c>
      <c r="Z53">
        <v>93.417525999999995</v>
      </c>
      <c r="AA53">
        <v>92.731255000000004</v>
      </c>
      <c r="AB53">
        <v>92.131393000000003</v>
      </c>
      <c r="AC53">
        <v>91.537315000000007</v>
      </c>
      <c r="AD53">
        <v>90.839286999999999</v>
      </c>
      <c r="AE53">
        <v>90.224250999999995</v>
      </c>
      <c r="AF53">
        <v>89.512221999999994</v>
      </c>
      <c r="AG53">
        <v>88.689475999999999</v>
      </c>
      <c r="AH53">
        <v>87.816879</v>
      </c>
      <c r="AI53">
        <v>86.980957000000004</v>
      </c>
      <c r="AJ53" s="12">
        <v>5.0000000000000001E-3</v>
      </c>
    </row>
    <row r="54" spans="1:36" ht="14.5" x14ac:dyDescent="0.35">
      <c r="A54" t="s">
        <v>102</v>
      </c>
      <c r="B54" t="s">
        <v>600</v>
      </c>
      <c r="C54" t="s">
        <v>737</v>
      </c>
      <c r="D54" t="s">
        <v>122</v>
      </c>
      <c r="F54">
        <v>9.6433230000000005</v>
      </c>
      <c r="G54">
        <v>10.540934</v>
      </c>
      <c r="H54">
        <v>11.148802999999999</v>
      </c>
      <c r="I54">
        <v>11.600770000000001</v>
      </c>
      <c r="J54">
        <v>11.917157</v>
      </c>
      <c r="K54">
        <v>12.169338</v>
      </c>
      <c r="L54">
        <v>12.357654999999999</v>
      </c>
      <c r="M54">
        <v>12.472455</v>
      </c>
      <c r="N54">
        <v>12.542721</v>
      </c>
      <c r="O54">
        <v>12.621245999999999</v>
      </c>
      <c r="P54">
        <v>12.713088000000001</v>
      </c>
      <c r="Q54">
        <v>12.736143</v>
      </c>
      <c r="R54">
        <v>12.732991999999999</v>
      </c>
      <c r="S54">
        <v>12.709225</v>
      </c>
      <c r="T54">
        <v>12.659914000000001</v>
      </c>
      <c r="U54">
        <v>12.620424999999999</v>
      </c>
      <c r="V54">
        <v>12.566718</v>
      </c>
      <c r="W54">
        <v>12.517704</v>
      </c>
      <c r="X54">
        <v>12.443576</v>
      </c>
      <c r="Y54">
        <v>12.387663</v>
      </c>
      <c r="Z54">
        <v>12.324693999999999</v>
      </c>
      <c r="AA54">
        <v>12.250159999999999</v>
      </c>
      <c r="AB54">
        <v>12.187834000000001</v>
      </c>
      <c r="AC54">
        <v>12.126117000000001</v>
      </c>
      <c r="AD54">
        <v>12.050186</v>
      </c>
      <c r="AE54">
        <v>11.985734000000001</v>
      </c>
      <c r="AF54">
        <v>11.906828000000001</v>
      </c>
      <c r="AG54">
        <v>11.812537000000001</v>
      </c>
      <c r="AH54">
        <v>11.712026</v>
      </c>
      <c r="AI54">
        <v>11.616365999999999</v>
      </c>
      <c r="AJ54" s="12">
        <v>6.0000000000000001E-3</v>
      </c>
    </row>
    <row r="55" spans="1:36" ht="14.5" x14ac:dyDescent="0.35">
      <c r="A55" t="s">
        <v>94</v>
      </c>
      <c r="B55" t="s">
        <v>602</v>
      </c>
      <c r="C55" t="s">
        <v>738</v>
      </c>
      <c r="D55" t="s">
        <v>122</v>
      </c>
      <c r="F55">
        <v>5.1609999999999998E-3</v>
      </c>
      <c r="G55">
        <v>5.496E-3</v>
      </c>
      <c r="H55">
        <v>5.7359999999999998E-3</v>
      </c>
      <c r="I55">
        <v>5.8849999999999996E-3</v>
      </c>
      <c r="J55">
        <v>5.9800000000000001E-3</v>
      </c>
      <c r="K55">
        <v>6.0460000000000002E-3</v>
      </c>
      <c r="L55">
        <v>6.097E-3</v>
      </c>
      <c r="M55">
        <v>6.1120000000000002E-3</v>
      </c>
      <c r="N55">
        <v>6.1019999999999998E-3</v>
      </c>
      <c r="O55">
        <v>6.0910000000000001E-3</v>
      </c>
      <c r="P55">
        <v>6.0860000000000003E-3</v>
      </c>
      <c r="Q55">
        <v>6.051E-3</v>
      </c>
      <c r="R55">
        <v>6.0049999999999999E-3</v>
      </c>
      <c r="S55">
        <v>5.953E-3</v>
      </c>
      <c r="T55">
        <v>5.8919999999999997E-3</v>
      </c>
      <c r="U55">
        <v>5.8339999999999998E-3</v>
      </c>
      <c r="V55">
        <v>5.7679999999999997E-3</v>
      </c>
      <c r="W55">
        <v>5.705E-3</v>
      </c>
      <c r="X55">
        <v>5.6350000000000003E-3</v>
      </c>
      <c r="Y55">
        <v>5.5669999999999999E-3</v>
      </c>
      <c r="Z55">
        <v>5.4999999999999997E-3</v>
      </c>
      <c r="AA55">
        <v>5.4299999999999999E-3</v>
      </c>
      <c r="AB55">
        <v>5.3619999999999996E-3</v>
      </c>
      <c r="AC55">
        <v>5.2940000000000001E-3</v>
      </c>
      <c r="AD55">
        <v>5.2209999999999999E-3</v>
      </c>
      <c r="AE55">
        <v>5.1489999999999999E-3</v>
      </c>
      <c r="AF55">
        <v>5.078E-3</v>
      </c>
      <c r="AG55">
        <v>5.0010000000000002E-3</v>
      </c>
      <c r="AH55">
        <v>4.9189999999999998E-3</v>
      </c>
      <c r="AI55">
        <v>4.8370000000000002E-3</v>
      </c>
      <c r="AJ55" s="12">
        <v>-2E-3</v>
      </c>
    </row>
    <row r="56" spans="1:36" ht="14.5" x14ac:dyDescent="0.35">
      <c r="A56" t="s">
        <v>95</v>
      </c>
      <c r="B56" t="s">
        <v>604</v>
      </c>
      <c r="C56" t="s">
        <v>739</v>
      </c>
      <c r="D56" t="s">
        <v>122</v>
      </c>
      <c r="F56">
        <v>45.060589</v>
      </c>
      <c r="G56">
        <v>48.910423000000002</v>
      </c>
      <c r="H56">
        <v>51.438122</v>
      </c>
      <c r="I56">
        <v>53.268456</v>
      </c>
      <c r="J56">
        <v>54.502411000000002</v>
      </c>
      <c r="K56">
        <v>55.450690999999999</v>
      </c>
      <c r="L56">
        <v>56.114525</v>
      </c>
      <c r="M56">
        <v>56.457973000000003</v>
      </c>
      <c r="N56">
        <v>56.608898000000003</v>
      </c>
      <c r="O56">
        <v>56.796799</v>
      </c>
      <c r="P56">
        <v>57.038184999999999</v>
      </c>
      <c r="Q56">
        <v>56.982272999999999</v>
      </c>
      <c r="R56">
        <v>56.809921000000003</v>
      </c>
      <c r="S56">
        <v>56.540951</v>
      </c>
      <c r="T56">
        <v>56.149715</v>
      </c>
      <c r="U56">
        <v>55.791142000000001</v>
      </c>
      <c r="V56">
        <v>55.365161999999998</v>
      </c>
      <c r="W56">
        <v>54.947074999999998</v>
      </c>
      <c r="X56">
        <v>54.407032000000001</v>
      </c>
      <c r="Y56">
        <v>53.927959000000001</v>
      </c>
      <c r="Z56">
        <v>53.398918000000002</v>
      </c>
      <c r="AA56">
        <v>52.798279000000001</v>
      </c>
      <c r="AB56">
        <v>52.219101000000002</v>
      </c>
      <c r="AC56">
        <v>51.604584000000003</v>
      </c>
      <c r="AD56">
        <v>50.88467</v>
      </c>
      <c r="AE56">
        <v>50.147407999999999</v>
      </c>
      <c r="AF56">
        <v>49.255951000000003</v>
      </c>
      <c r="AG56">
        <v>48.159224999999999</v>
      </c>
      <c r="AH56">
        <v>46.7896</v>
      </c>
      <c r="AI56">
        <v>44.974155000000003</v>
      </c>
      <c r="AJ56" s="12">
        <v>0</v>
      </c>
    </row>
    <row r="57" spans="1:36" ht="14.5" x14ac:dyDescent="0.35">
      <c r="A57" t="s">
        <v>96</v>
      </c>
      <c r="B57" t="s">
        <v>606</v>
      </c>
      <c r="C57" t="s">
        <v>740</v>
      </c>
      <c r="D57" t="s">
        <v>122</v>
      </c>
      <c r="F57">
        <v>19.164963</v>
      </c>
      <c r="G57">
        <v>21.02298</v>
      </c>
      <c r="H57">
        <v>22.358467000000001</v>
      </c>
      <c r="I57">
        <v>23.335905</v>
      </c>
      <c r="J57">
        <v>24.015098999999999</v>
      </c>
      <c r="K57">
        <v>24.532710999999999</v>
      </c>
      <c r="L57">
        <v>24.923483000000001</v>
      </c>
      <c r="M57">
        <v>25.149429000000001</v>
      </c>
      <c r="N57">
        <v>25.266787999999998</v>
      </c>
      <c r="O57">
        <v>25.382044</v>
      </c>
      <c r="P57">
        <v>25.510753999999999</v>
      </c>
      <c r="Q57">
        <v>25.501729999999998</v>
      </c>
      <c r="R57">
        <v>25.436585999999998</v>
      </c>
      <c r="S57">
        <v>25.330863999999998</v>
      </c>
      <c r="T57">
        <v>25.177016999999999</v>
      </c>
      <c r="U57">
        <v>25.038975000000001</v>
      </c>
      <c r="V57">
        <v>24.867069000000001</v>
      </c>
      <c r="W57">
        <v>24.70186</v>
      </c>
      <c r="X57">
        <v>24.494648000000002</v>
      </c>
      <c r="Y57">
        <v>24.317627000000002</v>
      </c>
      <c r="Z57">
        <v>24.134003</v>
      </c>
      <c r="AA57">
        <v>23.926787999999998</v>
      </c>
      <c r="AB57">
        <v>23.738327000000002</v>
      </c>
      <c r="AC57">
        <v>23.551292</v>
      </c>
      <c r="AD57">
        <v>23.335457000000002</v>
      </c>
      <c r="AE57">
        <v>23.138323</v>
      </c>
      <c r="AF57">
        <v>22.922705000000001</v>
      </c>
      <c r="AG57">
        <v>22.679783</v>
      </c>
      <c r="AH57">
        <v>22.419288999999999</v>
      </c>
      <c r="AI57">
        <v>22.166677</v>
      </c>
      <c r="AJ57" s="12">
        <v>5.0000000000000001E-3</v>
      </c>
    </row>
    <row r="58" spans="1:36" ht="14.5" x14ac:dyDescent="0.35">
      <c r="A58" t="s">
        <v>97</v>
      </c>
      <c r="B58" t="s">
        <v>608</v>
      </c>
      <c r="C58" t="s">
        <v>741</v>
      </c>
      <c r="D58" t="s">
        <v>122</v>
      </c>
      <c r="F58">
        <v>1.0136350000000001</v>
      </c>
      <c r="G58">
        <v>1.1214280000000001</v>
      </c>
      <c r="H58">
        <v>1.1965779999999999</v>
      </c>
      <c r="I58">
        <v>1.253755</v>
      </c>
      <c r="J58">
        <v>1.2953699999999999</v>
      </c>
      <c r="K58">
        <v>1.3301050000000001</v>
      </c>
      <c r="L58">
        <v>1.357456</v>
      </c>
      <c r="M58">
        <v>1.375831</v>
      </c>
      <c r="N58">
        <v>1.3886940000000001</v>
      </c>
      <c r="O58">
        <v>1.4023129999999999</v>
      </c>
      <c r="P58">
        <v>1.4178390000000001</v>
      </c>
      <c r="Q58">
        <v>1.4246030000000001</v>
      </c>
      <c r="R58">
        <v>1.4278219999999999</v>
      </c>
      <c r="S58">
        <v>1.4284509999999999</v>
      </c>
      <c r="T58">
        <v>1.4261349999999999</v>
      </c>
      <c r="U58">
        <v>1.4251339999999999</v>
      </c>
      <c r="V58">
        <v>1.4221159999999999</v>
      </c>
      <c r="W58">
        <v>1.4197329999999999</v>
      </c>
      <c r="X58">
        <v>1.4140159999999999</v>
      </c>
      <c r="Y58">
        <v>1.4105300000000001</v>
      </c>
      <c r="Z58">
        <v>1.406185</v>
      </c>
      <c r="AA58">
        <v>1.4003129999999999</v>
      </c>
      <c r="AB58">
        <v>1.3960170000000001</v>
      </c>
      <c r="AC58">
        <v>1.391753</v>
      </c>
      <c r="AD58">
        <v>1.385535</v>
      </c>
      <c r="AE58">
        <v>1.380744</v>
      </c>
      <c r="AF58">
        <v>1.374058</v>
      </c>
      <c r="AG58">
        <v>1.3654170000000001</v>
      </c>
      <c r="AH58">
        <v>1.3559969999999999</v>
      </c>
      <c r="AI58">
        <v>1.3470800000000001</v>
      </c>
      <c r="AJ58" s="12">
        <v>0.01</v>
      </c>
    </row>
    <row r="59" spans="1:36" ht="14.5" x14ac:dyDescent="0.35">
      <c r="A59" t="s">
        <v>98</v>
      </c>
      <c r="B59" t="s">
        <v>610</v>
      </c>
      <c r="C59" t="s">
        <v>742</v>
      </c>
      <c r="D59" t="s">
        <v>122</v>
      </c>
      <c r="F59">
        <v>0.41080800000000001</v>
      </c>
      <c r="G59">
        <v>0.47196700000000003</v>
      </c>
      <c r="H59">
        <v>0.52781999999999996</v>
      </c>
      <c r="I59">
        <v>0.58121599999999995</v>
      </c>
      <c r="J59">
        <v>0.63278500000000004</v>
      </c>
      <c r="K59">
        <v>0.68526399999999998</v>
      </c>
      <c r="L59">
        <v>0.739618</v>
      </c>
      <c r="M59">
        <v>0.79476100000000005</v>
      </c>
      <c r="N59">
        <v>0.85218000000000005</v>
      </c>
      <c r="O59">
        <v>0.91561099999999995</v>
      </c>
      <c r="P59">
        <v>0.98605200000000004</v>
      </c>
      <c r="Q59">
        <v>1.0587519999999999</v>
      </c>
      <c r="R59">
        <v>1.136935</v>
      </c>
      <c r="S59">
        <v>1.221665</v>
      </c>
      <c r="T59">
        <v>1.313231</v>
      </c>
      <c r="U59">
        <v>1.4158059999999999</v>
      </c>
      <c r="V59">
        <v>1.5282180000000001</v>
      </c>
      <c r="W59">
        <v>1.6540509999999999</v>
      </c>
      <c r="X59">
        <v>1.7924979999999999</v>
      </c>
      <c r="Y59">
        <v>1.9507209999999999</v>
      </c>
      <c r="Z59">
        <v>2.1296390000000001</v>
      </c>
      <c r="AA59">
        <v>2.3318880000000002</v>
      </c>
      <c r="AB59">
        <v>2.5665460000000002</v>
      </c>
      <c r="AC59">
        <v>2.840255</v>
      </c>
      <c r="AD59">
        <v>3.1604169999999998</v>
      </c>
      <c r="AE59">
        <v>3.5493030000000001</v>
      </c>
      <c r="AF59">
        <v>4.0302100000000003</v>
      </c>
      <c r="AG59">
        <v>4.6503500000000004</v>
      </c>
      <c r="AH59">
        <v>5.518154</v>
      </c>
      <c r="AI59">
        <v>6.8551640000000003</v>
      </c>
      <c r="AJ59" s="12">
        <v>0.10199999999999999</v>
      </c>
    </row>
    <row r="60" spans="1:36" ht="14.5" x14ac:dyDescent="0.35">
      <c r="A60" t="s">
        <v>99</v>
      </c>
      <c r="B60" t="s">
        <v>612</v>
      </c>
      <c r="C60" t="s">
        <v>743</v>
      </c>
      <c r="D60" t="s">
        <v>122</v>
      </c>
      <c r="F60">
        <v>1.4751999999999999E-2</v>
      </c>
      <c r="G60">
        <v>1.6302000000000001E-2</v>
      </c>
      <c r="H60">
        <v>1.7451999999999999E-2</v>
      </c>
      <c r="I60">
        <v>1.8290000000000001E-2</v>
      </c>
      <c r="J60">
        <v>1.8873000000000001E-2</v>
      </c>
      <c r="K60">
        <v>1.9307000000000001E-2</v>
      </c>
      <c r="L60">
        <v>1.9635E-2</v>
      </c>
      <c r="M60">
        <v>1.9817999999999999E-2</v>
      </c>
      <c r="N60">
        <v>1.9900000000000001E-2</v>
      </c>
      <c r="O60">
        <v>1.9973000000000001E-2</v>
      </c>
      <c r="P60">
        <v>2.0046000000000001E-2</v>
      </c>
      <c r="Q60">
        <v>2.0005999999999999E-2</v>
      </c>
      <c r="R60">
        <v>1.9921000000000001E-2</v>
      </c>
      <c r="S60">
        <v>1.9803000000000001E-2</v>
      </c>
      <c r="T60">
        <v>1.9649E-2</v>
      </c>
      <c r="U60">
        <v>1.9505000000000002E-2</v>
      </c>
      <c r="V60">
        <v>1.9332999999999999E-2</v>
      </c>
      <c r="W60">
        <v>1.9162999999999999E-2</v>
      </c>
      <c r="X60">
        <v>1.8963000000000001E-2</v>
      </c>
      <c r="Y60">
        <v>1.8780999999999999E-2</v>
      </c>
      <c r="Z60">
        <v>1.8596000000000001E-2</v>
      </c>
      <c r="AA60">
        <v>1.8394000000000001E-2</v>
      </c>
      <c r="AB60">
        <v>1.8201999999999999E-2</v>
      </c>
      <c r="AC60">
        <v>1.8010999999999999E-2</v>
      </c>
      <c r="AD60">
        <v>1.7798000000000001E-2</v>
      </c>
      <c r="AE60">
        <v>1.7596000000000001E-2</v>
      </c>
      <c r="AF60">
        <v>1.7385000000000001E-2</v>
      </c>
      <c r="AG60">
        <v>1.7155E-2</v>
      </c>
      <c r="AH60">
        <v>1.6909E-2</v>
      </c>
      <c r="AI60">
        <v>1.6667000000000001E-2</v>
      </c>
      <c r="AJ60" s="12">
        <v>4.0000000000000001E-3</v>
      </c>
    </row>
    <row r="61" spans="1:36" ht="14.5" x14ac:dyDescent="0.35">
      <c r="A61" t="s">
        <v>113</v>
      </c>
      <c r="B61" t="s">
        <v>614</v>
      </c>
      <c r="C61" t="s">
        <v>744</v>
      </c>
      <c r="D61" t="s">
        <v>122</v>
      </c>
      <c r="F61">
        <v>24.198651999999999</v>
      </c>
      <c r="G61">
        <v>27.012305999999999</v>
      </c>
      <c r="H61">
        <v>29.212630999999998</v>
      </c>
      <c r="I61">
        <v>30.957491000000001</v>
      </c>
      <c r="J61">
        <v>32.341728000000003</v>
      </c>
      <c r="K61">
        <v>33.455863999999998</v>
      </c>
      <c r="L61">
        <v>34.358207999999998</v>
      </c>
      <c r="M61">
        <v>35.101486000000001</v>
      </c>
      <c r="N61">
        <v>35.729759000000001</v>
      </c>
      <c r="O61">
        <v>36.272857999999999</v>
      </c>
      <c r="P61">
        <v>36.745235000000001</v>
      </c>
      <c r="Q61">
        <v>37.157916999999998</v>
      </c>
      <c r="R61">
        <v>37.519179999999999</v>
      </c>
      <c r="S61">
        <v>37.836520999999998</v>
      </c>
      <c r="T61">
        <v>38.120975000000001</v>
      </c>
      <c r="U61">
        <v>38.371074999999998</v>
      </c>
      <c r="V61">
        <v>38.582680000000003</v>
      </c>
      <c r="W61">
        <v>38.780827000000002</v>
      </c>
      <c r="X61">
        <v>38.998050999999997</v>
      </c>
      <c r="Y61">
        <v>39.207397</v>
      </c>
      <c r="Z61">
        <v>39.410442000000003</v>
      </c>
      <c r="AA61">
        <v>39.611862000000002</v>
      </c>
      <c r="AB61">
        <v>39.810284000000003</v>
      </c>
      <c r="AC61">
        <v>40.004852</v>
      </c>
      <c r="AD61">
        <v>40.199120000000001</v>
      </c>
      <c r="AE61">
        <v>40.391823000000002</v>
      </c>
      <c r="AF61">
        <v>40.581470000000003</v>
      </c>
      <c r="AG61">
        <v>40.771324</v>
      </c>
      <c r="AH61">
        <v>40.965553</v>
      </c>
      <c r="AI61">
        <v>41.161906999999999</v>
      </c>
      <c r="AJ61" s="12">
        <v>1.7999999999999999E-2</v>
      </c>
    </row>
    <row r="62" spans="1:36" ht="14.5" x14ac:dyDescent="0.35">
      <c r="A62" t="s">
        <v>102</v>
      </c>
      <c r="B62" t="s">
        <v>616</v>
      </c>
      <c r="C62" t="s">
        <v>745</v>
      </c>
      <c r="D62" t="s">
        <v>122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6</v>
      </c>
    </row>
    <row r="63" spans="1:36" ht="14.5" x14ac:dyDescent="0.35">
      <c r="A63" t="s">
        <v>94</v>
      </c>
      <c r="B63" t="s">
        <v>618</v>
      </c>
      <c r="C63" t="s">
        <v>746</v>
      </c>
      <c r="D63" t="s">
        <v>122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6</v>
      </c>
    </row>
    <row r="64" spans="1:36" ht="14.5" x14ac:dyDescent="0.35">
      <c r="A64" t="s">
        <v>95</v>
      </c>
      <c r="B64" t="s">
        <v>620</v>
      </c>
      <c r="C64" t="s">
        <v>747</v>
      </c>
      <c r="D64" t="s">
        <v>122</v>
      </c>
      <c r="F64">
        <v>24.198651999999999</v>
      </c>
      <c r="G64">
        <v>27.012305999999999</v>
      </c>
      <c r="H64">
        <v>29.212630999999998</v>
      </c>
      <c r="I64">
        <v>30.957491000000001</v>
      </c>
      <c r="J64">
        <v>32.341728000000003</v>
      </c>
      <c r="K64">
        <v>33.455863999999998</v>
      </c>
      <c r="L64">
        <v>34.358207999999998</v>
      </c>
      <c r="M64">
        <v>35.101486000000001</v>
      </c>
      <c r="N64">
        <v>35.729759000000001</v>
      </c>
      <c r="O64">
        <v>36.272857999999999</v>
      </c>
      <c r="P64">
        <v>36.745235000000001</v>
      </c>
      <c r="Q64">
        <v>37.157916999999998</v>
      </c>
      <c r="R64">
        <v>37.519179999999999</v>
      </c>
      <c r="S64">
        <v>37.836520999999998</v>
      </c>
      <c r="T64">
        <v>38.120975000000001</v>
      </c>
      <c r="U64">
        <v>38.371074999999998</v>
      </c>
      <c r="V64">
        <v>38.582680000000003</v>
      </c>
      <c r="W64">
        <v>38.780827000000002</v>
      </c>
      <c r="X64">
        <v>38.998050999999997</v>
      </c>
      <c r="Y64">
        <v>39.207397</v>
      </c>
      <c r="Z64">
        <v>39.410442000000003</v>
      </c>
      <c r="AA64">
        <v>39.611862000000002</v>
      </c>
      <c r="AB64">
        <v>39.810284000000003</v>
      </c>
      <c r="AC64">
        <v>40.004852</v>
      </c>
      <c r="AD64">
        <v>40.199120000000001</v>
      </c>
      <c r="AE64">
        <v>40.391823000000002</v>
      </c>
      <c r="AF64">
        <v>40.581470000000003</v>
      </c>
      <c r="AG64">
        <v>40.771324</v>
      </c>
      <c r="AH64">
        <v>40.965553</v>
      </c>
      <c r="AI64">
        <v>41.161906999999999</v>
      </c>
      <c r="AJ64" s="12">
        <v>1.7999999999999999E-2</v>
      </c>
    </row>
    <row r="65" spans="1:36" ht="14.5" x14ac:dyDescent="0.35">
      <c r="A65" t="s">
        <v>96</v>
      </c>
      <c r="B65" t="s">
        <v>622</v>
      </c>
      <c r="C65" t="s">
        <v>748</v>
      </c>
      <c r="D65" t="s">
        <v>122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t="s">
        <v>6</v>
      </c>
    </row>
    <row r="66" spans="1:36" ht="14.5" x14ac:dyDescent="0.35">
      <c r="A66" t="s">
        <v>97</v>
      </c>
      <c r="B66" t="s">
        <v>624</v>
      </c>
      <c r="C66" t="s">
        <v>749</v>
      </c>
      <c r="D66" t="s">
        <v>122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6</v>
      </c>
    </row>
    <row r="67" spans="1:36" ht="14.5" x14ac:dyDescent="0.35">
      <c r="A67" t="s">
        <v>98</v>
      </c>
      <c r="B67" t="s">
        <v>626</v>
      </c>
      <c r="C67" t="s">
        <v>750</v>
      </c>
      <c r="D67" t="s">
        <v>122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6</v>
      </c>
    </row>
    <row r="68" spans="1:36" ht="14.5" x14ac:dyDescent="0.35">
      <c r="A68" t="s">
        <v>99</v>
      </c>
      <c r="B68" t="s">
        <v>628</v>
      </c>
      <c r="C68" t="s">
        <v>751</v>
      </c>
      <c r="D68" t="s">
        <v>122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 t="s">
        <v>6</v>
      </c>
    </row>
    <row r="69" spans="1:36" ht="14.5" x14ac:dyDescent="0.35">
      <c r="A69" t="s">
        <v>114</v>
      </c>
      <c r="B69" t="s">
        <v>630</v>
      </c>
      <c r="C69" t="s">
        <v>752</v>
      </c>
      <c r="D69" t="s">
        <v>122</v>
      </c>
      <c r="F69">
        <v>76.044501999999994</v>
      </c>
      <c r="G69">
        <v>90.79213</v>
      </c>
      <c r="H69">
        <v>95.971183999999994</v>
      </c>
      <c r="I69">
        <v>97.429085000000001</v>
      </c>
      <c r="J69">
        <v>97.634795999999994</v>
      </c>
      <c r="K69">
        <v>97.284903999999997</v>
      </c>
      <c r="L69">
        <v>96.741660999999993</v>
      </c>
      <c r="M69">
        <v>96.209746999999993</v>
      </c>
      <c r="N69">
        <v>95.684082000000004</v>
      </c>
      <c r="O69">
        <v>95.148360999999994</v>
      </c>
      <c r="P69">
        <v>94.614684999999994</v>
      </c>
      <c r="Q69">
        <v>94.155013999999994</v>
      </c>
      <c r="R69">
        <v>93.805999999999997</v>
      </c>
      <c r="S69">
        <v>93.575080999999997</v>
      </c>
      <c r="T69">
        <v>93.392753999999996</v>
      </c>
      <c r="U69">
        <v>93.334914999999995</v>
      </c>
      <c r="V69">
        <v>93.530533000000005</v>
      </c>
      <c r="W69">
        <v>93.673462000000001</v>
      </c>
      <c r="X69">
        <v>93.444473000000002</v>
      </c>
      <c r="Y69">
        <v>93.205589000000003</v>
      </c>
      <c r="Z69">
        <v>92.894690999999995</v>
      </c>
      <c r="AA69">
        <v>92.550583000000003</v>
      </c>
      <c r="AB69">
        <v>92.190781000000001</v>
      </c>
      <c r="AC69">
        <v>91.816612000000006</v>
      </c>
      <c r="AD69">
        <v>91.437714</v>
      </c>
      <c r="AE69">
        <v>91.057372999999998</v>
      </c>
      <c r="AF69">
        <v>90.650406000000004</v>
      </c>
      <c r="AG69">
        <v>90.221801999999997</v>
      </c>
      <c r="AH69">
        <v>89.772278</v>
      </c>
      <c r="AI69">
        <v>89.311194999999998</v>
      </c>
      <c r="AJ69" s="12">
        <v>6.0000000000000001E-3</v>
      </c>
    </row>
    <row r="70" spans="1:36" ht="14.5" x14ac:dyDescent="0.35">
      <c r="A70" t="s">
        <v>102</v>
      </c>
      <c r="B70" t="s">
        <v>632</v>
      </c>
      <c r="C70" t="s">
        <v>753</v>
      </c>
      <c r="D70" t="s">
        <v>122</v>
      </c>
      <c r="F70">
        <v>4.5499660000000004</v>
      </c>
      <c r="G70">
        <v>5.4323610000000002</v>
      </c>
      <c r="H70">
        <v>5.7422389999999996</v>
      </c>
      <c r="I70">
        <v>5.8294680000000003</v>
      </c>
      <c r="J70">
        <v>5.8417770000000004</v>
      </c>
      <c r="K70">
        <v>5.8208419999999998</v>
      </c>
      <c r="L70">
        <v>5.7883389999999997</v>
      </c>
      <c r="M70">
        <v>5.7565119999999999</v>
      </c>
      <c r="N70">
        <v>5.72506</v>
      </c>
      <c r="O70">
        <v>5.6930069999999997</v>
      </c>
      <c r="P70">
        <v>5.6610750000000003</v>
      </c>
      <c r="Q70">
        <v>5.6335709999999999</v>
      </c>
      <c r="R70">
        <v>5.6126889999999996</v>
      </c>
      <c r="S70">
        <v>5.5988730000000002</v>
      </c>
      <c r="T70">
        <v>5.5879630000000002</v>
      </c>
      <c r="U70">
        <v>5.5845029999999998</v>
      </c>
      <c r="V70">
        <v>5.5962059999999996</v>
      </c>
      <c r="W70">
        <v>5.6047589999999996</v>
      </c>
      <c r="X70">
        <v>5.5910580000000003</v>
      </c>
      <c r="Y70">
        <v>5.576765</v>
      </c>
      <c r="Z70">
        <v>5.5581630000000004</v>
      </c>
      <c r="AA70">
        <v>5.5375730000000001</v>
      </c>
      <c r="AB70">
        <v>5.5160460000000002</v>
      </c>
      <c r="AC70">
        <v>5.4936579999999999</v>
      </c>
      <c r="AD70">
        <v>5.470987</v>
      </c>
      <c r="AE70">
        <v>5.4482299999999997</v>
      </c>
      <c r="AF70">
        <v>5.4238799999999996</v>
      </c>
      <c r="AG70">
        <v>5.3982349999999997</v>
      </c>
      <c r="AH70">
        <v>5.37134</v>
      </c>
      <c r="AI70">
        <v>5.3437510000000001</v>
      </c>
      <c r="AJ70" s="12">
        <v>6.0000000000000001E-3</v>
      </c>
    </row>
    <row r="71" spans="1:36" ht="14.5" x14ac:dyDescent="0.35">
      <c r="A71" t="s">
        <v>94</v>
      </c>
      <c r="B71" t="s">
        <v>634</v>
      </c>
      <c r="C71" t="s">
        <v>754</v>
      </c>
      <c r="D71" t="s">
        <v>122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t="s">
        <v>6</v>
      </c>
    </row>
    <row r="72" spans="1:36" ht="14.5" x14ac:dyDescent="0.35">
      <c r="A72" t="s">
        <v>95</v>
      </c>
      <c r="B72" t="s">
        <v>636</v>
      </c>
      <c r="C72" t="s">
        <v>755</v>
      </c>
      <c r="D72" t="s">
        <v>122</v>
      </c>
      <c r="F72">
        <v>66.903946000000005</v>
      </c>
      <c r="G72">
        <v>79.866623000000004</v>
      </c>
      <c r="H72">
        <v>84.410392999999999</v>
      </c>
      <c r="I72">
        <v>85.676758000000007</v>
      </c>
      <c r="J72">
        <v>85.841071999999997</v>
      </c>
      <c r="K72">
        <v>85.516707999999994</v>
      </c>
      <c r="L72">
        <v>85.022239999999996</v>
      </c>
      <c r="M72">
        <v>84.537384000000003</v>
      </c>
      <c r="N72">
        <v>84.058197000000007</v>
      </c>
      <c r="O72">
        <v>83.57029</v>
      </c>
      <c r="P72">
        <v>83.087447999999995</v>
      </c>
      <c r="Q72">
        <v>82.669296000000003</v>
      </c>
      <c r="R72">
        <v>82.348731999999998</v>
      </c>
      <c r="S72">
        <v>82.131691000000004</v>
      </c>
      <c r="T72">
        <v>81.956665000000001</v>
      </c>
      <c r="U72">
        <v>81.890297000000004</v>
      </c>
      <c r="V72">
        <v>82.045471000000006</v>
      </c>
      <c r="W72">
        <v>82.153717</v>
      </c>
      <c r="X72">
        <v>81.93544</v>
      </c>
      <c r="Y72">
        <v>81.707840000000004</v>
      </c>
      <c r="Z72">
        <v>81.416816999999995</v>
      </c>
      <c r="AA72">
        <v>81.096405000000004</v>
      </c>
      <c r="AB72">
        <v>80.761443999999997</v>
      </c>
      <c r="AC72">
        <v>80.413048000000003</v>
      </c>
      <c r="AD72">
        <v>80.060181</v>
      </c>
      <c r="AE72">
        <v>79.705521000000005</v>
      </c>
      <c r="AF72">
        <v>79.327445999999995</v>
      </c>
      <c r="AG72">
        <v>78.930412000000004</v>
      </c>
      <c r="AH72">
        <v>78.515174999999999</v>
      </c>
      <c r="AI72">
        <v>78.090041999999997</v>
      </c>
      <c r="AJ72" s="12">
        <v>5.0000000000000001E-3</v>
      </c>
    </row>
    <row r="73" spans="1:36" ht="14.5" x14ac:dyDescent="0.35">
      <c r="A73" t="s">
        <v>96</v>
      </c>
      <c r="B73" t="s">
        <v>638</v>
      </c>
      <c r="C73" t="s">
        <v>756</v>
      </c>
      <c r="D73" t="s">
        <v>122</v>
      </c>
      <c r="F73">
        <v>0.87057399999999996</v>
      </c>
      <c r="G73">
        <v>1.0516920000000001</v>
      </c>
      <c r="H73">
        <v>1.1237379999999999</v>
      </c>
      <c r="I73">
        <v>1.1567270000000001</v>
      </c>
      <c r="J73">
        <v>1.1757610000000001</v>
      </c>
      <c r="K73">
        <v>1.18828</v>
      </c>
      <c r="L73">
        <v>1.1985840000000001</v>
      </c>
      <c r="M73">
        <v>1.2093670000000001</v>
      </c>
      <c r="N73">
        <v>1.2200660000000001</v>
      </c>
      <c r="O73">
        <v>1.230507</v>
      </c>
      <c r="P73">
        <v>1.237716</v>
      </c>
      <c r="Q73">
        <v>1.2461850000000001</v>
      </c>
      <c r="R73">
        <v>1.2556890000000001</v>
      </c>
      <c r="S73">
        <v>1.2669239999999999</v>
      </c>
      <c r="T73">
        <v>1.279453</v>
      </c>
      <c r="U73">
        <v>1.2942689999999999</v>
      </c>
      <c r="V73">
        <v>1.3134410000000001</v>
      </c>
      <c r="W73">
        <v>1.332581</v>
      </c>
      <c r="X73">
        <v>1.34677</v>
      </c>
      <c r="Y73">
        <v>1.3614630000000001</v>
      </c>
      <c r="Z73">
        <v>1.375402</v>
      </c>
      <c r="AA73">
        <v>1.389122</v>
      </c>
      <c r="AB73">
        <v>1.40341</v>
      </c>
      <c r="AC73">
        <v>1.418331</v>
      </c>
      <c r="AD73">
        <v>1.4335059999999999</v>
      </c>
      <c r="AE73">
        <v>1.449198</v>
      </c>
      <c r="AF73">
        <v>1.4645550000000001</v>
      </c>
      <c r="AG73">
        <v>1.479595</v>
      </c>
      <c r="AH73">
        <v>1.4942040000000001</v>
      </c>
      <c r="AI73">
        <v>1.508394</v>
      </c>
      <c r="AJ73" s="12">
        <v>1.9E-2</v>
      </c>
    </row>
    <row r="74" spans="1:36" ht="14.5" x14ac:dyDescent="0.35">
      <c r="A74" t="s">
        <v>97</v>
      </c>
      <c r="B74" t="s">
        <v>640</v>
      </c>
      <c r="C74" t="s">
        <v>757</v>
      </c>
      <c r="D74" t="s">
        <v>122</v>
      </c>
      <c r="F74">
        <v>3.7200169999999999</v>
      </c>
      <c r="G74">
        <v>4.4414559999999996</v>
      </c>
      <c r="H74">
        <v>4.6948090000000002</v>
      </c>
      <c r="I74">
        <v>4.7661290000000003</v>
      </c>
      <c r="J74">
        <v>4.776192</v>
      </c>
      <c r="K74">
        <v>4.7590760000000003</v>
      </c>
      <c r="L74">
        <v>4.7325010000000001</v>
      </c>
      <c r="M74">
        <v>4.7064789999999999</v>
      </c>
      <c r="N74">
        <v>4.6807660000000002</v>
      </c>
      <c r="O74">
        <v>4.6545579999999998</v>
      </c>
      <c r="P74">
        <v>4.6284510000000001</v>
      </c>
      <c r="Q74">
        <v>4.6059640000000002</v>
      </c>
      <c r="R74">
        <v>4.5888910000000003</v>
      </c>
      <c r="S74">
        <v>4.5775959999999998</v>
      </c>
      <c r="T74">
        <v>4.568676</v>
      </c>
      <c r="U74">
        <v>4.5658450000000004</v>
      </c>
      <c r="V74">
        <v>4.5754159999999997</v>
      </c>
      <c r="W74">
        <v>4.5824069999999999</v>
      </c>
      <c r="X74">
        <v>4.5712060000000001</v>
      </c>
      <c r="Y74">
        <v>4.55952</v>
      </c>
      <c r="Z74">
        <v>4.5443110000000004</v>
      </c>
      <c r="AA74">
        <v>4.5274770000000002</v>
      </c>
      <c r="AB74">
        <v>4.5098760000000002</v>
      </c>
      <c r="AC74">
        <v>4.4915719999999997</v>
      </c>
      <c r="AD74">
        <v>4.4730369999999997</v>
      </c>
      <c r="AE74">
        <v>4.4544319999999997</v>
      </c>
      <c r="AF74">
        <v>4.4345220000000003</v>
      </c>
      <c r="AG74">
        <v>4.4135559999999998</v>
      </c>
      <c r="AH74">
        <v>4.3915660000000001</v>
      </c>
      <c r="AI74">
        <v>4.3690100000000003</v>
      </c>
      <c r="AJ74" s="12">
        <v>6.0000000000000001E-3</v>
      </c>
    </row>
    <row r="75" spans="1:36" ht="14.5" x14ac:dyDescent="0.35">
      <c r="A75" t="s">
        <v>98</v>
      </c>
      <c r="B75" t="s">
        <v>642</v>
      </c>
      <c r="C75" t="s">
        <v>758</v>
      </c>
      <c r="D75" t="s">
        <v>122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6</v>
      </c>
    </row>
    <row r="76" spans="1:36" ht="14.5" x14ac:dyDescent="0.35">
      <c r="A76" t="s">
        <v>99</v>
      </c>
      <c r="B76" t="s">
        <v>644</v>
      </c>
      <c r="C76" t="s">
        <v>759</v>
      </c>
      <c r="D76" t="s">
        <v>122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6</v>
      </c>
    </row>
    <row r="77" spans="1:36" ht="14.5" x14ac:dyDescent="0.35">
      <c r="A77" t="s">
        <v>7</v>
      </c>
      <c r="B77" t="s">
        <v>646</v>
      </c>
      <c r="C77" t="s">
        <v>760</v>
      </c>
      <c r="D77" t="s">
        <v>122</v>
      </c>
      <c r="F77">
        <v>35.747318</v>
      </c>
      <c r="G77">
        <v>40.344104999999999</v>
      </c>
      <c r="H77">
        <v>43.365397999999999</v>
      </c>
      <c r="I77">
        <v>45.948174000000002</v>
      </c>
      <c r="J77">
        <v>47.974677999999997</v>
      </c>
      <c r="K77">
        <v>49.670772999999997</v>
      </c>
      <c r="L77">
        <v>50.918190000000003</v>
      </c>
      <c r="M77">
        <v>51.923713999999997</v>
      </c>
      <c r="N77">
        <v>52.848305000000003</v>
      </c>
      <c r="O77">
        <v>53.864001999999999</v>
      </c>
      <c r="P77">
        <v>54.846595999999998</v>
      </c>
      <c r="Q77">
        <v>55.669662000000002</v>
      </c>
      <c r="R77">
        <v>56.455813999999997</v>
      </c>
      <c r="S77">
        <v>57.163257999999999</v>
      </c>
      <c r="T77">
        <v>57.769817000000003</v>
      </c>
      <c r="U77">
        <v>58.395102999999999</v>
      </c>
      <c r="V77">
        <v>59.068030999999998</v>
      </c>
      <c r="W77">
        <v>59.723274000000004</v>
      </c>
      <c r="X77">
        <v>60.304985000000002</v>
      </c>
      <c r="Y77">
        <v>60.995941000000002</v>
      </c>
      <c r="Z77">
        <v>61.573295999999999</v>
      </c>
      <c r="AA77">
        <v>62.161354000000003</v>
      </c>
      <c r="AB77">
        <v>62.81823</v>
      </c>
      <c r="AC77">
        <v>63.486359</v>
      </c>
      <c r="AD77">
        <v>64.212356999999997</v>
      </c>
      <c r="AE77">
        <v>65.027725000000004</v>
      </c>
      <c r="AF77">
        <v>65.726546999999997</v>
      </c>
      <c r="AG77">
        <v>66.387557999999999</v>
      </c>
      <c r="AH77">
        <v>67.135193000000001</v>
      </c>
      <c r="AI77">
        <v>67.960930000000005</v>
      </c>
      <c r="AJ77" s="12">
        <v>2.1999999999999999E-2</v>
      </c>
    </row>
    <row r="78" spans="1:36" ht="14.5" x14ac:dyDescent="0.35">
      <c r="A78" t="s">
        <v>115</v>
      </c>
      <c r="B78" t="s">
        <v>648</v>
      </c>
      <c r="C78" t="s">
        <v>761</v>
      </c>
      <c r="D78" t="s">
        <v>122</v>
      </c>
      <c r="F78">
        <v>6.5376079999999996</v>
      </c>
      <c r="G78">
        <v>7.6941170000000003</v>
      </c>
      <c r="H78">
        <v>8.600384</v>
      </c>
      <c r="I78">
        <v>9.3146170000000001</v>
      </c>
      <c r="J78">
        <v>9.8805449999999997</v>
      </c>
      <c r="K78">
        <v>10.335025999999999</v>
      </c>
      <c r="L78">
        <v>10.704774</v>
      </c>
      <c r="M78">
        <v>11.008782</v>
      </c>
      <c r="N78">
        <v>11.263825000000001</v>
      </c>
      <c r="O78">
        <v>11.482137</v>
      </c>
      <c r="P78">
        <v>11.671988000000001</v>
      </c>
      <c r="Q78">
        <v>11.837391999999999</v>
      </c>
      <c r="R78">
        <v>11.982087999999999</v>
      </c>
      <c r="S78">
        <v>12.11</v>
      </c>
      <c r="T78">
        <v>12.225593999999999</v>
      </c>
      <c r="U78">
        <v>12.328609</v>
      </c>
      <c r="V78">
        <v>12.416886</v>
      </c>
      <c r="W78">
        <v>12.500261</v>
      </c>
      <c r="X78">
        <v>12.589261</v>
      </c>
      <c r="Y78">
        <v>12.674621999999999</v>
      </c>
      <c r="Z78">
        <v>12.758965</v>
      </c>
      <c r="AA78">
        <v>12.842041</v>
      </c>
      <c r="AB78">
        <v>12.923666000000001</v>
      </c>
      <c r="AC78">
        <v>13.003992</v>
      </c>
      <c r="AD78">
        <v>13.083086</v>
      </c>
      <c r="AE78">
        <v>13.161218999999999</v>
      </c>
      <c r="AF78">
        <v>13.239566</v>
      </c>
      <c r="AG78">
        <v>13.317968</v>
      </c>
      <c r="AH78">
        <v>13.396444000000001</v>
      </c>
      <c r="AI78">
        <v>13.474932000000001</v>
      </c>
      <c r="AJ78" s="12">
        <v>2.5000000000000001E-2</v>
      </c>
    </row>
    <row r="79" spans="1:36" ht="14.5" x14ac:dyDescent="0.35">
      <c r="A79" t="s">
        <v>98</v>
      </c>
      <c r="B79" t="s">
        <v>650</v>
      </c>
      <c r="C79" t="s">
        <v>762</v>
      </c>
      <c r="D79" t="s">
        <v>122</v>
      </c>
      <c r="F79">
        <v>1.0159469999999999</v>
      </c>
      <c r="G79">
        <v>1.1956690000000001</v>
      </c>
      <c r="H79">
        <v>1.336503</v>
      </c>
      <c r="I79">
        <v>1.447495</v>
      </c>
      <c r="J79">
        <v>1.5354399999999999</v>
      </c>
      <c r="K79">
        <v>1.6060669999999999</v>
      </c>
      <c r="L79">
        <v>1.663527</v>
      </c>
      <c r="M79">
        <v>1.710769</v>
      </c>
      <c r="N79">
        <v>1.750402</v>
      </c>
      <c r="O79">
        <v>1.7843279999999999</v>
      </c>
      <c r="P79">
        <v>1.813831</v>
      </c>
      <c r="Q79">
        <v>1.8395360000000001</v>
      </c>
      <c r="R79">
        <v>1.8620209999999999</v>
      </c>
      <c r="S79">
        <v>1.881899</v>
      </c>
      <c r="T79">
        <v>1.8998619999999999</v>
      </c>
      <c r="U79">
        <v>1.9158710000000001</v>
      </c>
      <c r="V79">
        <v>1.929589</v>
      </c>
      <c r="W79">
        <v>1.9425460000000001</v>
      </c>
      <c r="X79">
        <v>1.9563759999999999</v>
      </c>
      <c r="Y79">
        <v>1.969641</v>
      </c>
      <c r="Z79">
        <v>1.982748</v>
      </c>
      <c r="AA79">
        <v>1.9956579999999999</v>
      </c>
      <c r="AB79">
        <v>2.008343</v>
      </c>
      <c r="AC79">
        <v>2.0208249999999999</v>
      </c>
      <c r="AD79">
        <v>2.0331160000000001</v>
      </c>
      <c r="AE79">
        <v>2.0452590000000002</v>
      </c>
      <c r="AF79">
        <v>2.0574340000000002</v>
      </c>
      <c r="AG79">
        <v>2.069617</v>
      </c>
      <c r="AH79">
        <v>2.0818129999999999</v>
      </c>
      <c r="AI79">
        <v>2.0940089999999998</v>
      </c>
      <c r="AJ79" s="12">
        <v>2.5000000000000001E-2</v>
      </c>
    </row>
    <row r="80" spans="1:36" ht="14.5" x14ac:dyDescent="0.35">
      <c r="A80" t="s">
        <v>116</v>
      </c>
      <c r="B80" t="s">
        <v>652</v>
      </c>
      <c r="C80" t="s">
        <v>763</v>
      </c>
      <c r="D80" t="s">
        <v>122</v>
      </c>
      <c r="F80">
        <v>5.5216609999999999</v>
      </c>
      <c r="G80">
        <v>6.4984479999999998</v>
      </c>
      <c r="H80">
        <v>7.2638809999999996</v>
      </c>
      <c r="I80">
        <v>7.8671220000000002</v>
      </c>
      <c r="J80">
        <v>8.3451039999999992</v>
      </c>
      <c r="K80">
        <v>8.7289589999999997</v>
      </c>
      <c r="L80">
        <v>9.0412470000000003</v>
      </c>
      <c r="M80">
        <v>9.2980140000000002</v>
      </c>
      <c r="N80">
        <v>9.5134229999999995</v>
      </c>
      <c r="O80">
        <v>9.6978080000000002</v>
      </c>
      <c r="P80">
        <v>9.8581559999999993</v>
      </c>
      <c r="Q80">
        <v>9.9978560000000005</v>
      </c>
      <c r="R80">
        <v>10.120067000000001</v>
      </c>
      <c r="S80">
        <v>10.228101000000001</v>
      </c>
      <c r="T80">
        <v>10.325730999999999</v>
      </c>
      <c r="U80">
        <v>10.412739</v>
      </c>
      <c r="V80">
        <v>10.487297</v>
      </c>
      <c r="W80">
        <v>10.557715</v>
      </c>
      <c r="X80">
        <v>10.632885</v>
      </c>
      <c r="Y80">
        <v>10.704981</v>
      </c>
      <c r="Z80">
        <v>10.776217000000001</v>
      </c>
      <c r="AA80">
        <v>10.846382999999999</v>
      </c>
      <c r="AB80">
        <v>10.915323000000001</v>
      </c>
      <c r="AC80">
        <v>10.983167</v>
      </c>
      <c r="AD80">
        <v>11.04997</v>
      </c>
      <c r="AE80">
        <v>11.115959999999999</v>
      </c>
      <c r="AF80">
        <v>11.182131999999999</v>
      </c>
      <c r="AG80">
        <v>11.248351</v>
      </c>
      <c r="AH80">
        <v>11.314631</v>
      </c>
      <c r="AI80">
        <v>11.380922</v>
      </c>
      <c r="AJ80" s="12">
        <v>2.5000000000000001E-2</v>
      </c>
    </row>
    <row r="81" spans="1:36" ht="14.5" x14ac:dyDescent="0.35">
      <c r="A81" t="s">
        <v>105</v>
      </c>
      <c r="B81" t="s">
        <v>654</v>
      </c>
      <c r="C81" t="s">
        <v>764</v>
      </c>
      <c r="D81" t="s">
        <v>122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 t="s">
        <v>6</v>
      </c>
    </row>
    <row r="82" spans="1:36" ht="14.5" x14ac:dyDescent="0.35">
      <c r="A82" t="s">
        <v>106</v>
      </c>
      <c r="B82" t="s">
        <v>656</v>
      </c>
      <c r="C82" t="s">
        <v>765</v>
      </c>
      <c r="D82" t="s">
        <v>122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6</v>
      </c>
    </row>
    <row r="83" spans="1:36" ht="14.5" x14ac:dyDescent="0.35">
      <c r="A83" t="s">
        <v>117</v>
      </c>
      <c r="B83" t="s">
        <v>658</v>
      </c>
      <c r="C83" t="s">
        <v>766</v>
      </c>
      <c r="D83" t="s">
        <v>122</v>
      </c>
      <c r="F83">
        <v>12.700588</v>
      </c>
      <c r="G83">
        <v>14.364753</v>
      </c>
      <c r="H83">
        <v>15.38791</v>
      </c>
      <c r="I83">
        <v>16.292556999999999</v>
      </c>
      <c r="J83">
        <v>16.996079999999999</v>
      </c>
      <c r="K83">
        <v>17.604413999999998</v>
      </c>
      <c r="L83">
        <v>18.043613000000001</v>
      </c>
      <c r="M83">
        <v>18.391649000000001</v>
      </c>
      <c r="N83">
        <v>18.714884000000001</v>
      </c>
      <c r="O83">
        <v>19.093592000000001</v>
      </c>
      <c r="P83">
        <v>19.474936</v>
      </c>
      <c r="Q83">
        <v>19.774450000000002</v>
      </c>
      <c r="R83">
        <v>20.058819</v>
      </c>
      <c r="S83">
        <v>20.311828999999999</v>
      </c>
      <c r="T83">
        <v>20.512810000000002</v>
      </c>
      <c r="U83">
        <v>20.728580000000001</v>
      </c>
      <c r="V83">
        <v>20.966011000000002</v>
      </c>
      <c r="W83">
        <v>21.199514000000001</v>
      </c>
      <c r="X83">
        <v>21.387691</v>
      </c>
      <c r="Y83">
        <v>21.628992</v>
      </c>
      <c r="Z83">
        <v>21.819023000000001</v>
      </c>
      <c r="AA83">
        <v>22.007545</v>
      </c>
      <c r="AB83">
        <v>22.229607000000001</v>
      </c>
      <c r="AC83">
        <v>22.454782000000002</v>
      </c>
      <c r="AD83">
        <v>22.696708999999998</v>
      </c>
      <c r="AE83">
        <v>22.978424</v>
      </c>
      <c r="AF83">
        <v>23.205546999999999</v>
      </c>
      <c r="AG83">
        <v>23.414211000000002</v>
      </c>
      <c r="AH83">
        <v>23.661840000000002</v>
      </c>
      <c r="AI83">
        <v>23.94849</v>
      </c>
      <c r="AJ83" s="12">
        <v>2.1999999999999999E-2</v>
      </c>
    </row>
    <row r="84" spans="1:36" ht="14.5" x14ac:dyDescent="0.35">
      <c r="A84" t="s">
        <v>98</v>
      </c>
      <c r="B84" t="s">
        <v>660</v>
      </c>
      <c r="C84" t="s">
        <v>767</v>
      </c>
      <c r="D84" t="s">
        <v>122</v>
      </c>
      <c r="F84">
        <v>12.700588</v>
      </c>
      <c r="G84">
        <v>14.364753</v>
      </c>
      <c r="H84">
        <v>15.38791</v>
      </c>
      <c r="I84">
        <v>16.292556999999999</v>
      </c>
      <c r="J84">
        <v>16.996079999999999</v>
      </c>
      <c r="K84">
        <v>17.604413999999998</v>
      </c>
      <c r="L84">
        <v>18.043613000000001</v>
      </c>
      <c r="M84">
        <v>18.391649000000001</v>
      </c>
      <c r="N84">
        <v>18.714884000000001</v>
      </c>
      <c r="O84">
        <v>19.093592000000001</v>
      </c>
      <c r="P84">
        <v>19.474936</v>
      </c>
      <c r="Q84">
        <v>19.774450000000002</v>
      </c>
      <c r="R84">
        <v>20.058819</v>
      </c>
      <c r="S84">
        <v>20.311828999999999</v>
      </c>
      <c r="T84">
        <v>20.512810000000002</v>
      </c>
      <c r="U84">
        <v>20.728580000000001</v>
      </c>
      <c r="V84">
        <v>20.966011000000002</v>
      </c>
      <c r="W84">
        <v>21.199514000000001</v>
      </c>
      <c r="X84">
        <v>21.387691</v>
      </c>
      <c r="Y84">
        <v>21.628992</v>
      </c>
      <c r="Z84">
        <v>21.819023000000001</v>
      </c>
      <c r="AA84">
        <v>22.007545</v>
      </c>
      <c r="AB84">
        <v>22.229607000000001</v>
      </c>
      <c r="AC84">
        <v>22.454782000000002</v>
      </c>
      <c r="AD84">
        <v>22.696708999999998</v>
      </c>
      <c r="AE84">
        <v>22.978424</v>
      </c>
      <c r="AF84">
        <v>23.205546999999999</v>
      </c>
      <c r="AG84">
        <v>23.414211000000002</v>
      </c>
      <c r="AH84">
        <v>23.661840000000002</v>
      </c>
      <c r="AI84">
        <v>23.94849</v>
      </c>
      <c r="AJ84" s="12">
        <v>2.1999999999999999E-2</v>
      </c>
    </row>
    <row r="85" spans="1:36" ht="14.5" x14ac:dyDescent="0.35">
      <c r="A85" t="s">
        <v>118</v>
      </c>
      <c r="B85" t="s">
        <v>662</v>
      </c>
      <c r="C85" t="s">
        <v>768</v>
      </c>
      <c r="D85" t="s">
        <v>122</v>
      </c>
      <c r="F85">
        <v>16.509121</v>
      </c>
      <c r="G85">
        <v>18.285233000000002</v>
      </c>
      <c r="H85">
        <v>19.377106000000001</v>
      </c>
      <c r="I85">
        <v>20.340997999999999</v>
      </c>
      <c r="J85">
        <v>21.098049</v>
      </c>
      <c r="K85">
        <v>21.731332999999999</v>
      </c>
      <c r="L85">
        <v>22.169803999999999</v>
      </c>
      <c r="M85">
        <v>22.523285000000001</v>
      </c>
      <c r="N85">
        <v>22.869595</v>
      </c>
      <c r="O85">
        <v>23.288273</v>
      </c>
      <c r="P85">
        <v>23.699677000000001</v>
      </c>
      <c r="Q85">
        <v>24.057817</v>
      </c>
      <c r="R85">
        <v>24.414905999999998</v>
      </c>
      <c r="S85">
        <v>24.741427999999999</v>
      </c>
      <c r="T85">
        <v>25.031414000000002</v>
      </c>
      <c r="U85">
        <v>25.337914999999999</v>
      </c>
      <c r="V85">
        <v>25.685137000000001</v>
      </c>
      <c r="W85">
        <v>26.023502000000001</v>
      </c>
      <c r="X85">
        <v>26.328029999999998</v>
      </c>
      <c r="Y85">
        <v>26.692329000000001</v>
      </c>
      <c r="Z85">
        <v>26.99531</v>
      </c>
      <c r="AA85">
        <v>27.311768000000001</v>
      </c>
      <c r="AB85">
        <v>27.664957000000001</v>
      </c>
      <c r="AC85">
        <v>28.027588000000002</v>
      </c>
      <c r="AD85">
        <v>28.432559999999999</v>
      </c>
      <c r="AE85">
        <v>28.888083000000002</v>
      </c>
      <c r="AF85">
        <v>29.281431000000001</v>
      </c>
      <c r="AG85">
        <v>29.655377999999999</v>
      </c>
      <c r="AH85">
        <v>30.076912</v>
      </c>
      <c r="AI85">
        <v>30.537510000000001</v>
      </c>
      <c r="AJ85" s="12">
        <v>2.1000000000000001E-2</v>
      </c>
    </row>
    <row r="86" spans="1:36" ht="14.5" x14ac:dyDescent="0.35">
      <c r="A86" t="s">
        <v>98</v>
      </c>
      <c r="B86" t="s">
        <v>664</v>
      </c>
      <c r="C86" t="s">
        <v>769</v>
      </c>
      <c r="D86" t="s">
        <v>122</v>
      </c>
      <c r="F86">
        <v>5.2127150000000002</v>
      </c>
      <c r="G86">
        <v>5.695138</v>
      </c>
      <c r="H86">
        <v>5.9626049999999999</v>
      </c>
      <c r="I86">
        <v>6.2147670000000002</v>
      </c>
      <c r="J86">
        <v>6.4174519999999999</v>
      </c>
      <c r="K86">
        <v>6.5885199999999999</v>
      </c>
      <c r="L86">
        <v>6.6994280000000002</v>
      </c>
      <c r="M86">
        <v>6.7960029999999998</v>
      </c>
      <c r="N86">
        <v>6.9016250000000001</v>
      </c>
      <c r="O86">
        <v>7.0355650000000001</v>
      </c>
      <c r="P86">
        <v>7.165921</v>
      </c>
      <c r="Q86">
        <v>7.2919429999999998</v>
      </c>
      <c r="R86">
        <v>7.4233589999999996</v>
      </c>
      <c r="S86">
        <v>7.5462530000000001</v>
      </c>
      <c r="T86">
        <v>7.65665</v>
      </c>
      <c r="U86">
        <v>7.7712139999999996</v>
      </c>
      <c r="V86">
        <v>7.9042019999999997</v>
      </c>
      <c r="W86">
        <v>8.032076</v>
      </c>
      <c r="X86">
        <v>8.1507020000000008</v>
      </c>
      <c r="Y86">
        <v>8.2886360000000003</v>
      </c>
      <c r="Z86">
        <v>8.4046099999999999</v>
      </c>
      <c r="AA86">
        <v>8.5259020000000003</v>
      </c>
      <c r="AB86">
        <v>8.6576000000000004</v>
      </c>
      <c r="AC86">
        <v>8.7912809999999997</v>
      </c>
      <c r="AD86">
        <v>8.9423670000000008</v>
      </c>
      <c r="AE86">
        <v>9.108644</v>
      </c>
      <c r="AF86">
        <v>9.2528950000000005</v>
      </c>
      <c r="AG86">
        <v>9.3912560000000003</v>
      </c>
      <c r="AH86">
        <v>9.5472020000000004</v>
      </c>
      <c r="AI86">
        <v>9.7163330000000006</v>
      </c>
      <c r="AJ86" s="12">
        <v>2.1999999999999999E-2</v>
      </c>
    </row>
    <row r="87" spans="1:36" ht="14.5" x14ac:dyDescent="0.35">
      <c r="A87" t="s">
        <v>116</v>
      </c>
      <c r="B87" t="s">
        <v>666</v>
      </c>
      <c r="C87" t="s">
        <v>770</v>
      </c>
      <c r="D87" t="s">
        <v>122</v>
      </c>
      <c r="F87">
        <v>11.296407</v>
      </c>
      <c r="G87">
        <v>12.590095</v>
      </c>
      <c r="H87">
        <v>13.414501</v>
      </c>
      <c r="I87">
        <v>14.126231000000001</v>
      </c>
      <c r="J87">
        <v>14.680597000000001</v>
      </c>
      <c r="K87">
        <v>15.142814</v>
      </c>
      <c r="L87">
        <v>15.470375000000001</v>
      </c>
      <c r="M87">
        <v>15.727282000000001</v>
      </c>
      <c r="N87">
        <v>15.967969999999999</v>
      </c>
      <c r="O87">
        <v>16.252707999999998</v>
      </c>
      <c r="P87">
        <v>16.533753999999998</v>
      </c>
      <c r="Q87">
        <v>16.765875000000001</v>
      </c>
      <c r="R87">
        <v>16.991547000000001</v>
      </c>
      <c r="S87">
        <v>17.195174999999999</v>
      </c>
      <c r="T87">
        <v>17.374763000000002</v>
      </c>
      <c r="U87">
        <v>17.566701999999999</v>
      </c>
      <c r="V87">
        <v>17.780934999999999</v>
      </c>
      <c r="W87">
        <v>17.991426000000001</v>
      </c>
      <c r="X87">
        <v>18.177327999999999</v>
      </c>
      <c r="Y87">
        <v>18.403694000000002</v>
      </c>
      <c r="Z87">
        <v>18.590699999999998</v>
      </c>
      <c r="AA87">
        <v>18.785865999999999</v>
      </c>
      <c r="AB87">
        <v>19.007356999999999</v>
      </c>
      <c r="AC87">
        <v>19.236307</v>
      </c>
      <c r="AD87">
        <v>19.490192</v>
      </c>
      <c r="AE87">
        <v>19.779437999999999</v>
      </c>
      <c r="AF87">
        <v>20.028535999999999</v>
      </c>
      <c r="AG87">
        <v>20.264122</v>
      </c>
      <c r="AH87">
        <v>20.529709</v>
      </c>
      <c r="AI87">
        <v>20.821176999999999</v>
      </c>
      <c r="AJ87" s="12">
        <v>2.1000000000000001E-2</v>
      </c>
    </row>
    <row r="88" spans="1:36" ht="14.5" x14ac:dyDescent="0.35">
      <c r="A88" t="s">
        <v>105</v>
      </c>
      <c r="B88" t="s">
        <v>668</v>
      </c>
      <c r="C88" t="s">
        <v>771</v>
      </c>
      <c r="D88" t="s">
        <v>122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 t="s">
        <v>6</v>
      </c>
    </row>
    <row r="89" spans="1:36" ht="14.5" x14ac:dyDescent="0.35">
      <c r="A89" t="s">
        <v>106</v>
      </c>
      <c r="B89" t="s">
        <v>670</v>
      </c>
      <c r="C89" t="s">
        <v>772</v>
      </c>
      <c r="D89" t="s">
        <v>122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t="s">
        <v>6</v>
      </c>
    </row>
    <row r="90" spans="1:36" ht="14.5" x14ac:dyDescent="0.35">
      <c r="A90" t="s">
        <v>5</v>
      </c>
      <c r="B90" t="s">
        <v>672</v>
      </c>
      <c r="C90" t="s">
        <v>773</v>
      </c>
      <c r="D90" t="s">
        <v>122</v>
      </c>
      <c r="F90">
        <v>204.09703099999999</v>
      </c>
      <c r="G90">
        <v>207.81658899999999</v>
      </c>
      <c r="H90">
        <v>208.00427199999999</v>
      </c>
      <c r="I90">
        <v>208.62669399999999</v>
      </c>
      <c r="J90">
        <v>208.70083600000001</v>
      </c>
      <c r="K90">
        <v>208.389374</v>
      </c>
      <c r="L90">
        <v>207.106934</v>
      </c>
      <c r="M90">
        <v>205.85676599999999</v>
      </c>
      <c r="N90">
        <v>204.91546600000001</v>
      </c>
      <c r="O90">
        <v>204.26499899999999</v>
      </c>
      <c r="P90">
        <v>203.40438800000001</v>
      </c>
      <c r="Q90">
        <v>202.68185399999999</v>
      </c>
      <c r="R90">
        <v>202.113373</v>
      </c>
      <c r="S90">
        <v>201.50842299999999</v>
      </c>
      <c r="T90">
        <v>200.80012500000001</v>
      </c>
      <c r="U90">
        <v>200.07522599999999</v>
      </c>
      <c r="V90">
        <v>199.64593500000001</v>
      </c>
      <c r="W90">
        <v>199.11071799999999</v>
      </c>
      <c r="X90">
        <v>198.525757</v>
      </c>
      <c r="Y90">
        <v>198.07746900000001</v>
      </c>
      <c r="Z90">
        <v>197.287598</v>
      </c>
      <c r="AA90">
        <v>196.60789500000001</v>
      </c>
      <c r="AB90">
        <v>195.98907500000001</v>
      </c>
      <c r="AC90">
        <v>195.342804</v>
      </c>
      <c r="AD90">
        <v>194.913635</v>
      </c>
      <c r="AE90">
        <v>194.54913300000001</v>
      </c>
      <c r="AF90">
        <v>193.90734900000001</v>
      </c>
      <c r="AG90">
        <v>193.25498999999999</v>
      </c>
      <c r="AH90">
        <v>192.858002</v>
      </c>
      <c r="AI90">
        <v>192.57214400000001</v>
      </c>
      <c r="AJ90" s="12">
        <v>-2E-3</v>
      </c>
    </row>
    <row r="91" spans="1:36" ht="14.5" x14ac:dyDescent="0.35">
      <c r="A91" t="s">
        <v>119</v>
      </c>
      <c r="B91" t="s">
        <v>674</v>
      </c>
      <c r="C91" t="s">
        <v>774</v>
      </c>
      <c r="D91" t="s">
        <v>122</v>
      </c>
      <c r="F91">
        <v>164.88896199999999</v>
      </c>
      <c r="G91">
        <v>167.62558000000001</v>
      </c>
      <c r="H91">
        <v>167.50697299999999</v>
      </c>
      <c r="I91">
        <v>167.73602299999999</v>
      </c>
      <c r="J91">
        <v>167.521973</v>
      </c>
      <c r="K91">
        <v>166.997345</v>
      </c>
      <c r="L91">
        <v>165.69532799999999</v>
      </c>
      <c r="M91">
        <v>164.42112700000001</v>
      </c>
      <c r="N91">
        <v>163.39518699999999</v>
      </c>
      <c r="O91">
        <v>162.601913</v>
      </c>
      <c r="P91">
        <v>161.64205899999999</v>
      </c>
      <c r="Q91">
        <v>160.79272499999999</v>
      </c>
      <c r="R91">
        <v>160.06601000000001</v>
      </c>
      <c r="S91">
        <v>159.31068400000001</v>
      </c>
      <c r="T91">
        <v>158.474121</v>
      </c>
      <c r="U91">
        <v>157.62510700000001</v>
      </c>
      <c r="V91">
        <v>157.00924699999999</v>
      </c>
      <c r="W91">
        <v>156.310104</v>
      </c>
      <c r="X91">
        <v>155.57217399999999</v>
      </c>
      <c r="Y91">
        <v>154.94146699999999</v>
      </c>
      <c r="Z91">
        <v>154.044006</v>
      </c>
      <c r="AA91">
        <v>153.23336800000001</v>
      </c>
      <c r="AB91">
        <v>152.47070299999999</v>
      </c>
      <c r="AC91">
        <v>151.68722500000001</v>
      </c>
      <c r="AD91">
        <v>151.07257100000001</v>
      </c>
      <c r="AE91">
        <v>150.507904</v>
      </c>
      <c r="AF91">
        <v>149.72891200000001</v>
      </c>
      <c r="AG91">
        <v>148.942352</v>
      </c>
      <c r="AH91">
        <v>148.35287500000001</v>
      </c>
      <c r="AI91">
        <v>147.84863300000001</v>
      </c>
      <c r="AJ91" s="12">
        <v>-4.0000000000000001E-3</v>
      </c>
    </row>
    <row r="92" spans="1:36" ht="14.5" x14ac:dyDescent="0.35">
      <c r="A92" t="s">
        <v>95</v>
      </c>
      <c r="B92" t="s">
        <v>676</v>
      </c>
      <c r="C92" t="s">
        <v>775</v>
      </c>
      <c r="D92" t="s">
        <v>122</v>
      </c>
      <c r="F92">
        <v>39.208072999999999</v>
      </c>
      <c r="G92">
        <v>40.191006000000002</v>
      </c>
      <c r="H92">
        <v>40.497298999999998</v>
      </c>
      <c r="I92">
        <v>40.890670999999998</v>
      </c>
      <c r="J92">
        <v>41.17886</v>
      </c>
      <c r="K92">
        <v>41.392029000000001</v>
      </c>
      <c r="L92">
        <v>41.411610000000003</v>
      </c>
      <c r="M92">
        <v>41.435642000000001</v>
      </c>
      <c r="N92">
        <v>41.520287000000003</v>
      </c>
      <c r="O92">
        <v>41.663086</v>
      </c>
      <c r="P92">
        <v>41.762337000000002</v>
      </c>
      <c r="Q92">
        <v>41.889136999999998</v>
      </c>
      <c r="R92">
        <v>42.047367000000001</v>
      </c>
      <c r="S92">
        <v>42.197741999999998</v>
      </c>
      <c r="T92">
        <v>42.326008000000002</v>
      </c>
      <c r="U92">
        <v>42.450127000000002</v>
      </c>
      <c r="V92">
        <v>42.636696000000001</v>
      </c>
      <c r="W92">
        <v>42.800617000000003</v>
      </c>
      <c r="X92">
        <v>42.953589999999998</v>
      </c>
      <c r="Y92">
        <v>43.136001999999998</v>
      </c>
      <c r="Z92">
        <v>43.243583999999998</v>
      </c>
      <c r="AA92">
        <v>43.374530999999998</v>
      </c>
      <c r="AB92">
        <v>43.518363999999998</v>
      </c>
      <c r="AC92">
        <v>43.655586</v>
      </c>
      <c r="AD92">
        <v>43.841064000000003</v>
      </c>
      <c r="AE92">
        <v>44.041221999999998</v>
      </c>
      <c r="AF92">
        <v>44.178435999999998</v>
      </c>
      <c r="AG92">
        <v>44.312634000000003</v>
      </c>
      <c r="AH92">
        <v>44.505119000000001</v>
      </c>
      <c r="AI92">
        <v>44.723514999999999</v>
      </c>
      <c r="AJ92" s="12">
        <v>5.0000000000000001E-3</v>
      </c>
    </row>
    <row r="93" spans="1:36" ht="14.5" x14ac:dyDescent="0.35">
      <c r="A93" t="s">
        <v>4</v>
      </c>
      <c r="B93" t="s">
        <v>678</v>
      </c>
      <c r="C93" t="s">
        <v>776</v>
      </c>
      <c r="D93" t="s">
        <v>122</v>
      </c>
      <c r="F93">
        <v>125.031578</v>
      </c>
      <c r="G93">
        <v>126.896736</v>
      </c>
      <c r="H93">
        <v>127.926041</v>
      </c>
      <c r="I93">
        <v>128.600266</v>
      </c>
      <c r="J93">
        <v>129.10189800000001</v>
      </c>
      <c r="K93">
        <v>129.64999399999999</v>
      </c>
      <c r="L93">
        <v>129.96121199999999</v>
      </c>
      <c r="M93">
        <v>130.19676200000001</v>
      </c>
      <c r="N93">
        <v>130.40360999999999</v>
      </c>
      <c r="O93">
        <v>130.57878099999999</v>
      </c>
      <c r="P93">
        <v>130.71516399999999</v>
      </c>
      <c r="Q93">
        <v>130.83389299999999</v>
      </c>
      <c r="R93">
        <v>130.94082599999999</v>
      </c>
      <c r="S93">
        <v>131.026443</v>
      </c>
      <c r="T93">
        <v>131.09085099999999</v>
      </c>
      <c r="U93">
        <v>131.16413900000001</v>
      </c>
      <c r="V93">
        <v>131.26132200000001</v>
      </c>
      <c r="W93">
        <v>131.36518899999999</v>
      </c>
      <c r="X93">
        <v>131.48391699999999</v>
      </c>
      <c r="Y93">
        <v>131.63140899999999</v>
      </c>
      <c r="Z93">
        <v>131.76234400000001</v>
      </c>
      <c r="AA93">
        <v>131.87556499999999</v>
      </c>
      <c r="AB93">
        <v>131.992706</v>
      </c>
      <c r="AC93">
        <v>132.10150100000001</v>
      </c>
      <c r="AD93">
        <v>132.230469</v>
      </c>
      <c r="AE93">
        <v>132.369202</v>
      </c>
      <c r="AF93">
        <v>132.482193</v>
      </c>
      <c r="AG93">
        <v>132.585846</v>
      </c>
      <c r="AH93">
        <v>132.70448300000001</v>
      </c>
      <c r="AI93">
        <v>132.83111600000001</v>
      </c>
      <c r="AJ93" s="12">
        <v>2E-3</v>
      </c>
    </row>
    <row r="94" spans="1:36" ht="14.5" x14ac:dyDescent="0.35">
      <c r="A94" t="s">
        <v>3</v>
      </c>
      <c r="B94" t="s">
        <v>680</v>
      </c>
      <c r="C94" t="s">
        <v>777</v>
      </c>
      <c r="D94" t="s">
        <v>122</v>
      </c>
      <c r="F94">
        <v>748.06146200000001</v>
      </c>
      <c r="G94">
        <v>701.06182899999999</v>
      </c>
      <c r="H94">
        <v>682.70349099999999</v>
      </c>
      <c r="I94">
        <v>669.31573500000002</v>
      </c>
      <c r="J94">
        <v>657.777649</v>
      </c>
      <c r="K94">
        <v>646.21258499999999</v>
      </c>
      <c r="L94">
        <v>628.37182600000006</v>
      </c>
      <c r="M94">
        <v>632.31945800000005</v>
      </c>
      <c r="N94">
        <v>627.75476100000003</v>
      </c>
      <c r="O94">
        <v>619.43811000000005</v>
      </c>
      <c r="P94">
        <v>616.01281700000004</v>
      </c>
      <c r="Q94">
        <v>619.79211399999997</v>
      </c>
      <c r="R94">
        <v>619.58685300000002</v>
      </c>
      <c r="S94">
        <v>616.83026099999995</v>
      </c>
      <c r="T94">
        <v>618.30474900000002</v>
      </c>
      <c r="U94">
        <v>621.54339600000003</v>
      </c>
      <c r="V94">
        <v>629.67156999999997</v>
      </c>
      <c r="W94">
        <v>636.62567100000001</v>
      </c>
      <c r="X94">
        <v>641.26690699999995</v>
      </c>
      <c r="Y94">
        <v>649.24737500000003</v>
      </c>
      <c r="Z94">
        <v>656.71551499999998</v>
      </c>
      <c r="AA94">
        <v>659.97137499999997</v>
      </c>
      <c r="AB94">
        <v>668.71801800000003</v>
      </c>
      <c r="AC94">
        <v>671.82458499999996</v>
      </c>
      <c r="AD94">
        <v>675.87640399999998</v>
      </c>
      <c r="AE94">
        <v>683.62017800000001</v>
      </c>
      <c r="AF94">
        <v>691.62048300000004</v>
      </c>
      <c r="AG94">
        <v>699.38653599999998</v>
      </c>
      <c r="AH94">
        <v>703.19329800000003</v>
      </c>
      <c r="AI94">
        <v>710.15020800000002</v>
      </c>
      <c r="AJ94" s="12">
        <v>-2E-3</v>
      </c>
    </row>
    <row r="95" spans="1:36" ht="14.5" x14ac:dyDescent="0.35">
      <c r="A95" t="s">
        <v>2</v>
      </c>
      <c r="B95" t="s">
        <v>685</v>
      </c>
      <c r="C95" t="s">
        <v>778</v>
      </c>
      <c r="D95" t="s">
        <v>122</v>
      </c>
      <c r="F95">
        <v>26324.886718999998</v>
      </c>
      <c r="G95">
        <v>27263.316406000002</v>
      </c>
      <c r="H95">
        <v>27692.980468999998</v>
      </c>
      <c r="I95">
        <v>27715.5</v>
      </c>
      <c r="J95">
        <v>27753.820312</v>
      </c>
      <c r="K95">
        <v>27727.53125</v>
      </c>
      <c r="L95">
        <v>27607.042968999998</v>
      </c>
      <c r="M95">
        <v>27503.935547000001</v>
      </c>
      <c r="N95">
        <v>27408.986327999999</v>
      </c>
      <c r="O95">
        <v>27340.705077999999</v>
      </c>
      <c r="P95">
        <v>27288.166015999999</v>
      </c>
      <c r="Q95">
        <v>27213.582031000002</v>
      </c>
      <c r="R95">
        <v>27191.142577999999</v>
      </c>
      <c r="S95">
        <v>27165.730468999998</v>
      </c>
      <c r="T95">
        <v>27154.113281000002</v>
      </c>
      <c r="U95">
        <v>27158.546875</v>
      </c>
      <c r="V95">
        <v>27206.796875</v>
      </c>
      <c r="W95">
        <v>27259.251952999999</v>
      </c>
      <c r="X95">
        <v>27333.582031000002</v>
      </c>
      <c r="Y95">
        <v>27424.380859000001</v>
      </c>
      <c r="Z95">
        <v>27521.037109000001</v>
      </c>
      <c r="AA95">
        <v>27633.677734000001</v>
      </c>
      <c r="AB95">
        <v>27756.361327999999</v>
      </c>
      <c r="AC95">
        <v>27883.910156000002</v>
      </c>
      <c r="AD95">
        <v>28036.740234000001</v>
      </c>
      <c r="AE95">
        <v>28214.255859000001</v>
      </c>
      <c r="AF95">
        <v>28376.744140999999</v>
      </c>
      <c r="AG95">
        <v>28533.669922000001</v>
      </c>
      <c r="AH95">
        <v>28719.751952999999</v>
      </c>
      <c r="AI95">
        <v>28946.207031000002</v>
      </c>
      <c r="AJ95" s="12">
        <v>3.0000000000000001E-3</v>
      </c>
    </row>
  </sheetData>
  <pageMargins left="0.75" right="0.75" top="1" bottom="1" header="0.5" footer="0.5"/>
  <pageSetup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E11"/>
  <sheetViews>
    <sheetView topLeftCell="E1" workbookViewId="0">
      <selection activeCell="AG1" sqref="AG1"/>
    </sheetView>
    <sheetView workbookViewId="1">
      <selection activeCell="K29" sqref="K29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E11"/>
  <sheetViews>
    <sheetView workbookViewId="0">
      <selection activeCell="B1" sqref="B1:C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E11"/>
  <sheetViews>
    <sheetView workbookViewId="0">
      <selection activeCell="F13" sqref="F13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E11"/>
  <sheetViews>
    <sheetView workbookViewId="0">
      <selection activeCell="B1" sqref="B1:C11"/>
    </sheetView>
    <sheetView workbookViewId="1">
      <selection activeCell="B1" sqref="B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E11"/>
  <sheetViews>
    <sheetView workbookViewId="0">
      <selection activeCell="B1" sqref="B1:C11"/>
    </sheetView>
    <sheetView workbookViewId="1">
      <selection activeCell="B1" sqref="B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F11"/>
  <sheetViews>
    <sheetView workbookViewId="0">
      <selection activeCell="A19" sqref="A19"/>
    </sheetView>
    <sheetView workbookViewId="1">
      <selection activeCell="B1" sqref="B1:B1048576"/>
    </sheetView>
  </sheetViews>
  <sheetFormatPr defaultRowHeight="14.5" x14ac:dyDescent="0.35"/>
  <cols>
    <col min="1" max="1" width="22.54296875" customWidth="1"/>
    <col min="31" max="31" width="10.81640625" customWidth="1"/>
    <col min="32" max="32" width="9.54296875" style="13" bestFit="1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 s="14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SUM('AEO 2022 Table 36'!F36,'AEO 2022 Table 36'!F41)/SUM('AEO 2022 Table 36'!F36,'AEO 2022 Table 36'!F37,'AEO 2022 Table 36'!F41,'AEO 2022 Table 36'!F42)</f>
        <v>0.44129452587634216</v>
      </c>
      <c r="C5">
        <f>SUM('AEO 2023 Table 36 Raw'!F36,'AEO 2023 Table 36 Raw'!F41)/SUM('AEO 2023 Table 36 Raw'!F36,'AEO 2023 Table 36 Raw'!F37,'AEO 2023 Table 36 Raw'!F41,'AEO 2023 Table 36 Raw'!F42)</f>
        <v>0.31669863072189136</v>
      </c>
      <c r="D5">
        <f>SUM('AEO 2023 Table 36 Raw'!G36,'AEO 2023 Table 36 Raw'!G41)/SUM('AEO 2023 Table 36 Raw'!G36,'AEO 2023 Table 36 Raw'!G37,'AEO 2023 Table 36 Raw'!G41,'AEO 2023 Table 36 Raw'!G42)</f>
        <v>0.43709929330111202</v>
      </c>
      <c r="E5">
        <f>SUM('AEO 2023 Table 36 Raw'!H36,'AEO 2023 Table 36 Raw'!H41)/SUM('AEO 2023 Table 36 Raw'!H36,'AEO 2023 Table 36 Raw'!H37,'AEO 2023 Table 36 Raw'!H41,'AEO 2023 Table 36 Raw'!H42)</f>
        <v>0.44284155210673981</v>
      </c>
      <c r="F5">
        <f>SUM('AEO 2023 Table 36 Raw'!I36,'AEO 2023 Table 36 Raw'!I41)/SUM('AEO 2023 Table 36 Raw'!I36,'AEO 2023 Table 36 Raw'!I37,'AEO 2023 Table 36 Raw'!I41,'AEO 2023 Table 36 Raw'!I42)</f>
        <v>0.44371831320477972</v>
      </c>
      <c r="G5">
        <f>SUM('AEO 2023 Table 36 Raw'!J36,'AEO 2023 Table 36 Raw'!J41)/SUM('AEO 2023 Table 36 Raw'!J36,'AEO 2023 Table 36 Raw'!J37,'AEO 2023 Table 36 Raw'!J41,'AEO 2023 Table 36 Raw'!J42)</f>
        <v>0.45743400074106921</v>
      </c>
      <c r="H5">
        <f>SUM('AEO 2023 Table 36 Raw'!K36,'AEO 2023 Table 36 Raw'!K41)/SUM('AEO 2023 Table 36 Raw'!K36,'AEO 2023 Table 36 Raw'!K37,'AEO 2023 Table 36 Raw'!K41,'AEO 2023 Table 36 Raw'!K42)</f>
        <v>0.46501776589143196</v>
      </c>
      <c r="I5">
        <f>SUM('AEO 2023 Table 36 Raw'!L36,'AEO 2023 Table 36 Raw'!L41)/SUM('AEO 2023 Table 36 Raw'!L36,'AEO 2023 Table 36 Raw'!L37,'AEO 2023 Table 36 Raw'!L41,'AEO 2023 Table 36 Raw'!L42)</f>
        <v>0.47821996067530659</v>
      </c>
      <c r="J5">
        <f>SUM('AEO 2023 Table 36 Raw'!M36,'AEO 2023 Table 36 Raw'!M41)/SUM('AEO 2023 Table 36 Raw'!M36,'AEO 2023 Table 36 Raw'!M37,'AEO 2023 Table 36 Raw'!M41,'AEO 2023 Table 36 Raw'!M42)</f>
        <v>0.48644102956338514</v>
      </c>
      <c r="K5">
        <f>SUM('AEO 2023 Table 36 Raw'!N36,'AEO 2023 Table 36 Raw'!N41)/SUM('AEO 2023 Table 36 Raw'!N36,'AEO 2023 Table 36 Raw'!N37,'AEO 2023 Table 36 Raw'!N41,'AEO 2023 Table 36 Raw'!N42)</f>
        <v>0.49332852774251079</v>
      </c>
      <c r="L5">
        <f>SUM('AEO 2023 Table 36 Raw'!O36,'AEO 2023 Table 36 Raw'!O41)/SUM('AEO 2023 Table 36 Raw'!O36,'AEO 2023 Table 36 Raw'!O37,'AEO 2023 Table 36 Raw'!O41,'AEO 2023 Table 36 Raw'!O42)</f>
        <v>0.49292167111915564</v>
      </c>
      <c r="M5">
        <f>SUM('AEO 2023 Table 36 Raw'!P36,'AEO 2023 Table 36 Raw'!P41)/SUM('AEO 2023 Table 36 Raw'!P36,'AEO 2023 Table 36 Raw'!P37,'AEO 2023 Table 36 Raw'!P41,'AEO 2023 Table 36 Raw'!P42)</f>
        <v>0.49376135527124354</v>
      </c>
      <c r="N5">
        <f>SUM('AEO 2023 Table 36 Raw'!Q36,'AEO 2023 Table 36 Raw'!Q41)/SUM('AEO 2023 Table 36 Raw'!Q36,'AEO 2023 Table 36 Raw'!Q37,'AEO 2023 Table 36 Raw'!Q41,'AEO 2023 Table 36 Raw'!Q42)</f>
        <v>0.49433602809248528</v>
      </c>
      <c r="O5">
        <f>SUM('AEO 2023 Table 36 Raw'!R36,'AEO 2023 Table 36 Raw'!R41)/SUM('AEO 2023 Table 36 Raw'!R36,'AEO 2023 Table 36 Raw'!R37,'AEO 2023 Table 36 Raw'!R41,'AEO 2023 Table 36 Raw'!R42)</f>
        <v>0.49666980010358136</v>
      </c>
      <c r="P5">
        <f>SUM('AEO 2023 Table 36 Raw'!S36,'AEO 2023 Table 36 Raw'!S41)/SUM('AEO 2023 Table 36 Raw'!S36,'AEO 2023 Table 36 Raw'!S37,'AEO 2023 Table 36 Raw'!S41,'AEO 2023 Table 36 Raw'!S42)</f>
        <v>0.49680070017229194</v>
      </c>
      <c r="Q5">
        <f>SUM('AEO 2023 Table 36 Raw'!T36,'AEO 2023 Table 36 Raw'!T41)/SUM('AEO 2023 Table 36 Raw'!T36,'AEO 2023 Table 36 Raw'!T37,'AEO 2023 Table 36 Raw'!T41,'AEO 2023 Table 36 Raw'!T42)</f>
        <v>0.49902947341349668</v>
      </c>
      <c r="R5">
        <f>SUM('AEO 2023 Table 36 Raw'!U36,'AEO 2023 Table 36 Raw'!U41)/SUM('AEO 2023 Table 36 Raw'!U36,'AEO 2023 Table 36 Raw'!U37,'AEO 2023 Table 36 Raw'!U41,'AEO 2023 Table 36 Raw'!U42)</f>
        <v>0.49939341213495647</v>
      </c>
      <c r="S5">
        <f>SUM('AEO 2023 Table 36 Raw'!V36,'AEO 2023 Table 36 Raw'!V41)/SUM('AEO 2023 Table 36 Raw'!V36,'AEO 2023 Table 36 Raw'!V37,'AEO 2023 Table 36 Raw'!V41,'AEO 2023 Table 36 Raw'!V42)</f>
        <v>0.50077146259678373</v>
      </c>
      <c r="T5">
        <f>SUM('AEO 2023 Table 36 Raw'!W36,'AEO 2023 Table 36 Raw'!W41)/SUM('AEO 2023 Table 36 Raw'!W36,'AEO 2023 Table 36 Raw'!W37,'AEO 2023 Table 36 Raw'!W41,'AEO 2023 Table 36 Raw'!W42)</f>
        <v>0.50175817300524794</v>
      </c>
      <c r="U5">
        <f>SUM('AEO 2023 Table 36 Raw'!X36,'AEO 2023 Table 36 Raw'!X41)/SUM('AEO 2023 Table 36 Raw'!X36,'AEO 2023 Table 36 Raw'!X37,'AEO 2023 Table 36 Raw'!X41,'AEO 2023 Table 36 Raw'!X42)</f>
        <v>0.50327246407883397</v>
      </c>
      <c r="V5">
        <f>SUM('AEO 2023 Table 36 Raw'!Y36,'AEO 2023 Table 36 Raw'!Y41)/SUM('AEO 2023 Table 36 Raw'!Y36,'AEO 2023 Table 36 Raw'!Y37,'AEO 2023 Table 36 Raw'!Y41,'AEO 2023 Table 36 Raw'!Y42)</f>
        <v>0.50395174566185208</v>
      </c>
      <c r="W5">
        <f>SUM('AEO 2023 Table 36 Raw'!Z36,'AEO 2023 Table 36 Raw'!Z41)/SUM('AEO 2023 Table 36 Raw'!Z36,'AEO 2023 Table 36 Raw'!Z37,'AEO 2023 Table 36 Raw'!Z41,'AEO 2023 Table 36 Raw'!Z42)</f>
        <v>0.50356824593181282</v>
      </c>
      <c r="X5">
        <f>SUM('AEO 2023 Table 36 Raw'!AA36,'AEO 2023 Table 36 Raw'!AA41)/SUM('AEO 2023 Table 36 Raw'!AA36,'AEO 2023 Table 36 Raw'!AA37,'AEO 2023 Table 36 Raw'!AA41,'AEO 2023 Table 36 Raw'!AA42)</f>
        <v>0.50373018033169714</v>
      </c>
      <c r="Y5">
        <f>SUM('AEO 2023 Table 36 Raw'!AB36,'AEO 2023 Table 36 Raw'!AB41)/SUM('AEO 2023 Table 36 Raw'!AB36,'AEO 2023 Table 36 Raw'!AB37,'AEO 2023 Table 36 Raw'!AB41,'AEO 2023 Table 36 Raw'!AB42)</f>
        <v>0.50373291989641233</v>
      </c>
      <c r="Z5">
        <f>SUM('AEO 2023 Table 36 Raw'!AC36,'AEO 2023 Table 36 Raw'!AC41)/SUM('AEO 2023 Table 36 Raw'!AC36,'AEO 2023 Table 36 Raw'!AC37,'AEO 2023 Table 36 Raw'!AC41,'AEO 2023 Table 36 Raw'!AC42)</f>
        <v>0.50399596342965303</v>
      </c>
      <c r="AA5">
        <f>SUM('AEO 2023 Table 36 Raw'!AD36,'AEO 2023 Table 36 Raw'!AD41)/SUM('AEO 2023 Table 36 Raw'!AD36,'AEO 2023 Table 36 Raw'!AD37,'AEO 2023 Table 36 Raw'!AD41,'AEO 2023 Table 36 Raw'!AD42)</f>
        <v>0.49942085089597721</v>
      </c>
      <c r="AB5">
        <f>SUM('AEO 2023 Table 36 Raw'!AE36,'AEO 2023 Table 36 Raw'!AE41)/SUM('AEO 2023 Table 36 Raw'!AE36,'AEO 2023 Table 36 Raw'!AE37,'AEO 2023 Table 36 Raw'!AE41,'AEO 2023 Table 36 Raw'!AE42)</f>
        <v>0.49875097464725276</v>
      </c>
      <c r="AC5">
        <f>SUM('AEO 2023 Table 36 Raw'!AF36,'AEO 2023 Table 36 Raw'!AF41)/SUM('AEO 2023 Table 36 Raw'!AF36,'AEO 2023 Table 36 Raw'!AF37,'AEO 2023 Table 36 Raw'!AF41,'AEO 2023 Table 36 Raw'!AF42)</f>
        <v>0.50092498547256314</v>
      </c>
      <c r="AD5">
        <f>SUM('AEO 2023 Table 36 Raw'!AG36,'AEO 2023 Table 36 Raw'!AG41)/SUM('AEO 2023 Table 36 Raw'!AG36,'AEO 2023 Table 36 Raw'!AG37,'AEO 2023 Table 36 Raw'!AG41,'AEO 2023 Table 36 Raw'!AG42)</f>
        <v>0.50157477206426737</v>
      </c>
      <c r="AE5">
        <f>SUM('AEO 2023 Table 36 Raw'!AH36,'AEO 2023 Table 36 Raw'!AH41)/SUM('AEO 2023 Table 36 Raw'!AH36,'AEO 2023 Table 36 Raw'!AH37,'AEO 2023 Table 36 Raw'!AH41,'AEO 2023 Table 36 Raw'!AH42)</f>
        <v>0.50358335320025371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f>SUM('AEO 2022 Table 36'!F37,'AEO 2022 Table 36'!F42)/SUM('AEO 2022 Table 36'!F36,'AEO 2022 Table 36'!F37,'AEO 2022 Table 36'!F41,'AEO 2022 Table 36'!F42)</f>
        <v>0.5587054741236579</v>
      </c>
      <c r="C9">
        <f>SUM('AEO 2023 Table 36 Raw'!F37,'AEO 2023 Table 36 Raw'!F42)/SUM('AEO 2023 Table 36 Raw'!F36,'AEO 2023 Table 36 Raw'!F37,'AEO 2023 Table 36 Raw'!F41,'AEO 2023 Table 36 Raw'!F42)</f>
        <v>0.68330136927810858</v>
      </c>
      <c r="D9">
        <f>SUM('AEO 2023 Table 36 Raw'!G37,'AEO 2023 Table 36 Raw'!G42)/SUM('AEO 2023 Table 36 Raw'!G36,'AEO 2023 Table 36 Raw'!G37,'AEO 2023 Table 36 Raw'!G41,'AEO 2023 Table 36 Raw'!G42)</f>
        <v>0.56290070669888792</v>
      </c>
      <c r="E9">
        <f>SUM('AEO 2023 Table 36 Raw'!H37,'AEO 2023 Table 36 Raw'!H42)/SUM('AEO 2023 Table 36 Raw'!H36,'AEO 2023 Table 36 Raw'!H37,'AEO 2023 Table 36 Raw'!H41,'AEO 2023 Table 36 Raw'!H42)</f>
        <v>0.55715844789326008</v>
      </c>
      <c r="F9">
        <f>SUM('AEO 2023 Table 36 Raw'!I37,'AEO 2023 Table 36 Raw'!I42)/SUM('AEO 2023 Table 36 Raw'!I36,'AEO 2023 Table 36 Raw'!I37,'AEO 2023 Table 36 Raw'!I41,'AEO 2023 Table 36 Raw'!I42)</f>
        <v>0.55628168679522028</v>
      </c>
      <c r="G9">
        <f>SUM('AEO 2023 Table 36 Raw'!J37,'AEO 2023 Table 36 Raw'!J42)/SUM('AEO 2023 Table 36 Raw'!J36,'AEO 2023 Table 36 Raw'!J37,'AEO 2023 Table 36 Raw'!J41,'AEO 2023 Table 36 Raw'!J42)</f>
        <v>0.54256599925893079</v>
      </c>
      <c r="H9">
        <f>SUM('AEO 2023 Table 36 Raw'!K37,'AEO 2023 Table 36 Raw'!K42)/SUM('AEO 2023 Table 36 Raw'!K36,'AEO 2023 Table 36 Raw'!K37,'AEO 2023 Table 36 Raw'!K41,'AEO 2023 Table 36 Raw'!K42)</f>
        <v>0.53498223410856804</v>
      </c>
      <c r="I9">
        <f>SUM('AEO 2023 Table 36 Raw'!L37,'AEO 2023 Table 36 Raw'!L42)/SUM('AEO 2023 Table 36 Raw'!L36,'AEO 2023 Table 36 Raw'!L37,'AEO 2023 Table 36 Raw'!L41,'AEO 2023 Table 36 Raw'!L42)</f>
        <v>0.52178003932469341</v>
      </c>
      <c r="J9">
        <f>SUM('AEO 2023 Table 36 Raw'!M37,'AEO 2023 Table 36 Raw'!M42)/SUM('AEO 2023 Table 36 Raw'!M36,'AEO 2023 Table 36 Raw'!M37,'AEO 2023 Table 36 Raw'!M41,'AEO 2023 Table 36 Raw'!M42)</f>
        <v>0.5135589704366148</v>
      </c>
      <c r="K9">
        <f>SUM('AEO 2023 Table 36 Raw'!N37,'AEO 2023 Table 36 Raw'!N42)/SUM('AEO 2023 Table 36 Raw'!N36,'AEO 2023 Table 36 Raw'!N37,'AEO 2023 Table 36 Raw'!N41,'AEO 2023 Table 36 Raw'!N42)</f>
        <v>0.50667147225748921</v>
      </c>
      <c r="L9">
        <f>SUM('AEO 2023 Table 36 Raw'!O37,'AEO 2023 Table 36 Raw'!O42)/SUM('AEO 2023 Table 36 Raw'!O36,'AEO 2023 Table 36 Raw'!O37,'AEO 2023 Table 36 Raw'!O41,'AEO 2023 Table 36 Raw'!O42)</f>
        <v>0.50707832888084425</v>
      </c>
      <c r="M9">
        <f>SUM('AEO 2023 Table 36 Raw'!P37,'AEO 2023 Table 36 Raw'!P42)/SUM('AEO 2023 Table 36 Raw'!P36,'AEO 2023 Table 36 Raw'!P37,'AEO 2023 Table 36 Raw'!P41,'AEO 2023 Table 36 Raw'!P42)</f>
        <v>0.50623864472875646</v>
      </c>
      <c r="N9">
        <f>SUM('AEO 2023 Table 36 Raw'!Q37,'AEO 2023 Table 36 Raw'!Q42)/SUM('AEO 2023 Table 36 Raw'!Q36,'AEO 2023 Table 36 Raw'!Q37,'AEO 2023 Table 36 Raw'!Q41,'AEO 2023 Table 36 Raw'!Q42)</f>
        <v>0.50566397190751466</v>
      </c>
      <c r="O9">
        <f>SUM('AEO 2023 Table 36 Raw'!R37,'AEO 2023 Table 36 Raw'!R42)/SUM('AEO 2023 Table 36 Raw'!R36,'AEO 2023 Table 36 Raw'!R37,'AEO 2023 Table 36 Raw'!R41,'AEO 2023 Table 36 Raw'!R42)</f>
        <v>0.50333019989641858</v>
      </c>
      <c r="P9">
        <f>SUM('AEO 2023 Table 36 Raw'!S37,'AEO 2023 Table 36 Raw'!S42)/SUM('AEO 2023 Table 36 Raw'!S36,'AEO 2023 Table 36 Raw'!S37,'AEO 2023 Table 36 Raw'!S41,'AEO 2023 Table 36 Raw'!S42)</f>
        <v>0.50319929982770806</v>
      </c>
      <c r="Q9">
        <f>SUM('AEO 2023 Table 36 Raw'!T37,'AEO 2023 Table 36 Raw'!T42)/SUM('AEO 2023 Table 36 Raw'!T36,'AEO 2023 Table 36 Raw'!T37,'AEO 2023 Table 36 Raw'!T41,'AEO 2023 Table 36 Raw'!T42)</f>
        <v>0.50097052658650332</v>
      </c>
      <c r="R9">
        <f>SUM('AEO 2023 Table 36 Raw'!U37,'AEO 2023 Table 36 Raw'!U42)/SUM('AEO 2023 Table 36 Raw'!U36,'AEO 2023 Table 36 Raw'!U37,'AEO 2023 Table 36 Raw'!U41,'AEO 2023 Table 36 Raw'!U42)</f>
        <v>0.50060658786504353</v>
      </c>
      <c r="S9">
        <f>SUM('AEO 2023 Table 36 Raw'!V37,'AEO 2023 Table 36 Raw'!V42)/SUM('AEO 2023 Table 36 Raw'!V36,'AEO 2023 Table 36 Raw'!V37,'AEO 2023 Table 36 Raw'!V41,'AEO 2023 Table 36 Raw'!V42)</f>
        <v>0.49922853740321632</v>
      </c>
      <c r="T9">
        <f>SUM('AEO 2023 Table 36 Raw'!W37,'AEO 2023 Table 36 Raw'!W42)/SUM('AEO 2023 Table 36 Raw'!W36,'AEO 2023 Table 36 Raw'!W37,'AEO 2023 Table 36 Raw'!W41,'AEO 2023 Table 36 Raw'!W42)</f>
        <v>0.49824182699475206</v>
      </c>
      <c r="U9">
        <f>SUM('AEO 2023 Table 36 Raw'!X37,'AEO 2023 Table 36 Raw'!X42)/SUM('AEO 2023 Table 36 Raw'!X36,'AEO 2023 Table 36 Raw'!X37,'AEO 2023 Table 36 Raw'!X41,'AEO 2023 Table 36 Raw'!X42)</f>
        <v>0.49672753592116609</v>
      </c>
      <c r="V9">
        <f>SUM('AEO 2023 Table 36 Raw'!Y37,'AEO 2023 Table 36 Raw'!Y42)/SUM('AEO 2023 Table 36 Raw'!Y36,'AEO 2023 Table 36 Raw'!Y37,'AEO 2023 Table 36 Raw'!Y41,'AEO 2023 Table 36 Raw'!Y42)</f>
        <v>0.49604825433814798</v>
      </c>
      <c r="W9">
        <f>SUM('AEO 2023 Table 36 Raw'!Z37,'AEO 2023 Table 36 Raw'!Z42)/SUM('AEO 2023 Table 36 Raw'!Z36,'AEO 2023 Table 36 Raw'!Z37,'AEO 2023 Table 36 Raw'!Z41,'AEO 2023 Table 36 Raw'!Z42)</f>
        <v>0.49643175406818735</v>
      </c>
      <c r="X9">
        <f>SUM('AEO 2023 Table 36 Raw'!AA37,'AEO 2023 Table 36 Raw'!AA42)/SUM('AEO 2023 Table 36 Raw'!AA36,'AEO 2023 Table 36 Raw'!AA37,'AEO 2023 Table 36 Raw'!AA41,'AEO 2023 Table 36 Raw'!AA42)</f>
        <v>0.49626981966830291</v>
      </c>
      <c r="Y9">
        <f>SUM('AEO 2023 Table 36 Raw'!AB37,'AEO 2023 Table 36 Raw'!AB42)/SUM('AEO 2023 Table 36 Raw'!AB36,'AEO 2023 Table 36 Raw'!AB37,'AEO 2023 Table 36 Raw'!AB41,'AEO 2023 Table 36 Raw'!AB42)</f>
        <v>0.49626708010358755</v>
      </c>
      <c r="Z9">
        <f>SUM('AEO 2023 Table 36 Raw'!AC37,'AEO 2023 Table 36 Raw'!AC42)/SUM('AEO 2023 Table 36 Raw'!AC36,'AEO 2023 Table 36 Raw'!AC37,'AEO 2023 Table 36 Raw'!AC41,'AEO 2023 Table 36 Raw'!AC42)</f>
        <v>0.49600403657034686</v>
      </c>
      <c r="AA9">
        <f>SUM('AEO 2023 Table 36 Raw'!AD37,'AEO 2023 Table 36 Raw'!AD42)/SUM('AEO 2023 Table 36 Raw'!AD36,'AEO 2023 Table 36 Raw'!AD37,'AEO 2023 Table 36 Raw'!AD41,'AEO 2023 Table 36 Raw'!AD42)</f>
        <v>0.50057914910402279</v>
      </c>
      <c r="AB9">
        <f>SUM('AEO 2023 Table 36 Raw'!AE37,'AEO 2023 Table 36 Raw'!AE42)/SUM('AEO 2023 Table 36 Raw'!AE36,'AEO 2023 Table 36 Raw'!AE37,'AEO 2023 Table 36 Raw'!AE41,'AEO 2023 Table 36 Raw'!AE42)</f>
        <v>0.50124902535274718</v>
      </c>
      <c r="AC9">
        <f>SUM('AEO 2023 Table 36 Raw'!AF37,'AEO 2023 Table 36 Raw'!AF42)/SUM('AEO 2023 Table 36 Raw'!AF36,'AEO 2023 Table 36 Raw'!AF37,'AEO 2023 Table 36 Raw'!AF41,'AEO 2023 Table 36 Raw'!AF42)</f>
        <v>0.4990750145274368</v>
      </c>
      <c r="AD9">
        <f>SUM('AEO 2023 Table 36 Raw'!AG37,'AEO 2023 Table 36 Raw'!AG42)/SUM('AEO 2023 Table 36 Raw'!AG36,'AEO 2023 Table 36 Raw'!AG37,'AEO 2023 Table 36 Raw'!AG41,'AEO 2023 Table 36 Raw'!AG42)</f>
        <v>0.49842522793573263</v>
      </c>
      <c r="AE9">
        <f>SUM('AEO 2023 Table 36 Raw'!AH37,'AEO 2023 Table 36 Raw'!AH42)/SUM('AEO 2023 Table 36 Raw'!AH36,'AEO 2023 Table 36 Raw'!AH37,'AEO 2023 Table 36 Raw'!AH41,'AEO 2023 Table 36 Raw'!AH42)</f>
        <v>0.49641664679974634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B1" sqref="B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E11"/>
  <sheetViews>
    <sheetView workbookViewId="0">
      <selection activeCell="F14" sqref="F14"/>
    </sheetView>
    <sheetView workbookViewId="1">
      <selection activeCell="B1" sqref="B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0"/>
  <sheetViews>
    <sheetView workbookViewId="0">
      <selection activeCell="E9" sqref="E9"/>
    </sheetView>
    <sheetView workbookViewId="1">
      <selection activeCell="E8" sqref="E8"/>
    </sheetView>
  </sheetViews>
  <sheetFormatPr defaultRowHeight="14.5" x14ac:dyDescent="0.35"/>
  <cols>
    <col min="1" max="1" width="46.453125" customWidth="1"/>
    <col min="2" max="2" width="29" customWidth="1"/>
    <col min="3" max="3" width="14.26953125" customWidth="1"/>
    <col min="4" max="4" width="18.54296875" customWidth="1"/>
  </cols>
  <sheetData>
    <row r="1" spans="1:36" x14ac:dyDescent="0.35">
      <c r="A1" t="s">
        <v>24</v>
      </c>
    </row>
    <row r="2" spans="1:36" x14ac:dyDescent="0.35">
      <c r="A2" t="s">
        <v>42</v>
      </c>
    </row>
    <row r="3" spans="1:36" x14ac:dyDescent="0.35">
      <c r="A3" t="s">
        <v>43</v>
      </c>
    </row>
    <row r="4" spans="1:36" x14ac:dyDescent="0.35">
      <c r="A4" t="s">
        <v>44</v>
      </c>
    </row>
    <row r="6" spans="1:36" s="1" customFormat="1" x14ac:dyDescent="0.35">
      <c r="A6" s="6" t="s">
        <v>26</v>
      </c>
      <c r="B6" s="6" t="s">
        <v>27</v>
      </c>
      <c r="C6" s="6" t="s">
        <v>28</v>
      </c>
      <c r="D6" s="6">
        <f>'AEO 2022 Table 36'!F5</f>
        <v>2021</v>
      </c>
      <c r="E6" s="6">
        <f>'AEO 2022 Table 36'!G5</f>
        <v>2022</v>
      </c>
      <c r="F6" s="6">
        <f>'AEO 2022 Table 36'!H5</f>
        <v>2023</v>
      </c>
      <c r="G6" s="6">
        <f>'AEO 2022 Table 36'!I5</f>
        <v>2024</v>
      </c>
      <c r="H6" s="6">
        <f>'AEO 2022 Table 36'!J5</f>
        <v>2025</v>
      </c>
      <c r="I6" s="6">
        <f>'AEO 2022 Table 36'!K5</f>
        <v>2026</v>
      </c>
      <c r="J6" s="6">
        <f>'AEO 2022 Table 36'!L5</f>
        <v>2027</v>
      </c>
      <c r="K6" s="6">
        <f>'AEO 2022 Table 36'!M5</f>
        <v>2028</v>
      </c>
      <c r="L6" s="6">
        <f>'AEO 2022 Table 36'!N5</f>
        <v>2029</v>
      </c>
      <c r="M6" s="6">
        <f>'AEO 2022 Table 36'!O5</f>
        <v>2030</v>
      </c>
      <c r="N6" s="6">
        <f>'AEO 2022 Table 36'!P5</f>
        <v>2031</v>
      </c>
      <c r="O6" s="6">
        <f>'AEO 2022 Table 36'!Q5</f>
        <v>2032</v>
      </c>
      <c r="P6" s="6">
        <f>'AEO 2022 Table 36'!R5</f>
        <v>2033</v>
      </c>
      <c r="Q6" s="6">
        <f>'AEO 2022 Table 36'!S5</f>
        <v>2034</v>
      </c>
      <c r="R6" s="6">
        <f>'AEO 2022 Table 36'!T5</f>
        <v>2035</v>
      </c>
      <c r="S6" s="6">
        <f>'AEO 2022 Table 36'!U5</f>
        <v>2036</v>
      </c>
      <c r="T6" s="6">
        <f>'AEO 2022 Table 36'!V5</f>
        <v>2037</v>
      </c>
      <c r="U6" s="6">
        <f>'AEO 2022 Table 36'!W5</f>
        <v>2038</v>
      </c>
      <c r="V6" s="6">
        <f>'AEO 2022 Table 36'!X5</f>
        <v>2039</v>
      </c>
      <c r="W6" s="6">
        <f>'AEO 2022 Table 36'!Y5</f>
        <v>2040</v>
      </c>
      <c r="X6" s="6">
        <f>'AEO 2022 Table 36'!Z5</f>
        <v>2041</v>
      </c>
      <c r="Y6" s="6">
        <f>'AEO 2022 Table 36'!AA5</f>
        <v>2042</v>
      </c>
      <c r="Z6" s="6">
        <f>'AEO 2022 Table 36'!AB5</f>
        <v>2043</v>
      </c>
      <c r="AA6" s="6">
        <f>'AEO 2022 Table 36'!AC5</f>
        <v>2044</v>
      </c>
      <c r="AB6" s="6">
        <f>'AEO 2022 Table 36'!AD5</f>
        <v>2045</v>
      </c>
      <c r="AC6" s="6">
        <f>'AEO 2022 Table 36'!AE5</f>
        <v>2046</v>
      </c>
      <c r="AD6" s="6">
        <f>'AEO 2022 Table 36'!AF5</f>
        <v>2047</v>
      </c>
      <c r="AE6" s="6">
        <f>'AEO 2022 Table 36'!AG5</f>
        <v>2048</v>
      </c>
      <c r="AF6" s="6">
        <f>'AEO 2022 Table 36'!AH5</f>
        <v>2049</v>
      </c>
      <c r="AG6" s="6">
        <f>'AEO 2022 Table 36'!AI5</f>
        <v>2050</v>
      </c>
      <c r="AH6" s="6"/>
      <c r="AI6" s="6"/>
      <c r="AJ6" s="6"/>
    </row>
    <row r="7" spans="1:36" x14ac:dyDescent="0.35">
      <c r="A7" t="s">
        <v>33</v>
      </c>
      <c r="B7" t="s">
        <v>29</v>
      </c>
      <c r="C7" t="s">
        <v>25</v>
      </c>
      <c r="D7" s="4">
        <f>'AEO 2022 Table 17'!F26*1000</f>
        <v>169.06399999999999</v>
      </c>
      <c r="E7" s="4">
        <f>INDEX('AEO 2023 Table 17'!30:30,MATCH(E$6,'AEO 2023 Table 17'!$1:$1,0))*1000</f>
        <v>201.56199999999998</v>
      </c>
      <c r="F7" s="4">
        <f>INDEX('AEO 2023 Table 17'!30:30,MATCH(F$6,'AEO 2023 Table 17'!$1:$1,0))*1000</f>
        <v>188.98400000000001</v>
      </c>
      <c r="G7" s="4">
        <f>INDEX('AEO 2023 Table 17'!30:30,MATCH(G$6,'AEO 2023 Table 17'!$1:$1,0))*1000</f>
        <v>169.26</v>
      </c>
      <c r="H7" s="4">
        <f>INDEX('AEO 2023 Table 17'!30:30,MATCH(H$6,'AEO 2023 Table 17'!$1:$1,0))*1000</f>
        <v>169.85300000000001</v>
      </c>
      <c r="I7" s="4">
        <f>INDEX('AEO 2023 Table 17'!30:30,MATCH(I$6,'AEO 2023 Table 17'!$1:$1,0))*1000</f>
        <v>174.07500000000002</v>
      </c>
      <c r="J7" s="4">
        <f>INDEX('AEO 2023 Table 17'!30:30,MATCH(J$6,'AEO 2023 Table 17'!$1:$1,0))*1000</f>
        <v>176.483</v>
      </c>
      <c r="K7" s="4">
        <f>INDEX('AEO 2023 Table 17'!30:30,MATCH(K$6,'AEO 2023 Table 17'!$1:$1,0))*1000</f>
        <v>178.392</v>
      </c>
      <c r="L7" s="4">
        <f>INDEX('AEO 2023 Table 17'!30:30,MATCH(L$6,'AEO 2023 Table 17'!$1:$1,0))*1000</f>
        <v>186.90300000000002</v>
      </c>
      <c r="M7" s="4">
        <f>INDEX('AEO 2023 Table 17'!30:30,MATCH(M$6,'AEO 2023 Table 17'!$1:$1,0))*1000</f>
        <v>190.92700000000002</v>
      </c>
      <c r="N7" s="4">
        <f>INDEX('AEO 2023 Table 17'!30:30,MATCH(N$6,'AEO 2023 Table 17'!$1:$1,0))*1000</f>
        <v>194.916</v>
      </c>
      <c r="O7" s="4">
        <f>INDEX('AEO 2023 Table 17'!30:30,MATCH(O$6,'AEO 2023 Table 17'!$1:$1,0))*1000</f>
        <v>201.292</v>
      </c>
      <c r="P7" s="4">
        <f>INDEX('AEO 2023 Table 17'!30:30,MATCH(P$6,'AEO 2023 Table 17'!$1:$1,0))*1000</f>
        <v>202.84399999999999</v>
      </c>
      <c r="Q7" s="4">
        <f>INDEX('AEO 2023 Table 17'!30:30,MATCH(Q$6,'AEO 2023 Table 17'!$1:$1,0))*1000</f>
        <v>200.071</v>
      </c>
      <c r="R7" s="4">
        <f>INDEX('AEO 2023 Table 17'!30:30,MATCH(R$6,'AEO 2023 Table 17'!$1:$1,0))*1000</f>
        <v>197.18099999999998</v>
      </c>
      <c r="S7" s="4">
        <f>INDEX('AEO 2023 Table 17'!30:30,MATCH(S$6,'AEO 2023 Table 17'!$1:$1,0))*1000</f>
        <v>194.173</v>
      </c>
      <c r="T7" s="4">
        <f>INDEX('AEO 2023 Table 17'!30:30,MATCH(T$6,'AEO 2023 Table 17'!$1:$1,0))*1000</f>
        <v>191.04499999999999</v>
      </c>
      <c r="U7" s="4">
        <f>INDEX('AEO 2023 Table 17'!30:30,MATCH(U$6,'AEO 2023 Table 17'!$1:$1,0))*1000</f>
        <v>187.79399999999998</v>
      </c>
      <c r="V7" s="4">
        <f>INDEX('AEO 2023 Table 17'!30:30,MATCH(V$6,'AEO 2023 Table 17'!$1:$1,0))*1000</f>
        <v>184.417</v>
      </c>
      <c r="W7" s="4">
        <f>INDEX('AEO 2023 Table 17'!30:30,MATCH(W$6,'AEO 2023 Table 17'!$1:$1,0))*1000</f>
        <v>181.423</v>
      </c>
      <c r="X7" s="4">
        <f>INDEX('AEO 2023 Table 17'!30:30,MATCH(X$6,'AEO 2023 Table 17'!$1:$1,0))*1000</f>
        <v>177.78800000000001</v>
      </c>
      <c r="Y7" s="4">
        <f>INDEX('AEO 2023 Table 17'!30:30,MATCH(Y$6,'AEO 2023 Table 17'!$1:$1,0))*1000</f>
        <v>174.02</v>
      </c>
      <c r="Z7" s="4">
        <f>INDEX('AEO 2023 Table 17'!30:30,MATCH(Z$6,'AEO 2023 Table 17'!$1:$1,0))*1000</f>
        <v>170.11599999999999</v>
      </c>
      <c r="AA7" s="4">
        <f>INDEX('AEO 2023 Table 17'!30:30,MATCH(AA$6,'AEO 2023 Table 17'!$1:$1,0))*1000</f>
        <v>166.07400000000001</v>
      </c>
      <c r="AB7" s="4">
        <f>INDEX('AEO 2023 Table 17'!30:30,MATCH(AB$6,'AEO 2023 Table 17'!$1:$1,0))*1000</f>
        <v>161.89100000000002</v>
      </c>
      <c r="AC7" s="4">
        <f>INDEX('AEO 2023 Table 17'!30:30,MATCH(AC$6,'AEO 2023 Table 17'!$1:$1,0))*1000</f>
        <v>157.56300000000002</v>
      </c>
      <c r="AD7" s="4">
        <f>INDEX('AEO 2023 Table 17'!30:30,MATCH(AD$6,'AEO 2023 Table 17'!$1:$1,0))*1000</f>
        <v>153.089</v>
      </c>
      <c r="AE7" s="4">
        <f>INDEX('AEO 2023 Table 17'!30:30,MATCH(AE$6,'AEO 2023 Table 17'!$1:$1,0))*1000</f>
        <v>148.465</v>
      </c>
      <c r="AF7" s="4">
        <f>INDEX('AEO 2023 Table 17'!30:30,MATCH(AF$6,'AEO 2023 Table 17'!$1:$1,0))*1000</f>
        <v>143.68800000000002</v>
      </c>
      <c r="AG7" s="4">
        <f>INDEX('AEO 2023 Table 17'!30:30,MATCH(AG$6,'AEO 2023 Table 17'!$1:$1,0))*1000</f>
        <v>138.75399999999999</v>
      </c>
      <c r="AH7" s="4"/>
      <c r="AI7" s="4"/>
      <c r="AJ7" s="4"/>
    </row>
    <row r="8" spans="1:36" x14ac:dyDescent="0.35">
      <c r="A8" t="s">
        <v>32</v>
      </c>
      <c r="B8" t="s">
        <v>30</v>
      </c>
      <c r="C8" t="s">
        <v>25</v>
      </c>
      <c r="D8" s="3">
        <f>'AEO 2022 Table 36'!F9</f>
        <v>52.341071999999997</v>
      </c>
      <c r="E8" s="3">
        <f>INDEX('AEO 2023 Table 36 '!18:18,MATCH(E$6,'AEO 2023 Table 36 '!$13:$13,0))</f>
        <v>61.460402999999999</v>
      </c>
      <c r="F8" s="3">
        <f>INDEX('AEO 2023 Table 36 '!18:18,MATCH(F$6,'AEO 2023 Table 36 '!$13:$13,0))</f>
        <v>64.699020000000004</v>
      </c>
      <c r="G8" s="3">
        <f>INDEX('AEO 2023 Table 36 '!18:18,MATCH(G$6,'AEO 2023 Table 36 '!$13:$13,0))</f>
        <v>67.503647000000001</v>
      </c>
      <c r="H8" s="3">
        <f>INDEX('AEO 2023 Table 36 '!18:18,MATCH(H$6,'AEO 2023 Table 36 '!$13:$13,0))</f>
        <v>70.684073999999995</v>
      </c>
      <c r="I8" s="3">
        <f>INDEX('AEO 2023 Table 36 '!18:18,MATCH(I$6,'AEO 2023 Table 36 '!$13:$13,0))</f>
        <v>74.503555000000006</v>
      </c>
      <c r="J8" s="3">
        <f>INDEX('AEO 2023 Table 36 '!18:18,MATCH(J$6,'AEO 2023 Table 36 '!$13:$13,0))</f>
        <v>77.632530000000003</v>
      </c>
      <c r="K8" s="3">
        <f>INDEX('AEO 2023 Table 36 '!18:18,MATCH(K$6,'AEO 2023 Table 36 '!$13:$13,0))</f>
        <v>81.324982000000006</v>
      </c>
      <c r="L8" s="3">
        <f>INDEX('AEO 2023 Table 36 '!18:18,MATCH(L$6,'AEO 2023 Table 36 '!$13:$13,0))</f>
        <v>84.520767000000006</v>
      </c>
      <c r="M8" s="3">
        <f>INDEX('AEO 2023 Table 36 '!18:18,MATCH(M$6,'AEO 2023 Table 36 '!$13:$13,0))</f>
        <v>86.959732000000002</v>
      </c>
      <c r="N8" s="3">
        <f>INDEX('AEO 2023 Table 36 '!18:18,MATCH(N$6,'AEO 2023 Table 36 '!$13:$13,0))</f>
        <v>89.758049</v>
      </c>
      <c r="O8" s="3">
        <f>INDEX('AEO 2023 Table 36 '!18:18,MATCH(O$6,'AEO 2023 Table 36 '!$13:$13,0))</f>
        <v>91.490157999999994</v>
      </c>
      <c r="P8" s="3">
        <f>INDEX('AEO 2023 Table 36 '!18:18,MATCH(P$6,'AEO 2023 Table 36 '!$13:$13,0))</f>
        <v>93.247542999999993</v>
      </c>
      <c r="Q8" s="3">
        <f>INDEX('AEO 2023 Table 36 '!18:18,MATCH(Q$6,'AEO 2023 Table 36 '!$13:$13,0))</f>
        <v>95.158996999999999</v>
      </c>
      <c r="R8" s="3">
        <f>INDEX('AEO 2023 Table 36 '!18:18,MATCH(R$6,'AEO 2023 Table 36 '!$13:$13,0))</f>
        <v>96.641707999999994</v>
      </c>
      <c r="S8" s="3">
        <f>INDEX('AEO 2023 Table 36 '!18:18,MATCH(S$6,'AEO 2023 Table 36 '!$13:$13,0))</f>
        <v>98.053237999999993</v>
      </c>
      <c r="T8" s="3">
        <f>INDEX('AEO 2023 Table 36 '!18:18,MATCH(T$6,'AEO 2023 Table 36 '!$13:$13,0))</f>
        <v>99.864699999999999</v>
      </c>
      <c r="U8" s="3">
        <f>INDEX('AEO 2023 Table 36 '!18:18,MATCH(U$6,'AEO 2023 Table 36 '!$13:$13,0))</f>
        <v>101.36190000000001</v>
      </c>
      <c r="V8" s="3">
        <f>INDEX('AEO 2023 Table 36 '!18:18,MATCH(V$6,'AEO 2023 Table 36 '!$13:$13,0))</f>
        <v>102.785622</v>
      </c>
      <c r="W8" s="3">
        <f>INDEX('AEO 2023 Table 36 '!18:18,MATCH(W$6,'AEO 2023 Table 36 '!$13:$13,0))</f>
        <v>104.47521999999999</v>
      </c>
      <c r="X8" s="3">
        <f>INDEX('AEO 2023 Table 36 '!18:18,MATCH(X$6,'AEO 2023 Table 36 '!$13:$13,0))</f>
        <v>105.749611</v>
      </c>
      <c r="Y8" s="3">
        <f>INDEX('AEO 2023 Table 36 '!18:18,MATCH(Y$6,'AEO 2023 Table 36 '!$13:$13,0))</f>
        <v>107.324608</v>
      </c>
      <c r="Z8" s="3">
        <f>INDEX('AEO 2023 Table 36 '!18:18,MATCH(Z$6,'AEO 2023 Table 36 '!$13:$13,0))</f>
        <v>109.779274</v>
      </c>
      <c r="AA8" s="3">
        <f>INDEX('AEO 2023 Table 36 '!18:18,MATCH(AA$6,'AEO 2023 Table 36 '!$13:$13,0))</f>
        <v>110.920013</v>
      </c>
      <c r="AB8" s="3">
        <f>INDEX('AEO 2023 Table 36 '!18:18,MATCH(AB$6,'AEO 2023 Table 36 '!$13:$13,0))</f>
        <v>111.97983600000001</v>
      </c>
      <c r="AC8" s="3">
        <f>INDEX('AEO 2023 Table 36 '!18:18,MATCH(AC$6,'AEO 2023 Table 36 '!$13:$13,0))</f>
        <v>113.441277</v>
      </c>
      <c r="AD8" s="3">
        <f>INDEX('AEO 2023 Table 36 '!18:18,MATCH(AD$6,'AEO 2023 Table 36 '!$13:$13,0))</f>
        <v>115.037064</v>
      </c>
      <c r="AE8" s="3">
        <f>INDEX('AEO 2023 Table 36 '!18:18,MATCH(AE$6,'AEO 2023 Table 36 '!$13:$13,0))</f>
        <v>116.75106</v>
      </c>
      <c r="AF8" s="3">
        <f>INDEX('AEO 2023 Table 36 '!18:18,MATCH(AF$6,'AEO 2023 Table 36 '!$13:$13,0))</f>
        <v>118.593468</v>
      </c>
      <c r="AG8" s="3">
        <f>INDEX('AEO 2023 Table 36 '!18:18,MATCH(AG$6,'AEO 2023 Table 36 '!$13:$13,0))</f>
        <v>120.69574</v>
      </c>
      <c r="AH8" s="3"/>
      <c r="AI8" s="3"/>
      <c r="AJ8" s="3"/>
    </row>
    <row r="9" spans="1:36" x14ac:dyDescent="0.35">
      <c r="A9" t="s">
        <v>32</v>
      </c>
      <c r="B9" t="s">
        <v>31</v>
      </c>
      <c r="C9" t="s">
        <v>25</v>
      </c>
      <c r="D9" s="3">
        <f>'AEO 2022 Table 36'!F17</f>
        <v>268.642517</v>
      </c>
      <c r="E9" s="3">
        <f>INDEX('AEO 2023 Table 36 '!27:27,MATCH(E$6,'AEO 2023 Table 36 '!$13:$13,0))</f>
        <v>289.12039199999998</v>
      </c>
      <c r="F9" s="3">
        <f>INDEX('AEO 2023 Table 36 '!27:27,MATCH(F$6,'AEO 2023 Table 36 '!$13:$13,0))</f>
        <v>286.82144199999999</v>
      </c>
      <c r="G9" s="3">
        <f>INDEX('AEO 2023 Table 36 '!27:27,MATCH(G$6,'AEO 2023 Table 36 '!$13:$13,0))</f>
        <v>280.46920799999998</v>
      </c>
      <c r="H9" s="3">
        <f>INDEX('AEO 2023 Table 36 '!27:27,MATCH(H$6,'AEO 2023 Table 36 '!$13:$13,0))</f>
        <v>274.07836900000001</v>
      </c>
      <c r="I9" s="3">
        <f>INDEX('AEO 2023 Table 36 '!27:27,MATCH(I$6,'AEO 2023 Table 36 '!$13:$13,0))</f>
        <v>268.54092400000002</v>
      </c>
      <c r="J9" s="3">
        <f>INDEX('AEO 2023 Table 36 '!27:27,MATCH(J$6,'AEO 2023 Table 36 '!$13:$13,0))</f>
        <v>266.37576300000001</v>
      </c>
      <c r="K9" s="3">
        <f>INDEX('AEO 2023 Table 36 '!27:27,MATCH(K$6,'AEO 2023 Table 36 '!$13:$13,0))</f>
        <v>263.84298699999999</v>
      </c>
      <c r="L9" s="3">
        <f>INDEX('AEO 2023 Table 36 '!27:27,MATCH(L$6,'AEO 2023 Table 36 '!$13:$13,0))</f>
        <v>261.31542999999999</v>
      </c>
      <c r="M9" s="3">
        <f>INDEX('AEO 2023 Table 36 '!27:27,MATCH(M$6,'AEO 2023 Table 36 '!$13:$13,0))</f>
        <v>258.401184</v>
      </c>
      <c r="N9" s="3">
        <f>INDEX('AEO 2023 Table 36 '!27:27,MATCH(N$6,'AEO 2023 Table 36 '!$13:$13,0))</f>
        <v>255.69387800000001</v>
      </c>
      <c r="O9" s="3">
        <f>INDEX('AEO 2023 Table 36 '!27:27,MATCH(O$6,'AEO 2023 Table 36 '!$13:$13,0))</f>
        <v>254.05813599999999</v>
      </c>
      <c r="P9" s="3">
        <f>INDEX('AEO 2023 Table 36 '!27:27,MATCH(P$6,'AEO 2023 Table 36 '!$13:$13,0))</f>
        <v>252.705139</v>
      </c>
      <c r="Q9" s="3">
        <f>INDEX('AEO 2023 Table 36 '!27:27,MATCH(Q$6,'AEO 2023 Table 36 '!$13:$13,0))</f>
        <v>251.542633</v>
      </c>
      <c r="R9" s="3">
        <f>INDEX('AEO 2023 Table 36 '!27:27,MATCH(R$6,'AEO 2023 Table 36 '!$13:$13,0))</f>
        <v>250.69047499999999</v>
      </c>
      <c r="S9" s="3">
        <f>INDEX('AEO 2023 Table 36 '!27:27,MATCH(S$6,'AEO 2023 Table 36 '!$13:$13,0))</f>
        <v>250.00555399999999</v>
      </c>
      <c r="T9" s="3">
        <f>INDEX('AEO 2023 Table 36 '!27:27,MATCH(T$6,'AEO 2023 Table 36 '!$13:$13,0))</f>
        <v>249.60524000000001</v>
      </c>
      <c r="U9" s="3">
        <f>INDEX('AEO 2023 Table 36 '!27:27,MATCH(U$6,'AEO 2023 Table 36 '!$13:$13,0))</f>
        <v>249.66021699999999</v>
      </c>
      <c r="V9" s="3">
        <f>INDEX('AEO 2023 Table 36 '!27:27,MATCH(V$6,'AEO 2023 Table 36 '!$13:$13,0))</f>
        <v>249.65734900000001</v>
      </c>
      <c r="W9" s="3">
        <f>INDEX('AEO 2023 Table 36 '!27:27,MATCH(W$6,'AEO 2023 Table 36 '!$13:$13,0))</f>
        <v>250.07077000000001</v>
      </c>
      <c r="X9" s="3">
        <f>INDEX('AEO 2023 Table 36 '!27:27,MATCH(X$6,'AEO 2023 Table 36 '!$13:$13,0))</f>
        <v>251.505585</v>
      </c>
      <c r="Y9" s="3">
        <f>INDEX('AEO 2023 Table 36 '!27:27,MATCH(Y$6,'AEO 2023 Table 36 '!$13:$13,0))</f>
        <v>252.50730899999999</v>
      </c>
      <c r="Z9" s="3">
        <f>INDEX('AEO 2023 Table 36 '!27:27,MATCH(Z$6,'AEO 2023 Table 36 '!$13:$13,0))</f>
        <v>253.54638700000001</v>
      </c>
      <c r="AA9" s="3">
        <f>INDEX('AEO 2023 Table 36 '!27:27,MATCH(AA$6,'AEO 2023 Table 36 '!$13:$13,0))</f>
        <v>254.66670199999999</v>
      </c>
      <c r="AB9" s="3">
        <f>INDEX('AEO 2023 Table 36 '!27:27,MATCH(AB$6,'AEO 2023 Table 36 '!$13:$13,0))</f>
        <v>256.36206099999998</v>
      </c>
      <c r="AC9" s="3">
        <f>INDEX('AEO 2023 Table 36 '!27:27,MATCH(AC$6,'AEO 2023 Table 36 '!$13:$13,0))</f>
        <v>258.30450400000001</v>
      </c>
      <c r="AD9" s="3">
        <f>INDEX('AEO 2023 Table 36 '!27:27,MATCH(AD$6,'AEO 2023 Table 36 '!$13:$13,0))</f>
        <v>260.63464399999998</v>
      </c>
      <c r="AE9" s="3">
        <f>INDEX('AEO 2023 Table 36 '!27:27,MATCH(AE$6,'AEO 2023 Table 36 '!$13:$13,0))</f>
        <v>262.62152099999997</v>
      </c>
      <c r="AF9" s="3">
        <f>INDEX('AEO 2023 Table 36 '!27:27,MATCH(AF$6,'AEO 2023 Table 36 '!$13:$13,0))</f>
        <v>264.464203</v>
      </c>
      <c r="AG9" s="3">
        <f>INDEX('AEO 2023 Table 36 '!27:27,MATCH(AG$6,'AEO 2023 Table 36 '!$13:$13,0))</f>
        <v>267.307861</v>
      </c>
      <c r="AH9" s="3"/>
      <c r="AI9" s="3"/>
      <c r="AJ9" s="3"/>
    </row>
    <row r="10" spans="1:36" x14ac:dyDescent="0.35">
      <c r="A10" t="s">
        <v>32</v>
      </c>
      <c r="B10" t="s">
        <v>34</v>
      </c>
      <c r="C10" t="s">
        <v>25</v>
      </c>
      <c r="D10" s="3">
        <f>SUM('AEO 2022 Table 36'!F56,'AEO 2022 Table 36'!F64,'AEO 2022 Table 36'!F72)</f>
        <v>136.16318699999999</v>
      </c>
      <c r="E10" s="3">
        <f>SUM(INDEX('AEO 2023 Table 36 '!74:74,MATCH(E$6,'AEO 2023 Table 36 '!$13:$13,0)),INDEX('AEO 2023 Table 36 '!82:82,MATCH(E$6,'AEO 2023 Table 36 '!$13:$13,0)),INDEX('AEO 2023 Table 36 '!90:90,MATCH(E$6,'AEO 2023 Table 36 '!$13:$13,0)))</f>
        <v>153.35136699999998</v>
      </c>
      <c r="F10" s="3">
        <f>SUM(INDEX('AEO 2023 Table 36 '!74:74,MATCH(F$6,'AEO 2023 Table 36 '!$13:$13,0)),INDEX('AEO 2023 Table 36 '!82:82,MATCH(F$6,'AEO 2023 Table 36 '!$13:$13,0)),INDEX('AEO 2023 Table 36 '!90:90,MATCH(F$6,'AEO 2023 Table 36 '!$13:$13,0)))</f>
        <v>160.64598699999999</v>
      </c>
      <c r="G10" s="3">
        <f>SUM(INDEX('AEO 2023 Table 36 '!74:74,MATCH(G$6,'AEO 2023 Table 36 '!$13:$13,0)),INDEX('AEO 2023 Table 36 '!82:82,MATCH(G$6,'AEO 2023 Table 36 '!$13:$13,0)),INDEX('AEO 2023 Table 36 '!90:90,MATCH(G$6,'AEO 2023 Table 36 '!$13:$13,0)))</f>
        <v>163.580375</v>
      </c>
      <c r="H10" s="3">
        <f>SUM(INDEX('AEO 2023 Table 36 '!74:74,MATCH(H$6,'AEO 2023 Table 36 '!$13:$13,0)),INDEX('AEO 2023 Table 36 '!82:82,MATCH(H$6,'AEO 2023 Table 36 '!$13:$13,0)),INDEX('AEO 2023 Table 36 '!90:90,MATCH(H$6,'AEO 2023 Table 36 '!$13:$13,0)))</f>
        <v>164.170582</v>
      </c>
      <c r="I10" s="3">
        <f>SUM(INDEX('AEO 2023 Table 36 '!74:74,MATCH(I$6,'AEO 2023 Table 36 '!$13:$13,0)),INDEX('AEO 2023 Table 36 '!82:82,MATCH(I$6,'AEO 2023 Table 36 '!$13:$13,0)),INDEX('AEO 2023 Table 36 '!90:90,MATCH(I$6,'AEO 2023 Table 36 '!$13:$13,0)))</f>
        <v>164.408275</v>
      </c>
      <c r="J10" s="3">
        <f>SUM(INDEX('AEO 2023 Table 36 '!74:74,MATCH(J$6,'AEO 2023 Table 36 '!$13:$13,0)),INDEX('AEO 2023 Table 36 '!82:82,MATCH(J$6,'AEO 2023 Table 36 '!$13:$13,0)),INDEX('AEO 2023 Table 36 '!90:90,MATCH(J$6,'AEO 2023 Table 36 '!$13:$13,0)))</f>
        <v>164.53235999999998</v>
      </c>
      <c r="K10" s="3">
        <f>SUM(INDEX('AEO 2023 Table 36 '!74:74,MATCH(K$6,'AEO 2023 Table 36 '!$13:$13,0)),INDEX('AEO 2023 Table 36 '!82:82,MATCH(K$6,'AEO 2023 Table 36 '!$13:$13,0)),INDEX('AEO 2023 Table 36 '!90:90,MATCH(K$6,'AEO 2023 Table 36 '!$13:$13,0)))</f>
        <v>164.452438</v>
      </c>
      <c r="L10" s="3">
        <f>SUM(INDEX('AEO 2023 Table 36 '!74:74,MATCH(L$6,'AEO 2023 Table 36 '!$13:$13,0)),INDEX('AEO 2023 Table 36 '!82:82,MATCH(L$6,'AEO 2023 Table 36 '!$13:$13,0)),INDEX('AEO 2023 Table 36 '!90:90,MATCH(L$6,'AEO 2023 Table 36 '!$13:$13,0)))</f>
        <v>164.04186199999998</v>
      </c>
      <c r="M10" s="3">
        <f>SUM(INDEX('AEO 2023 Table 36 '!74:74,MATCH(M$6,'AEO 2023 Table 36 '!$13:$13,0)),INDEX('AEO 2023 Table 36 '!82:82,MATCH(M$6,'AEO 2023 Table 36 '!$13:$13,0)),INDEX('AEO 2023 Table 36 '!90:90,MATCH(M$6,'AEO 2023 Table 36 '!$13:$13,0)))</f>
        <v>163.36541399999999</v>
      </c>
      <c r="N10" s="3">
        <f>SUM(INDEX('AEO 2023 Table 36 '!74:74,MATCH(N$6,'AEO 2023 Table 36 '!$13:$13,0)),INDEX('AEO 2023 Table 36 '!82:82,MATCH(N$6,'AEO 2023 Table 36 '!$13:$13,0)),INDEX('AEO 2023 Table 36 '!90:90,MATCH(N$6,'AEO 2023 Table 36 '!$13:$13,0)))</f>
        <v>162.43081599999999</v>
      </c>
      <c r="O10" s="3">
        <f>SUM(INDEX('AEO 2023 Table 36 '!74:74,MATCH(O$6,'AEO 2023 Table 36 '!$13:$13,0)),INDEX('AEO 2023 Table 36 '!82:82,MATCH(O$6,'AEO 2023 Table 36 '!$13:$13,0)),INDEX('AEO 2023 Table 36 '!90:90,MATCH(O$6,'AEO 2023 Table 36 '!$13:$13,0)))</f>
        <v>161.46392800000001</v>
      </c>
      <c r="P10" s="3">
        <f>SUM(INDEX('AEO 2023 Table 36 '!74:74,MATCH(P$6,'AEO 2023 Table 36 '!$13:$13,0)),INDEX('AEO 2023 Table 36 '!82:82,MATCH(P$6,'AEO 2023 Table 36 '!$13:$13,0)),INDEX('AEO 2023 Table 36 '!90:90,MATCH(P$6,'AEO 2023 Table 36 '!$13:$13,0)))</f>
        <v>161.52807300000001</v>
      </c>
      <c r="Q10" s="3">
        <f>SUM(INDEX('AEO 2023 Table 36 '!74:74,MATCH(Q$6,'AEO 2023 Table 36 '!$13:$13,0)),INDEX('AEO 2023 Table 36 '!82:82,MATCH(Q$6,'AEO 2023 Table 36 '!$13:$13,0)),INDEX('AEO 2023 Table 36 '!90:90,MATCH(Q$6,'AEO 2023 Table 36 '!$13:$13,0)))</f>
        <v>161.03325599999999</v>
      </c>
      <c r="R10" s="3">
        <f>SUM(INDEX('AEO 2023 Table 36 '!74:74,MATCH(R$6,'AEO 2023 Table 36 '!$13:$13,0)),INDEX('AEO 2023 Table 36 '!82:82,MATCH(R$6,'AEO 2023 Table 36 '!$13:$13,0)),INDEX('AEO 2023 Table 36 '!90:90,MATCH(R$6,'AEO 2023 Table 36 '!$13:$13,0)))</f>
        <v>160.41287299999999</v>
      </c>
      <c r="S10" s="3">
        <f>SUM(INDEX('AEO 2023 Table 36 '!74:74,MATCH(S$6,'AEO 2023 Table 36 '!$13:$13,0)),INDEX('AEO 2023 Table 36 '!82:82,MATCH(S$6,'AEO 2023 Table 36 '!$13:$13,0)),INDEX('AEO 2023 Table 36 '!90:90,MATCH(S$6,'AEO 2023 Table 36 '!$13:$13,0)))</f>
        <v>159.69627400000002</v>
      </c>
      <c r="T10" s="3">
        <f>SUM(INDEX('AEO 2023 Table 36 '!74:74,MATCH(T$6,'AEO 2023 Table 36 '!$13:$13,0)),INDEX('AEO 2023 Table 36 '!82:82,MATCH(T$6,'AEO 2023 Table 36 '!$13:$13,0)),INDEX('AEO 2023 Table 36 '!90:90,MATCH(T$6,'AEO 2023 Table 36 '!$13:$13,0)))</f>
        <v>158.75116300000002</v>
      </c>
      <c r="U10" s="3">
        <f>SUM(INDEX('AEO 2023 Table 36 '!74:74,MATCH(U$6,'AEO 2023 Table 36 '!$13:$13,0)),INDEX('AEO 2023 Table 36 '!82:82,MATCH(U$6,'AEO 2023 Table 36 '!$13:$13,0)),INDEX('AEO 2023 Table 36 '!90:90,MATCH(U$6,'AEO 2023 Table 36 '!$13:$13,0)))</f>
        <v>157.53196700000001</v>
      </c>
      <c r="V10" s="3">
        <f>SUM(INDEX('AEO 2023 Table 36 '!74:74,MATCH(V$6,'AEO 2023 Table 36 '!$13:$13,0)),INDEX('AEO 2023 Table 36 '!82:82,MATCH(V$6,'AEO 2023 Table 36 '!$13:$13,0)),INDEX('AEO 2023 Table 36 '!90:90,MATCH(V$6,'AEO 2023 Table 36 '!$13:$13,0)))</f>
        <v>156.17689100000001</v>
      </c>
      <c r="W10" s="3">
        <f>SUM(INDEX('AEO 2023 Table 36 '!74:74,MATCH(W$6,'AEO 2023 Table 36 '!$13:$13,0)),INDEX('AEO 2023 Table 36 '!82:82,MATCH(W$6,'AEO 2023 Table 36 '!$13:$13,0)),INDEX('AEO 2023 Table 36 '!90:90,MATCH(W$6,'AEO 2023 Table 36 '!$13:$13,0)))</f>
        <v>154.71525600000001</v>
      </c>
      <c r="X10" s="3">
        <f>SUM(INDEX('AEO 2023 Table 36 '!74:74,MATCH(X$6,'AEO 2023 Table 36 '!$13:$13,0)),INDEX('AEO 2023 Table 36 '!82:82,MATCH(X$6,'AEO 2023 Table 36 '!$13:$13,0)),INDEX('AEO 2023 Table 36 '!90:90,MATCH(X$6,'AEO 2023 Table 36 '!$13:$13,0)))</f>
        <v>153.15221400000001</v>
      </c>
      <c r="Y10" s="3">
        <f>SUM(INDEX('AEO 2023 Table 36 '!74:74,MATCH(Y$6,'AEO 2023 Table 36 '!$13:$13,0)),INDEX('AEO 2023 Table 36 '!82:82,MATCH(Y$6,'AEO 2023 Table 36 '!$13:$13,0)),INDEX('AEO 2023 Table 36 '!90:90,MATCH(Y$6,'AEO 2023 Table 36 '!$13:$13,0)))</f>
        <v>151.47036800000001</v>
      </c>
      <c r="Z10" s="3">
        <f>SUM(INDEX('AEO 2023 Table 36 '!74:74,MATCH(Z$6,'AEO 2023 Table 36 '!$13:$13,0)),INDEX('AEO 2023 Table 36 '!82:82,MATCH(Z$6,'AEO 2023 Table 36 '!$13:$13,0)),INDEX('AEO 2023 Table 36 '!90:90,MATCH(Z$6,'AEO 2023 Table 36 '!$13:$13,0)))</f>
        <v>149.575661</v>
      </c>
      <c r="AA10" s="3">
        <f>SUM(INDEX('AEO 2023 Table 36 '!74:74,MATCH(AA$6,'AEO 2023 Table 36 '!$13:$13,0)),INDEX('AEO 2023 Table 36 '!82:82,MATCH(AA$6,'AEO 2023 Table 36 '!$13:$13,0)),INDEX('AEO 2023 Table 36 '!90:90,MATCH(AA$6,'AEO 2023 Table 36 '!$13:$13,0)))</f>
        <v>147.705693</v>
      </c>
      <c r="AB10" s="3">
        <f>SUM(INDEX('AEO 2023 Table 36 '!74:74,MATCH(AB$6,'AEO 2023 Table 36 '!$13:$13,0)),INDEX('AEO 2023 Table 36 '!82:82,MATCH(AB$6,'AEO 2023 Table 36 '!$13:$13,0)),INDEX('AEO 2023 Table 36 '!90:90,MATCH(AB$6,'AEO 2023 Table 36 '!$13:$13,0)))</f>
        <v>145.705253</v>
      </c>
      <c r="AC10" s="3">
        <f>SUM(INDEX('AEO 2023 Table 36 '!74:74,MATCH(AC$6,'AEO 2023 Table 36 '!$13:$13,0)),INDEX('AEO 2023 Table 36 '!82:82,MATCH(AC$6,'AEO 2023 Table 36 '!$13:$13,0)),INDEX('AEO 2023 Table 36 '!90:90,MATCH(AC$6,'AEO 2023 Table 36 '!$13:$13,0)))</f>
        <v>143.64546899999999</v>
      </c>
      <c r="AD10" s="3">
        <f>SUM(INDEX('AEO 2023 Table 36 '!74:74,MATCH(AD$6,'AEO 2023 Table 36 '!$13:$13,0)),INDEX('AEO 2023 Table 36 '!82:82,MATCH(AD$6,'AEO 2023 Table 36 '!$13:$13,0)),INDEX('AEO 2023 Table 36 '!90:90,MATCH(AD$6,'AEO 2023 Table 36 '!$13:$13,0)))</f>
        <v>141.25219799999999</v>
      </c>
      <c r="AE10" s="3">
        <f>SUM(INDEX('AEO 2023 Table 36 '!74:74,MATCH(AE$6,'AEO 2023 Table 36 '!$13:$13,0)),INDEX('AEO 2023 Table 36 '!82:82,MATCH(AE$6,'AEO 2023 Table 36 '!$13:$13,0)),INDEX('AEO 2023 Table 36 '!90:90,MATCH(AE$6,'AEO 2023 Table 36 '!$13:$13,0)))</f>
        <v>138.67214300000001</v>
      </c>
      <c r="AF10" s="3">
        <f>SUM(INDEX('AEO 2023 Table 36 '!74:74,MATCH(AF$6,'AEO 2023 Table 36 '!$13:$13,0)),INDEX('AEO 2023 Table 36 '!82:82,MATCH(AF$6,'AEO 2023 Table 36 '!$13:$13,0)),INDEX('AEO 2023 Table 36 '!90:90,MATCH(AF$6,'AEO 2023 Table 36 '!$13:$13,0)))</f>
        <v>135.60488100000001</v>
      </c>
      <c r="AG10" s="3">
        <f>SUM(INDEX('AEO 2023 Table 36 '!74:74,MATCH(AG$6,'AEO 2023 Table 36 '!$13:$13,0)),INDEX('AEO 2023 Table 36 '!82:82,MATCH(AG$6,'AEO 2023 Table 36 '!$13:$13,0)),INDEX('AEO 2023 Table 36 '!90:90,MATCH(AG$6,'AEO 2023 Table 36 '!$13:$13,0)))</f>
        <v>132.79554400000001</v>
      </c>
      <c r="AH10" s="3"/>
      <c r="AI10" s="3"/>
      <c r="AJ10" s="3"/>
    </row>
    <row r="11" spans="1:36" x14ac:dyDescent="0.35">
      <c r="A11" t="s">
        <v>32</v>
      </c>
      <c r="B11" t="s">
        <v>35</v>
      </c>
      <c r="C11" t="s">
        <v>25</v>
      </c>
      <c r="D11" s="3">
        <f>'AEO 2022 Table 36'!F24</f>
        <v>4976.689453</v>
      </c>
      <c r="E11" s="3">
        <f>INDEX('AEO 2023 Table 36 '!35:35,MATCH(E$6,'AEO 2023 Table 36 '!$13:$13,0))</f>
        <v>5252.3305659999996</v>
      </c>
      <c r="F11" s="3">
        <f>INDEX('AEO 2023 Table 36 '!35:35,MATCH(F$6,'AEO 2023 Table 36 '!$13:$13,0))</f>
        <v>5150.2441410000001</v>
      </c>
      <c r="G11" s="3">
        <f>INDEX('AEO 2023 Table 36 '!35:35,MATCH(G$6,'AEO 2023 Table 36 '!$13:$13,0))</f>
        <v>5062.3154299999997</v>
      </c>
      <c r="H11" s="3">
        <f>INDEX('AEO 2023 Table 36 '!35:35,MATCH(H$6,'AEO 2023 Table 36 '!$13:$13,0))</f>
        <v>5004.9750979999999</v>
      </c>
      <c r="I11" s="3">
        <f>INDEX('AEO 2023 Table 36 '!35:35,MATCH(I$6,'AEO 2023 Table 36 '!$13:$13,0))</f>
        <v>4965.6987300000001</v>
      </c>
      <c r="J11" s="3">
        <f>INDEX('AEO 2023 Table 36 '!35:35,MATCH(J$6,'AEO 2023 Table 36 '!$13:$13,0))</f>
        <v>4915.5693359999996</v>
      </c>
      <c r="K11" s="3">
        <f>INDEX('AEO 2023 Table 36 '!35:35,MATCH(K$6,'AEO 2023 Table 36 '!$13:$13,0))</f>
        <v>4864.6591799999997</v>
      </c>
      <c r="L11" s="3">
        <f>INDEX('AEO 2023 Table 36 '!35:35,MATCH(L$6,'AEO 2023 Table 36 '!$13:$13,0))</f>
        <v>4802.8212890000004</v>
      </c>
      <c r="M11" s="3">
        <f>INDEX('AEO 2023 Table 36 '!35:35,MATCH(M$6,'AEO 2023 Table 36 '!$13:$13,0))</f>
        <v>4739.4140619999998</v>
      </c>
      <c r="N11" s="3">
        <f>INDEX('AEO 2023 Table 36 '!35:35,MATCH(N$6,'AEO 2023 Table 36 '!$13:$13,0))</f>
        <v>4684.7788090000004</v>
      </c>
      <c r="O11" s="3">
        <f>INDEX('AEO 2023 Table 36 '!35:35,MATCH(O$6,'AEO 2023 Table 36 '!$13:$13,0))</f>
        <v>4646.6831050000001</v>
      </c>
      <c r="P11" s="3">
        <f>INDEX('AEO 2023 Table 36 '!35:35,MATCH(P$6,'AEO 2023 Table 36 '!$13:$13,0))</f>
        <v>4606.6586909999996</v>
      </c>
      <c r="Q11" s="3">
        <f>INDEX('AEO 2023 Table 36 '!35:35,MATCH(Q$6,'AEO 2023 Table 36 '!$13:$13,0))</f>
        <v>4572.0830079999996</v>
      </c>
      <c r="R11" s="3">
        <f>INDEX('AEO 2023 Table 36 '!35:35,MATCH(R$6,'AEO 2023 Table 36 '!$13:$13,0))</f>
        <v>4546.9648440000001</v>
      </c>
      <c r="S11" s="3">
        <f>INDEX('AEO 2023 Table 36 '!35:35,MATCH(S$6,'AEO 2023 Table 36 '!$13:$13,0))</f>
        <v>4521.8164059999999</v>
      </c>
      <c r="T11" s="3">
        <f>INDEX('AEO 2023 Table 36 '!35:35,MATCH(T$6,'AEO 2023 Table 36 '!$13:$13,0))</f>
        <v>4507.6464839999999</v>
      </c>
      <c r="U11" s="3">
        <f>INDEX('AEO 2023 Table 36 '!35:35,MATCH(U$6,'AEO 2023 Table 36 '!$13:$13,0))</f>
        <v>4498.0512699999999</v>
      </c>
      <c r="V11" s="3">
        <f>INDEX('AEO 2023 Table 36 '!35:35,MATCH(V$6,'AEO 2023 Table 36 '!$13:$13,0))</f>
        <v>4490.4604490000002</v>
      </c>
      <c r="W11" s="3">
        <f>INDEX('AEO 2023 Table 36 '!35:35,MATCH(W$6,'AEO 2023 Table 36 '!$13:$13,0))</f>
        <v>4489.5615230000003</v>
      </c>
      <c r="X11" s="3">
        <f>INDEX('AEO 2023 Table 36 '!35:35,MATCH(X$6,'AEO 2023 Table 36 '!$13:$13,0))</f>
        <v>4492.7368159999996</v>
      </c>
      <c r="Y11" s="3">
        <f>INDEX('AEO 2023 Table 36 '!35:35,MATCH(Y$6,'AEO 2023 Table 36 '!$13:$13,0))</f>
        <v>4498.6596680000002</v>
      </c>
      <c r="Z11" s="3">
        <f>INDEX('AEO 2023 Table 36 '!35:35,MATCH(Z$6,'AEO 2023 Table 36 '!$13:$13,0))</f>
        <v>4504.6669920000004</v>
      </c>
      <c r="AA11" s="3">
        <f>INDEX('AEO 2023 Table 36 '!35:35,MATCH(AA$6,'AEO 2023 Table 36 '!$13:$13,0))</f>
        <v>4509.3803710000002</v>
      </c>
      <c r="AB11" s="3">
        <f>INDEX('AEO 2023 Table 36 '!35:35,MATCH(AB$6,'AEO 2023 Table 36 '!$13:$13,0))</f>
        <v>4511.908203</v>
      </c>
      <c r="AC11" s="3">
        <f>INDEX('AEO 2023 Table 36 '!35:35,MATCH(AC$6,'AEO 2023 Table 36 '!$13:$13,0))</f>
        <v>4519.439453</v>
      </c>
      <c r="AD11" s="3">
        <f>INDEX('AEO 2023 Table 36 '!35:35,MATCH(AD$6,'AEO 2023 Table 36 '!$13:$13,0))</f>
        <v>4527.9907229999999</v>
      </c>
      <c r="AE11" s="3">
        <f>INDEX('AEO 2023 Table 36 '!35:35,MATCH(AE$6,'AEO 2023 Table 36 '!$13:$13,0))</f>
        <v>4531.3125</v>
      </c>
      <c r="AF11" s="3">
        <f>INDEX('AEO 2023 Table 36 '!35:35,MATCH(AF$6,'AEO 2023 Table 36 '!$13:$13,0))</f>
        <v>4536.8085940000001</v>
      </c>
      <c r="AG11" s="3">
        <f>INDEX('AEO 2023 Table 36 '!35:35,MATCH(AG$6,'AEO 2023 Table 36 '!$13:$13,0))</f>
        <v>4555.8002930000002</v>
      </c>
      <c r="AH11" s="3"/>
      <c r="AI11" s="3"/>
      <c r="AJ11" s="3"/>
    </row>
    <row r="12" spans="1:36" x14ac:dyDescent="0.35">
      <c r="A12" t="s">
        <v>32</v>
      </c>
      <c r="B12" t="s">
        <v>36</v>
      </c>
      <c r="C12" t="s">
        <v>25</v>
      </c>
      <c r="D12" s="3">
        <f>SUM('AEO 2022 Table 36'!F80,'AEO 2022 Table 36'!F87)</f>
        <v>16.818068</v>
      </c>
      <c r="E12" s="3">
        <f>SUM(INDEX('AEO 2023 Table 36 '!98:98,MATCH(E$6,'AEO 2023 Table 36 '!$13:$13,0)),INDEX('AEO 2023 Table 36 '!105:105,MATCH(E$6,'AEO 2023 Table 36 '!$13:$13,0)))</f>
        <v>18.990833000000002</v>
      </c>
      <c r="F12" s="3">
        <f>SUM(INDEX('AEO 2023 Table 36 '!98:98,MATCH(F$6,'AEO 2023 Table 36 '!$13:$13,0)),INDEX('AEO 2023 Table 36 '!105:105,MATCH(F$6,'AEO 2023 Table 36 '!$13:$13,0)))</f>
        <v>20.019555</v>
      </c>
      <c r="G12" s="3">
        <f>SUM(INDEX('AEO 2023 Table 36 '!98:98,MATCH(G$6,'AEO 2023 Table 36 '!$13:$13,0)),INDEX('AEO 2023 Table 36 '!105:105,MATCH(G$6,'AEO 2023 Table 36 '!$13:$13,0)))</f>
        <v>20.691758999999998</v>
      </c>
      <c r="H12" s="3">
        <f>SUM(INDEX('AEO 2023 Table 36 '!98:98,MATCH(H$6,'AEO 2023 Table 36 '!$13:$13,0)),INDEX('AEO 2023 Table 36 '!105:105,MATCH(H$6,'AEO 2023 Table 36 '!$13:$13,0)))</f>
        <v>21.206569999999999</v>
      </c>
      <c r="I12" s="3">
        <f>SUM(INDEX('AEO 2023 Table 36 '!98:98,MATCH(I$6,'AEO 2023 Table 36 '!$13:$13,0)),INDEX('AEO 2023 Table 36 '!105:105,MATCH(I$6,'AEO 2023 Table 36 '!$13:$13,0)))</f>
        <v>21.670504999999999</v>
      </c>
      <c r="J12" s="3">
        <f>SUM(INDEX('AEO 2023 Table 36 '!98:98,MATCH(J$6,'AEO 2023 Table 36 '!$13:$13,0)),INDEX('AEO 2023 Table 36 '!105:105,MATCH(J$6,'AEO 2023 Table 36 '!$13:$13,0)))</f>
        <v>22.046182999999999</v>
      </c>
      <c r="K12" s="3">
        <f>SUM(INDEX('AEO 2023 Table 36 '!98:98,MATCH(K$6,'AEO 2023 Table 36 '!$13:$13,0)),INDEX('AEO 2023 Table 36 '!105:105,MATCH(K$6,'AEO 2023 Table 36 '!$13:$13,0)))</f>
        <v>22.362090000000002</v>
      </c>
      <c r="L12" s="3">
        <f>SUM(INDEX('AEO 2023 Table 36 '!98:98,MATCH(L$6,'AEO 2023 Table 36 '!$13:$13,0)),INDEX('AEO 2023 Table 36 '!105:105,MATCH(L$6,'AEO 2023 Table 36 '!$13:$13,0)))</f>
        <v>22.701306000000002</v>
      </c>
      <c r="M12" s="3">
        <f>SUM(INDEX('AEO 2023 Table 36 '!98:98,MATCH(M$6,'AEO 2023 Table 36 '!$13:$13,0)),INDEX('AEO 2023 Table 36 '!105:105,MATCH(M$6,'AEO 2023 Table 36 '!$13:$13,0)))</f>
        <v>22.979919000000002</v>
      </c>
      <c r="N12" s="3">
        <f>SUM(INDEX('AEO 2023 Table 36 '!98:98,MATCH(N$6,'AEO 2023 Table 36 '!$13:$13,0)),INDEX('AEO 2023 Table 36 '!105:105,MATCH(N$6,'AEO 2023 Table 36 '!$13:$13,0)))</f>
        <v>23.253809</v>
      </c>
      <c r="O12" s="3">
        <f>SUM(INDEX('AEO 2023 Table 36 '!98:98,MATCH(O$6,'AEO 2023 Table 36 '!$13:$13,0)),INDEX('AEO 2023 Table 36 '!105:105,MATCH(O$6,'AEO 2023 Table 36 '!$13:$13,0)))</f>
        <v>23.537748000000001</v>
      </c>
      <c r="P12" s="3">
        <f>SUM(INDEX('AEO 2023 Table 36 '!98:98,MATCH(P$6,'AEO 2023 Table 36 '!$13:$13,0)),INDEX('AEO 2023 Table 36 '!105:105,MATCH(P$6,'AEO 2023 Table 36 '!$13:$13,0)))</f>
        <v>23.823549999999997</v>
      </c>
      <c r="Q12" s="3">
        <f>SUM(INDEX('AEO 2023 Table 36 '!98:98,MATCH(Q$6,'AEO 2023 Table 36 '!$13:$13,0)),INDEX('AEO 2023 Table 36 '!105:105,MATCH(Q$6,'AEO 2023 Table 36 '!$13:$13,0)))</f>
        <v>24.117463000000001</v>
      </c>
      <c r="R12" s="3">
        <f>SUM(INDEX('AEO 2023 Table 36 '!98:98,MATCH(R$6,'AEO 2023 Table 36 '!$13:$13,0)),INDEX('AEO 2023 Table 36 '!105:105,MATCH(R$6,'AEO 2023 Table 36 '!$13:$13,0)))</f>
        <v>24.379054</v>
      </c>
      <c r="S12" s="3">
        <f>SUM(INDEX('AEO 2023 Table 36 '!98:98,MATCH(S$6,'AEO 2023 Table 36 '!$13:$13,0)),INDEX('AEO 2023 Table 36 '!105:105,MATCH(S$6,'AEO 2023 Table 36 '!$13:$13,0)))</f>
        <v>24.620706999999999</v>
      </c>
      <c r="T12" s="3">
        <f>SUM(INDEX('AEO 2023 Table 36 '!98:98,MATCH(T$6,'AEO 2023 Table 36 '!$13:$13,0)),INDEX('AEO 2023 Table 36 '!105:105,MATCH(T$6,'AEO 2023 Table 36 '!$13:$13,0)))</f>
        <v>24.855013</v>
      </c>
      <c r="U12" s="3">
        <f>SUM(INDEX('AEO 2023 Table 36 '!98:98,MATCH(U$6,'AEO 2023 Table 36 '!$13:$13,0)),INDEX('AEO 2023 Table 36 '!105:105,MATCH(U$6,'AEO 2023 Table 36 '!$13:$13,0)))</f>
        <v>25.095191</v>
      </c>
      <c r="V12" s="3">
        <f>SUM(INDEX('AEO 2023 Table 36 '!98:98,MATCH(V$6,'AEO 2023 Table 36 '!$13:$13,0)),INDEX('AEO 2023 Table 36 '!105:105,MATCH(V$6,'AEO 2023 Table 36 '!$13:$13,0)))</f>
        <v>25.328741999999998</v>
      </c>
      <c r="W12" s="3">
        <f>SUM(INDEX('AEO 2023 Table 36 '!98:98,MATCH(W$6,'AEO 2023 Table 36 '!$13:$13,0)),INDEX('AEO 2023 Table 36 '!105:105,MATCH(W$6,'AEO 2023 Table 36 '!$13:$13,0)))</f>
        <v>25.583928999999998</v>
      </c>
      <c r="X12" s="3">
        <f>SUM(INDEX('AEO 2023 Table 36 '!98:98,MATCH(X$6,'AEO 2023 Table 36 '!$13:$13,0)),INDEX('AEO 2023 Table 36 '!105:105,MATCH(X$6,'AEO 2023 Table 36 '!$13:$13,0)))</f>
        <v>25.82423</v>
      </c>
      <c r="Y12" s="3">
        <f>SUM(INDEX('AEO 2023 Table 36 '!98:98,MATCH(Y$6,'AEO 2023 Table 36 '!$13:$13,0)),INDEX('AEO 2023 Table 36 '!105:105,MATCH(Y$6,'AEO 2023 Table 36 '!$13:$13,0)))</f>
        <v>26.071328000000001</v>
      </c>
      <c r="Z12" s="3">
        <f>SUM(INDEX('AEO 2023 Table 36 '!98:98,MATCH(Z$6,'AEO 2023 Table 36 '!$13:$13,0)),INDEX('AEO 2023 Table 36 '!105:105,MATCH(Z$6,'AEO 2023 Table 36 '!$13:$13,0)))</f>
        <v>26.297662000000003</v>
      </c>
      <c r="AA12" s="3">
        <f>SUM(INDEX('AEO 2023 Table 36 '!98:98,MATCH(AA$6,'AEO 2023 Table 36 '!$13:$13,0)),INDEX('AEO 2023 Table 36 '!105:105,MATCH(AA$6,'AEO 2023 Table 36 '!$13:$13,0)))</f>
        <v>26.540174999999998</v>
      </c>
      <c r="AB12" s="3">
        <f>SUM(INDEX('AEO 2023 Table 36 '!98:98,MATCH(AB$6,'AEO 2023 Table 36 '!$13:$13,0)),INDEX('AEO 2023 Table 36 '!105:105,MATCH(AB$6,'AEO 2023 Table 36 '!$13:$13,0)))</f>
        <v>26.784140000000001</v>
      </c>
      <c r="AC12" s="3">
        <f>SUM(INDEX('AEO 2023 Table 36 '!98:98,MATCH(AC$6,'AEO 2023 Table 36 '!$13:$13,0)),INDEX('AEO 2023 Table 36 '!105:105,MATCH(AC$6,'AEO 2023 Table 36 '!$13:$13,0)))</f>
        <v>27.089485</v>
      </c>
      <c r="AD12" s="3">
        <f>SUM(INDEX('AEO 2023 Table 36 '!98:98,MATCH(AD$6,'AEO 2023 Table 36 '!$13:$13,0)),INDEX('AEO 2023 Table 36 '!105:105,MATCH(AD$6,'AEO 2023 Table 36 '!$13:$13,0)))</f>
        <v>27.366422</v>
      </c>
      <c r="AE12" s="3">
        <f>SUM(INDEX('AEO 2023 Table 36 '!98:98,MATCH(AE$6,'AEO 2023 Table 36 '!$13:$13,0)),INDEX('AEO 2023 Table 36 '!105:105,MATCH(AE$6,'AEO 2023 Table 36 '!$13:$13,0)))</f>
        <v>27.660218</v>
      </c>
      <c r="AF12" s="3">
        <f>SUM(INDEX('AEO 2023 Table 36 '!98:98,MATCH(AF$6,'AEO 2023 Table 36 '!$13:$13,0)),INDEX('AEO 2023 Table 36 '!105:105,MATCH(AF$6,'AEO 2023 Table 36 '!$13:$13,0)))</f>
        <v>27.935739999999999</v>
      </c>
      <c r="AG12" s="3">
        <f>SUM(INDEX('AEO 2023 Table 36 '!98:98,MATCH(AG$6,'AEO 2023 Table 36 '!$13:$13,0)),INDEX('AEO 2023 Table 36 '!105:105,MATCH(AG$6,'AEO 2023 Table 36 '!$13:$13,0)))</f>
        <v>28.252001999999997</v>
      </c>
      <c r="AH12" s="3"/>
      <c r="AI12" s="3"/>
      <c r="AJ12" s="3"/>
    </row>
    <row r="13" spans="1:36" x14ac:dyDescent="0.35">
      <c r="A13" t="s">
        <v>32</v>
      </c>
      <c r="B13" t="s">
        <v>37</v>
      </c>
      <c r="C13" t="s">
        <v>25</v>
      </c>
      <c r="D13" s="3">
        <f>'AEO 2022 Table 36'!F31</f>
        <v>466.74658199999999</v>
      </c>
      <c r="E13" s="3">
        <f>INDEX('AEO 2023 Table 36 '!44:44,MATCH(E$6,'AEO 2023 Table 36 '!$13:$13,0))</f>
        <v>480.86654700000003</v>
      </c>
      <c r="F13" s="3">
        <f>INDEX('AEO 2023 Table 36 '!44:44,MATCH(F$6,'AEO 2023 Table 36 '!$13:$13,0))</f>
        <v>473.79251099999999</v>
      </c>
      <c r="G13" s="3">
        <f>INDEX('AEO 2023 Table 36 '!44:44,MATCH(G$6,'AEO 2023 Table 36 '!$13:$13,0))</f>
        <v>492.51501500000001</v>
      </c>
      <c r="H13" s="3">
        <f>INDEX('AEO 2023 Table 36 '!44:44,MATCH(H$6,'AEO 2023 Table 36 '!$13:$13,0))</f>
        <v>480.10034200000001</v>
      </c>
      <c r="I13" s="3">
        <f>INDEX('AEO 2023 Table 36 '!44:44,MATCH(I$6,'AEO 2023 Table 36 '!$13:$13,0))</f>
        <v>459.17535400000003</v>
      </c>
      <c r="J13" s="3">
        <f>INDEX('AEO 2023 Table 36 '!44:44,MATCH(J$6,'AEO 2023 Table 36 '!$13:$13,0))</f>
        <v>442.59573399999999</v>
      </c>
      <c r="K13" s="3">
        <f>INDEX('AEO 2023 Table 36 '!44:44,MATCH(K$6,'AEO 2023 Table 36 '!$13:$13,0))</f>
        <v>435.204926</v>
      </c>
      <c r="L13" s="3">
        <f>INDEX('AEO 2023 Table 36 '!44:44,MATCH(L$6,'AEO 2023 Table 36 '!$13:$13,0))</f>
        <v>438.61608899999999</v>
      </c>
      <c r="M13" s="3">
        <f>INDEX('AEO 2023 Table 36 '!44:44,MATCH(M$6,'AEO 2023 Table 36 '!$13:$13,0))</f>
        <v>434.49127199999998</v>
      </c>
      <c r="N13" s="3">
        <f>INDEX('AEO 2023 Table 36 '!44:44,MATCH(N$6,'AEO 2023 Table 36 '!$13:$13,0))</f>
        <v>434.25302099999999</v>
      </c>
      <c r="O13" s="3">
        <f>INDEX('AEO 2023 Table 36 '!44:44,MATCH(O$6,'AEO 2023 Table 36 '!$13:$13,0))</f>
        <v>435.99301100000002</v>
      </c>
      <c r="P13" s="3">
        <f>INDEX('AEO 2023 Table 36 '!44:44,MATCH(P$6,'AEO 2023 Table 36 '!$13:$13,0))</f>
        <v>436.48690800000003</v>
      </c>
      <c r="Q13" s="3">
        <f>INDEX('AEO 2023 Table 36 '!44:44,MATCH(Q$6,'AEO 2023 Table 36 '!$13:$13,0))</f>
        <v>435.37204000000003</v>
      </c>
      <c r="R13" s="3">
        <f>INDEX('AEO 2023 Table 36 '!44:44,MATCH(R$6,'AEO 2023 Table 36 '!$13:$13,0))</f>
        <v>434.60772700000001</v>
      </c>
      <c r="S13" s="3">
        <f>INDEX('AEO 2023 Table 36 '!44:44,MATCH(S$6,'AEO 2023 Table 36 '!$13:$13,0))</f>
        <v>431.05429099999998</v>
      </c>
      <c r="T13" s="3">
        <f>INDEX('AEO 2023 Table 36 '!44:44,MATCH(T$6,'AEO 2023 Table 36 '!$13:$13,0))</f>
        <v>427.65039100000001</v>
      </c>
      <c r="U13" s="3">
        <f>INDEX('AEO 2023 Table 36 '!44:44,MATCH(U$6,'AEO 2023 Table 36 '!$13:$13,0))</f>
        <v>424.25372299999998</v>
      </c>
      <c r="V13" s="3">
        <f>INDEX('AEO 2023 Table 36 '!44:44,MATCH(V$6,'AEO 2023 Table 36 '!$13:$13,0))</f>
        <v>418.55365</v>
      </c>
      <c r="W13" s="3">
        <f>INDEX('AEO 2023 Table 36 '!44:44,MATCH(W$6,'AEO 2023 Table 36 '!$13:$13,0))</f>
        <v>413.58151199999998</v>
      </c>
      <c r="X13" s="3">
        <f>INDEX('AEO 2023 Table 36 '!44:44,MATCH(X$6,'AEO 2023 Table 36 '!$13:$13,0))</f>
        <v>410.946777</v>
      </c>
      <c r="Y13" s="3">
        <f>INDEX('AEO 2023 Table 36 '!44:44,MATCH(Y$6,'AEO 2023 Table 36 '!$13:$13,0))</f>
        <v>407.33846999999997</v>
      </c>
      <c r="Z13" s="3">
        <f>INDEX('AEO 2023 Table 36 '!44:44,MATCH(Z$6,'AEO 2023 Table 36 '!$13:$13,0))</f>
        <v>401.121399</v>
      </c>
      <c r="AA13" s="3">
        <f>INDEX('AEO 2023 Table 36 '!44:44,MATCH(AA$6,'AEO 2023 Table 36 '!$13:$13,0))</f>
        <v>394.29074100000003</v>
      </c>
      <c r="AB13" s="3">
        <f>INDEX('AEO 2023 Table 36 '!44:44,MATCH(AB$6,'AEO 2023 Table 36 '!$13:$13,0))</f>
        <v>387.06680299999999</v>
      </c>
      <c r="AC13" s="3">
        <f>INDEX('AEO 2023 Table 36 '!44:44,MATCH(AC$6,'AEO 2023 Table 36 '!$13:$13,0))</f>
        <v>380.52633700000001</v>
      </c>
      <c r="AD13" s="3">
        <f>INDEX('AEO 2023 Table 36 '!44:44,MATCH(AD$6,'AEO 2023 Table 36 '!$13:$13,0))</f>
        <v>373.70101899999997</v>
      </c>
      <c r="AE13" s="3">
        <f>INDEX('AEO 2023 Table 36 '!44:44,MATCH(AE$6,'AEO 2023 Table 36 '!$13:$13,0))</f>
        <v>367.609375</v>
      </c>
      <c r="AF13" s="3">
        <f>INDEX('AEO 2023 Table 36 '!44:44,MATCH(AF$6,'AEO 2023 Table 36 '!$13:$13,0))</f>
        <v>360.13336199999998</v>
      </c>
      <c r="AG13" s="3">
        <f>INDEX('AEO 2023 Table 36 '!44:44,MATCH(AG$6,'AEO 2023 Table 36 '!$13:$13,0))</f>
        <v>354.19946299999998</v>
      </c>
      <c r="AH13" s="3"/>
      <c r="AI13" s="3"/>
      <c r="AJ13" s="3"/>
    </row>
    <row r="14" spans="1:36" x14ac:dyDescent="0.35">
      <c r="A14" t="s">
        <v>32</v>
      </c>
      <c r="B14" t="s">
        <v>38</v>
      </c>
      <c r="C14" t="s">
        <v>25</v>
      </c>
      <c r="D14" s="3">
        <f>'AEO 2022 Table 36'!F92</f>
        <v>39.208072999999999</v>
      </c>
      <c r="E14" s="3">
        <f>INDEX('AEO 2023 Table 36 '!111:111,MATCH(E$6,'AEO 2023 Table 36 '!$13:$13,0))</f>
        <v>39.227898000000003</v>
      </c>
      <c r="F14" s="3">
        <f>INDEX('AEO 2023 Table 36 '!111:111,MATCH(F$6,'AEO 2023 Table 36 '!$13:$13,0))</f>
        <v>38.775948</v>
      </c>
      <c r="G14" s="3">
        <f>INDEX('AEO 2023 Table 36 '!111:111,MATCH(G$6,'AEO 2023 Table 36 '!$13:$13,0))</f>
        <v>38.377730999999997</v>
      </c>
      <c r="H14" s="3">
        <f>INDEX('AEO 2023 Table 36 '!111:111,MATCH(H$6,'AEO 2023 Table 36 '!$13:$13,0))</f>
        <v>38.226379000000001</v>
      </c>
      <c r="I14" s="3">
        <f>INDEX('AEO 2023 Table 36 '!111:111,MATCH(I$6,'AEO 2023 Table 36 '!$13:$13,0))</f>
        <v>38.298149000000002</v>
      </c>
      <c r="J14" s="3">
        <f>INDEX('AEO 2023 Table 36 '!111:111,MATCH(J$6,'AEO 2023 Table 36 '!$13:$13,0))</f>
        <v>38.370418999999998</v>
      </c>
      <c r="K14" s="3">
        <f>INDEX('AEO 2023 Table 36 '!111:111,MATCH(K$6,'AEO 2023 Table 36 '!$13:$13,0))</f>
        <v>38.391570999999999</v>
      </c>
      <c r="L14" s="3">
        <f>INDEX('AEO 2023 Table 36 '!111:111,MATCH(L$6,'AEO 2023 Table 36 '!$13:$13,0))</f>
        <v>38.338120000000004</v>
      </c>
      <c r="M14" s="3">
        <f>INDEX('AEO 2023 Table 36 '!111:111,MATCH(M$6,'AEO 2023 Table 36 '!$13:$13,0))</f>
        <v>38.223914999999998</v>
      </c>
      <c r="N14" s="3">
        <f>INDEX('AEO 2023 Table 36 '!111:111,MATCH(N$6,'AEO 2023 Table 36 '!$13:$13,0))</f>
        <v>38.122588999999998</v>
      </c>
      <c r="O14" s="3">
        <f>INDEX('AEO 2023 Table 36 '!111:111,MATCH(O$6,'AEO 2023 Table 36 '!$13:$13,0))</f>
        <v>38.124577000000002</v>
      </c>
      <c r="P14" s="3">
        <f>INDEX('AEO 2023 Table 36 '!111:111,MATCH(P$6,'AEO 2023 Table 36 '!$13:$13,0))</f>
        <v>38.197955999999998</v>
      </c>
      <c r="Q14" s="3">
        <f>INDEX('AEO 2023 Table 36 '!111:111,MATCH(Q$6,'AEO 2023 Table 36 '!$13:$13,0))</f>
        <v>38.275326</v>
      </c>
      <c r="R14" s="3">
        <f>INDEX('AEO 2023 Table 36 '!111:111,MATCH(R$6,'AEO 2023 Table 36 '!$13:$13,0))</f>
        <v>38.362803999999997</v>
      </c>
      <c r="S14" s="3">
        <f>INDEX('AEO 2023 Table 36 '!111:111,MATCH(S$6,'AEO 2023 Table 36 '!$13:$13,0))</f>
        <v>38.498458999999997</v>
      </c>
      <c r="T14" s="3">
        <f>INDEX('AEO 2023 Table 36 '!111:111,MATCH(T$6,'AEO 2023 Table 36 '!$13:$13,0))</f>
        <v>38.677174000000001</v>
      </c>
      <c r="U14" s="3">
        <f>INDEX('AEO 2023 Table 36 '!111:111,MATCH(U$6,'AEO 2023 Table 36 '!$13:$13,0))</f>
        <v>38.852927999999999</v>
      </c>
      <c r="V14" s="3">
        <f>INDEX('AEO 2023 Table 36 '!111:111,MATCH(V$6,'AEO 2023 Table 36 '!$13:$13,0))</f>
        <v>39.028163999999997</v>
      </c>
      <c r="W14" s="3">
        <f>INDEX('AEO 2023 Table 36 '!111:111,MATCH(W$6,'AEO 2023 Table 36 '!$13:$13,0))</f>
        <v>39.263545999999998</v>
      </c>
      <c r="X14" s="3">
        <f>INDEX('AEO 2023 Table 36 '!111:111,MATCH(X$6,'AEO 2023 Table 36 '!$13:$13,0))</f>
        <v>39.489632</v>
      </c>
      <c r="Y14" s="3">
        <f>INDEX('AEO 2023 Table 36 '!111:111,MATCH(Y$6,'AEO 2023 Table 36 '!$13:$13,0))</f>
        <v>39.707951000000001</v>
      </c>
      <c r="Z14" s="3">
        <f>INDEX('AEO 2023 Table 36 '!111:111,MATCH(Z$6,'AEO 2023 Table 36 '!$13:$13,0))</f>
        <v>39.926662</v>
      </c>
      <c r="AA14" s="3">
        <f>INDEX('AEO 2023 Table 36 '!111:111,MATCH(AA$6,'AEO 2023 Table 36 '!$13:$13,0))</f>
        <v>40.127631999999998</v>
      </c>
      <c r="AB14" s="3">
        <f>INDEX('AEO 2023 Table 36 '!111:111,MATCH(AB$6,'AEO 2023 Table 36 '!$13:$13,0))</f>
        <v>40.316527999999998</v>
      </c>
      <c r="AC14" s="3">
        <f>INDEX('AEO 2023 Table 36 '!111:111,MATCH(AC$6,'AEO 2023 Table 36 '!$13:$13,0))</f>
        <v>40.509892000000001</v>
      </c>
      <c r="AD14" s="3">
        <f>INDEX('AEO 2023 Table 36 '!111:111,MATCH(AD$6,'AEO 2023 Table 36 '!$13:$13,0))</f>
        <v>40.720008999999997</v>
      </c>
      <c r="AE14" s="3">
        <f>INDEX('AEO 2023 Table 36 '!111:111,MATCH(AE$6,'AEO 2023 Table 36 '!$13:$13,0))</f>
        <v>40.927284</v>
      </c>
      <c r="AF14" s="3">
        <f>INDEX('AEO 2023 Table 36 '!111:111,MATCH(AF$6,'AEO 2023 Table 36 '!$13:$13,0))</f>
        <v>41.129097000000002</v>
      </c>
      <c r="AG14" s="3">
        <f>INDEX('AEO 2023 Table 36 '!111:111,MATCH(AG$6,'AEO 2023 Table 36 '!$13:$13,0))</f>
        <v>41.375362000000003</v>
      </c>
      <c r="AH14" s="3"/>
      <c r="AI14" s="3"/>
      <c r="AJ14" s="3"/>
    </row>
    <row r="15" spans="1:36" x14ac:dyDescent="0.35">
      <c r="A15" t="s">
        <v>32</v>
      </c>
      <c r="B15" t="s">
        <v>39</v>
      </c>
      <c r="C15" t="s">
        <v>25</v>
      </c>
      <c r="D15" s="3">
        <f>SUM('AEO 2022 Table 36'!F36,'AEO 2022 Table 36'!F37,'AEO 2022 Table 36'!F41,'AEO 2022 Table 36'!F42)</f>
        <v>962.33549500000004</v>
      </c>
      <c r="E15" s="3">
        <f>SUM(INDEX('AEO 2023 Table 36 '!50:50,MATCH(E$6,'AEO 2023 Table 36 '!$13:$13,0)),INDEX('AEO 2023 Table 36 '!56:56,MATCH(E$6,'AEO 2023 Table 36 '!$13:$13,0)),INDEX('AEO 2023 Table 36 '!57:57,MATCH(E$6,'AEO 2023 Table 36 '!$13:$13,0)))</f>
        <v>1004.3288190000001</v>
      </c>
      <c r="F15" s="3">
        <f>SUM(INDEX('AEO 2023 Table 36 '!50:50,MATCH(F$6,'AEO 2023 Table 36 '!$13:$13,0)),INDEX('AEO 2023 Table 36 '!56:56,MATCH(F$6,'AEO 2023 Table 36 '!$13:$13,0)),INDEX('AEO 2023 Table 36 '!57:57,MATCH(F$6,'AEO 2023 Table 36 '!$13:$13,0)))</f>
        <v>946.77433700000006</v>
      </c>
      <c r="G15" s="3">
        <f>SUM(INDEX('AEO 2023 Table 36 '!50:50,MATCH(G$6,'AEO 2023 Table 36 '!$13:$13,0)),INDEX('AEO 2023 Table 36 '!56:56,MATCH(G$6,'AEO 2023 Table 36 '!$13:$13,0)),INDEX('AEO 2023 Table 36 '!57:57,MATCH(G$6,'AEO 2023 Table 36 '!$13:$13,0)))</f>
        <v>933.50841500000001</v>
      </c>
      <c r="H15" s="3">
        <f>SUM(INDEX('AEO 2023 Table 36 '!50:50,MATCH(H$6,'AEO 2023 Table 36 '!$13:$13,0)),INDEX('AEO 2023 Table 36 '!56:56,MATCH(H$6,'AEO 2023 Table 36 '!$13:$13,0)),INDEX('AEO 2023 Table 36 '!57:57,MATCH(H$6,'AEO 2023 Table 36 '!$13:$13,0)))</f>
        <v>936.69834099999991</v>
      </c>
      <c r="I15" s="3">
        <f>SUM(INDEX('AEO 2023 Table 36 '!50:50,MATCH(I$6,'AEO 2023 Table 36 '!$13:$13,0)),INDEX('AEO 2023 Table 36 '!56:56,MATCH(I$6,'AEO 2023 Table 36 '!$13:$13,0)),INDEX('AEO 2023 Table 36 '!57:57,MATCH(I$6,'AEO 2023 Table 36 '!$13:$13,0)))</f>
        <v>918.17302799999993</v>
      </c>
      <c r="J15" s="3">
        <f>SUM(INDEX('AEO 2023 Table 36 '!50:50,MATCH(J$6,'AEO 2023 Table 36 '!$13:$13,0)),INDEX('AEO 2023 Table 36 '!56:56,MATCH(J$6,'AEO 2023 Table 36 '!$13:$13,0)),INDEX('AEO 2023 Table 36 '!57:57,MATCH(J$6,'AEO 2023 Table 36 '!$13:$13,0)))</f>
        <v>912.98416999999995</v>
      </c>
      <c r="K15" s="3">
        <f>SUM(INDEX('AEO 2023 Table 36 '!50:50,MATCH(K$6,'AEO 2023 Table 36 '!$13:$13,0)),INDEX('AEO 2023 Table 36 '!56:56,MATCH(K$6,'AEO 2023 Table 36 '!$13:$13,0)),INDEX('AEO 2023 Table 36 '!57:57,MATCH(K$6,'AEO 2023 Table 36 '!$13:$13,0)))</f>
        <v>901.55248200000005</v>
      </c>
      <c r="L15" s="3">
        <f>SUM(INDEX('AEO 2023 Table 36 '!50:50,MATCH(L$6,'AEO 2023 Table 36 '!$13:$13,0)),INDEX('AEO 2023 Table 36 '!56:56,MATCH(L$6,'AEO 2023 Table 36 '!$13:$13,0)),INDEX('AEO 2023 Table 36 '!57:57,MATCH(L$6,'AEO 2023 Table 36 '!$13:$13,0)))</f>
        <v>893.55967800000008</v>
      </c>
      <c r="M15" s="3">
        <f>SUM(INDEX('AEO 2023 Table 36 '!50:50,MATCH(M$6,'AEO 2023 Table 36 '!$13:$13,0)),INDEX('AEO 2023 Table 36 '!56:56,MATCH(M$6,'AEO 2023 Table 36 '!$13:$13,0)),INDEX('AEO 2023 Table 36 '!57:57,MATCH(M$6,'AEO 2023 Table 36 '!$13:$13,0)))</f>
        <v>888.97706599999992</v>
      </c>
      <c r="N15" s="3">
        <f>SUM(INDEX('AEO 2023 Table 36 '!50:50,MATCH(N$6,'AEO 2023 Table 36 '!$13:$13,0)),INDEX('AEO 2023 Table 36 '!56:56,MATCH(N$6,'AEO 2023 Table 36 '!$13:$13,0)),INDEX('AEO 2023 Table 36 '!57:57,MATCH(N$6,'AEO 2023 Table 36 '!$13:$13,0)))</f>
        <v>888.43222800000001</v>
      </c>
      <c r="O15" s="3">
        <f>SUM(INDEX('AEO 2023 Table 36 '!50:50,MATCH(O$6,'AEO 2023 Table 36 '!$13:$13,0)),INDEX('AEO 2023 Table 36 '!56:56,MATCH(O$6,'AEO 2023 Table 36 '!$13:$13,0)),INDEX('AEO 2023 Table 36 '!57:57,MATCH(O$6,'AEO 2023 Table 36 '!$13:$13,0)))</f>
        <v>888.48318500000005</v>
      </c>
      <c r="P15" s="3">
        <f>SUM(INDEX('AEO 2023 Table 36 '!50:50,MATCH(P$6,'AEO 2023 Table 36 '!$13:$13,0)),INDEX('AEO 2023 Table 36 '!56:56,MATCH(P$6,'AEO 2023 Table 36 '!$13:$13,0)),INDEX('AEO 2023 Table 36 '!57:57,MATCH(P$6,'AEO 2023 Table 36 '!$13:$13,0)))</f>
        <v>889.74617000000001</v>
      </c>
      <c r="Q15" s="3">
        <f>SUM(INDEX('AEO 2023 Table 36 '!50:50,MATCH(Q$6,'AEO 2023 Table 36 '!$13:$13,0)),INDEX('AEO 2023 Table 36 '!56:56,MATCH(Q$6,'AEO 2023 Table 36 '!$13:$13,0)),INDEX('AEO 2023 Table 36 '!57:57,MATCH(Q$6,'AEO 2023 Table 36 '!$13:$13,0)))</f>
        <v>889.62748800000008</v>
      </c>
      <c r="R15" s="3">
        <f>SUM(INDEX('AEO 2023 Table 36 '!50:50,MATCH(R$6,'AEO 2023 Table 36 '!$13:$13,0)),INDEX('AEO 2023 Table 36 '!56:56,MATCH(R$6,'AEO 2023 Table 36 '!$13:$13,0)),INDEX('AEO 2023 Table 36 '!57:57,MATCH(R$6,'AEO 2023 Table 36 '!$13:$13,0)))</f>
        <v>889.56845900000008</v>
      </c>
      <c r="S15" s="3">
        <f>SUM(INDEX('AEO 2023 Table 36 '!50:50,MATCH(S$6,'AEO 2023 Table 36 '!$13:$13,0)),INDEX('AEO 2023 Table 36 '!56:56,MATCH(S$6,'AEO 2023 Table 36 '!$13:$13,0)),INDEX('AEO 2023 Table 36 '!57:57,MATCH(S$6,'AEO 2023 Table 36 '!$13:$13,0)))</f>
        <v>887.04841600000009</v>
      </c>
      <c r="T15" s="3">
        <f>SUM(INDEX('AEO 2023 Table 36 '!50:50,MATCH(T$6,'AEO 2023 Table 36 '!$13:$13,0)),INDEX('AEO 2023 Table 36 '!56:56,MATCH(T$6,'AEO 2023 Table 36 '!$13:$13,0)),INDEX('AEO 2023 Table 36 '!57:57,MATCH(T$6,'AEO 2023 Table 36 '!$13:$13,0)))</f>
        <v>885.51771499999995</v>
      </c>
      <c r="U15" s="3">
        <f>SUM(INDEX('AEO 2023 Table 36 '!50:50,MATCH(U$6,'AEO 2023 Table 36 '!$13:$13,0)),INDEX('AEO 2023 Table 36 '!56:56,MATCH(U$6,'AEO 2023 Table 36 '!$13:$13,0)),INDEX('AEO 2023 Table 36 '!57:57,MATCH(U$6,'AEO 2023 Table 36 '!$13:$13,0)))</f>
        <v>885.57392900000002</v>
      </c>
      <c r="V15" s="3">
        <f>SUM(INDEX('AEO 2023 Table 36 '!50:50,MATCH(V$6,'AEO 2023 Table 36 '!$13:$13,0)),INDEX('AEO 2023 Table 36 '!56:56,MATCH(V$6,'AEO 2023 Table 36 '!$13:$13,0)),INDEX('AEO 2023 Table 36 '!57:57,MATCH(V$6,'AEO 2023 Table 36 '!$13:$13,0)))</f>
        <v>882.86141199999997</v>
      </c>
      <c r="W15" s="3">
        <f>SUM(INDEX('AEO 2023 Table 36 '!50:50,MATCH(W$6,'AEO 2023 Table 36 '!$13:$13,0)),INDEX('AEO 2023 Table 36 '!56:56,MATCH(W$6,'AEO 2023 Table 36 '!$13:$13,0)),INDEX('AEO 2023 Table 36 '!57:57,MATCH(W$6,'AEO 2023 Table 36 '!$13:$13,0)))</f>
        <v>882.14747699999998</v>
      </c>
      <c r="X15" s="3">
        <f>SUM(INDEX('AEO 2023 Table 36 '!50:50,MATCH(X$6,'AEO 2023 Table 36 '!$13:$13,0)),INDEX('AEO 2023 Table 36 '!56:56,MATCH(X$6,'AEO 2023 Table 36 '!$13:$13,0)),INDEX('AEO 2023 Table 36 '!57:57,MATCH(X$6,'AEO 2023 Table 36 '!$13:$13,0)))</f>
        <v>880.91549699999996</v>
      </c>
      <c r="Y15" s="3">
        <f>SUM(INDEX('AEO 2023 Table 36 '!50:50,MATCH(Y$6,'AEO 2023 Table 36 '!$13:$13,0)),INDEX('AEO 2023 Table 36 '!56:56,MATCH(Y$6,'AEO 2023 Table 36 '!$13:$13,0)),INDEX('AEO 2023 Table 36 '!57:57,MATCH(Y$6,'AEO 2023 Table 36 '!$13:$13,0)))</f>
        <v>880.31595600000003</v>
      </c>
      <c r="Z15" s="3">
        <f>SUM(INDEX('AEO 2023 Table 36 '!50:50,MATCH(Z$6,'AEO 2023 Table 36 '!$13:$13,0)),INDEX('AEO 2023 Table 36 '!56:56,MATCH(Z$6,'AEO 2023 Table 36 '!$13:$13,0)),INDEX('AEO 2023 Table 36 '!57:57,MATCH(Z$6,'AEO 2023 Table 36 '!$13:$13,0)))</f>
        <v>877.44586200000003</v>
      </c>
      <c r="AA15" s="3">
        <f>SUM(INDEX('AEO 2023 Table 36 '!50:50,MATCH(AA$6,'AEO 2023 Table 36 '!$13:$13,0)),INDEX('AEO 2023 Table 36 '!56:56,MATCH(AA$6,'AEO 2023 Table 36 '!$13:$13,0)),INDEX('AEO 2023 Table 36 '!57:57,MATCH(AA$6,'AEO 2023 Table 36 '!$13:$13,0)))</f>
        <v>875.53190600000005</v>
      </c>
      <c r="AB15" s="3">
        <f>SUM(INDEX('AEO 2023 Table 36 '!50:50,MATCH(AB$6,'AEO 2023 Table 36 '!$13:$13,0)),INDEX('AEO 2023 Table 36 '!56:56,MATCH(AB$6,'AEO 2023 Table 36 '!$13:$13,0)),INDEX('AEO 2023 Table 36 '!57:57,MATCH(AB$6,'AEO 2023 Table 36 '!$13:$13,0)))</f>
        <v>872.84768600000007</v>
      </c>
      <c r="AC15" s="3">
        <f>SUM(INDEX('AEO 2023 Table 36 '!50:50,MATCH(AC$6,'AEO 2023 Table 36 '!$13:$13,0)),INDEX('AEO 2023 Table 36 '!56:56,MATCH(AC$6,'AEO 2023 Table 36 '!$13:$13,0)),INDEX('AEO 2023 Table 36 '!57:57,MATCH(AC$6,'AEO 2023 Table 36 '!$13:$13,0)))</f>
        <v>876.29936199999997</v>
      </c>
      <c r="AD15" s="3">
        <f>SUM(INDEX('AEO 2023 Table 36 '!50:50,MATCH(AD$6,'AEO 2023 Table 36 '!$13:$13,0)),INDEX('AEO 2023 Table 36 '!56:56,MATCH(AD$6,'AEO 2023 Table 36 '!$13:$13,0)),INDEX('AEO 2023 Table 36 '!57:57,MATCH(AD$6,'AEO 2023 Table 36 '!$13:$13,0)))</f>
        <v>873.61434899999995</v>
      </c>
      <c r="AE15" s="3">
        <f>SUM(INDEX('AEO 2023 Table 36 '!50:50,MATCH(AE$6,'AEO 2023 Table 36 '!$13:$13,0)),INDEX('AEO 2023 Table 36 '!56:56,MATCH(AE$6,'AEO 2023 Table 36 '!$13:$13,0)),INDEX('AEO 2023 Table 36 '!57:57,MATCH(AE$6,'AEO 2023 Table 36 '!$13:$13,0)))</f>
        <v>867.84136100000001</v>
      </c>
      <c r="AF15" s="3">
        <f>SUM(INDEX('AEO 2023 Table 36 '!50:50,MATCH(AF$6,'AEO 2023 Table 36 '!$13:$13,0)),INDEX('AEO 2023 Table 36 '!56:56,MATCH(AF$6,'AEO 2023 Table 36 '!$13:$13,0)),INDEX('AEO 2023 Table 36 '!57:57,MATCH(AF$6,'AEO 2023 Table 36 '!$13:$13,0)))</f>
        <v>861.60032700000011</v>
      </c>
      <c r="AG15" s="3">
        <f>SUM(INDEX('AEO 2023 Table 36 '!50:50,MATCH(AG$6,'AEO 2023 Table 36 '!$13:$13,0)),INDEX('AEO 2023 Table 36 '!56:56,MATCH(AG$6,'AEO 2023 Table 36 '!$13:$13,0)),INDEX('AEO 2023 Table 36 '!57:57,MATCH(AG$6,'AEO 2023 Table 36 '!$13:$13,0)))</f>
        <v>855.64502800000002</v>
      </c>
      <c r="AH15" s="3"/>
      <c r="AI15" s="3"/>
      <c r="AJ15" s="3"/>
    </row>
    <row r="17" spans="1:36" x14ac:dyDescent="0.35">
      <c r="A17" s="6" t="s">
        <v>40</v>
      </c>
      <c r="B17" s="7"/>
    </row>
    <row r="18" spans="1:36" x14ac:dyDescent="0.35">
      <c r="A18" t="s">
        <v>30</v>
      </c>
      <c r="B18" s="5" t="b">
        <v>1</v>
      </c>
    </row>
    <row r="19" spans="1:36" x14ac:dyDescent="0.35">
      <c r="A19" t="s">
        <v>31</v>
      </c>
      <c r="B19" s="5" t="b">
        <v>1</v>
      </c>
    </row>
    <row r="20" spans="1:36" x14ac:dyDescent="0.35">
      <c r="A20" t="s">
        <v>34</v>
      </c>
      <c r="B20" s="5" t="b">
        <v>1</v>
      </c>
    </row>
    <row r="21" spans="1:36" x14ac:dyDescent="0.35">
      <c r="A21" t="s">
        <v>35</v>
      </c>
      <c r="B21" s="5" t="b">
        <v>1</v>
      </c>
    </row>
    <row r="22" spans="1:36" x14ac:dyDescent="0.35">
      <c r="A22" t="s">
        <v>36</v>
      </c>
      <c r="B22" s="5" t="b">
        <v>0</v>
      </c>
    </row>
    <row r="23" spans="1:36" x14ac:dyDescent="0.35">
      <c r="A23" t="s">
        <v>37</v>
      </c>
      <c r="B23" s="5" t="b">
        <v>0</v>
      </c>
    </row>
    <row r="24" spans="1:36" x14ac:dyDescent="0.35">
      <c r="A24" t="s">
        <v>38</v>
      </c>
      <c r="B24" s="5" t="b">
        <v>0</v>
      </c>
    </row>
    <row r="25" spans="1:36" x14ac:dyDescent="0.35">
      <c r="A25" t="s">
        <v>39</v>
      </c>
      <c r="B25" s="5" t="b">
        <v>0</v>
      </c>
    </row>
    <row r="28" spans="1:36" x14ac:dyDescent="0.35">
      <c r="A28" s="6" t="s">
        <v>41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35">
      <c r="B29">
        <f t="shared" ref="B29:AE29" si="0">D6</f>
        <v>2021</v>
      </c>
      <c r="C29">
        <f t="shared" si="0"/>
        <v>2022</v>
      </c>
      <c r="D29">
        <f t="shared" si="0"/>
        <v>2023</v>
      </c>
      <c r="E29">
        <f t="shared" si="0"/>
        <v>2024</v>
      </c>
      <c r="F29">
        <f t="shared" si="0"/>
        <v>2025</v>
      </c>
      <c r="G29">
        <f t="shared" si="0"/>
        <v>2026</v>
      </c>
      <c r="H29">
        <f t="shared" si="0"/>
        <v>2027</v>
      </c>
      <c r="I29">
        <f t="shared" si="0"/>
        <v>2028</v>
      </c>
      <c r="J29">
        <f t="shared" si="0"/>
        <v>2029</v>
      </c>
      <c r="K29">
        <f t="shared" si="0"/>
        <v>2030</v>
      </c>
      <c r="L29">
        <f t="shared" si="0"/>
        <v>2031</v>
      </c>
      <c r="M29">
        <f t="shared" si="0"/>
        <v>2032</v>
      </c>
      <c r="N29">
        <f t="shared" si="0"/>
        <v>2033</v>
      </c>
      <c r="O29">
        <f t="shared" si="0"/>
        <v>2034</v>
      </c>
      <c r="P29">
        <f t="shared" si="0"/>
        <v>2035</v>
      </c>
      <c r="Q29">
        <f t="shared" si="0"/>
        <v>2036</v>
      </c>
      <c r="R29">
        <f t="shared" si="0"/>
        <v>2037</v>
      </c>
      <c r="S29">
        <f t="shared" si="0"/>
        <v>2038</v>
      </c>
      <c r="T29">
        <f t="shared" si="0"/>
        <v>2039</v>
      </c>
      <c r="U29">
        <f t="shared" si="0"/>
        <v>2040</v>
      </c>
      <c r="V29">
        <f t="shared" si="0"/>
        <v>2041</v>
      </c>
      <c r="W29">
        <f t="shared" si="0"/>
        <v>2042</v>
      </c>
      <c r="X29">
        <f t="shared" si="0"/>
        <v>2043</v>
      </c>
      <c r="Y29">
        <f t="shared" si="0"/>
        <v>2044</v>
      </c>
      <c r="Z29">
        <f t="shared" si="0"/>
        <v>2045</v>
      </c>
      <c r="AA29">
        <f t="shared" si="0"/>
        <v>2046</v>
      </c>
      <c r="AB29">
        <f t="shared" si="0"/>
        <v>2047</v>
      </c>
      <c r="AC29">
        <f t="shared" si="0"/>
        <v>2048</v>
      </c>
      <c r="AD29">
        <f t="shared" si="0"/>
        <v>2049</v>
      </c>
      <c r="AE29">
        <f t="shared" si="0"/>
        <v>2050</v>
      </c>
    </row>
    <row r="30" spans="1:36" x14ac:dyDescent="0.35">
      <c r="A30" s="1" t="s">
        <v>23</v>
      </c>
      <c r="B30" s="2">
        <f t="shared" ref="B30:AE30" si="1">D7/(SUMIFS(D8:D15,$B18:$B25,TRUE)+D7)</f>
        <v>3.0174372751623022E-2</v>
      </c>
      <c r="C30" s="2">
        <f t="shared" si="1"/>
        <v>3.3831475278673216E-2</v>
      </c>
      <c r="D30" s="2">
        <f t="shared" si="1"/>
        <v>3.2297257874724865E-2</v>
      </c>
      <c r="E30" s="2">
        <f t="shared" si="1"/>
        <v>2.94717409308396E-2</v>
      </c>
      <c r="F30" s="2">
        <f t="shared" si="1"/>
        <v>2.9883908968775991E-2</v>
      </c>
      <c r="G30" s="2">
        <f t="shared" si="1"/>
        <v>3.0824866063579686E-2</v>
      </c>
      <c r="H30" s="2">
        <f t="shared" si="1"/>
        <v>3.1511484649326661E-2</v>
      </c>
      <c r="I30" s="2">
        <f t="shared" si="1"/>
        <v>3.2127237709799743E-2</v>
      </c>
      <c r="J30" s="2">
        <f t="shared" si="1"/>
        <v>3.3984820751262072E-2</v>
      </c>
      <c r="K30" s="2">
        <f t="shared" si="1"/>
        <v>3.5102892874764376E-2</v>
      </c>
      <c r="L30" s="2">
        <f t="shared" si="1"/>
        <v>3.617878315786701E-2</v>
      </c>
      <c r="M30" s="2">
        <f t="shared" si="1"/>
        <v>3.7589631442278101E-2</v>
      </c>
      <c r="N30" s="2">
        <f t="shared" si="1"/>
        <v>3.8150203411410059E-2</v>
      </c>
      <c r="O30" s="2">
        <f t="shared" si="1"/>
        <v>3.7893032224098164E-2</v>
      </c>
      <c r="P30" s="2">
        <f t="shared" si="1"/>
        <v>3.7544763163301811E-2</v>
      </c>
      <c r="Q30" s="2">
        <f t="shared" si="1"/>
        <v>3.7171228615946746E-2</v>
      </c>
      <c r="R30" s="2">
        <f t="shared" si="1"/>
        <v>3.6690648596056412E-2</v>
      </c>
      <c r="S30" s="2">
        <f t="shared" si="1"/>
        <v>3.6153169443043941E-2</v>
      </c>
      <c r="T30" s="2">
        <f t="shared" si="1"/>
        <v>3.5577716922635443E-2</v>
      </c>
      <c r="U30" s="2">
        <f t="shared" si="1"/>
        <v>3.5022083524624367E-2</v>
      </c>
      <c r="V30" s="2">
        <f t="shared" si="1"/>
        <v>3.4315832024937216E-2</v>
      </c>
      <c r="W30" s="2">
        <f t="shared" si="1"/>
        <v>3.3568789702150416E-2</v>
      </c>
      <c r="X30" s="2">
        <f t="shared" si="1"/>
        <v>3.2792280659967699E-2</v>
      </c>
      <c r="Y30" s="2">
        <f t="shared" si="1"/>
        <v>3.2006572506513141E-2</v>
      </c>
      <c r="Z30" s="2">
        <f t="shared" si="1"/>
        <v>3.1205820100354855E-2</v>
      </c>
      <c r="AA30" s="2">
        <f t="shared" si="1"/>
        <v>3.034496400166365E-2</v>
      </c>
      <c r="AB30" s="2">
        <f t="shared" si="1"/>
        <v>2.9451499253657025E-2</v>
      </c>
      <c r="AC30" s="2">
        <f t="shared" si="1"/>
        <v>2.8562923778826028E-2</v>
      </c>
      <c r="AD30" s="2">
        <f t="shared" si="1"/>
        <v>2.7636776633496039E-2</v>
      </c>
      <c r="AE30" s="2">
        <f t="shared" si="1"/>
        <v>2.6604908305736957E-2</v>
      </c>
      <c r="AF30" s="2"/>
      <c r="AG30" s="2"/>
      <c r="AH30" s="2"/>
      <c r="AI30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E11"/>
  <sheetViews>
    <sheetView workbookViewId="0">
      <selection activeCell="B1" sqref="B1:C11"/>
    </sheetView>
    <sheetView workbookViewId="1">
      <selection activeCell="B1" sqref="B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I11"/>
  <sheetViews>
    <sheetView workbookViewId="0">
      <selection activeCell="A4" sqref="A4"/>
    </sheetView>
    <sheetView workbookViewId="1">
      <selection activeCell="G14" sqref="G14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 s="2">
        <f>1-B6</f>
        <v>0.89800000000000002</v>
      </c>
      <c r="C4" s="2">
        <f t="shared" ref="C4:AE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/>
      <c r="AG4" s="2"/>
      <c r="AH4" s="2"/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/>
      <c r="AG6" s="2"/>
      <c r="AH6" s="2"/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E11"/>
  <sheetViews>
    <sheetView workbookViewId="0"/>
    <sheetView workbookViewId="1">
      <selection activeCell="B1" sqref="B1:B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'Biodiesel Fraction'!D6</f>
        <v>2021</v>
      </c>
      <c r="C1">
        <f>'Biodiesel Fraction'!E6</f>
        <v>2022</v>
      </c>
      <c r="D1">
        <f>'Biodiesel Fraction'!F6</f>
        <v>2023</v>
      </c>
      <c r="E1">
        <f>'Biodiesel Fraction'!G6</f>
        <v>2024</v>
      </c>
      <c r="F1">
        <f>'Biodiesel Fraction'!H6</f>
        <v>2025</v>
      </c>
      <c r="G1">
        <f>'Biodiesel Fraction'!I6</f>
        <v>2026</v>
      </c>
      <c r="H1">
        <f>'Biodiesel Fraction'!J6</f>
        <v>2027</v>
      </c>
      <c r="I1">
        <f>'Biodiesel Fraction'!K6</f>
        <v>2028</v>
      </c>
      <c r="J1">
        <f>'Biodiesel Fraction'!L6</f>
        <v>2029</v>
      </c>
      <c r="K1">
        <f>'Biodiesel Fraction'!M6</f>
        <v>2030</v>
      </c>
      <c r="L1">
        <f>'Biodiesel Fraction'!N6</f>
        <v>2031</v>
      </c>
      <c r="M1">
        <f>'Biodiesel Fraction'!O6</f>
        <v>2032</v>
      </c>
      <c r="N1">
        <f>'Biodiesel Fraction'!P6</f>
        <v>2033</v>
      </c>
      <c r="O1">
        <f>'Biodiesel Fraction'!Q6</f>
        <v>2034</v>
      </c>
      <c r="P1">
        <f>'Biodiesel Fraction'!R6</f>
        <v>2035</v>
      </c>
      <c r="Q1">
        <f>'Biodiesel Fraction'!S6</f>
        <v>2036</v>
      </c>
      <c r="R1">
        <f>'Biodiesel Fraction'!T6</f>
        <v>2037</v>
      </c>
      <c r="S1">
        <f>'Biodiesel Fraction'!U6</f>
        <v>2038</v>
      </c>
      <c r="T1">
        <f>'Biodiesel Fraction'!V6</f>
        <v>2039</v>
      </c>
      <c r="U1">
        <f>'Biodiesel Fraction'!W6</f>
        <v>2040</v>
      </c>
      <c r="V1">
        <f>'Biodiesel Fraction'!X6</f>
        <v>2041</v>
      </c>
      <c r="W1">
        <f>'Biodiesel Fraction'!Y6</f>
        <v>2042</v>
      </c>
      <c r="X1">
        <f>'Biodiesel Fraction'!Z6</f>
        <v>2043</v>
      </c>
      <c r="Y1">
        <f>'Biodiesel Fraction'!AA6</f>
        <v>2044</v>
      </c>
      <c r="Z1">
        <f>'Biodiesel Fraction'!AB6</f>
        <v>2045</v>
      </c>
      <c r="AA1">
        <f>'Biodiesel Fraction'!AC6</f>
        <v>2046</v>
      </c>
      <c r="AB1">
        <f>'Biodiesel Fraction'!AD6</f>
        <v>2047</v>
      </c>
      <c r="AC1">
        <f>'Biodiesel Fraction'!AE6</f>
        <v>2048</v>
      </c>
      <c r="AD1">
        <f>'Biodiesel Fraction'!AF6</f>
        <v>2049</v>
      </c>
      <c r="AE1">
        <f>'Biodiesel Fraction'!AG6</f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f>IF('Biodiesel Fraction'!$B18,1-'Biodiesel Fraction'!B30,1)</f>
        <v>0.96982562724837695</v>
      </c>
      <c r="C5">
        <f>IF('Biodiesel Fraction'!$B18,1-'Biodiesel Fraction'!B30,1)</f>
        <v>0.96982562724837695</v>
      </c>
      <c r="D5">
        <f>IF('Biodiesel Fraction'!$B18,1-'Biodiesel Fraction'!D30,1)</f>
        <v>0.96770274212527518</v>
      </c>
      <c r="E5">
        <f>IF('Biodiesel Fraction'!$B18,1-'Biodiesel Fraction'!E30,1)</f>
        <v>0.9705282590691604</v>
      </c>
      <c r="F5">
        <f>IF('Biodiesel Fraction'!$B18,1-'Biodiesel Fraction'!F30,1)</f>
        <v>0.97011609103122398</v>
      </c>
      <c r="G5">
        <f>IF('Biodiesel Fraction'!$B18,1-'Biodiesel Fraction'!G30,1)</f>
        <v>0.9691751339364203</v>
      </c>
      <c r="H5">
        <f>IF('Biodiesel Fraction'!$B18,1-'Biodiesel Fraction'!H30,1)</f>
        <v>0.96848851535067337</v>
      </c>
      <c r="I5">
        <f>IF('Biodiesel Fraction'!$B18,1-'Biodiesel Fraction'!I30,1)</f>
        <v>0.96787276229020025</v>
      </c>
      <c r="J5">
        <f>IF('Biodiesel Fraction'!$B18,1-'Biodiesel Fraction'!J30,1)</f>
        <v>0.96601517924873792</v>
      </c>
      <c r="K5">
        <f>IF('Biodiesel Fraction'!$B18,1-'Biodiesel Fraction'!K30,1)</f>
        <v>0.96489710712523558</v>
      </c>
      <c r="L5">
        <f>IF('Biodiesel Fraction'!$B18,1-'Biodiesel Fraction'!L30,1)</f>
        <v>0.96382121684213296</v>
      </c>
      <c r="M5">
        <f>IF('Biodiesel Fraction'!$B18,1-'Biodiesel Fraction'!M30,1)</f>
        <v>0.96241036855772188</v>
      </c>
      <c r="N5">
        <f>IF('Biodiesel Fraction'!$B18,1-'Biodiesel Fraction'!N30,1)</f>
        <v>0.96184979658858993</v>
      </c>
      <c r="O5">
        <f>IF('Biodiesel Fraction'!$B18,1-'Biodiesel Fraction'!O30,1)</f>
        <v>0.96210696777590188</v>
      </c>
      <c r="P5">
        <f>IF('Biodiesel Fraction'!$B18,1-'Biodiesel Fraction'!P30,1)</f>
        <v>0.9624552368366982</v>
      </c>
      <c r="Q5">
        <f>IF('Biodiesel Fraction'!$B18,1-'Biodiesel Fraction'!Q30,1)</f>
        <v>0.96282877138405321</v>
      </c>
      <c r="R5">
        <f>IF('Biodiesel Fraction'!$B18,1-'Biodiesel Fraction'!R30,1)</f>
        <v>0.96330935140394358</v>
      </c>
      <c r="S5">
        <f>IF('Biodiesel Fraction'!$B18,1-'Biodiesel Fraction'!S30,1)</f>
        <v>0.96384683055695608</v>
      </c>
      <c r="T5">
        <f>IF('Biodiesel Fraction'!$B18,1-'Biodiesel Fraction'!T30,1)</f>
        <v>0.96442228307736455</v>
      </c>
      <c r="U5">
        <f>IF('Biodiesel Fraction'!$B18,1-'Biodiesel Fraction'!U30,1)</f>
        <v>0.96497791647537567</v>
      </c>
      <c r="V5">
        <f>IF('Biodiesel Fraction'!$B18,1-'Biodiesel Fraction'!V30,1)</f>
        <v>0.96568416797506273</v>
      </c>
      <c r="W5">
        <f>IF('Biodiesel Fraction'!$B18,1-'Biodiesel Fraction'!W30,1)</f>
        <v>0.96643121029784962</v>
      </c>
      <c r="X5">
        <f>IF('Biodiesel Fraction'!$B18,1-'Biodiesel Fraction'!X30,1)</f>
        <v>0.96720771934003236</v>
      </c>
      <c r="Y5">
        <f>IF('Biodiesel Fraction'!$B18,1-'Biodiesel Fraction'!Y30,1)</f>
        <v>0.96799342749348682</v>
      </c>
      <c r="Z5">
        <f>IF('Biodiesel Fraction'!$B18,1-'Biodiesel Fraction'!Z30,1)</f>
        <v>0.96879417989964511</v>
      </c>
      <c r="AA5">
        <f>IF('Biodiesel Fraction'!$B18,1-'Biodiesel Fraction'!AA30,1)</f>
        <v>0.96965503599833636</v>
      </c>
      <c r="AB5">
        <f>IF('Biodiesel Fraction'!$B18,1-'Biodiesel Fraction'!AB30,1)</f>
        <v>0.97054850074634302</v>
      </c>
      <c r="AC5">
        <f>IF('Biodiesel Fraction'!$B18,1-'Biodiesel Fraction'!AC30,1)</f>
        <v>0.97143707622117392</v>
      </c>
      <c r="AD5">
        <f>IF('Biodiesel Fraction'!$B18,1-'Biodiesel Fraction'!AD30,1)</f>
        <v>0.97236322336650394</v>
      </c>
      <c r="AE5">
        <f>IF('Biodiesel Fraction'!$B18,1-'Biodiesel Fraction'!AE30,1)</f>
        <v>0.97339509169426308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f>IF('Biodiesel Fraction'!$B18,'Biodiesel Fraction'!B30,0)</f>
        <v>3.0174372751623022E-2</v>
      </c>
      <c r="C7">
        <f>IF('Biodiesel Fraction'!$B18,'Biodiesel Fraction'!B30,0)</f>
        <v>3.0174372751623022E-2</v>
      </c>
      <c r="D7">
        <f>IF('Biodiesel Fraction'!$B18,'Biodiesel Fraction'!D30,0)</f>
        <v>3.2297257874724865E-2</v>
      </c>
      <c r="E7">
        <f>IF('Biodiesel Fraction'!$B18,'Biodiesel Fraction'!E30,0)</f>
        <v>2.94717409308396E-2</v>
      </c>
      <c r="F7">
        <f>IF('Biodiesel Fraction'!$B18,'Biodiesel Fraction'!F30,0)</f>
        <v>2.9883908968775991E-2</v>
      </c>
      <c r="G7">
        <f>IF('Biodiesel Fraction'!$B18,'Biodiesel Fraction'!G30,0)</f>
        <v>3.0824866063579686E-2</v>
      </c>
      <c r="H7">
        <f>IF('Biodiesel Fraction'!$B18,'Biodiesel Fraction'!H30,0)</f>
        <v>3.1511484649326661E-2</v>
      </c>
      <c r="I7">
        <f>IF('Biodiesel Fraction'!$B18,'Biodiesel Fraction'!I30,0)</f>
        <v>3.2127237709799743E-2</v>
      </c>
      <c r="J7">
        <f>IF('Biodiesel Fraction'!$B18,'Biodiesel Fraction'!J30,0)</f>
        <v>3.3984820751262072E-2</v>
      </c>
      <c r="K7">
        <f>IF('Biodiesel Fraction'!$B18,'Biodiesel Fraction'!K30,0)</f>
        <v>3.5102892874764376E-2</v>
      </c>
      <c r="L7">
        <f>IF('Biodiesel Fraction'!$B18,'Biodiesel Fraction'!L30,0)</f>
        <v>3.617878315786701E-2</v>
      </c>
      <c r="M7">
        <f>IF('Biodiesel Fraction'!$B18,'Biodiesel Fraction'!M30,0)</f>
        <v>3.7589631442278101E-2</v>
      </c>
      <c r="N7">
        <f>IF('Biodiesel Fraction'!$B18,'Biodiesel Fraction'!N30,0)</f>
        <v>3.8150203411410059E-2</v>
      </c>
      <c r="O7">
        <f>IF('Biodiesel Fraction'!$B18,'Biodiesel Fraction'!O30,0)</f>
        <v>3.7893032224098164E-2</v>
      </c>
      <c r="P7">
        <f>IF('Biodiesel Fraction'!$B18,'Biodiesel Fraction'!P30,0)</f>
        <v>3.7544763163301811E-2</v>
      </c>
      <c r="Q7">
        <f>IF('Biodiesel Fraction'!$B18,'Biodiesel Fraction'!Q30,0)</f>
        <v>3.7171228615946746E-2</v>
      </c>
      <c r="R7">
        <f>IF('Biodiesel Fraction'!$B18,'Biodiesel Fraction'!R30,0)</f>
        <v>3.6690648596056412E-2</v>
      </c>
      <c r="S7">
        <f>IF('Biodiesel Fraction'!$B18,'Biodiesel Fraction'!S30,0)</f>
        <v>3.6153169443043941E-2</v>
      </c>
      <c r="T7">
        <f>IF('Biodiesel Fraction'!$B18,'Biodiesel Fraction'!T30,0)</f>
        <v>3.5577716922635443E-2</v>
      </c>
      <c r="U7">
        <f>IF('Biodiesel Fraction'!$B18,'Biodiesel Fraction'!U30,0)</f>
        <v>3.5022083524624367E-2</v>
      </c>
      <c r="V7">
        <f>IF('Biodiesel Fraction'!$B18,'Biodiesel Fraction'!V30,0)</f>
        <v>3.4315832024937216E-2</v>
      </c>
      <c r="W7">
        <f>IF('Biodiesel Fraction'!$B18,'Biodiesel Fraction'!W30,0)</f>
        <v>3.3568789702150416E-2</v>
      </c>
      <c r="X7">
        <f>IF('Biodiesel Fraction'!$B18,'Biodiesel Fraction'!X30,0)</f>
        <v>3.2792280659967699E-2</v>
      </c>
      <c r="Y7">
        <f>IF('Biodiesel Fraction'!$B18,'Biodiesel Fraction'!Y30,0)</f>
        <v>3.2006572506513141E-2</v>
      </c>
      <c r="Z7">
        <f>IF('Biodiesel Fraction'!$B18,'Biodiesel Fraction'!Z30,0)</f>
        <v>3.1205820100354855E-2</v>
      </c>
      <c r="AA7">
        <f>IF('Biodiesel Fraction'!$B18,'Biodiesel Fraction'!AA30,0)</f>
        <v>3.034496400166365E-2</v>
      </c>
      <c r="AB7">
        <f>IF('Biodiesel Fraction'!$B18,'Biodiesel Fraction'!AB30,0)</f>
        <v>2.9451499253657025E-2</v>
      </c>
      <c r="AC7">
        <f>IF('Biodiesel Fraction'!$B18,'Biodiesel Fraction'!AC30,0)</f>
        <v>2.8562923778826028E-2</v>
      </c>
      <c r="AD7">
        <f>IF('Biodiesel Fraction'!$B18,'Biodiesel Fraction'!AD30,0)</f>
        <v>2.7636776633496039E-2</v>
      </c>
      <c r="AE7">
        <f>IF('Biodiesel Fraction'!$B18,'Biodiesel Fraction'!AE30,0)</f>
        <v>2.6604908305736957E-2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I11"/>
  <sheetViews>
    <sheetView workbookViewId="0"/>
    <sheetView workbookViewId="1">
      <selection activeCell="AF25" sqref="AF25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 s="2">
        <f>'AEO 2022 Table 36'!F7/SUM('AEO 2022 Table 36'!F7:F8)*(1-B2)</f>
        <v>0.44894600673945501</v>
      </c>
      <c r="C4" s="2">
        <f>'AEO 2023 Table 36 Raw'!F7/SUM('AEO 2023 Table 36 Raw'!F7:F8)*(1-C2)</f>
        <v>0.44903090794324652</v>
      </c>
      <c r="D4" s="2">
        <f>'AEO 2023 Table 36 Raw'!G7/SUM('AEO 2023 Table 36 Raw'!G7:G8)*(1-D2)</f>
        <v>0.44901641030474015</v>
      </c>
      <c r="E4" s="2">
        <f>'AEO 2023 Table 36 Raw'!H7/SUM('AEO 2023 Table 36 Raw'!H7:H8)*(1-E2)</f>
        <v>0.44907014634923614</v>
      </c>
      <c r="F4" s="2">
        <f>'AEO 2023 Table 36 Raw'!I7/SUM('AEO 2023 Table 36 Raw'!I7:I8)*(1-F2)</f>
        <v>0.44905728586452914</v>
      </c>
      <c r="G4" s="2">
        <f>'AEO 2023 Table 36 Raw'!J7/SUM('AEO 2023 Table 36 Raw'!J7:J8)*(1-G2)</f>
        <v>0.44906619405886128</v>
      </c>
      <c r="H4" s="2">
        <f>'AEO 2023 Table 36 Raw'!K7/SUM('AEO 2023 Table 36 Raw'!K7:K8)*(1-H2)</f>
        <v>0.44907918788558054</v>
      </c>
      <c r="I4" s="2">
        <f>'AEO 2023 Table 36 Raw'!L7/SUM('AEO 2023 Table 36 Raw'!L7:L8)*(1-I2)</f>
        <v>0.44909582893136263</v>
      </c>
      <c r="J4" s="2">
        <f>'AEO 2023 Table 36 Raw'!M7/SUM('AEO 2023 Table 36 Raw'!M7:M8)*(1-J2)</f>
        <v>0.44911496437710824</v>
      </c>
      <c r="K4" s="2">
        <f>'AEO 2023 Table 36 Raw'!N7/SUM('AEO 2023 Table 36 Raw'!N7:N8)*(1-K2)</f>
        <v>0.44913546096854412</v>
      </c>
      <c r="L4" s="2">
        <f>'AEO 2023 Table 36 Raw'!O7/SUM('AEO 2023 Table 36 Raw'!O7:O8)*(1-L2)</f>
        <v>0.44915682790667982</v>
      </c>
      <c r="M4" s="2">
        <f>'AEO 2023 Table 36 Raw'!P7/SUM('AEO 2023 Table 36 Raw'!P7:P8)*(1-M2)</f>
        <v>0.44917819055639702</v>
      </c>
      <c r="N4" s="2">
        <f>'AEO 2023 Table 36 Raw'!Q7/SUM('AEO 2023 Table 36 Raw'!Q7:Q8)*(1-N2)</f>
        <v>0.44919904275753453</v>
      </c>
      <c r="O4" s="2">
        <f>'AEO 2023 Table 36 Raw'!R7/SUM('AEO 2023 Table 36 Raw'!R7:R8)*(1-O2)</f>
        <v>0.4492184473356986</v>
      </c>
      <c r="P4" s="2">
        <f>'AEO 2023 Table 36 Raw'!S7/SUM('AEO 2023 Table 36 Raw'!S7:S8)*(1-P2)</f>
        <v>0.44923499311725906</v>
      </c>
      <c r="Q4" s="2">
        <f>'AEO 2023 Table 36 Raw'!T7/SUM('AEO 2023 Table 36 Raw'!T7:T8)*(1-Q2)</f>
        <v>0.44925048481808927</v>
      </c>
      <c r="R4" s="2">
        <f>'AEO 2023 Table 36 Raw'!U7/SUM('AEO 2023 Table 36 Raw'!U7:U8)*(1-R2)</f>
        <v>0.44926038506300203</v>
      </c>
      <c r="S4" s="2">
        <f>'AEO 2023 Table 36 Raw'!V7/SUM('AEO 2023 Table 36 Raw'!V7:V8)*(1-S2)</f>
        <v>0.44926643522378323</v>
      </c>
      <c r="T4" s="2">
        <f>'AEO 2023 Table 36 Raw'!W7/SUM('AEO 2023 Table 36 Raw'!W7:W8)*(1-T2)</f>
        <v>0.44926824376400976</v>
      </c>
      <c r="U4" s="2">
        <f>'AEO 2023 Table 36 Raw'!X7/SUM('AEO 2023 Table 36 Raw'!X7:X8)*(1-U2)</f>
        <v>0.44926669553836307</v>
      </c>
      <c r="V4" s="2">
        <f>'AEO 2023 Table 36 Raw'!Y7/SUM('AEO 2023 Table 36 Raw'!Y7:Y8)*(1-V2)</f>
        <v>0.44926316168124414</v>
      </c>
      <c r="W4" s="2">
        <f>'AEO 2023 Table 36 Raw'!Z7/SUM('AEO 2023 Table 36 Raw'!Z7:Z8)*(1-W2)</f>
        <v>0.44925805438935312</v>
      </c>
      <c r="X4" s="2">
        <f>'AEO 2023 Table 36 Raw'!AA7/SUM('AEO 2023 Table 36 Raw'!AA7:AA8)*(1-X2)</f>
        <v>0.44925018640576531</v>
      </c>
      <c r="Y4" s="2">
        <f>'AEO 2023 Table 36 Raw'!AB7/SUM('AEO 2023 Table 36 Raw'!AB7:AB8)*(1-Y2)</f>
        <v>0.44924352565773945</v>
      </c>
      <c r="Z4" s="2">
        <f>'AEO 2023 Table 36 Raw'!AC7/SUM('AEO 2023 Table 36 Raw'!AC7:AC8)*(1-Z2)</f>
        <v>0.44923645684598268</v>
      </c>
      <c r="AA4" s="2">
        <f>'AEO 2023 Table 36 Raw'!AD7/SUM('AEO 2023 Table 36 Raw'!AD7:AD8)*(1-AA2)</f>
        <v>0.4492314694333458</v>
      </c>
      <c r="AB4" s="2">
        <f>'AEO 2023 Table 36 Raw'!AE7/SUM('AEO 2023 Table 36 Raw'!AE7:AE8)*(1-AB2)</f>
        <v>0.44922378198109159</v>
      </c>
      <c r="AC4" s="2">
        <f>'AEO 2023 Table 36 Raw'!AF7/SUM('AEO 2023 Table 36 Raw'!AF7:AF8)*(1-AC2)</f>
        <v>0.44921792253441456</v>
      </c>
      <c r="AD4" s="2">
        <f>'AEO 2023 Table 36 Raw'!AG7/SUM('AEO 2023 Table 36 Raw'!AG7:AG8)*(1-AD2)</f>
        <v>0.44921021800824235</v>
      </c>
      <c r="AE4" s="2">
        <f>'AEO 2023 Table 36 Raw'!AH7/SUM('AEO 2023 Table 36 Raw'!AH7:AH8)*(1-AE2)</f>
        <v>0.44920449239135835</v>
      </c>
      <c r="AF4" s="2"/>
      <c r="AG4" s="2"/>
      <c r="AH4" s="2"/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 s="2">
        <f>'AEO 2022 Table 36'!F8/SUM('AEO 2022 Table 36'!F7:F8)*(1-B2)</f>
        <v>1.0539932605449442E-3</v>
      </c>
      <c r="C6" s="2">
        <f>'AEO 2023 Table 36 Raw'!F8/SUM('AEO 2023 Table 36 Raw'!F7:F8)*(1-C2)</f>
        <v>9.6909205675343383E-4</v>
      </c>
      <c r="D6" s="2">
        <f>'AEO 2023 Table 36 Raw'!G8/SUM('AEO 2023 Table 36 Raw'!G7:G8)*(1-D2)</f>
        <v>9.8358969525984665E-4</v>
      </c>
      <c r="E6" s="2">
        <f>'AEO 2023 Table 36 Raw'!H8/SUM('AEO 2023 Table 36 Raw'!H7:H8)*(1-E2)</f>
        <v>9.2985365076385786E-4</v>
      </c>
      <c r="F6" s="2">
        <f>'AEO 2023 Table 36 Raw'!I8/SUM('AEO 2023 Table 36 Raw'!I7:I8)*(1-F2)</f>
        <v>9.4271413547086281E-4</v>
      </c>
      <c r="G6" s="2">
        <f>'AEO 2023 Table 36 Raw'!J8/SUM('AEO 2023 Table 36 Raw'!J7:J8)*(1-G2)</f>
        <v>9.3380594113868457E-4</v>
      </c>
      <c r="H6" s="2">
        <f>'AEO 2023 Table 36 Raw'!K8/SUM('AEO 2023 Table 36 Raw'!K7:K8)*(1-H2)</f>
        <v>9.2081211441941016E-4</v>
      </c>
      <c r="I6" s="2">
        <f>'AEO 2023 Table 36 Raw'!L8/SUM('AEO 2023 Table 36 Raw'!L7:L8)*(1-I2)</f>
        <v>9.0417106863733849E-4</v>
      </c>
      <c r="J6" s="2">
        <f>'AEO 2023 Table 36 Raw'!M8/SUM('AEO 2023 Table 36 Raw'!M7:M8)*(1-J2)</f>
        <v>8.8503562289174215E-4</v>
      </c>
      <c r="K6" s="2">
        <f>'AEO 2023 Table 36 Raw'!N8/SUM('AEO 2023 Table 36 Raw'!N7:N8)*(1-K2)</f>
        <v>8.6453903145585745E-4</v>
      </c>
      <c r="L6" s="2">
        <f>'AEO 2023 Table 36 Raw'!O8/SUM('AEO 2023 Table 36 Raw'!O7:O8)*(1-L2)</f>
        <v>8.4317209332012831E-4</v>
      </c>
      <c r="M6" s="2">
        <f>'AEO 2023 Table 36 Raw'!P8/SUM('AEO 2023 Table 36 Raw'!P7:P8)*(1-M2)</f>
        <v>8.2180944360294719E-4</v>
      </c>
      <c r="N6" s="2">
        <f>'AEO 2023 Table 36 Raw'!Q8/SUM('AEO 2023 Table 36 Raw'!Q7:Q8)*(1-N2)</f>
        <v>8.0095724246540467E-4</v>
      </c>
      <c r="O6" s="2">
        <f>'AEO 2023 Table 36 Raw'!R8/SUM('AEO 2023 Table 36 Raw'!R7:R8)*(1-O2)</f>
        <v>7.8155266430136004E-4</v>
      </c>
      <c r="P6" s="2">
        <f>'AEO 2023 Table 36 Raw'!S8/SUM('AEO 2023 Table 36 Raw'!S7:S8)*(1-P2)</f>
        <v>7.6500688274090645E-4</v>
      </c>
      <c r="Q6" s="2">
        <f>'AEO 2023 Table 36 Raw'!T8/SUM('AEO 2023 Table 36 Raw'!T7:T8)*(1-Q2)</f>
        <v>7.4951518191071671E-4</v>
      </c>
      <c r="R6" s="2">
        <f>'AEO 2023 Table 36 Raw'!U8/SUM('AEO 2023 Table 36 Raw'!U7:U8)*(1-R2)</f>
        <v>7.3961493699790503E-4</v>
      </c>
      <c r="S6" s="2">
        <f>'AEO 2023 Table 36 Raw'!V8/SUM('AEO 2023 Table 36 Raw'!V7:V8)*(1-S2)</f>
        <v>7.3356477621667202E-4</v>
      </c>
      <c r="T6" s="2">
        <f>'AEO 2023 Table 36 Raw'!W8/SUM('AEO 2023 Table 36 Raw'!W7:W8)*(1-T2)</f>
        <v>7.3175623599016281E-4</v>
      </c>
      <c r="U6" s="2">
        <f>'AEO 2023 Table 36 Raw'!X8/SUM('AEO 2023 Table 36 Raw'!X7:X8)*(1-U2)</f>
        <v>7.3330446163693023E-4</v>
      </c>
      <c r="V6" s="2">
        <f>'AEO 2023 Table 36 Raw'!Y8/SUM('AEO 2023 Table 36 Raw'!Y7:Y8)*(1-V2)</f>
        <v>7.3683831875582737E-4</v>
      </c>
      <c r="W6" s="2">
        <f>'AEO 2023 Table 36 Raw'!Z8/SUM('AEO 2023 Table 36 Raw'!Z7:Z8)*(1-W2)</f>
        <v>7.4194561064679131E-4</v>
      </c>
      <c r="X6" s="2">
        <f>'AEO 2023 Table 36 Raw'!AA8/SUM('AEO 2023 Table 36 Raw'!AA7:AA8)*(1-X2)</f>
        <v>7.4981359423463827E-4</v>
      </c>
      <c r="Y6" s="2">
        <f>'AEO 2023 Table 36 Raw'!AB8/SUM('AEO 2023 Table 36 Raw'!AB7:AB8)*(1-Y2)</f>
        <v>7.564743422604893E-4</v>
      </c>
      <c r="Z6" s="2">
        <f>'AEO 2023 Table 36 Raw'!AC8/SUM('AEO 2023 Table 36 Raw'!AC7:AC8)*(1-Z2)</f>
        <v>7.6354315401729674E-4</v>
      </c>
      <c r="AA6" s="2">
        <f>'AEO 2023 Table 36 Raw'!AD8/SUM('AEO 2023 Table 36 Raw'!AD7:AD8)*(1-AA2)</f>
        <v>7.6853056665414593E-4</v>
      </c>
      <c r="AB6" s="2">
        <f>'AEO 2023 Table 36 Raw'!AE8/SUM('AEO 2023 Table 36 Raw'!AE7:AE8)*(1-AB2)</f>
        <v>7.7621801890835813E-4</v>
      </c>
      <c r="AC6" s="2">
        <f>'AEO 2023 Table 36 Raw'!AF8/SUM('AEO 2023 Table 36 Raw'!AF7:AF8)*(1-AC2)</f>
        <v>7.8207746558535797E-4</v>
      </c>
      <c r="AD6" s="2">
        <f>'AEO 2023 Table 36 Raw'!AG8/SUM('AEO 2023 Table 36 Raw'!AG7:AG8)*(1-AD2)</f>
        <v>7.8978199175759752E-4</v>
      </c>
      <c r="AE6" s="2">
        <f>'AEO 2023 Table 36 Raw'!AH8/SUM('AEO 2023 Table 36 Raw'!AH7:AH8)*(1-AE2)</f>
        <v>7.9550760864159826E-4</v>
      </c>
      <c r="AF6" s="2"/>
      <c r="AG6" s="2"/>
      <c r="AH6" s="2"/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I11"/>
  <sheetViews>
    <sheetView workbookViewId="0"/>
    <sheetView workbookViewId="1">
      <selection activeCell="AF1" sqref="AF1:AF1048576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I11"/>
  <sheetViews>
    <sheetView workbookViewId="0"/>
    <sheetView workbookViewId="1">
      <selection activeCell="AF1" sqref="AF1:AF1048576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  <sheetView workbookViewId="1"/>
  </sheetViews>
  <sheetFormatPr defaultRowHeight="14.5" x14ac:dyDescent="0.35"/>
  <sheetData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E11"/>
  <sheetViews>
    <sheetView workbookViewId="0"/>
    <sheetView workbookViewId="1">
      <selection activeCell="B1" sqref="B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E11"/>
  <sheetViews>
    <sheetView topLeftCell="E1" workbookViewId="0">
      <selection activeCell="AG11" sqref="AG11"/>
    </sheetView>
    <sheetView workbookViewId="1">
      <selection activeCell="C1" activeCellId="1" sqref="B1:B1048576 C1:C1048576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E11"/>
  <sheetViews>
    <sheetView workbookViewId="0"/>
    <sheetView workbookViewId="1">
      <selection activeCell="AF7" sqref="AF7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'BPoEFUbVT-mtrbks-psgr-gasveh'!B1</f>
        <v>2021</v>
      </c>
      <c r="C1">
        <f>'BPoEFUbVT-mtrbks-psgr-gasveh'!C1</f>
        <v>2022</v>
      </c>
      <c r="D1">
        <f>'BPoEFUbVT-mtrbks-psgr-gasveh'!D1</f>
        <v>2023</v>
      </c>
      <c r="E1">
        <f>'BPoEFUbVT-mtrbks-psgr-gasveh'!E1</f>
        <v>2024</v>
      </c>
      <c r="F1">
        <f>'BPoEFUbVT-mtrbks-psgr-gasveh'!F1</f>
        <v>2025</v>
      </c>
      <c r="G1">
        <f>'BPoEFUbVT-mtrbks-psgr-gasveh'!G1</f>
        <v>2026</v>
      </c>
      <c r="H1">
        <f>'BPoEFUbVT-mtrbks-psgr-gasveh'!H1</f>
        <v>2027</v>
      </c>
      <c r="I1">
        <f>'BPoEFUbVT-mtrbks-psgr-gasveh'!I1</f>
        <v>2028</v>
      </c>
      <c r="J1">
        <f>'BPoEFUbVT-mtrbks-psgr-gasveh'!J1</f>
        <v>2029</v>
      </c>
      <c r="K1">
        <f>'BPoEFUbVT-mtrbks-psgr-gasveh'!K1</f>
        <v>2030</v>
      </c>
      <c r="L1">
        <f>'BPoEFUbVT-mtrbks-psgr-gasveh'!L1</f>
        <v>2031</v>
      </c>
      <c r="M1">
        <f>'BPoEFUbVT-mtrbks-psgr-gasveh'!M1</f>
        <v>2032</v>
      </c>
      <c r="N1">
        <f>'BPoEFUbVT-mtrbks-psgr-gasveh'!N1</f>
        <v>2033</v>
      </c>
      <c r="O1">
        <f>'BPoEFUbVT-mtrbks-psgr-gasveh'!O1</f>
        <v>2034</v>
      </c>
      <c r="P1">
        <f>'BPoEFUbVT-mtrbks-psgr-gasveh'!P1</f>
        <v>2035</v>
      </c>
      <c r="Q1">
        <f>'BPoEFUbVT-mtrbks-psgr-gasveh'!Q1</f>
        <v>2036</v>
      </c>
      <c r="R1">
        <f>'BPoEFUbVT-mtrbks-psgr-gasveh'!R1</f>
        <v>2037</v>
      </c>
      <c r="S1">
        <f>'BPoEFUbVT-mtrbks-psgr-gasveh'!S1</f>
        <v>2038</v>
      </c>
      <c r="T1">
        <f>'BPoEFUbVT-mtrbks-psgr-gasveh'!T1</f>
        <v>2039</v>
      </c>
      <c r="U1">
        <f>'BPoEFUbVT-mtrbks-psgr-gasveh'!U1</f>
        <v>2040</v>
      </c>
      <c r="V1">
        <f>'BPoEFUbVT-mtrbks-psgr-gasveh'!V1</f>
        <v>2041</v>
      </c>
      <c r="W1">
        <f>'BPoEFUbVT-mtrbks-psgr-gasveh'!W1</f>
        <v>2042</v>
      </c>
      <c r="X1">
        <f>'BPoEFUbVT-mtrbks-psgr-gasveh'!X1</f>
        <v>2043</v>
      </c>
      <c r="Y1">
        <f>'BPoEFUbVT-mtrbks-psgr-gasveh'!Y1</f>
        <v>2044</v>
      </c>
      <c r="Z1">
        <f>'BPoEFUbVT-mtrbks-psgr-gasveh'!Z1</f>
        <v>2045</v>
      </c>
      <c r="AA1">
        <f>'BPoEFUbVT-mtrbks-psgr-gasveh'!AA1</f>
        <v>2046</v>
      </c>
      <c r="AB1">
        <f>'BPoEFUbVT-mtrbks-psgr-gasveh'!AB1</f>
        <v>2047</v>
      </c>
      <c r="AC1">
        <f>'BPoEFUbVT-mtrbks-psgr-gasveh'!AC1</f>
        <v>2048</v>
      </c>
      <c r="AD1">
        <f>'BPoEFUbVT-mtrbks-psgr-gasveh'!AD1</f>
        <v>2049</v>
      </c>
      <c r="AE1">
        <f>'BPoEFUbVT-mtrbks-psgr-gasveh'!AE1</f>
        <v>2050</v>
      </c>
    </row>
    <row r="2" spans="1:31" x14ac:dyDescent="0.35">
      <c r="A2" t="s">
        <v>15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</row>
    <row r="3" spans="1:31" x14ac:dyDescent="0.35">
      <c r="A3" t="s">
        <v>16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</row>
    <row r="4" spans="1:31" x14ac:dyDescent="0.35">
      <c r="A4" t="s">
        <v>17</v>
      </c>
      <c r="B4">
        <f>'BPoEFUbVT-mtrbks-psgr-gasveh'!B4</f>
        <v>0.89800000000000002</v>
      </c>
      <c r="C4">
        <f>'BPoEFUbVT-mtrbks-psgr-gasveh'!C4</f>
        <v>0.89800000000000002</v>
      </c>
      <c r="D4">
        <f>'BPoEFUbVT-mtrbks-psgr-gasveh'!D4</f>
        <v>0.89800000000000002</v>
      </c>
      <c r="E4">
        <f>'BPoEFUbVT-mtrbks-psgr-gasveh'!E4</f>
        <v>0.89800000000000002</v>
      </c>
      <c r="F4">
        <f>'BPoEFUbVT-mtrbks-psgr-gasveh'!F4</f>
        <v>0.89800000000000002</v>
      </c>
      <c r="G4">
        <f>'BPoEFUbVT-mtrbks-psgr-gasveh'!G4</f>
        <v>0.89800000000000002</v>
      </c>
      <c r="H4">
        <f>'BPoEFUbVT-mtrbks-psgr-gasveh'!H4</f>
        <v>0.89800000000000002</v>
      </c>
      <c r="I4">
        <f>'BPoEFUbVT-mtrbks-psgr-gasveh'!I4</f>
        <v>0.89800000000000002</v>
      </c>
      <c r="J4">
        <f>'BPoEFUbVT-mtrbks-psgr-gasveh'!J4</f>
        <v>0.89800000000000002</v>
      </c>
      <c r="K4">
        <f>'BPoEFUbVT-mtrbks-psgr-gasveh'!K4</f>
        <v>0.89800000000000002</v>
      </c>
      <c r="L4">
        <f>'BPoEFUbVT-mtrbks-psgr-gasveh'!L4</f>
        <v>0.89800000000000002</v>
      </c>
      <c r="M4">
        <f>'BPoEFUbVT-mtrbks-psgr-gasveh'!M4</f>
        <v>0.89800000000000002</v>
      </c>
      <c r="N4">
        <f>'BPoEFUbVT-mtrbks-psgr-gasveh'!N4</f>
        <v>0.89800000000000002</v>
      </c>
      <c r="O4">
        <f>'BPoEFUbVT-mtrbks-psgr-gasveh'!O4</f>
        <v>0.89800000000000002</v>
      </c>
      <c r="P4">
        <f>'BPoEFUbVT-mtrbks-psgr-gasveh'!P4</f>
        <v>0.89800000000000002</v>
      </c>
      <c r="Q4">
        <f>'BPoEFUbVT-mtrbks-psgr-gasveh'!Q4</f>
        <v>0.89800000000000002</v>
      </c>
      <c r="R4">
        <f>'BPoEFUbVT-mtrbks-psgr-gasveh'!R4</f>
        <v>0.89800000000000002</v>
      </c>
      <c r="S4">
        <f>'BPoEFUbVT-mtrbks-psgr-gasveh'!S4</f>
        <v>0.89800000000000002</v>
      </c>
      <c r="T4">
        <f>'BPoEFUbVT-mtrbks-psgr-gasveh'!T4</f>
        <v>0.89800000000000002</v>
      </c>
      <c r="U4">
        <f>'BPoEFUbVT-mtrbks-psgr-gasveh'!U4</f>
        <v>0.89800000000000002</v>
      </c>
      <c r="V4">
        <f>'BPoEFUbVT-mtrbks-psgr-gasveh'!V4</f>
        <v>0.89800000000000002</v>
      </c>
      <c r="W4">
        <f>'BPoEFUbVT-mtrbks-psgr-gasveh'!W4</f>
        <v>0.89800000000000002</v>
      </c>
      <c r="X4">
        <f>'BPoEFUbVT-mtrbks-psgr-gasveh'!X4</f>
        <v>0.89800000000000002</v>
      </c>
      <c r="Y4">
        <f>'BPoEFUbVT-mtrbks-psgr-gasveh'!Y4</f>
        <v>0.89800000000000002</v>
      </c>
      <c r="Z4">
        <f>'BPoEFUbVT-mtrbks-psgr-gasveh'!Z4</f>
        <v>0.89800000000000002</v>
      </c>
      <c r="AA4">
        <f>'BPoEFUbVT-mtrbks-psgr-gasveh'!AA4</f>
        <v>0.89800000000000002</v>
      </c>
      <c r="AB4">
        <f>'BPoEFUbVT-mtrbks-psgr-gasveh'!AB4</f>
        <v>0.89800000000000002</v>
      </c>
      <c r="AC4">
        <f>'BPoEFUbVT-mtrbks-psgr-gasveh'!AC4</f>
        <v>0.89800000000000002</v>
      </c>
      <c r="AD4">
        <f>'BPoEFUbVT-mtrbks-psgr-gasveh'!AD4</f>
        <v>0.89800000000000002</v>
      </c>
      <c r="AE4">
        <f>'BPoEFUbVT-mtrbks-psgr-gasveh'!AE4</f>
        <v>0.89800000000000002</v>
      </c>
    </row>
    <row r="5" spans="1:31" x14ac:dyDescent="0.35">
      <c r="A5" t="s">
        <v>18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</row>
    <row r="6" spans="1:31" x14ac:dyDescent="0.35">
      <c r="A6" t="s">
        <v>19</v>
      </c>
      <c r="B6">
        <f>'BPoEFUbVT-mtrbks-psgr-gasveh'!B6</f>
        <v>0.10199999999999999</v>
      </c>
      <c r="C6">
        <f>'BPoEFUbVT-mtrbks-psgr-gasveh'!C6</f>
        <v>0.10199999999999999</v>
      </c>
      <c r="D6">
        <f>'BPoEFUbVT-mtrbks-psgr-gasveh'!D6</f>
        <v>0.10199999999999999</v>
      </c>
      <c r="E6">
        <f>'BPoEFUbVT-mtrbks-psgr-gasveh'!E6</f>
        <v>0.10199999999999999</v>
      </c>
      <c r="F6">
        <f>'BPoEFUbVT-mtrbks-psgr-gasveh'!F6</f>
        <v>0.10199999999999999</v>
      </c>
      <c r="G6">
        <f>'BPoEFUbVT-mtrbks-psgr-gasveh'!G6</f>
        <v>0.10199999999999999</v>
      </c>
      <c r="H6">
        <f>'BPoEFUbVT-mtrbks-psgr-gasveh'!H6</f>
        <v>0.10199999999999999</v>
      </c>
      <c r="I6">
        <f>'BPoEFUbVT-mtrbks-psgr-gasveh'!I6</f>
        <v>0.10199999999999999</v>
      </c>
      <c r="J6">
        <f>'BPoEFUbVT-mtrbks-psgr-gasveh'!J6</f>
        <v>0.10199999999999999</v>
      </c>
      <c r="K6">
        <f>'BPoEFUbVT-mtrbks-psgr-gasveh'!K6</f>
        <v>0.10199999999999999</v>
      </c>
      <c r="L6">
        <f>'BPoEFUbVT-mtrbks-psgr-gasveh'!L6</f>
        <v>0.10199999999999999</v>
      </c>
      <c r="M6">
        <f>'BPoEFUbVT-mtrbks-psgr-gasveh'!M6</f>
        <v>0.10199999999999999</v>
      </c>
      <c r="N6">
        <f>'BPoEFUbVT-mtrbks-psgr-gasveh'!N6</f>
        <v>0.10199999999999999</v>
      </c>
      <c r="O6">
        <f>'BPoEFUbVT-mtrbks-psgr-gasveh'!O6</f>
        <v>0.10199999999999999</v>
      </c>
      <c r="P6">
        <f>'BPoEFUbVT-mtrbks-psgr-gasveh'!P6</f>
        <v>0.10199999999999999</v>
      </c>
      <c r="Q6">
        <f>'BPoEFUbVT-mtrbks-psgr-gasveh'!Q6</f>
        <v>0.10199999999999999</v>
      </c>
      <c r="R6">
        <f>'BPoEFUbVT-mtrbks-psgr-gasveh'!R6</f>
        <v>0.10199999999999999</v>
      </c>
      <c r="S6">
        <f>'BPoEFUbVT-mtrbks-psgr-gasveh'!S6</f>
        <v>0.10199999999999999</v>
      </c>
      <c r="T6">
        <f>'BPoEFUbVT-mtrbks-psgr-gasveh'!T6</f>
        <v>0.10199999999999999</v>
      </c>
      <c r="U6">
        <f>'BPoEFUbVT-mtrbks-psgr-gasveh'!U6</f>
        <v>0.10199999999999999</v>
      </c>
      <c r="V6">
        <f>'BPoEFUbVT-mtrbks-psgr-gasveh'!V6</f>
        <v>0.10199999999999999</v>
      </c>
      <c r="W6">
        <f>'BPoEFUbVT-mtrbks-psgr-gasveh'!W6</f>
        <v>0.10199999999999999</v>
      </c>
      <c r="X6">
        <f>'BPoEFUbVT-mtrbks-psgr-gasveh'!X6</f>
        <v>0.10199999999999999</v>
      </c>
      <c r="Y6">
        <f>'BPoEFUbVT-mtrbks-psgr-gasveh'!Y6</f>
        <v>0.10199999999999999</v>
      </c>
      <c r="Z6">
        <f>'BPoEFUbVT-mtrbks-psgr-gasveh'!Z6</f>
        <v>0.10199999999999999</v>
      </c>
      <c r="AA6">
        <f>'BPoEFUbVT-mtrbks-psgr-gasveh'!AA6</f>
        <v>0.10199999999999999</v>
      </c>
      <c r="AB6">
        <f>'BPoEFUbVT-mtrbks-psgr-gasveh'!AB6</f>
        <v>0.10199999999999999</v>
      </c>
      <c r="AC6">
        <f>'BPoEFUbVT-mtrbks-psgr-gasveh'!AC6</f>
        <v>0.10199999999999999</v>
      </c>
      <c r="AD6">
        <f>'BPoEFUbVT-mtrbks-psgr-gasveh'!AD6</f>
        <v>0.10199999999999999</v>
      </c>
      <c r="AE6">
        <f>'BPoEFUbVT-mtrbks-psgr-gasveh'!AE6</f>
        <v>0.10199999999999999</v>
      </c>
    </row>
    <row r="7" spans="1:31" x14ac:dyDescent="0.35">
      <c r="A7" t="s">
        <v>21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</row>
    <row r="8" spans="1:31" x14ac:dyDescent="0.35">
      <c r="A8" t="s">
        <v>20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  <sheetView workbookViewId="1"/>
  </sheetViews>
  <sheetFormatPr defaultRowHeight="14.5" x14ac:dyDescent="0.35"/>
  <sheetData>
    <row r="1" spans="1:1" x14ac:dyDescent="0.35">
      <c r="A1" t="s">
        <v>45</v>
      </c>
    </row>
    <row r="2" spans="1:1" x14ac:dyDescent="0.35">
      <c r="A2" t="s">
        <v>46</v>
      </c>
    </row>
    <row r="4" spans="1:1" x14ac:dyDescent="0.35">
      <c r="A4" t="s">
        <v>47</v>
      </c>
    </row>
    <row r="5" spans="1:1" x14ac:dyDescent="0.35">
      <c r="A5">
        <v>0.55000000000000004</v>
      </c>
    </row>
    <row r="7" spans="1:1" x14ac:dyDescent="0.35">
      <c r="A7" t="s">
        <v>58</v>
      </c>
    </row>
    <row r="8" spans="1:1" x14ac:dyDescent="0.35">
      <c r="A8" t="s">
        <v>59</v>
      </c>
    </row>
    <row r="9" spans="1:1" x14ac:dyDescent="0.35">
      <c r="A9" t="s">
        <v>60</v>
      </c>
    </row>
    <row r="11" spans="1:1" x14ac:dyDescent="0.35">
      <c r="A11" s="9" t="s">
        <v>61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E11"/>
  <sheetViews>
    <sheetView topLeftCell="F1" workbookViewId="0">
      <selection activeCell="AG1" sqref="AG1:AG11"/>
    </sheetView>
    <sheetView workbookViewId="1">
      <selection activeCell="C18" sqref="C18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'BPoEFUbVT-mtrbks-psgr-dslveh'!B1</f>
        <v>2021</v>
      </c>
      <c r="C1">
        <f>'BPoEFUbVT-mtrbks-psgr-dslveh'!C1</f>
        <v>2022</v>
      </c>
      <c r="D1">
        <f>'BPoEFUbVT-mtrbks-psgr-dslveh'!D1</f>
        <v>2023</v>
      </c>
      <c r="E1">
        <f>'BPoEFUbVT-mtrbks-psgr-dslveh'!E1</f>
        <v>2024</v>
      </c>
      <c r="F1">
        <f>'BPoEFUbVT-mtrbks-psgr-dslveh'!F1</f>
        <v>2025</v>
      </c>
      <c r="G1">
        <f>'BPoEFUbVT-mtrbks-psgr-dslveh'!G1</f>
        <v>2026</v>
      </c>
      <c r="H1">
        <f>'BPoEFUbVT-mtrbks-psgr-dslveh'!H1</f>
        <v>2027</v>
      </c>
      <c r="I1">
        <f>'BPoEFUbVT-mtrbks-psgr-dslveh'!I1</f>
        <v>2028</v>
      </c>
      <c r="J1">
        <f>'BPoEFUbVT-mtrbks-psgr-dslveh'!J1</f>
        <v>2029</v>
      </c>
      <c r="K1">
        <f>'BPoEFUbVT-mtrbks-psgr-dslveh'!K1</f>
        <v>2030</v>
      </c>
      <c r="L1">
        <f>'BPoEFUbVT-mtrbks-psgr-dslveh'!L1</f>
        <v>2031</v>
      </c>
      <c r="M1">
        <f>'BPoEFUbVT-mtrbks-psgr-dslveh'!M1</f>
        <v>2032</v>
      </c>
      <c r="N1">
        <f>'BPoEFUbVT-mtrbks-psgr-dslveh'!N1</f>
        <v>2033</v>
      </c>
      <c r="O1">
        <f>'BPoEFUbVT-mtrbks-psgr-dslveh'!O1</f>
        <v>2034</v>
      </c>
      <c r="P1">
        <f>'BPoEFUbVT-mtrbks-psgr-dslveh'!P1</f>
        <v>2035</v>
      </c>
      <c r="Q1">
        <f>'BPoEFUbVT-mtrbks-psgr-dslveh'!Q1</f>
        <v>2036</v>
      </c>
      <c r="R1">
        <f>'BPoEFUbVT-mtrbks-psgr-dslveh'!R1</f>
        <v>2037</v>
      </c>
      <c r="S1">
        <f>'BPoEFUbVT-mtrbks-psgr-dslveh'!S1</f>
        <v>2038</v>
      </c>
      <c r="T1">
        <f>'BPoEFUbVT-mtrbks-psgr-dslveh'!T1</f>
        <v>2039</v>
      </c>
      <c r="U1">
        <f>'BPoEFUbVT-mtrbks-psgr-dslveh'!U1</f>
        <v>2040</v>
      </c>
      <c r="V1">
        <f>'BPoEFUbVT-mtrbks-psgr-dslveh'!V1</f>
        <v>2041</v>
      </c>
      <c r="W1">
        <f>'BPoEFUbVT-mtrbks-psgr-dslveh'!W1</f>
        <v>2042</v>
      </c>
      <c r="X1">
        <f>'BPoEFUbVT-mtrbks-psgr-dslveh'!X1</f>
        <v>2043</v>
      </c>
      <c r="Y1">
        <f>'BPoEFUbVT-mtrbks-psgr-dslveh'!Y1</f>
        <v>2044</v>
      </c>
      <c r="Z1">
        <f>'BPoEFUbVT-mtrbks-psgr-dslveh'!Z1</f>
        <v>2045</v>
      </c>
      <c r="AA1">
        <f>'BPoEFUbVT-mtrbks-psgr-dslveh'!AA1</f>
        <v>2046</v>
      </c>
      <c r="AB1">
        <f>'BPoEFUbVT-mtrbks-psgr-dslveh'!AB1</f>
        <v>2047</v>
      </c>
      <c r="AC1">
        <f>'BPoEFUbVT-mtrbks-psgr-dslveh'!AC1</f>
        <v>2048</v>
      </c>
      <c r="AD1">
        <f>'BPoEFUbVT-mtrbks-psgr-dslveh'!AD1</f>
        <v>2049</v>
      </c>
      <c r="AE1">
        <f>'BPoEFUbVT-mtrbks-psgr-dslveh'!AE1</f>
        <v>2050</v>
      </c>
    </row>
    <row r="2" spans="1:31" x14ac:dyDescent="0.35">
      <c r="A2" t="s">
        <v>15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</row>
    <row r="3" spans="1:31" x14ac:dyDescent="0.35">
      <c r="A3" t="s">
        <v>16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</row>
    <row r="4" spans="1:31" x14ac:dyDescent="0.35">
      <c r="A4" t="s">
        <v>17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</row>
    <row r="5" spans="1:31" x14ac:dyDescent="0.35">
      <c r="A5" t="s">
        <v>18</v>
      </c>
      <c r="B5">
        <f>'BPoEFUbVT-mtrbks-psgr-dslveh'!B5</f>
        <v>0.96982562724837695</v>
      </c>
      <c r="C5">
        <f>'BPoEFUbVT-mtrbks-psgr-dslveh'!C5</f>
        <v>0.96982562724837695</v>
      </c>
      <c r="D5">
        <f>'BPoEFUbVT-mtrbks-psgr-dslveh'!D5</f>
        <v>0.96770274212527518</v>
      </c>
      <c r="E5">
        <f>'BPoEFUbVT-mtrbks-psgr-dslveh'!E5</f>
        <v>0.9705282590691604</v>
      </c>
      <c r="F5">
        <f>'BPoEFUbVT-mtrbks-psgr-dslveh'!F5</f>
        <v>0.97011609103122398</v>
      </c>
      <c r="G5">
        <f>'BPoEFUbVT-mtrbks-psgr-dslveh'!G5</f>
        <v>0.9691751339364203</v>
      </c>
      <c r="H5">
        <f>'BPoEFUbVT-mtrbks-psgr-dslveh'!H5</f>
        <v>0.96848851535067337</v>
      </c>
      <c r="I5">
        <f>'BPoEFUbVT-mtrbks-psgr-dslveh'!I5</f>
        <v>0.96787276229020025</v>
      </c>
      <c r="J5">
        <f>'BPoEFUbVT-mtrbks-psgr-dslveh'!J5</f>
        <v>0.96601517924873792</v>
      </c>
      <c r="K5">
        <f>'BPoEFUbVT-mtrbks-psgr-dslveh'!K5</f>
        <v>0.96489710712523558</v>
      </c>
      <c r="L5">
        <f>'BPoEFUbVT-mtrbks-psgr-dslveh'!L5</f>
        <v>0.96382121684213296</v>
      </c>
      <c r="M5">
        <f>'BPoEFUbVT-mtrbks-psgr-dslveh'!M5</f>
        <v>0.96241036855772188</v>
      </c>
      <c r="N5">
        <f>'BPoEFUbVT-mtrbks-psgr-dslveh'!N5</f>
        <v>0.96184979658858993</v>
      </c>
      <c r="O5">
        <f>'BPoEFUbVT-mtrbks-psgr-dslveh'!O5</f>
        <v>0.96210696777590188</v>
      </c>
      <c r="P5">
        <f>'BPoEFUbVT-mtrbks-psgr-dslveh'!P5</f>
        <v>0.9624552368366982</v>
      </c>
      <c r="Q5">
        <f>'BPoEFUbVT-mtrbks-psgr-dslveh'!Q5</f>
        <v>0.96282877138405321</v>
      </c>
      <c r="R5">
        <f>'BPoEFUbVT-mtrbks-psgr-dslveh'!R5</f>
        <v>0.96330935140394358</v>
      </c>
      <c r="S5">
        <f>'BPoEFUbVT-mtrbks-psgr-dslveh'!S5</f>
        <v>0.96384683055695608</v>
      </c>
      <c r="T5">
        <f>'BPoEFUbVT-mtrbks-psgr-dslveh'!T5</f>
        <v>0.96442228307736455</v>
      </c>
      <c r="U5">
        <f>'BPoEFUbVT-mtrbks-psgr-dslveh'!U5</f>
        <v>0.96497791647537567</v>
      </c>
      <c r="V5">
        <f>'BPoEFUbVT-mtrbks-psgr-dslveh'!V5</f>
        <v>0.96568416797506273</v>
      </c>
      <c r="W5">
        <f>'BPoEFUbVT-mtrbks-psgr-dslveh'!W5</f>
        <v>0.96643121029784962</v>
      </c>
      <c r="X5">
        <f>'BPoEFUbVT-mtrbks-psgr-dslveh'!X5</f>
        <v>0.96720771934003236</v>
      </c>
      <c r="Y5">
        <f>'BPoEFUbVT-mtrbks-psgr-dslveh'!Y5</f>
        <v>0.96799342749348682</v>
      </c>
      <c r="Z5">
        <f>'BPoEFUbVT-mtrbks-psgr-dslveh'!Z5</f>
        <v>0.96879417989964511</v>
      </c>
      <c r="AA5">
        <f>'BPoEFUbVT-mtrbks-psgr-dslveh'!AA5</f>
        <v>0.96965503599833636</v>
      </c>
      <c r="AB5">
        <f>'BPoEFUbVT-mtrbks-psgr-dslveh'!AB5</f>
        <v>0.97054850074634302</v>
      </c>
      <c r="AC5">
        <f>'BPoEFUbVT-mtrbks-psgr-dslveh'!AC5</f>
        <v>0.97143707622117392</v>
      </c>
      <c r="AD5">
        <f>'BPoEFUbVT-mtrbks-psgr-dslveh'!AD5</f>
        <v>0.97236322336650394</v>
      </c>
      <c r="AE5">
        <f>'BPoEFUbVT-mtrbks-psgr-dslveh'!AE5</f>
        <v>0.97339509169426308</v>
      </c>
    </row>
    <row r="6" spans="1:31" x14ac:dyDescent="0.35">
      <c r="A6" t="s">
        <v>19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</row>
    <row r="7" spans="1:31" x14ac:dyDescent="0.35">
      <c r="A7" t="s">
        <v>21</v>
      </c>
      <c r="B7">
        <f>'BPoEFUbVT-mtrbks-psgr-dslveh'!B7</f>
        <v>3.0174372751623022E-2</v>
      </c>
      <c r="C7">
        <f>'BPoEFUbVT-mtrbks-psgr-dslveh'!C7</f>
        <v>3.0174372751623022E-2</v>
      </c>
      <c r="D7">
        <f>'BPoEFUbVT-mtrbks-psgr-dslveh'!D7</f>
        <v>3.2297257874724865E-2</v>
      </c>
      <c r="E7">
        <f>'BPoEFUbVT-mtrbks-psgr-dslveh'!E7</f>
        <v>2.94717409308396E-2</v>
      </c>
      <c r="F7">
        <f>'BPoEFUbVT-mtrbks-psgr-dslveh'!F7</f>
        <v>2.9883908968775991E-2</v>
      </c>
      <c r="G7">
        <f>'BPoEFUbVT-mtrbks-psgr-dslveh'!G7</f>
        <v>3.0824866063579686E-2</v>
      </c>
      <c r="H7">
        <f>'BPoEFUbVT-mtrbks-psgr-dslveh'!H7</f>
        <v>3.1511484649326661E-2</v>
      </c>
      <c r="I7">
        <f>'BPoEFUbVT-mtrbks-psgr-dslveh'!I7</f>
        <v>3.2127237709799743E-2</v>
      </c>
      <c r="J7">
        <f>'BPoEFUbVT-mtrbks-psgr-dslveh'!J7</f>
        <v>3.3984820751262072E-2</v>
      </c>
      <c r="K7">
        <f>'BPoEFUbVT-mtrbks-psgr-dslveh'!K7</f>
        <v>3.5102892874764376E-2</v>
      </c>
      <c r="L7">
        <f>'BPoEFUbVT-mtrbks-psgr-dslveh'!L7</f>
        <v>3.617878315786701E-2</v>
      </c>
      <c r="M7">
        <f>'BPoEFUbVT-mtrbks-psgr-dslveh'!M7</f>
        <v>3.7589631442278101E-2</v>
      </c>
      <c r="N7">
        <f>'BPoEFUbVT-mtrbks-psgr-dslveh'!N7</f>
        <v>3.8150203411410059E-2</v>
      </c>
      <c r="O7">
        <f>'BPoEFUbVT-mtrbks-psgr-dslveh'!O7</f>
        <v>3.7893032224098164E-2</v>
      </c>
      <c r="P7">
        <f>'BPoEFUbVT-mtrbks-psgr-dslveh'!P7</f>
        <v>3.7544763163301811E-2</v>
      </c>
      <c r="Q7">
        <f>'BPoEFUbVT-mtrbks-psgr-dslveh'!Q7</f>
        <v>3.7171228615946746E-2</v>
      </c>
      <c r="R7">
        <f>'BPoEFUbVT-mtrbks-psgr-dslveh'!R7</f>
        <v>3.6690648596056412E-2</v>
      </c>
      <c r="S7">
        <f>'BPoEFUbVT-mtrbks-psgr-dslveh'!S7</f>
        <v>3.6153169443043941E-2</v>
      </c>
      <c r="T7">
        <f>'BPoEFUbVT-mtrbks-psgr-dslveh'!T7</f>
        <v>3.5577716922635443E-2</v>
      </c>
      <c r="U7">
        <f>'BPoEFUbVT-mtrbks-psgr-dslveh'!U7</f>
        <v>3.5022083524624367E-2</v>
      </c>
      <c r="V7">
        <f>'BPoEFUbVT-mtrbks-psgr-dslveh'!V7</f>
        <v>3.4315832024937216E-2</v>
      </c>
      <c r="W7">
        <f>'BPoEFUbVT-mtrbks-psgr-dslveh'!W7</f>
        <v>3.3568789702150416E-2</v>
      </c>
      <c r="X7">
        <f>'BPoEFUbVT-mtrbks-psgr-dslveh'!X7</f>
        <v>3.2792280659967699E-2</v>
      </c>
      <c r="Y7">
        <f>'BPoEFUbVT-mtrbks-psgr-dslveh'!Y7</f>
        <v>3.2006572506513141E-2</v>
      </c>
      <c r="Z7">
        <f>'BPoEFUbVT-mtrbks-psgr-dslveh'!Z7</f>
        <v>3.1205820100354855E-2</v>
      </c>
      <c r="AA7">
        <f>'BPoEFUbVT-mtrbks-psgr-dslveh'!AA7</f>
        <v>3.034496400166365E-2</v>
      </c>
      <c r="AB7">
        <f>'BPoEFUbVT-mtrbks-psgr-dslveh'!AB7</f>
        <v>2.9451499253657025E-2</v>
      </c>
      <c r="AC7">
        <f>'BPoEFUbVT-mtrbks-psgr-dslveh'!AC7</f>
        <v>2.8562923778826028E-2</v>
      </c>
      <c r="AD7">
        <f>'BPoEFUbVT-mtrbks-psgr-dslveh'!AD7</f>
        <v>2.7636776633496039E-2</v>
      </c>
      <c r="AE7">
        <f>'BPoEFUbVT-mtrbks-psgr-dslveh'!AE7</f>
        <v>2.6604908305736957E-2</v>
      </c>
    </row>
    <row r="8" spans="1:31" x14ac:dyDescent="0.35">
      <c r="A8" t="s">
        <v>20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E11"/>
  <sheetViews>
    <sheetView topLeftCell="F1" workbookViewId="0">
      <selection activeCell="AF1" sqref="AF1"/>
    </sheetView>
    <sheetView workbookViewId="1">
      <selection activeCell="AF7" sqref="AF7"/>
    </sheetView>
  </sheetViews>
  <sheetFormatPr defaultRowHeight="14.5" x14ac:dyDescent="0.35"/>
  <cols>
    <col min="1" max="1" width="22.54296875" customWidth="1"/>
  </cols>
  <sheetData>
    <row r="1" spans="1:31" ht="29" x14ac:dyDescent="0.35">
      <c r="A1" s="10" t="s">
        <v>88</v>
      </c>
      <c r="B1">
        <f>'BPoEFUbVT-mtrbks-psgr-plghyb'!B1</f>
        <v>2021</v>
      </c>
      <c r="C1">
        <f>'BPoEFUbVT-mtrbks-psgr-plghyb'!C1</f>
        <v>2022</v>
      </c>
      <c r="D1">
        <f>'BPoEFUbVT-mtrbks-psgr-plghyb'!D1</f>
        <v>2023</v>
      </c>
      <c r="E1">
        <f>'BPoEFUbVT-mtrbks-psgr-plghyb'!E1</f>
        <v>2024</v>
      </c>
      <c r="F1">
        <f>'BPoEFUbVT-mtrbks-psgr-plghyb'!F1</f>
        <v>2025</v>
      </c>
      <c r="G1">
        <f>'BPoEFUbVT-mtrbks-psgr-plghyb'!G1</f>
        <v>2026</v>
      </c>
      <c r="H1">
        <f>'BPoEFUbVT-mtrbks-psgr-plghyb'!H1</f>
        <v>2027</v>
      </c>
      <c r="I1">
        <f>'BPoEFUbVT-mtrbks-psgr-plghyb'!I1</f>
        <v>2028</v>
      </c>
      <c r="J1">
        <f>'BPoEFUbVT-mtrbks-psgr-plghyb'!J1</f>
        <v>2029</v>
      </c>
      <c r="K1">
        <f>'BPoEFUbVT-mtrbks-psgr-plghyb'!K1</f>
        <v>2030</v>
      </c>
      <c r="L1">
        <f>'BPoEFUbVT-mtrbks-psgr-plghyb'!L1</f>
        <v>2031</v>
      </c>
      <c r="M1">
        <f>'BPoEFUbVT-mtrbks-psgr-plghyb'!M1</f>
        <v>2032</v>
      </c>
      <c r="N1">
        <f>'BPoEFUbVT-mtrbks-psgr-plghyb'!N1</f>
        <v>2033</v>
      </c>
      <c r="O1">
        <f>'BPoEFUbVT-mtrbks-psgr-plghyb'!O1</f>
        <v>2034</v>
      </c>
      <c r="P1">
        <f>'BPoEFUbVT-mtrbks-psgr-plghyb'!P1</f>
        <v>2035</v>
      </c>
      <c r="Q1">
        <f>'BPoEFUbVT-mtrbks-psgr-plghyb'!Q1</f>
        <v>2036</v>
      </c>
      <c r="R1">
        <f>'BPoEFUbVT-mtrbks-psgr-plghyb'!R1</f>
        <v>2037</v>
      </c>
      <c r="S1">
        <f>'BPoEFUbVT-mtrbks-psgr-plghyb'!S1</f>
        <v>2038</v>
      </c>
      <c r="T1">
        <f>'BPoEFUbVT-mtrbks-psgr-plghyb'!T1</f>
        <v>2039</v>
      </c>
      <c r="U1">
        <f>'BPoEFUbVT-mtrbks-psgr-plghyb'!U1</f>
        <v>2040</v>
      </c>
      <c r="V1">
        <f>'BPoEFUbVT-mtrbks-psgr-plghyb'!V1</f>
        <v>2041</v>
      </c>
      <c r="W1">
        <f>'BPoEFUbVT-mtrbks-psgr-plghyb'!W1</f>
        <v>2042</v>
      </c>
      <c r="X1">
        <f>'BPoEFUbVT-mtrbks-psgr-plghyb'!X1</f>
        <v>2043</v>
      </c>
      <c r="Y1">
        <f>'BPoEFUbVT-mtrbks-psgr-plghyb'!Y1</f>
        <v>2044</v>
      </c>
      <c r="Z1">
        <f>'BPoEFUbVT-mtrbks-psgr-plghyb'!Z1</f>
        <v>2045</v>
      </c>
      <c r="AA1">
        <f>'BPoEFUbVT-mtrbks-psgr-plghyb'!AA1</f>
        <v>2046</v>
      </c>
      <c r="AB1">
        <f>'BPoEFUbVT-mtrbks-psgr-plghyb'!AB1</f>
        <v>2047</v>
      </c>
      <c r="AC1">
        <f>'BPoEFUbVT-mtrbks-psgr-plghyb'!AC1</f>
        <v>2048</v>
      </c>
      <c r="AD1">
        <f>'BPoEFUbVT-mtrbks-psgr-plghyb'!AD1</f>
        <v>2049</v>
      </c>
      <c r="AE1">
        <f>'BPoEFUbVT-mtrbks-psgr-plghyb'!AE1</f>
        <v>2050</v>
      </c>
    </row>
    <row r="2" spans="1:31" x14ac:dyDescent="0.35">
      <c r="A2" t="s">
        <v>15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</row>
    <row r="3" spans="1:31" x14ac:dyDescent="0.35">
      <c r="A3" t="s">
        <v>16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</row>
    <row r="4" spans="1:31" x14ac:dyDescent="0.35">
      <c r="A4" t="s">
        <v>17</v>
      </c>
      <c r="B4">
        <f>'BPoEFUbVT-mtrbks-psgr-plghyb'!B4</f>
        <v>0.44894600673945501</v>
      </c>
      <c r="C4">
        <f>'BPoEFUbVT-mtrbks-psgr-plghyb'!C4</f>
        <v>0.44903090794324652</v>
      </c>
      <c r="D4">
        <f>'BPoEFUbVT-mtrbks-psgr-plghyb'!D4</f>
        <v>0.44901641030474015</v>
      </c>
      <c r="E4">
        <f>'BPoEFUbVT-mtrbks-psgr-plghyb'!E4</f>
        <v>0.44907014634923614</v>
      </c>
      <c r="F4">
        <f>'BPoEFUbVT-mtrbks-psgr-plghyb'!F4</f>
        <v>0.44905728586452914</v>
      </c>
      <c r="G4">
        <f>'BPoEFUbVT-mtrbks-psgr-plghyb'!G4</f>
        <v>0.44906619405886128</v>
      </c>
      <c r="H4">
        <f>'BPoEFUbVT-mtrbks-psgr-plghyb'!H4</f>
        <v>0.44907918788558054</v>
      </c>
      <c r="I4">
        <f>'BPoEFUbVT-mtrbks-psgr-plghyb'!I4</f>
        <v>0.44909582893136263</v>
      </c>
      <c r="J4">
        <f>'BPoEFUbVT-mtrbks-psgr-plghyb'!J4</f>
        <v>0.44911496437710824</v>
      </c>
      <c r="K4">
        <f>'BPoEFUbVT-mtrbks-psgr-plghyb'!K4</f>
        <v>0.44913546096854412</v>
      </c>
      <c r="L4">
        <f>'BPoEFUbVT-mtrbks-psgr-plghyb'!L4</f>
        <v>0.44915682790667982</v>
      </c>
      <c r="M4">
        <f>'BPoEFUbVT-mtrbks-psgr-plghyb'!M4</f>
        <v>0.44917819055639702</v>
      </c>
      <c r="N4">
        <f>'BPoEFUbVT-mtrbks-psgr-plghyb'!N4</f>
        <v>0.44919904275753453</v>
      </c>
      <c r="O4">
        <f>'BPoEFUbVT-mtrbks-psgr-plghyb'!O4</f>
        <v>0.4492184473356986</v>
      </c>
      <c r="P4">
        <f>'BPoEFUbVT-mtrbks-psgr-plghyb'!P4</f>
        <v>0.44923499311725906</v>
      </c>
      <c r="Q4">
        <f>'BPoEFUbVT-mtrbks-psgr-plghyb'!Q4</f>
        <v>0.44925048481808927</v>
      </c>
      <c r="R4">
        <f>'BPoEFUbVT-mtrbks-psgr-plghyb'!R4</f>
        <v>0.44926038506300203</v>
      </c>
      <c r="S4">
        <f>'BPoEFUbVT-mtrbks-psgr-plghyb'!S4</f>
        <v>0.44926643522378323</v>
      </c>
      <c r="T4">
        <f>'BPoEFUbVT-mtrbks-psgr-plghyb'!T4</f>
        <v>0.44926824376400976</v>
      </c>
      <c r="U4">
        <f>'BPoEFUbVT-mtrbks-psgr-plghyb'!U4</f>
        <v>0.44926669553836307</v>
      </c>
      <c r="V4">
        <f>'BPoEFUbVT-mtrbks-psgr-plghyb'!V4</f>
        <v>0.44926316168124414</v>
      </c>
      <c r="W4">
        <f>'BPoEFUbVT-mtrbks-psgr-plghyb'!W4</f>
        <v>0.44925805438935312</v>
      </c>
      <c r="X4">
        <f>'BPoEFUbVT-mtrbks-psgr-plghyb'!X4</f>
        <v>0.44925018640576531</v>
      </c>
      <c r="Y4">
        <f>'BPoEFUbVT-mtrbks-psgr-plghyb'!Y4</f>
        <v>0.44924352565773945</v>
      </c>
      <c r="Z4">
        <f>'BPoEFUbVT-mtrbks-psgr-plghyb'!Z4</f>
        <v>0.44923645684598268</v>
      </c>
      <c r="AA4">
        <f>'BPoEFUbVT-mtrbks-psgr-plghyb'!AA4</f>
        <v>0.4492314694333458</v>
      </c>
      <c r="AB4">
        <f>'BPoEFUbVT-mtrbks-psgr-plghyb'!AB4</f>
        <v>0.44922378198109159</v>
      </c>
      <c r="AC4">
        <f>'BPoEFUbVT-mtrbks-psgr-plghyb'!AC4</f>
        <v>0.44921792253441456</v>
      </c>
      <c r="AD4">
        <f>'BPoEFUbVT-mtrbks-psgr-plghyb'!AD4</f>
        <v>0.44921021800824235</v>
      </c>
      <c r="AE4">
        <f>'BPoEFUbVT-mtrbks-psgr-plghyb'!AE4</f>
        <v>0.44920449239135835</v>
      </c>
    </row>
    <row r="5" spans="1:31" x14ac:dyDescent="0.35">
      <c r="A5" t="s">
        <v>18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</row>
    <row r="6" spans="1:31" x14ac:dyDescent="0.35">
      <c r="A6" t="s">
        <v>19</v>
      </c>
      <c r="B6">
        <f>'BPoEFUbVT-mtrbks-psgr-plghyb'!B6</f>
        <v>1.0539932605449442E-3</v>
      </c>
      <c r="C6">
        <f>'BPoEFUbVT-mtrbks-psgr-plghyb'!C6</f>
        <v>9.6909205675343383E-4</v>
      </c>
      <c r="D6">
        <f>'BPoEFUbVT-mtrbks-psgr-plghyb'!D6</f>
        <v>9.8358969525984665E-4</v>
      </c>
      <c r="E6">
        <f>'BPoEFUbVT-mtrbks-psgr-plghyb'!E6</f>
        <v>9.2985365076385786E-4</v>
      </c>
      <c r="F6">
        <f>'BPoEFUbVT-mtrbks-psgr-plghyb'!F6</f>
        <v>9.4271413547086281E-4</v>
      </c>
      <c r="G6">
        <f>'BPoEFUbVT-mtrbks-psgr-plghyb'!G6</f>
        <v>9.3380594113868457E-4</v>
      </c>
      <c r="H6">
        <f>'BPoEFUbVT-mtrbks-psgr-plghyb'!H6</f>
        <v>9.2081211441941016E-4</v>
      </c>
      <c r="I6">
        <f>'BPoEFUbVT-mtrbks-psgr-plghyb'!I6</f>
        <v>9.0417106863733849E-4</v>
      </c>
      <c r="J6">
        <f>'BPoEFUbVT-mtrbks-psgr-plghyb'!J6</f>
        <v>8.8503562289174215E-4</v>
      </c>
      <c r="K6">
        <f>'BPoEFUbVT-mtrbks-psgr-plghyb'!K6</f>
        <v>8.6453903145585745E-4</v>
      </c>
      <c r="L6">
        <f>'BPoEFUbVT-mtrbks-psgr-plghyb'!L6</f>
        <v>8.4317209332012831E-4</v>
      </c>
      <c r="M6">
        <f>'BPoEFUbVT-mtrbks-psgr-plghyb'!M6</f>
        <v>8.2180944360294719E-4</v>
      </c>
      <c r="N6">
        <f>'BPoEFUbVT-mtrbks-psgr-plghyb'!N6</f>
        <v>8.0095724246540467E-4</v>
      </c>
      <c r="O6">
        <f>'BPoEFUbVT-mtrbks-psgr-plghyb'!O6</f>
        <v>7.8155266430136004E-4</v>
      </c>
      <c r="P6">
        <f>'BPoEFUbVT-mtrbks-psgr-plghyb'!P6</f>
        <v>7.6500688274090645E-4</v>
      </c>
      <c r="Q6">
        <f>'BPoEFUbVT-mtrbks-psgr-plghyb'!Q6</f>
        <v>7.4951518191071671E-4</v>
      </c>
      <c r="R6">
        <f>'BPoEFUbVT-mtrbks-psgr-plghyb'!R6</f>
        <v>7.3961493699790503E-4</v>
      </c>
      <c r="S6">
        <f>'BPoEFUbVT-mtrbks-psgr-plghyb'!S6</f>
        <v>7.3356477621667202E-4</v>
      </c>
      <c r="T6">
        <f>'BPoEFUbVT-mtrbks-psgr-plghyb'!T6</f>
        <v>7.3175623599016281E-4</v>
      </c>
      <c r="U6">
        <f>'BPoEFUbVT-mtrbks-psgr-plghyb'!U6</f>
        <v>7.3330446163693023E-4</v>
      </c>
      <c r="V6">
        <f>'BPoEFUbVT-mtrbks-psgr-plghyb'!V6</f>
        <v>7.3683831875582737E-4</v>
      </c>
      <c r="W6">
        <f>'BPoEFUbVT-mtrbks-psgr-plghyb'!W6</f>
        <v>7.4194561064679131E-4</v>
      </c>
      <c r="X6">
        <f>'BPoEFUbVT-mtrbks-psgr-plghyb'!X6</f>
        <v>7.4981359423463827E-4</v>
      </c>
      <c r="Y6">
        <f>'BPoEFUbVT-mtrbks-psgr-plghyb'!Y6</f>
        <v>7.564743422604893E-4</v>
      </c>
      <c r="Z6">
        <f>'BPoEFUbVT-mtrbks-psgr-plghyb'!Z6</f>
        <v>7.6354315401729674E-4</v>
      </c>
      <c r="AA6">
        <f>'BPoEFUbVT-mtrbks-psgr-plghyb'!AA6</f>
        <v>7.6853056665414593E-4</v>
      </c>
      <c r="AB6">
        <f>'BPoEFUbVT-mtrbks-psgr-plghyb'!AB6</f>
        <v>7.7621801890835813E-4</v>
      </c>
      <c r="AC6">
        <f>'BPoEFUbVT-mtrbks-psgr-plghyb'!AC6</f>
        <v>7.8207746558535797E-4</v>
      </c>
      <c r="AD6">
        <f>'BPoEFUbVT-mtrbks-psgr-plghyb'!AD6</f>
        <v>7.8978199175759752E-4</v>
      </c>
      <c r="AE6">
        <f>'BPoEFUbVT-mtrbks-psgr-plghyb'!AE6</f>
        <v>7.9550760864159826E-4</v>
      </c>
    </row>
    <row r="7" spans="1:31" x14ac:dyDescent="0.35">
      <c r="A7" t="s">
        <v>21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</row>
    <row r="8" spans="1:31" x14ac:dyDescent="0.35">
      <c r="A8" t="s">
        <v>20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</row>
    <row r="9" spans="1:31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I11"/>
  <sheetViews>
    <sheetView workbookViewId="0"/>
    <sheetView workbookViewId="1">
      <selection activeCell="AF1" sqref="AF1:AF1048576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I11"/>
  <sheetViews>
    <sheetView workbookViewId="0"/>
    <sheetView workbookViewId="1">
      <selection activeCell="H44" sqref="H44"/>
    </sheetView>
  </sheetViews>
  <sheetFormatPr defaultRowHeight="14.5" x14ac:dyDescent="0.35"/>
  <cols>
    <col min="1" max="1" width="22.54296875" customWidth="1"/>
  </cols>
  <sheetData>
    <row r="1" spans="1:35" ht="29" x14ac:dyDescent="0.35">
      <c r="A1" s="10" t="s">
        <v>88</v>
      </c>
      <c r="B1">
        <f>'AEO 2022 Table 36'!F5</f>
        <v>2021</v>
      </c>
      <c r="C1">
        <f>'AEO 2022 Table 36'!G5</f>
        <v>2022</v>
      </c>
      <c r="D1">
        <f>'AEO 2022 Table 36'!H5</f>
        <v>2023</v>
      </c>
      <c r="E1">
        <f>'AEO 2022 Table 36'!I5</f>
        <v>2024</v>
      </c>
      <c r="F1">
        <f>'AEO 2022 Table 36'!J5</f>
        <v>2025</v>
      </c>
      <c r="G1">
        <f>'AEO 2022 Table 36'!K5</f>
        <v>2026</v>
      </c>
      <c r="H1">
        <f>'AEO 2022 Table 36'!L5</f>
        <v>2027</v>
      </c>
      <c r="I1">
        <f>'AEO 2022 Table 36'!M5</f>
        <v>2028</v>
      </c>
      <c r="J1">
        <f>'AEO 2022 Table 36'!N5</f>
        <v>2029</v>
      </c>
      <c r="K1">
        <f>'AEO 2022 Table 36'!O5</f>
        <v>2030</v>
      </c>
      <c r="L1">
        <f>'AEO 2022 Table 36'!P5</f>
        <v>2031</v>
      </c>
      <c r="M1">
        <f>'AEO 2022 Table 36'!Q5</f>
        <v>2032</v>
      </c>
      <c r="N1">
        <f>'AEO 2022 Table 36'!R5</f>
        <v>2033</v>
      </c>
      <c r="O1">
        <f>'AEO 2022 Table 36'!S5</f>
        <v>2034</v>
      </c>
      <c r="P1">
        <f>'AEO 2022 Table 36'!T5</f>
        <v>2035</v>
      </c>
      <c r="Q1">
        <f>'AEO 2022 Table 36'!U5</f>
        <v>2036</v>
      </c>
      <c r="R1">
        <f>'AEO 2022 Table 36'!V5</f>
        <v>2037</v>
      </c>
      <c r="S1">
        <f>'AEO 2022 Table 36'!W5</f>
        <v>2038</v>
      </c>
      <c r="T1">
        <f>'AEO 2022 Table 36'!X5</f>
        <v>2039</v>
      </c>
      <c r="U1">
        <f>'AEO 2022 Table 36'!Y5</f>
        <v>2040</v>
      </c>
      <c r="V1">
        <f>'AEO 2022 Table 36'!Z5</f>
        <v>2041</v>
      </c>
      <c r="W1">
        <f>'AEO 2022 Table 36'!AA5</f>
        <v>2042</v>
      </c>
      <c r="X1">
        <f>'AEO 2022 Table 36'!AB5</f>
        <v>2043</v>
      </c>
      <c r="Y1">
        <f>'AEO 2022 Table 36'!AC5</f>
        <v>2044</v>
      </c>
      <c r="Z1">
        <f>'AEO 2022 Table 36'!AD5</f>
        <v>2045</v>
      </c>
      <c r="AA1">
        <f>'AEO 2022 Table 36'!AE5</f>
        <v>2046</v>
      </c>
      <c r="AB1">
        <f>'AEO 2022 Table 36'!AF5</f>
        <v>2047</v>
      </c>
      <c r="AC1">
        <f>'AEO 2022 Table 36'!AG5</f>
        <v>2048</v>
      </c>
      <c r="AD1">
        <f>'AEO 2022 Table 36'!AH5</f>
        <v>2049</v>
      </c>
      <c r="AE1">
        <f>'AEO 2022 Table 36'!AI5</f>
        <v>2050</v>
      </c>
    </row>
    <row r="2" spans="1:35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I4" s="2"/>
    </row>
    <row r="5" spans="1:35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I6" s="2"/>
    </row>
    <row r="7" spans="1:35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93</vt:i4>
      </vt:variant>
    </vt:vector>
  </HeadingPairs>
  <TitlesOfParts>
    <vt:vector size="93" baseType="lpstr">
      <vt:lpstr>About</vt:lpstr>
      <vt:lpstr>EIA-fuel-ethanol-motor-gasoline</vt:lpstr>
      <vt:lpstr>AEO 2023 Table 17</vt:lpstr>
      <vt:lpstr>AEO 2022 Table 17</vt:lpstr>
      <vt:lpstr>AEO 2023 Table 36 Raw</vt:lpstr>
      <vt:lpstr>AEO 2023 Table 36 </vt:lpstr>
      <vt:lpstr>AEO 2022 Table 36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2017-06-23T20:50:52Z</dcterms:created>
  <dcterms:modified xsi:type="dcterms:W3CDTF">2023-09-27T14:50:40Z</dcterms:modified>
</cp:coreProperties>
</file>