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us\InputData\fuels\BFPIaE\"/>
    </mc:Choice>
  </mc:AlternateContent>
  <xr:revisionPtr revIDLastSave="0" documentId="13_ncr:1_{911E2E84-C9DD-4BDA-BFD4-F8F1DB224CFA}" xr6:coauthVersionLast="47" xr6:coauthVersionMax="47" xr10:uidLastSave="{00000000-0000-0000-0000-000000000000}"/>
  <bookViews>
    <workbookView xWindow="15345" yWindow="-16320" windowWidth="29040" windowHeight="15840" tabRatio="986" firstSheet="1" activeTab="8" xr2:uid="{00000000-000D-0000-FFFF-FFFF00000000}"/>
  </bookViews>
  <sheets>
    <sheet name="About" sheetId="4" r:id="rId1"/>
    <sheet name="Petroleum and Biofuel Data" sheetId="5" r:id="rId2"/>
    <sheet name="Biomass Data" sheetId="6" r:id="rId3"/>
    <sheet name="Uranium, Coal, MSW, Hydrogen" sheetId="8" r:id="rId4"/>
    <sheet name="AEO20 Table 1" sheetId="17" r:id="rId5"/>
    <sheet name="AEO22 Table 1" sheetId="20" r:id="rId6"/>
    <sheet name="AEO21 Table 71" sheetId="15" r:id="rId7"/>
    <sheet name="GREET1 Fuel_Specs" sheetId="16" r:id="rId8"/>
    <sheet name="Start Year Data" sheetId="9" r:id="rId9"/>
    <sheet name="Time Series Scaling Factors" sheetId="18" r:id="rId10"/>
    <sheet name="BFPIaE-production" sheetId="12" r:id="rId11"/>
    <sheet name="BFPIaE-imports" sheetId="19" r:id="rId12"/>
    <sheet name="BFPIaE-exports" sheetId="13" r:id="rId13"/>
  </sheets>
  <externalReferences>
    <externalReference r:id="rId14"/>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18" l="1"/>
  <c r="F68" i="18"/>
  <c r="G68" i="18"/>
  <c r="H68" i="18"/>
  <c r="I68" i="18"/>
  <c r="J68" i="18"/>
  <c r="K68" i="18"/>
  <c r="L68" i="18"/>
  <c r="M68" i="18"/>
  <c r="N68" i="18"/>
  <c r="O68" i="18"/>
  <c r="P68" i="18"/>
  <c r="Q68" i="18"/>
  <c r="R68" i="18"/>
  <c r="S68" i="18"/>
  <c r="T68" i="18"/>
  <c r="U68" i="18"/>
  <c r="V68" i="18"/>
  <c r="W68" i="18"/>
  <c r="X68" i="18"/>
  <c r="Y68" i="18"/>
  <c r="Z68" i="18"/>
  <c r="AA68" i="18"/>
  <c r="AB68" i="18"/>
  <c r="AC68" i="18"/>
  <c r="AD68" i="18"/>
  <c r="AE68" i="18"/>
  <c r="AF68" i="18"/>
  <c r="AG68" i="18"/>
  <c r="E69" i="18"/>
  <c r="F69" i="18"/>
  <c r="G69" i="18"/>
  <c r="H69" i="18"/>
  <c r="I69" i="18"/>
  <c r="J69" i="18"/>
  <c r="K69" i="18"/>
  <c r="L69" i="18"/>
  <c r="M69" i="18"/>
  <c r="N69" i="18"/>
  <c r="O69" i="18"/>
  <c r="P69" i="18"/>
  <c r="Q69" i="18"/>
  <c r="R69" i="18"/>
  <c r="S69" i="18"/>
  <c r="T69" i="18"/>
  <c r="U69" i="18"/>
  <c r="V69" i="18"/>
  <c r="W69" i="18"/>
  <c r="X69" i="18"/>
  <c r="Y69" i="18"/>
  <c r="Z69" i="18"/>
  <c r="AA69" i="18"/>
  <c r="AB69" i="18"/>
  <c r="AC69" i="18"/>
  <c r="AD69" i="18"/>
  <c r="AE69" i="18"/>
  <c r="AF69" i="18"/>
  <c r="AG69" i="18"/>
  <c r="E70" i="18"/>
  <c r="F70" i="18"/>
  <c r="G70" i="18"/>
  <c r="H70" i="18"/>
  <c r="I70" i="18"/>
  <c r="J70" i="18"/>
  <c r="K70" i="18"/>
  <c r="L70" i="18"/>
  <c r="M70" i="18"/>
  <c r="N70" i="18"/>
  <c r="O70" i="18"/>
  <c r="P70" i="18"/>
  <c r="Q70" i="18"/>
  <c r="R70" i="18"/>
  <c r="S70" i="18"/>
  <c r="T70" i="18"/>
  <c r="U70" i="18"/>
  <c r="V70" i="18"/>
  <c r="W70" i="18"/>
  <c r="X70" i="18"/>
  <c r="Y70" i="18"/>
  <c r="Z70" i="18"/>
  <c r="AA70" i="18"/>
  <c r="AB70" i="18"/>
  <c r="AC70" i="18"/>
  <c r="AD70" i="18"/>
  <c r="AE70" i="18"/>
  <c r="AF70" i="18"/>
  <c r="AG70" i="18"/>
  <c r="E71" i="18"/>
  <c r="F71" i="18"/>
  <c r="G71" i="18"/>
  <c r="H71" i="18"/>
  <c r="I71" i="18"/>
  <c r="J71" i="18"/>
  <c r="K71" i="18"/>
  <c r="L71" i="18"/>
  <c r="M71" i="18"/>
  <c r="N71" i="18"/>
  <c r="O71" i="18"/>
  <c r="P71" i="18"/>
  <c r="Q71" i="18"/>
  <c r="R71" i="18"/>
  <c r="S71" i="18"/>
  <c r="T71" i="18"/>
  <c r="U71" i="18"/>
  <c r="V71" i="18"/>
  <c r="W71" i="18"/>
  <c r="X71" i="18"/>
  <c r="Y71" i="18"/>
  <c r="Z71" i="18"/>
  <c r="AA71" i="18"/>
  <c r="AB71" i="18"/>
  <c r="AC71" i="18"/>
  <c r="AD71" i="18"/>
  <c r="AE71" i="18"/>
  <c r="AF71" i="18"/>
  <c r="AG71" i="18"/>
  <c r="D71" i="18"/>
  <c r="D70" i="18"/>
  <c r="D69" i="18"/>
  <c r="D68" i="18"/>
  <c r="E61" i="18"/>
  <c r="F61" i="18"/>
  <c r="G61" i="18"/>
  <c r="H61" i="18"/>
  <c r="I61" i="18"/>
  <c r="J61" i="18"/>
  <c r="K61" i="18"/>
  <c r="L61" i="18"/>
  <c r="M61" i="18"/>
  <c r="N61" i="18"/>
  <c r="O61" i="18"/>
  <c r="P61" i="18"/>
  <c r="Q61" i="18"/>
  <c r="R61" i="18"/>
  <c r="S61" i="18"/>
  <c r="T61" i="18"/>
  <c r="U61" i="18"/>
  <c r="V61" i="18"/>
  <c r="W61" i="18"/>
  <c r="X61" i="18"/>
  <c r="Y61" i="18"/>
  <c r="Z61" i="18"/>
  <c r="AA61" i="18"/>
  <c r="AB61" i="18"/>
  <c r="AC61" i="18"/>
  <c r="AD61" i="18"/>
  <c r="AE61" i="18"/>
  <c r="AF61" i="18"/>
  <c r="AG61" i="18"/>
  <c r="E62" i="18"/>
  <c r="F62"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AF62" i="18"/>
  <c r="AG62" i="18"/>
  <c r="E63" i="18"/>
  <c r="F63"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AF63" i="18"/>
  <c r="AG63" i="18"/>
  <c r="E64" i="18"/>
  <c r="F64" i="18"/>
  <c r="G64" i="18"/>
  <c r="H64" i="18"/>
  <c r="I64" i="18"/>
  <c r="J64" i="18"/>
  <c r="K64" i="18"/>
  <c r="L64" i="18"/>
  <c r="M64" i="18"/>
  <c r="N64" i="18"/>
  <c r="O64" i="18"/>
  <c r="P64" i="18"/>
  <c r="Q64" i="18"/>
  <c r="R64" i="18"/>
  <c r="S64" i="18"/>
  <c r="T64" i="18"/>
  <c r="U64" i="18"/>
  <c r="V64" i="18"/>
  <c r="W64" i="18"/>
  <c r="X64" i="18"/>
  <c r="Y64" i="18"/>
  <c r="Z64" i="18"/>
  <c r="AA64" i="18"/>
  <c r="AB64" i="18"/>
  <c r="AC64" i="18"/>
  <c r="AD64" i="18"/>
  <c r="AE64" i="18"/>
  <c r="AF64" i="18"/>
  <c r="AG64" i="18"/>
  <c r="E65" i="18"/>
  <c r="F65" i="18"/>
  <c r="G65" i="18"/>
  <c r="H65" i="18"/>
  <c r="I65" i="18"/>
  <c r="J65" i="18"/>
  <c r="K65" i="18"/>
  <c r="L65" i="18"/>
  <c r="M65" i="18"/>
  <c r="N65" i="18"/>
  <c r="O65" i="18"/>
  <c r="P65" i="18"/>
  <c r="Q65" i="18"/>
  <c r="R65" i="18"/>
  <c r="S65" i="18"/>
  <c r="T65" i="18"/>
  <c r="U65" i="18"/>
  <c r="V65" i="18"/>
  <c r="W65" i="18"/>
  <c r="X65" i="18"/>
  <c r="Y65" i="18"/>
  <c r="Z65" i="18"/>
  <c r="AA65" i="18"/>
  <c r="AB65" i="18"/>
  <c r="AC65" i="18"/>
  <c r="AD65" i="18"/>
  <c r="AE65" i="18"/>
  <c r="AF65" i="18"/>
  <c r="AG65" i="18"/>
  <c r="D65" i="18"/>
  <c r="D64" i="18"/>
  <c r="D63" i="18"/>
  <c r="D62" i="18"/>
  <c r="D61"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5" i="18"/>
  <c r="D54" i="18"/>
  <c r="E43" i="18"/>
  <c r="F43" i="18"/>
  <c r="G43" i="18"/>
  <c r="H43" i="18"/>
  <c r="I43" i="18"/>
  <c r="J43" i="18"/>
  <c r="K43" i="18"/>
  <c r="L43" i="18"/>
  <c r="M43" i="18"/>
  <c r="N43" i="18"/>
  <c r="O43" i="18"/>
  <c r="P43" i="18"/>
  <c r="Q43" i="18"/>
  <c r="R43" i="18"/>
  <c r="S43" i="18"/>
  <c r="T43" i="18"/>
  <c r="U43" i="18"/>
  <c r="V43" i="18"/>
  <c r="W43" i="18"/>
  <c r="X43" i="18"/>
  <c r="Y43" i="18"/>
  <c r="Z43" i="18"/>
  <c r="AA43" i="18"/>
  <c r="AB43" i="18"/>
  <c r="AC43" i="18"/>
  <c r="AD43" i="18"/>
  <c r="AE43" i="18"/>
  <c r="AF43" i="18"/>
  <c r="AG43"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E45" i="18"/>
  <c r="F45" i="18"/>
  <c r="G45" i="18"/>
  <c r="H45" i="18"/>
  <c r="I45" i="18"/>
  <c r="J45" i="18"/>
  <c r="K45" i="18"/>
  <c r="L45" i="18"/>
  <c r="M45" i="18"/>
  <c r="N45" i="18"/>
  <c r="O45" i="18"/>
  <c r="P45" i="18"/>
  <c r="Q45" i="18"/>
  <c r="R45" i="18"/>
  <c r="S45" i="18"/>
  <c r="T45" i="18"/>
  <c r="U45" i="18"/>
  <c r="V45" i="18"/>
  <c r="W45" i="18"/>
  <c r="X45" i="18"/>
  <c r="Y45" i="18"/>
  <c r="Z45" i="18"/>
  <c r="AA45" i="18"/>
  <c r="AB45" i="18"/>
  <c r="AC45" i="18"/>
  <c r="AD45" i="18"/>
  <c r="AE45" i="18"/>
  <c r="AF45" i="18"/>
  <c r="AG45" i="18"/>
  <c r="E46" i="18"/>
  <c r="F46" i="18"/>
  <c r="G46" i="18"/>
  <c r="H46" i="18"/>
  <c r="I46" i="18"/>
  <c r="J46" i="18"/>
  <c r="K46" i="18"/>
  <c r="L46" i="18"/>
  <c r="M46" i="18"/>
  <c r="N46" i="18"/>
  <c r="O46" i="18"/>
  <c r="P46" i="18"/>
  <c r="Q46" i="18"/>
  <c r="R46" i="18"/>
  <c r="S46" i="18"/>
  <c r="T46" i="18"/>
  <c r="U46" i="18"/>
  <c r="V46" i="18"/>
  <c r="W46" i="18"/>
  <c r="X46" i="18"/>
  <c r="Y46" i="18"/>
  <c r="Z46" i="18"/>
  <c r="AA46" i="18"/>
  <c r="AB46" i="18"/>
  <c r="AC46" i="18"/>
  <c r="AD46" i="18"/>
  <c r="AE46" i="18"/>
  <c r="AF46" i="18"/>
  <c r="AG46" i="18"/>
  <c r="D46" i="18"/>
  <c r="D45" i="18"/>
  <c r="D44" i="18"/>
  <c r="D43" i="18"/>
  <c r="E36" i="18"/>
  <c r="F36" i="18"/>
  <c r="G36" i="18"/>
  <c r="H36" i="18"/>
  <c r="I36" i="18"/>
  <c r="J36" i="18"/>
  <c r="K36" i="18"/>
  <c r="L36" i="18"/>
  <c r="M36" i="18"/>
  <c r="N36" i="18"/>
  <c r="O36" i="18"/>
  <c r="P36" i="18"/>
  <c r="Q36" i="18"/>
  <c r="R36" i="18"/>
  <c r="S36" i="18"/>
  <c r="T36" i="18"/>
  <c r="U36" i="18"/>
  <c r="V36" i="18"/>
  <c r="W36" i="18"/>
  <c r="X36" i="18"/>
  <c r="Y36" i="18"/>
  <c r="Z36" i="18"/>
  <c r="AA36" i="18"/>
  <c r="AB36" i="18"/>
  <c r="AC36" i="18"/>
  <c r="AD36" i="18"/>
  <c r="AE36" i="18"/>
  <c r="AF36" i="18"/>
  <c r="AG36" i="18"/>
  <c r="E37" i="18"/>
  <c r="F37" i="18"/>
  <c r="G37" i="18"/>
  <c r="H37" i="18"/>
  <c r="I37" i="18"/>
  <c r="J37" i="18"/>
  <c r="K37" i="18"/>
  <c r="L37" i="18"/>
  <c r="M37" i="18"/>
  <c r="N37" i="18"/>
  <c r="O37" i="18"/>
  <c r="P37" i="18"/>
  <c r="Q37" i="18"/>
  <c r="R37" i="18"/>
  <c r="S37" i="18"/>
  <c r="T37" i="18"/>
  <c r="U37" i="18"/>
  <c r="V37" i="18"/>
  <c r="W37" i="18"/>
  <c r="X37" i="18"/>
  <c r="Y37" i="18"/>
  <c r="Z37" i="18"/>
  <c r="AA37" i="18"/>
  <c r="AB37" i="18"/>
  <c r="AC37" i="18"/>
  <c r="AD37" i="18"/>
  <c r="AE37" i="18"/>
  <c r="AF37" i="18"/>
  <c r="AG37" i="18"/>
  <c r="E38" i="18"/>
  <c r="F38" i="18"/>
  <c r="G38" i="18"/>
  <c r="H38" i="18"/>
  <c r="I38" i="18"/>
  <c r="J38" i="18"/>
  <c r="K38" i="18"/>
  <c r="L38" i="18"/>
  <c r="M38" i="18"/>
  <c r="N38" i="18"/>
  <c r="O38" i="18"/>
  <c r="P38" i="18"/>
  <c r="Q38" i="18"/>
  <c r="R38" i="18"/>
  <c r="S38" i="18"/>
  <c r="T38" i="18"/>
  <c r="U38" i="18"/>
  <c r="V38" i="18"/>
  <c r="W38" i="18"/>
  <c r="X38" i="18"/>
  <c r="Y38" i="18"/>
  <c r="Z38" i="18"/>
  <c r="AA38" i="18"/>
  <c r="AB38" i="18"/>
  <c r="AC38" i="18"/>
  <c r="AD38" i="18"/>
  <c r="AE38" i="18"/>
  <c r="AF38" i="18"/>
  <c r="AG38" i="18"/>
  <c r="E39" i="18"/>
  <c r="F39" i="18"/>
  <c r="G39" i="18"/>
  <c r="H39" i="18"/>
  <c r="I39" i="18"/>
  <c r="J39" i="18"/>
  <c r="K39" i="18"/>
  <c r="L39" i="18"/>
  <c r="M39" i="18"/>
  <c r="N39" i="18"/>
  <c r="O39" i="18"/>
  <c r="P39" i="18"/>
  <c r="Q39" i="18"/>
  <c r="R39" i="18"/>
  <c r="S39" i="18"/>
  <c r="T39" i="18"/>
  <c r="U39" i="18"/>
  <c r="V39" i="18"/>
  <c r="W39" i="18"/>
  <c r="X39" i="18"/>
  <c r="Y39" i="18"/>
  <c r="Z39" i="18"/>
  <c r="AA39" i="18"/>
  <c r="AB39" i="18"/>
  <c r="AC39" i="18"/>
  <c r="AD39" i="18"/>
  <c r="AE39" i="18"/>
  <c r="AF39" i="18"/>
  <c r="AG39" i="18"/>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AF40" i="18"/>
  <c r="AG40" i="18"/>
  <c r="D40" i="18"/>
  <c r="D39" i="18"/>
  <c r="D38" i="18"/>
  <c r="D37" i="18"/>
  <c r="D36" i="18"/>
  <c r="E29" i="18"/>
  <c r="F29"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AF29" i="18"/>
  <c r="AG29"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D30" i="18"/>
  <c r="D29"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D22" i="18"/>
  <c r="D21" i="18"/>
  <c r="D20" i="18"/>
  <c r="D19" i="18"/>
  <c r="D18"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D15" i="18"/>
  <c r="D14" i="18"/>
  <c r="D13" i="18"/>
  <c r="D12" i="18"/>
  <c r="D11" i="18"/>
  <c r="D10"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D6" i="18"/>
  <c r="D5" i="18"/>
  <c r="D4" i="18"/>
  <c r="A36" i="6" l="1"/>
  <c r="A33" i="6"/>
  <c r="C27" i="9"/>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AF52" i="18"/>
  <c r="AG52" i="18"/>
  <c r="B52"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AF27" i="18"/>
  <c r="AG27" i="18"/>
  <c r="B27" i="18"/>
  <c r="H46" i="9"/>
  <c r="H45" i="9"/>
  <c r="H44" i="9"/>
  <c r="H41" i="9"/>
  <c r="H33" i="9"/>
  <c r="C40" i="18" l="1"/>
  <c r="B40" i="18"/>
  <c r="C39" i="18"/>
  <c r="B39" i="18"/>
  <c r="C38" i="18"/>
  <c r="B38" i="18"/>
  <c r="C37" i="18"/>
  <c r="B37" i="18"/>
  <c r="C36" i="18"/>
  <c r="B36" i="18"/>
  <c r="C46" i="18"/>
  <c r="B46" i="18"/>
  <c r="C45" i="18"/>
  <c r="B45" i="18"/>
  <c r="C44" i="18"/>
  <c r="B44" i="18"/>
  <c r="C30" i="18"/>
  <c r="B30" i="18"/>
  <c r="C43" i="18"/>
  <c r="B43" i="18"/>
  <c r="C29" i="18"/>
  <c r="B29" i="18"/>
  <c r="C71" i="18"/>
  <c r="B71" i="18"/>
  <c r="B6" i="19"/>
  <c r="M6" i="19" s="1"/>
  <c r="B7" i="19"/>
  <c r="R7" i="19" s="1"/>
  <c r="B8" i="19"/>
  <c r="J8" i="19" s="1"/>
  <c r="B15" i="19"/>
  <c r="R15" i="19" s="1"/>
  <c r="B16" i="19"/>
  <c r="AC16" i="19" s="1"/>
  <c r="B2" i="19"/>
  <c r="R2" i="19" s="1"/>
  <c r="C7" i="19" l="1"/>
  <c r="U2" i="19"/>
  <c r="R6" i="19"/>
  <c r="U6" i="19"/>
  <c r="U7" i="19"/>
  <c r="Z7" i="19"/>
  <c r="Z15" i="19"/>
  <c r="C16" i="19"/>
  <c r="E16" i="19"/>
  <c r="E2" i="19"/>
  <c r="Z2" i="19"/>
  <c r="Z6" i="19"/>
  <c r="AC7" i="19"/>
  <c r="J16" i="19"/>
  <c r="G2" i="19"/>
  <c r="AC2" i="19"/>
  <c r="AC6" i="19"/>
  <c r="Z8" i="19"/>
  <c r="M16" i="19"/>
  <c r="J2" i="19"/>
  <c r="AE2" i="19"/>
  <c r="E7" i="19"/>
  <c r="E15" i="19"/>
  <c r="R16" i="19"/>
  <c r="M2" i="19"/>
  <c r="E6" i="19"/>
  <c r="J7" i="19"/>
  <c r="J15" i="19"/>
  <c r="U16" i="19"/>
  <c r="W2" i="19"/>
  <c r="O2" i="19"/>
  <c r="J6" i="19"/>
  <c r="M7" i="19"/>
  <c r="M15" i="19"/>
  <c r="Z16" i="19"/>
  <c r="C2" i="19"/>
  <c r="R8" i="19"/>
  <c r="U8" i="19"/>
  <c r="AC8" i="19"/>
  <c r="E8" i="19"/>
  <c r="AA8" i="19"/>
  <c r="S8" i="19"/>
  <c r="K8" i="19"/>
  <c r="AG8" i="19"/>
  <c r="Y8" i="19"/>
  <c r="Q8" i="19"/>
  <c r="I8" i="19"/>
  <c r="AF8" i="19"/>
  <c r="X8" i="19"/>
  <c r="P8" i="19"/>
  <c r="H8" i="19"/>
  <c r="AE8" i="19"/>
  <c r="W8" i="19"/>
  <c r="O8" i="19"/>
  <c r="G8" i="19"/>
  <c r="AD8" i="19"/>
  <c r="V8" i="19"/>
  <c r="N8" i="19"/>
  <c r="F8" i="19"/>
  <c r="C8" i="19"/>
  <c r="AB8" i="19"/>
  <c r="T8" i="19"/>
  <c r="L8" i="19"/>
  <c r="D8" i="19"/>
  <c r="M8" i="19"/>
  <c r="D2" i="19"/>
  <c r="L2" i="19"/>
  <c r="T2" i="19"/>
  <c r="AB2" i="19"/>
  <c r="D6" i="19"/>
  <c r="L6" i="19"/>
  <c r="T6" i="19"/>
  <c r="AB6" i="19"/>
  <c r="D7" i="19"/>
  <c r="L7" i="19"/>
  <c r="T7" i="19"/>
  <c r="AB7" i="19"/>
  <c r="D15" i="19"/>
  <c r="L15" i="19"/>
  <c r="T15" i="19"/>
  <c r="AB15" i="19"/>
  <c r="D16" i="19"/>
  <c r="L16" i="19"/>
  <c r="T16" i="19"/>
  <c r="AB16" i="19"/>
  <c r="U15" i="19"/>
  <c r="AC15" i="19"/>
  <c r="F2" i="19"/>
  <c r="N2" i="19"/>
  <c r="V2" i="19"/>
  <c r="AD2" i="19"/>
  <c r="F6" i="19"/>
  <c r="N6" i="19"/>
  <c r="V6" i="19"/>
  <c r="AD6" i="19"/>
  <c r="F7" i="19"/>
  <c r="N7" i="19"/>
  <c r="V7" i="19"/>
  <c r="AD7" i="19"/>
  <c r="F15" i="19"/>
  <c r="N15" i="19"/>
  <c r="V15" i="19"/>
  <c r="AD15" i="19"/>
  <c r="F16" i="19"/>
  <c r="N16" i="19"/>
  <c r="V16" i="19"/>
  <c r="AD16" i="19"/>
  <c r="G6" i="19"/>
  <c r="O6" i="19"/>
  <c r="W6" i="19"/>
  <c r="AE6" i="19"/>
  <c r="G7" i="19"/>
  <c r="O7" i="19"/>
  <c r="W7" i="19"/>
  <c r="AE7" i="19"/>
  <c r="G15" i="19"/>
  <c r="O15" i="19"/>
  <c r="W15" i="19"/>
  <c r="AE15" i="19"/>
  <c r="G16" i="19"/>
  <c r="O16" i="19"/>
  <c r="W16" i="19"/>
  <c r="AE16" i="19"/>
  <c r="C15" i="19"/>
  <c r="C6" i="19"/>
  <c r="H2" i="19"/>
  <c r="P2" i="19"/>
  <c r="X2" i="19"/>
  <c r="AF2" i="19"/>
  <c r="H6" i="19"/>
  <c r="P6" i="19"/>
  <c r="X6" i="19"/>
  <c r="AF6" i="19"/>
  <c r="H7" i="19"/>
  <c r="P7" i="19"/>
  <c r="X7" i="19"/>
  <c r="AF7" i="19"/>
  <c r="H15" i="19"/>
  <c r="P15" i="19"/>
  <c r="X15" i="19"/>
  <c r="AF15" i="19"/>
  <c r="H16" i="19"/>
  <c r="P16" i="19"/>
  <c r="X16" i="19"/>
  <c r="AF16" i="19"/>
  <c r="I2" i="19"/>
  <c r="Q2" i="19"/>
  <c r="Y2" i="19"/>
  <c r="AG2" i="19"/>
  <c r="I6" i="19"/>
  <c r="Q6" i="19"/>
  <c r="Y6" i="19"/>
  <c r="AG6" i="19"/>
  <c r="I7" i="19"/>
  <c r="Q7" i="19"/>
  <c r="Y7" i="19"/>
  <c r="AG7" i="19"/>
  <c r="I15" i="19"/>
  <c r="Q15" i="19"/>
  <c r="Y15" i="19"/>
  <c r="AG15" i="19"/>
  <c r="I16" i="19"/>
  <c r="Q16" i="19"/>
  <c r="Y16" i="19"/>
  <c r="AG16" i="19"/>
  <c r="K2" i="19"/>
  <c r="S2" i="19"/>
  <c r="AA2" i="19"/>
  <c r="K6" i="19"/>
  <c r="S6" i="19"/>
  <c r="AA6" i="19"/>
  <c r="K7" i="19"/>
  <c r="S7" i="19"/>
  <c r="AA7" i="19"/>
  <c r="K15" i="19"/>
  <c r="S15" i="19"/>
  <c r="AA15" i="19"/>
  <c r="K16" i="19"/>
  <c r="S16" i="19"/>
  <c r="AA16" i="19"/>
  <c r="D4" i="9" l="1"/>
  <c r="C4" i="9"/>
  <c r="B4" i="9"/>
  <c r="C54" i="18"/>
  <c r="C55" i="18"/>
  <c r="C61" i="18"/>
  <c r="C62" i="18"/>
  <c r="C63" i="18"/>
  <c r="C64" i="18"/>
  <c r="C65" i="18"/>
  <c r="C68" i="18"/>
  <c r="C69" i="18"/>
  <c r="C70" i="18"/>
  <c r="B70" i="18"/>
  <c r="B69" i="18"/>
  <c r="B68" i="18"/>
  <c r="B65" i="18"/>
  <c r="B64" i="18"/>
  <c r="B63" i="18"/>
  <c r="B62" i="18"/>
  <c r="B61" i="18"/>
  <c r="B55" i="18"/>
  <c r="B54"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B6" i="13" l="1"/>
  <c r="B7" i="13"/>
  <c r="B8" i="13"/>
  <c r="B15" i="13"/>
  <c r="B16" i="13"/>
  <c r="B2" i="13"/>
  <c r="B6" i="12"/>
  <c r="B7" i="12"/>
  <c r="B8" i="12"/>
  <c r="B15" i="12"/>
  <c r="B16" i="12"/>
  <c r="B2" i="12"/>
  <c r="C45" i="9"/>
  <c r="B21" i="19" s="1"/>
  <c r="C46" i="9"/>
  <c r="B22" i="19" s="1"/>
  <c r="H43" i="9"/>
  <c r="H42" i="9"/>
  <c r="H38" i="9"/>
  <c r="H37" i="9"/>
  <c r="H36" i="9"/>
  <c r="H35" i="9"/>
  <c r="H34" i="9"/>
  <c r="H29" i="9"/>
  <c r="H28" i="9"/>
  <c r="H27" i="9"/>
  <c r="J16" i="13" l="1"/>
  <c r="R16" i="13"/>
  <c r="Z16" i="13"/>
  <c r="K16" i="13"/>
  <c r="S16" i="13"/>
  <c r="AA16" i="13"/>
  <c r="D16" i="13"/>
  <c r="L16" i="13"/>
  <c r="T16" i="13"/>
  <c r="AB16" i="13"/>
  <c r="E16" i="13"/>
  <c r="M16" i="13"/>
  <c r="U16" i="13"/>
  <c r="AC16" i="13"/>
  <c r="O16" i="13"/>
  <c r="F16" i="13"/>
  <c r="N16" i="13"/>
  <c r="V16" i="13"/>
  <c r="AD16" i="13"/>
  <c r="H16" i="13"/>
  <c r="P16" i="13"/>
  <c r="X16" i="13"/>
  <c r="AF16" i="13"/>
  <c r="W16" i="13"/>
  <c r="I16" i="13"/>
  <c r="Q16" i="13"/>
  <c r="Y16" i="13"/>
  <c r="AG16" i="13"/>
  <c r="C16" i="13"/>
  <c r="G16" i="13"/>
  <c r="AE16" i="13"/>
  <c r="R2" i="12"/>
  <c r="Z2" i="12"/>
  <c r="E2" i="12"/>
  <c r="K2" i="12"/>
  <c r="S2" i="12"/>
  <c r="AA2" i="12"/>
  <c r="F2" i="12"/>
  <c r="L2" i="12"/>
  <c r="T2" i="12"/>
  <c r="AB2" i="12"/>
  <c r="G2" i="12"/>
  <c r="W2" i="12"/>
  <c r="M2" i="12"/>
  <c r="U2" i="12"/>
  <c r="AC2" i="12"/>
  <c r="H2" i="12"/>
  <c r="J2" i="12"/>
  <c r="N2" i="12"/>
  <c r="V2" i="12"/>
  <c r="AD2" i="12"/>
  <c r="I2" i="12"/>
  <c r="O2" i="12"/>
  <c r="P2" i="12"/>
  <c r="X2" i="12"/>
  <c r="AF2" i="12"/>
  <c r="C2" i="12"/>
  <c r="AE2" i="12"/>
  <c r="Q2" i="12"/>
  <c r="Y2" i="12"/>
  <c r="AG2" i="12"/>
  <c r="D2" i="12"/>
  <c r="J15" i="13"/>
  <c r="R15" i="13"/>
  <c r="Z15" i="13"/>
  <c r="O15" i="13"/>
  <c r="K15" i="13"/>
  <c r="S15" i="13"/>
  <c r="AA15" i="13"/>
  <c r="D15" i="13"/>
  <c r="L15" i="13"/>
  <c r="T15" i="13"/>
  <c r="AB15" i="13"/>
  <c r="W15" i="13"/>
  <c r="E15" i="13"/>
  <c r="M15" i="13"/>
  <c r="U15" i="13"/>
  <c r="AC15" i="13"/>
  <c r="F15" i="13"/>
  <c r="N15" i="13"/>
  <c r="V15" i="13"/>
  <c r="AD15" i="13"/>
  <c r="H15" i="13"/>
  <c r="P15" i="13"/>
  <c r="X15" i="13"/>
  <c r="AF15" i="13"/>
  <c r="C15" i="13"/>
  <c r="AE15" i="13"/>
  <c r="I15" i="13"/>
  <c r="Q15" i="13"/>
  <c r="Y15" i="13"/>
  <c r="AG15" i="13"/>
  <c r="G15" i="13"/>
  <c r="Q6" i="12"/>
  <c r="Y6" i="12"/>
  <c r="AG6" i="12"/>
  <c r="F6" i="12"/>
  <c r="N6" i="12"/>
  <c r="R6" i="12"/>
  <c r="Z6" i="12"/>
  <c r="G6" i="12"/>
  <c r="C6" i="12"/>
  <c r="K6" i="12"/>
  <c r="S6" i="12"/>
  <c r="AA6" i="12"/>
  <c r="H6" i="12"/>
  <c r="L6" i="12"/>
  <c r="T6" i="12"/>
  <c r="AB6" i="12"/>
  <c r="I6" i="12"/>
  <c r="AD6" i="12"/>
  <c r="M6" i="12"/>
  <c r="U6" i="12"/>
  <c r="AC6" i="12"/>
  <c r="J6" i="12"/>
  <c r="O6" i="12"/>
  <c r="W6" i="12"/>
  <c r="AE6" i="12"/>
  <c r="D6" i="12"/>
  <c r="P6" i="12"/>
  <c r="X6" i="12"/>
  <c r="AF6" i="12"/>
  <c r="E6" i="12"/>
  <c r="V6" i="12"/>
  <c r="J2" i="13"/>
  <c r="R2" i="13"/>
  <c r="Z2" i="13"/>
  <c r="C2" i="13"/>
  <c r="K2" i="13"/>
  <c r="S2" i="13"/>
  <c r="AA2" i="13"/>
  <c r="D2" i="13"/>
  <c r="L2" i="13"/>
  <c r="T2" i="13"/>
  <c r="AB2" i="13"/>
  <c r="E2" i="13"/>
  <c r="M2" i="13"/>
  <c r="U2" i="13"/>
  <c r="AC2" i="13"/>
  <c r="O2" i="13"/>
  <c r="F2" i="13"/>
  <c r="N2" i="13"/>
  <c r="V2" i="13"/>
  <c r="AD2" i="13"/>
  <c r="H2" i="13"/>
  <c r="P2" i="13"/>
  <c r="X2" i="13"/>
  <c r="AF2" i="13"/>
  <c r="G2" i="13"/>
  <c r="AE2" i="13"/>
  <c r="I2" i="13"/>
  <c r="Q2" i="13"/>
  <c r="Y2" i="13"/>
  <c r="AG2" i="13"/>
  <c r="W2" i="13"/>
  <c r="J8" i="13"/>
  <c r="R8" i="13"/>
  <c r="Z8" i="13"/>
  <c r="K8" i="13"/>
  <c r="S8" i="13"/>
  <c r="AA8" i="13"/>
  <c r="O8" i="13"/>
  <c r="C8" i="13"/>
  <c r="D8" i="13"/>
  <c r="L8" i="13"/>
  <c r="T8" i="13"/>
  <c r="AB8" i="13"/>
  <c r="E8" i="13"/>
  <c r="M8" i="13"/>
  <c r="U8" i="13"/>
  <c r="AC8" i="13"/>
  <c r="F8" i="13"/>
  <c r="N8" i="13"/>
  <c r="V8" i="13"/>
  <c r="AD8" i="13"/>
  <c r="W8" i="13"/>
  <c r="H8" i="13"/>
  <c r="P8" i="13"/>
  <c r="X8" i="13"/>
  <c r="AF8" i="13"/>
  <c r="G8" i="13"/>
  <c r="AE8" i="13"/>
  <c r="I8" i="13"/>
  <c r="Q8" i="13"/>
  <c r="Y8" i="13"/>
  <c r="AG8" i="13"/>
  <c r="M16" i="12"/>
  <c r="U16" i="12"/>
  <c r="AC16" i="12"/>
  <c r="J16" i="12"/>
  <c r="N16" i="12"/>
  <c r="V16" i="12"/>
  <c r="AD16" i="12"/>
  <c r="G16" i="12"/>
  <c r="O16" i="12"/>
  <c r="W16" i="12"/>
  <c r="AE16" i="12"/>
  <c r="D16" i="12"/>
  <c r="Z16" i="12"/>
  <c r="P16" i="12"/>
  <c r="X16" i="12"/>
  <c r="AF16" i="12"/>
  <c r="E16" i="12"/>
  <c r="Q16" i="12"/>
  <c r="Y16" i="12"/>
  <c r="AG16" i="12"/>
  <c r="F16" i="12"/>
  <c r="C16" i="12"/>
  <c r="K16" i="12"/>
  <c r="S16" i="12"/>
  <c r="AA16" i="12"/>
  <c r="H16" i="12"/>
  <c r="R16" i="12"/>
  <c r="L16" i="12"/>
  <c r="T16" i="12"/>
  <c r="AB16" i="12"/>
  <c r="I16" i="12"/>
  <c r="N15" i="12"/>
  <c r="V15" i="12"/>
  <c r="AD15" i="12"/>
  <c r="I15" i="12"/>
  <c r="O15" i="12"/>
  <c r="W15" i="12"/>
  <c r="AE15" i="12"/>
  <c r="J15" i="12"/>
  <c r="P15" i="12"/>
  <c r="X15" i="12"/>
  <c r="AF15" i="12"/>
  <c r="Q15" i="12"/>
  <c r="Y15" i="12"/>
  <c r="AG15" i="12"/>
  <c r="D15" i="12"/>
  <c r="R15" i="12"/>
  <c r="Z15" i="12"/>
  <c r="E15" i="12"/>
  <c r="C15" i="12"/>
  <c r="AA15" i="12"/>
  <c r="L15" i="12"/>
  <c r="T15" i="12"/>
  <c r="AB15" i="12"/>
  <c r="G15" i="12"/>
  <c r="K15" i="12"/>
  <c r="M15" i="12"/>
  <c r="U15" i="12"/>
  <c r="AC15" i="12"/>
  <c r="H15" i="12"/>
  <c r="S15" i="12"/>
  <c r="F15" i="12"/>
  <c r="J7" i="13"/>
  <c r="R7" i="13"/>
  <c r="Z7" i="13"/>
  <c r="G7" i="13"/>
  <c r="K7" i="13"/>
  <c r="S7" i="13"/>
  <c r="AA7" i="13"/>
  <c r="D7" i="13"/>
  <c r="L7" i="13"/>
  <c r="T7" i="13"/>
  <c r="AB7" i="13"/>
  <c r="O7" i="13"/>
  <c r="E7" i="13"/>
  <c r="M7" i="13"/>
  <c r="U7" i="13"/>
  <c r="AC7" i="13"/>
  <c r="W7" i="13"/>
  <c r="F7" i="13"/>
  <c r="N7" i="13"/>
  <c r="V7" i="13"/>
  <c r="AD7" i="13"/>
  <c r="C7" i="13"/>
  <c r="H7" i="13"/>
  <c r="P7" i="13"/>
  <c r="X7" i="13"/>
  <c r="AF7" i="13"/>
  <c r="I7" i="13"/>
  <c r="Q7" i="13"/>
  <c r="Y7" i="13"/>
  <c r="AG7" i="13"/>
  <c r="AE7" i="13"/>
  <c r="O8" i="12"/>
  <c r="W8" i="12"/>
  <c r="AE8" i="12"/>
  <c r="H8" i="12"/>
  <c r="AB8" i="12"/>
  <c r="P8" i="12"/>
  <c r="X8" i="12"/>
  <c r="AF8" i="12"/>
  <c r="I8" i="12"/>
  <c r="Q8" i="12"/>
  <c r="Y8" i="12"/>
  <c r="AG8" i="12"/>
  <c r="J8" i="12"/>
  <c r="T8" i="12"/>
  <c r="R8" i="12"/>
  <c r="Z8" i="12"/>
  <c r="C8" i="12"/>
  <c r="K8" i="12"/>
  <c r="S8" i="12"/>
  <c r="AA8" i="12"/>
  <c r="D8" i="12"/>
  <c r="M8" i="12"/>
  <c r="U8" i="12"/>
  <c r="AC8" i="12"/>
  <c r="F8" i="12"/>
  <c r="E8" i="12"/>
  <c r="N8" i="12"/>
  <c r="V8" i="12"/>
  <c r="AD8" i="12"/>
  <c r="G8" i="12"/>
  <c r="L8" i="12"/>
  <c r="J6" i="13"/>
  <c r="R6" i="13"/>
  <c r="Z6" i="13"/>
  <c r="K6" i="13"/>
  <c r="S6" i="13"/>
  <c r="AA6" i="13"/>
  <c r="D6" i="13"/>
  <c r="L6" i="13"/>
  <c r="T6" i="13"/>
  <c r="AB6" i="13"/>
  <c r="E6" i="13"/>
  <c r="M6" i="13"/>
  <c r="U6" i="13"/>
  <c r="AC6" i="13"/>
  <c r="C6" i="13"/>
  <c r="F6" i="13"/>
  <c r="N6" i="13"/>
  <c r="V6" i="13"/>
  <c r="AD6" i="13"/>
  <c r="O6" i="13"/>
  <c r="H6" i="13"/>
  <c r="P6" i="13"/>
  <c r="X6" i="13"/>
  <c r="AF6" i="13"/>
  <c r="G6" i="13"/>
  <c r="W6" i="13"/>
  <c r="I6" i="13"/>
  <c r="Q6" i="13"/>
  <c r="Y6" i="13"/>
  <c r="AG6" i="13"/>
  <c r="AE6" i="13"/>
  <c r="P7" i="12"/>
  <c r="X7" i="12"/>
  <c r="AF7" i="12"/>
  <c r="G7" i="12"/>
  <c r="D7" i="12"/>
  <c r="Q7" i="12"/>
  <c r="Y7" i="12"/>
  <c r="AG7" i="12"/>
  <c r="H7" i="12"/>
  <c r="U7" i="12"/>
  <c r="R7" i="12"/>
  <c r="Z7" i="12"/>
  <c r="I7" i="12"/>
  <c r="C7" i="12"/>
  <c r="K7" i="12"/>
  <c r="S7" i="12"/>
  <c r="AA7" i="12"/>
  <c r="J7" i="12"/>
  <c r="L7" i="12"/>
  <c r="T7" i="12"/>
  <c r="AB7" i="12"/>
  <c r="AC7" i="12"/>
  <c r="N7" i="12"/>
  <c r="V7" i="12"/>
  <c r="AD7" i="12"/>
  <c r="E7" i="12"/>
  <c r="M7" i="12"/>
  <c r="O7" i="12"/>
  <c r="W7" i="12"/>
  <c r="AE7" i="12"/>
  <c r="F7" i="12"/>
  <c r="AA22" i="19"/>
  <c r="S22" i="19"/>
  <c r="K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A21" i="19"/>
  <c r="S21" i="19"/>
  <c r="K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D45" i="9"/>
  <c r="B21" i="13" s="1"/>
  <c r="D46" i="9"/>
  <c r="B22" i="13" s="1"/>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K21" i="13"/>
  <c r="S21" i="13"/>
  <c r="AA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K22" i="13"/>
  <c r="S22" i="13"/>
  <c r="AA22" i="13"/>
  <c r="AC22" i="13"/>
  <c r="B13" i="9"/>
  <c r="B37" i="9" s="1"/>
  <c r="B13" i="12" s="1"/>
  <c r="C13" i="9"/>
  <c r="C37" i="9" s="1"/>
  <c r="B13" i="19" s="1"/>
  <c r="D13" i="9"/>
  <c r="D37" i="9" s="1"/>
  <c r="B13" i="13" s="1"/>
  <c r="D12" i="9"/>
  <c r="D36" i="9" s="1"/>
  <c r="B12" i="13" s="1"/>
  <c r="C12" i="9"/>
  <c r="C36" i="9" s="1"/>
  <c r="B12" i="19" s="1"/>
  <c r="B12" i="9"/>
  <c r="B36" i="9" s="1"/>
  <c r="B12" i="12" s="1"/>
  <c r="B22" i="9"/>
  <c r="AA12" i="19" l="1"/>
  <c r="S12" i="19"/>
  <c r="K12" i="19"/>
  <c r="C12" i="19"/>
  <c r="AG12" i="19"/>
  <c r="Y12" i="19"/>
  <c r="Q12" i="19"/>
  <c r="I12" i="19"/>
  <c r="AF12" i="19"/>
  <c r="X12" i="19"/>
  <c r="P12" i="19"/>
  <c r="H12" i="19"/>
  <c r="AE12" i="19"/>
  <c r="W12" i="19"/>
  <c r="O12" i="19"/>
  <c r="G12" i="19"/>
  <c r="AD12" i="19"/>
  <c r="V12" i="19"/>
  <c r="N12" i="19"/>
  <c r="F12" i="19"/>
  <c r="AC12" i="19"/>
  <c r="U12" i="19"/>
  <c r="M12" i="19"/>
  <c r="E12" i="19"/>
  <c r="AB12" i="19"/>
  <c r="T12" i="19"/>
  <c r="L12" i="19"/>
  <c r="D12" i="19"/>
  <c r="Z12" i="19"/>
  <c r="R12" i="19"/>
  <c r="J12" i="19"/>
  <c r="Y12" i="12"/>
  <c r="V12" i="12"/>
  <c r="Z12" i="12"/>
  <c r="N12" i="12"/>
  <c r="R12" i="12"/>
  <c r="AC12" i="12"/>
  <c r="AA12" i="12"/>
  <c r="J12" i="12"/>
  <c r="AB12" i="12"/>
  <c r="AG12" i="12"/>
  <c r="F12" i="12"/>
  <c r="U12" i="12"/>
  <c r="T12" i="12"/>
  <c r="AF12" i="12"/>
  <c r="Q12" i="12"/>
  <c r="M12" i="12"/>
  <c r="L12" i="12"/>
  <c r="K12" i="12"/>
  <c r="H12" i="12"/>
  <c r="O12" i="12"/>
  <c r="I12" i="12"/>
  <c r="X12" i="12"/>
  <c r="C12" i="12"/>
  <c r="G12" i="12"/>
  <c r="AD12" i="12"/>
  <c r="AE12" i="12"/>
  <c r="E12" i="12"/>
  <c r="S12" i="12"/>
  <c r="W12" i="12"/>
  <c r="D12" i="12"/>
  <c r="P12" i="12"/>
  <c r="AE13" i="13"/>
  <c r="Z13" i="13"/>
  <c r="M13" i="13"/>
  <c r="C13" i="13"/>
  <c r="AD13" i="13"/>
  <c r="D13" i="13"/>
  <c r="U13" i="13"/>
  <c r="AA13" i="13"/>
  <c r="K13" i="13"/>
  <c r="P13" i="13"/>
  <c r="AC13" i="13"/>
  <c r="Y13" i="13"/>
  <c r="S13" i="13"/>
  <c r="X13" i="13"/>
  <c r="H13" i="13"/>
  <c r="O13" i="13"/>
  <c r="J13" i="13"/>
  <c r="T13" i="13"/>
  <c r="N13" i="13"/>
  <c r="AF13" i="13"/>
  <c r="W13" i="13"/>
  <c r="R13" i="13"/>
  <c r="I13" i="13"/>
  <c r="AB13" i="13"/>
  <c r="E13" i="13"/>
  <c r="V13" i="13"/>
  <c r="G13" i="13"/>
  <c r="L13" i="13"/>
  <c r="F13" i="13"/>
  <c r="AG13" i="13"/>
  <c r="Q13" i="13"/>
  <c r="L13" i="12"/>
  <c r="AA13" i="12"/>
  <c r="X13" i="12"/>
  <c r="AE13" i="12"/>
  <c r="E13" i="12"/>
  <c r="Z13" i="12"/>
  <c r="D13" i="12"/>
  <c r="S13" i="12"/>
  <c r="Q13" i="12"/>
  <c r="P13" i="12"/>
  <c r="W13" i="12"/>
  <c r="K13" i="12"/>
  <c r="H13" i="12"/>
  <c r="AG13" i="12"/>
  <c r="O13" i="12"/>
  <c r="V13" i="12"/>
  <c r="R13" i="12"/>
  <c r="G13" i="12"/>
  <c r="AD13" i="12"/>
  <c r="AB13" i="12"/>
  <c r="C13" i="12"/>
  <c r="F13" i="12"/>
  <c r="U13" i="12"/>
  <c r="T13" i="12"/>
  <c r="AF13" i="12"/>
  <c r="J13" i="12"/>
  <c r="I13" i="12"/>
  <c r="M13" i="12"/>
  <c r="Y13" i="12"/>
  <c r="AC13" i="12"/>
  <c r="N13" i="12"/>
  <c r="AA13" i="19"/>
  <c r="S13" i="19"/>
  <c r="K13" i="19"/>
  <c r="R13" i="19"/>
  <c r="AG13" i="19"/>
  <c r="Y13" i="19"/>
  <c r="Q13" i="19"/>
  <c r="I13" i="19"/>
  <c r="AF13" i="19"/>
  <c r="X13" i="19"/>
  <c r="P13" i="19"/>
  <c r="H13" i="19"/>
  <c r="AE13" i="19"/>
  <c r="W13" i="19"/>
  <c r="O13" i="19"/>
  <c r="G13" i="19"/>
  <c r="AD13" i="19"/>
  <c r="V13" i="19"/>
  <c r="N13" i="19"/>
  <c r="F13" i="19"/>
  <c r="AC13" i="19"/>
  <c r="U13" i="19"/>
  <c r="M13" i="19"/>
  <c r="E13" i="19"/>
  <c r="AB13" i="19"/>
  <c r="T13" i="19"/>
  <c r="L13" i="19"/>
  <c r="D13" i="19"/>
  <c r="Z13" i="19"/>
  <c r="J13" i="19"/>
  <c r="C13" i="19"/>
  <c r="C12" i="13"/>
  <c r="AA12" i="13"/>
  <c r="X12" i="13"/>
  <c r="D12" i="13"/>
  <c r="Y12" i="13"/>
  <c r="AE12" i="13"/>
  <c r="G12" i="13"/>
  <c r="L12" i="13"/>
  <c r="F12" i="13"/>
  <c r="M12" i="13"/>
  <c r="O12" i="13"/>
  <c r="J12" i="13"/>
  <c r="T12" i="13"/>
  <c r="N12" i="13"/>
  <c r="W12" i="13"/>
  <c r="R12" i="13"/>
  <c r="AB12" i="13"/>
  <c r="E12" i="13"/>
  <c r="V12" i="13"/>
  <c r="K12" i="13"/>
  <c r="I12" i="13"/>
  <c r="AC12" i="13"/>
  <c r="AF12" i="13"/>
  <c r="S12" i="13"/>
  <c r="Q12" i="13"/>
  <c r="Z12" i="13"/>
  <c r="P12" i="13"/>
  <c r="AD12" i="13"/>
  <c r="AG12" i="13"/>
  <c r="H12" i="13"/>
  <c r="U12" i="13"/>
  <c r="E22" i="9"/>
  <c r="E46" i="9" s="1"/>
  <c r="B46" i="9"/>
  <c r="B22" i="12" s="1"/>
  <c r="E13" i="9"/>
  <c r="E37" i="9" s="1"/>
  <c r="B21" i="9"/>
  <c r="R22" i="12" l="1"/>
  <c r="Z22" i="12"/>
  <c r="C22" i="12"/>
  <c r="AA22" i="12"/>
  <c r="L22" i="12"/>
  <c r="T22" i="12"/>
  <c r="AB22" i="12"/>
  <c r="J22" i="12"/>
  <c r="M22" i="12"/>
  <c r="U22" i="12"/>
  <c r="AC22" i="12"/>
  <c r="S22" i="12"/>
  <c r="N22" i="12"/>
  <c r="V22" i="12"/>
  <c r="AD22" i="12"/>
  <c r="D22" i="12"/>
  <c r="O22" i="12"/>
  <c r="AE22" i="12"/>
  <c r="E22" i="12"/>
  <c r="H22" i="12"/>
  <c r="K22" i="12"/>
  <c r="I22" i="12"/>
  <c r="W22" i="12"/>
  <c r="P22" i="12"/>
  <c r="X22" i="12"/>
  <c r="AF22" i="12"/>
  <c r="F22" i="12"/>
  <c r="Q22" i="12"/>
  <c r="Y22" i="12"/>
  <c r="AG22" i="12"/>
  <c r="G22" i="12"/>
  <c r="E21" i="9"/>
  <c r="E45" i="9" s="1"/>
  <c r="B45" i="9"/>
  <c r="B21" i="12" s="1"/>
  <c r="D17" i="9"/>
  <c r="D41" i="9" s="1"/>
  <c r="B17" i="13" s="1"/>
  <c r="C17" i="9"/>
  <c r="C41" i="9" s="1"/>
  <c r="B17" i="19" s="1"/>
  <c r="B14" i="8"/>
  <c r="B17" i="9" s="1"/>
  <c r="B41" i="9" s="1"/>
  <c r="B17" i="12" s="1"/>
  <c r="D13" i="8"/>
  <c r="C13" i="8"/>
  <c r="B13" i="8"/>
  <c r="AA17" i="19" l="1"/>
  <c r="S17" i="19"/>
  <c r="K17" i="19"/>
  <c r="Z17" i="19"/>
  <c r="R17" i="19"/>
  <c r="J17" i="19"/>
  <c r="AG17" i="19"/>
  <c r="Y17" i="19"/>
  <c r="Q17" i="19"/>
  <c r="I17" i="19"/>
  <c r="AF17" i="19"/>
  <c r="X17" i="19"/>
  <c r="P17" i="19"/>
  <c r="H17" i="19"/>
  <c r="AE17" i="19"/>
  <c r="W17" i="19"/>
  <c r="O17" i="19"/>
  <c r="G17" i="19"/>
  <c r="AD17" i="19"/>
  <c r="V17" i="19"/>
  <c r="N17" i="19"/>
  <c r="F17" i="19"/>
  <c r="AC17" i="19"/>
  <c r="U17" i="19"/>
  <c r="M17" i="19"/>
  <c r="E17" i="19"/>
  <c r="C17" i="19"/>
  <c r="AB17" i="19"/>
  <c r="T17" i="19"/>
  <c r="L17" i="19"/>
  <c r="D17" i="19"/>
  <c r="AE17" i="13"/>
  <c r="J17" i="13"/>
  <c r="S17" i="13"/>
  <c r="C17" i="13"/>
  <c r="AB17" i="13"/>
  <c r="F17" i="13"/>
  <c r="H17" i="13"/>
  <c r="V17" i="13"/>
  <c r="X17" i="13"/>
  <c r="W17" i="13"/>
  <c r="R17" i="13"/>
  <c r="AA17" i="13"/>
  <c r="K17" i="13"/>
  <c r="Z17" i="13"/>
  <c r="N17" i="13"/>
  <c r="D17" i="13"/>
  <c r="AG17" i="13"/>
  <c r="AD17" i="13"/>
  <c r="M17" i="13"/>
  <c r="L17" i="13"/>
  <c r="P17" i="13"/>
  <c r="E17" i="13"/>
  <c r="I17" i="13"/>
  <c r="AC17" i="13"/>
  <c r="AF17" i="13"/>
  <c r="G17" i="13"/>
  <c r="Y17" i="13"/>
  <c r="O17" i="13"/>
  <c r="Q17" i="13"/>
  <c r="U17" i="13"/>
  <c r="T17" i="13"/>
  <c r="L17" i="12"/>
  <c r="AG17" i="12"/>
  <c r="AD17" i="12"/>
  <c r="C17" i="12"/>
  <c r="E17" i="12"/>
  <c r="U17" i="12"/>
  <c r="Y17" i="12"/>
  <c r="AE17" i="12"/>
  <c r="V17" i="12"/>
  <c r="T17" i="12"/>
  <c r="H17" i="12"/>
  <c r="AB17" i="12"/>
  <c r="Z17" i="12"/>
  <c r="Q17" i="12"/>
  <c r="W17" i="12"/>
  <c r="N17" i="12"/>
  <c r="S17" i="12"/>
  <c r="P17" i="12"/>
  <c r="M17" i="12"/>
  <c r="D17" i="12"/>
  <c r="R17" i="12"/>
  <c r="I17" i="12"/>
  <c r="O17" i="12"/>
  <c r="F17" i="12"/>
  <c r="J17" i="12"/>
  <c r="AF17" i="12"/>
  <c r="G17" i="12"/>
  <c r="AA17" i="12"/>
  <c r="X17" i="12"/>
  <c r="AC17" i="12"/>
  <c r="K17" i="12"/>
  <c r="AD21" i="12"/>
  <c r="J21" i="12"/>
  <c r="AF21" i="12"/>
  <c r="G21" i="12"/>
  <c r="O21" i="12"/>
  <c r="AA21" i="12"/>
  <c r="V21" i="12"/>
  <c r="X21" i="12"/>
  <c r="AC21" i="12"/>
  <c r="W21" i="12"/>
  <c r="I21" i="12"/>
  <c r="T21" i="12"/>
  <c r="S21" i="12"/>
  <c r="P21" i="12"/>
  <c r="F21" i="12"/>
  <c r="U21" i="12"/>
  <c r="L21" i="12"/>
  <c r="K21" i="12"/>
  <c r="AB21" i="12"/>
  <c r="C21" i="12"/>
  <c r="H21" i="12"/>
  <c r="M21" i="12"/>
  <c r="Z21" i="12"/>
  <c r="D21" i="12"/>
  <c r="AG21" i="12"/>
  <c r="E21" i="12"/>
  <c r="R21" i="12"/>
  <c r="N21" i="12"/>
  <c r="Y21" i="12"/>
  <c r="AE21" i="12"/>
  <c r="Q21" i="12"/>
  <c r="E17" i="9"/>
  <c r="E41" i="9" s="1"/>
  <c r="D20" i="9"/>
  <c r="D44" i="9" s="1"/>
  <c r="B20" i="13" s="1"/>
  <c r="C20" i="9"/>
  <c r="C44" i="9" s="1"/>
  <c r="B20" i="19" s="1"/>
  <c r="B20" i="9"/>
  <c r="B44" i="9" s="1"/>
  <c r="B20" i="12" s="1"/>
  <c r="D19" i="9"/>
  <c r="D43" i="9" s="1"/>
  <c r="B19" i="13" s="1"/>
  <c r="C19" i="9"/>
  <c r="C43" i="9" s="1"/>
  <c r="B19" i="19" s="1"/>
  <c r="B19" i="9"/>
  <c r="B43" i="9" s="1"/>
  <c r="B19" i="12" s="1"/>
  <c r="D18" i="9"/>
  <c r="D42" i="9" s="1"/>
  <c r="B18" i="13" s="1"/>
  <c r="C18" i="9"/>
  <c r="C42" i="9" s="1"/>
  <c r="B18" i="19" s="1"/>
  <c r="B18" i="9"/>
  <c r="B42" i="9" s="1"/>
  <c r="B18" i="12" s="1"/>
  <c r="D14" i="9"/>
  <c r="D38" i="9" s="1"/>
  <c r="B14" i="13" s="1"/>
  <c r="C14" i="9"/>
  <c r="C38" i="9" s="1"/>
  <c r="B14" i="19" s="1"/>
  <c r="B14" i="9"/>
  <c r="B38" i="9" s="1"/>
  <c r="B14" i="12" s="1"/>
  <c r="D11" i="9"/>
  <c r="D35" i="9" s="1"/>
  <c r="B11" i="13" s="1"/>
  <c r="C11" i="9"/>
  <c r="C35" i="9" s="1"/>
  <c r="B11" i="19" s="1"/>
  <c r="B11" i="9"/>
  <c r="B35" i="9" s="1"/>
  <c r="B11" i="12" s="1"/>
  <c r="D10" i="9"/>
  <c r="D34" i="9" s="1"/>
  <c r="B10" i="13" s="1"/>
  <c r="C10" i="9"/>
  <c r="C34" i="9" s="1"/>
  <c r="B10" i="19" s="1"/>
  <c r="B10" i="9"/>
  <c r="B34" i="9" s="1"/>
  <c r="B10" i="12" s="1"/>
  <c r="D9" i="9"/>
  <c r="D33" i="9" s="1"/>
  <c r="B9" i="13" s="1"/>
  <c r="D5" i="9"/>
  <c r="D29" i="9" s="1"/>
  <c r="B5" i="13" s="1"/>
  <c r="C5" i="9"/>
  <c r="C29" i="9" s="1"/>
  <c r="B5" i="19" s="1"/>
  <c r="B5" i="9"/>
  <c r="B29" i="9" s="1"/>
  <c r="B5" i="12" s="1"/>
  <c r="D28" i="9"/>
  <c r="B4" i="13" s="1"/>
  <c r="C28" i="9"/>
  <c r="B4" i="19" s="1"/>
  <c r="B28" i="9"/>
  <c r="B4" i="12" s="1"/>
  <c r="D3" i="9"/>
  <c r="D27" i="9" s="1"/>
  <c r="B3" i="13" s="1"/>
  <c r="C3" i="9"/>
  <c r="B3" i="19" s="1"/>
  <c r="B3" i="9"/>
  <c r="B27" i="9" s="1"/>
  <c r="B3" i="12" s="1"/>
  <c r="A47" i="6"/>
  <c r="B9" i="9"/>
  <c r="B33" i="9" s="1"/>
  <c r="B9" i="12" s="1"/>
  <c r="V10" i="12" l="1"/>
  <c r="X10" i="12"/>
  <c r="J10" i="12"/>
  <c r="N10" i="12"/>
  <c r="I10" i="12"/>
  <c r="AC10" i="12"/>
  <c r="AE10" i="12"/>
  <c r="AB10" i="12"/>
  <c r="F10" i="12"/>
  <c r="U10" i="12"/>
  <c r="AA10" i="12"/>
  <c r="R10" i="12"/>
  <c r="T10" i="12"/>
  <c r="Q10" i="12"/>
  <c r="AF10" i="12"/>
  <c r="M10" i="12"/>
  <c r="K10" i="12"/>
  <c r="C10" i="12"/>
  <c r="H10" i="12"/>
  <c r="O10" i="12"/>
  <c r="L10" i="12"/>
  <c r="Y10" i="12"/>
  <c r="E10" i="12"/>
  <c r="G10" i="12"/>
  <c r="AG10" i="12"/>
  <c r="AD10" i="12"/>
  <c r="P10" i="12"/>
  <c r="S10" i="12"/>
  <c r="D10" i="12"/>
  <c r="Z10" i="12"/>
  <c r="W10" i="12"/>
  <c r="AA14" i="13"/>
  <c r="D14" i="13"/>
  <c r="I14" i="13"/>
  <c r="Z14" i="13"/>
  <c r="G14" i="13"/>
  <c r="P14" i="13"/>
  <c r="L14" i="13"/>
  <c r="F14" i="13"/>
  <c r="V14" i="13"/>
  <c r="AE14" i="13"/>
  <c r="O14" i="13"/>
  <c r="J14" i="13"/>
  <c r="T14" i="13"/>
  <c r="C14" i="13"/>
  <c r="N14" i="13"/>
  <c r="W14" i="13"/>
  <c r="R14" i="13"/>
  <c r="AB14" i="13"/>
  <c r="H14" i="13"/>
  <c r="E14" i="13"/>
  <c r="Y14" i="13"/>
  <c r="X14" i="13"/>
  <c r="K14" i="13"/>
  <c r="AC14" i="13"/>
  <c r="AG14" i="13"/>
  <c r="Q14" i="13"/>
  <c r="S14" i="13"/>
  <c r="AF14" i="13"/>
  <c r="U14" i="13"/>
  <c r="AD14" i="13"/>
  <c r="M14" i="13"/>
  <c r="AA10" i="19"/>
  <c r="S10" i="19"/>
  <c r="K10" i="19"/>
  <c r="AG10" i="19"/>
  <c r="Y10" i="19"/>
  <c r="Q10" i="19"/>
  <c r="I10" i="19"/>
  <c r="AF10" i="19"/>
  <c r="X10" i="19"/>
  <c r="P10" i="19"/>
  <c r="H10" i="19"/>
  <c r="AE10" i="19"/>
  <c r="W10" i="19"/>
  <c r="O10" i="19"/>
  <c r="G10" i="19"/>
  <c r="AD10" i="19"/>
  <c r="V10" i="19"/>
  <c r="N10" i="19"/>
  <c r="F10" i="19"/>
  <c r="AC10" i="19"/>
  <c r="AB10" i="19"/>
  <c r="T10" i="19"/>
  <c r="L10" i="19"/>
  <c r="D10" i="19"/>
  <c r="M10" i="19"/>
  <c r="J10" i="19"/>
  <c r="C10" i="19"/>
  <c r="Z10" i="19"/>
  <c r="E10" i="19"/>
  <c r="U10" i="19"/>
  <c r="R10" i="19"/>
  <c r="AA3" i="13"/>
  <c r="D3" i="13"/>
  <c r="I3" i="13"/>
  <c r="G3" i="13"/>
  <c r="X3" i="13"/>
  <c r="L3" i="13"/>
  <c r="F3" i="13"/>
  <c r="O3" i="13"/>
  <c r="J3" i="13"/>
  <c r="P3" i="13"/>
  <c r="T3" i="13"/>
  <c r="N3" i="13"/>
  <c r="W3" i="13"/>
  <c r="R3" i="13"/>
  <c r="AG3" i="13"/>
  <c r="AB3" i="13"/>
  <c r="E3" i="13"/>
  <c r="H3" i="13"/>
  <c r="V3" i="13"/>
  <c r="K3" i="13"/>
  <c r="AF3" i="13"/>
  <c r="AC3" i="13"/>
  <c r="AE3" i="13"/>
  <c r="Z3" i="13"/>
  <c r="M3" i="13"/>
  <c r="S3" i="13"/>
  <c r="C3" i="13"/>
  <c r="AD3" i="13"/>
  <c r="Q3" i="13"/>
  <c r="Y3" i="13"/>
  <c r="U3" i="13"/>
  <c r="AA4" i="19"/>
  <c r="S4" i="19"/>
  <c r="K4" i="19"/>
  <c r="AG4" i="19"/>
  <c r="Y4" i="19"/>
  <c r="Q4" i="19"/>
  <c r="I4" i="19"/>
  <c r="AF4" i="19"/>
  <c r="X4" i="19"/>
  <c r="P4" i="19"/>
  <c r="H4" i="19"/>
  <c r="G4" i="19"/>
  <c r="AE4" i="19"/>
  <c r="W4" i="19"/>
  <c r="O4" i="19"/>
  <c r="AD4" i="19"/>
  <c r="V4" i="19"/>
  <c r="N4" i="19"/>
  <c r="F4" i="19"/>
  <c r="AB4" i="19"/>
  <c r="T4" i="19"/>
  <c r="L4" i="19"/>
  <c r="D4" i="19"/>
  <c r="M4" i="19"/>
  <c r="J4" i="19"/>
  <c r="E4" i="19"/>
  <c r="AC4" i="19"/>
  <c r="U4" i="19"/>
  <c r="R4" i="19"/>
  <c r="C4" i="19"/>
  <c r="Z4" i="19"/>
  <c r="AA10" i="13"/>
  <c r="D10" i="13"/>
  <c r="X10" i="13"/>
  <c r="M10" i="13"/>
  <c r="G10" i="13"/>
  <c r="Q10" i="13"/>
  <c r="L10" i="13"/>
  <c r="F10" i="13"/>
  <c r="AF10" i="13"/>
  <c r="O10" i="13"/>
  <c r="H10" i="13"/>
  <c r="J10" i="13"/>
  <c r="C10" i="13"/>
  <c r="T10" i="13"/>
  <c r="I10" i="13"/>
  <c r="N10" i="13"/>
  <c r="AE10" i="13"/>
  <c r="Z10" i="13"/>
  <c r="W10" i="13"/>
  <c r="R10" i="13"/>
  <c r="AB10" i="13"/>
  <c r="E10" i="13"/>
  <c r="V10" i="13"/>
  <c r="K10" i="13"/>
  <c r="Y10" i="13"/>
  <c r="AC10" i="13"/>
  <c r="S10" i="13"/>
  <c r="P10" i="13"/>
  <c r="U10" i="13"/>
  <c r="AG10" i="13"/>
  <c r="AD10" i="13"/>
  <c r="AE4" i="13"/>
  <c r="Z4" i="13"/>
  <c r="I4" i="13"/>
  <c r="M4" i="13"/>
  <c r="AD4" i="13"/>
  <c r="C4" i="13"/>
  <c r="U4" i="13"/>
  <c r="Q4" i="13"/>
  <c r="H4" i="13"/>
  <c r="Y4" i="13"/>
  <c r="K4" i="13"/>
  <c r="AC4" i="13"/>
  <c r="AF4" i="13"/>
  <c r="P4" i="13"/>
  <c r="S4" i="13"/>
  <c r="D4" i="13"/>
  <c r="O4" i="13"/>
  <c r="J4" i="13"/>
  <c r="T4" i="13"/>
  <c r="N4" i="13"/>
  <c r="AA4" i="13"/>
  <c r="AG4" i="13"/>
  <c r="W4" i="13"/>
  <c r="R4" i="13"/>
  <c r="AB4" i="13"/>
  <c r="E4" i="13"/>
  <c r="V4" i="13"/>
  <c r="X4" i="13"/>
  <c r="F4" i="13"/>
  <c r="G4" i="13"/>
  <c r="L4" i="13"/>
  <c r="L11" i="12"/>
  <c r="AA11" i="12"/>
  <c r="X11" i="12"/>
  <c r="AE11" i="12"/>
  <c r="Z11" i="12"/>
  <c r="Y11" i="12"/>
  <c r="E11" i="12"/>
  <c r="V11" i="12"/>
  <c r="I11" i="12"/>
  <c r="D11" i="12"/>
  <c r="S11" i="12"/>
  <c r="P11" i="12"/>
  <c r="C11" i="12"/>
  <c r="W11" i="12"/>
  <c r="K11" i="12"/>
  <c r="AG11" i="12"/>
  <c r="H11" i="12"/>
  <c r="O11" i="12"/>
  <c r="J11" i="12"/>
  <c r="Q11" i="12"/>
  <c r="G11" i="12"/>
  <c r="AD11" i="12"/>
  <c r="AB11" i="12"/>
  <c r="R11" i="12"/>
  <c r="F11" i="12"/>
  <c r="U11" i="12"/>
  <c r="T11" i="12"/>
  <c r="AF11" i="12"/>
  <c r="M11" i="12"/>
  <c r="AC11" i="12"/>
  <c r="N11" i="12"/>
  <c r="AA14" i="19"/>
  <c r="S14" i="19"/>
  <c r="K14" i="19"/>
  <c r="R14" i="19"/>
  <c r="J14" i="19"/>
  <c r="AG14" i="19"/>
  <c r="Y14" i="19"/>
  <c r="Q14" i="19"/>
  <c r="I14" i="19"/>
  <c r="C14" i="19"/>
  <c r="AF14" i="19"/>
  <c r="X14" i="19"/>
  <c r="P14" i="19"/>
  <c r="H14" i="19"/>
  <c r="AE14" i="19"/>
  <c r="W14" i="19"/>
  <c r="O14" i="19"/>
  <c r="G14" i="19"/>
  <c r="AD14" i="19"/>
  <c r="V14" i="19"/>
  <c r="N14" i="19"/>
  <c r="F14" i="19"/>
  <c r="AC14" i="19"/>
  <c r="U14" i="19"/>
  <c r="M14" i="19"/>
  <c r="E14" i="19"/>
  <c r="AB14" i="19"/>
  <c r="T14" i="19"/>
  <c r="L14" i="19"/>
  <c r="D14" i="19"/>
  <c r="Z14" i="19"/>
  <c r="L5" i="12"/>
  <c r="AA5" i="12"/>
  <c r="X5" i="12"/>
  <c r="AE5" i="12"/>
  <c r="E5" i="12"/>
  <c r="D5" i="12"/>
  <c r="S5" i="12"/>
  <c r="P5" i="12"/>
  <c r="W5" i="12"/>
  <c r="V5" i="12"/>
  <c r="Q5" i="12"/>
  <c r="K5" i="12"/>
  <c r="H5" i="12"/>
  <c r="O5" i="12"/>
  <c r="J5" i="12"/>
  <c r="C5" i="12"/>
  <c r="I5" i="12"/>
  <c r="G5" i="12"/>
  <c r="AD5" i="12"/>
  <c r="AB5" i="12"/>
  <c r="Z5" i="12"/>
  <c r="F5" i="12"/>
  <c r="U5" i="12"/>
  <c r="Y5" i="12"/>
  <c r="T5" i="12"/>
  <c r="AF5" i="12"/>
  <c r="R5" i="12"/>
  <c r="M5" i="12"/>
  <c r="AG5" i="12"/>
  <c r="AC5" i="12"/>
  <c r="N5" i="12"/>
  <c r="AA11" i="19"/>
  <c r="S11" i="19"/>
  <c r="K11" i="19"/>
  <c r="AG11" i="19"/>
  <c r="Y11" i="19"/>
  <c r="Q11" i="19"/>
  <c r="I11" i="19"/>
  <c r="AF11" i="19"/>
  <c r="X11" i="19"/>
  <c r="P11" i="19"/>
  <c r="H11" i="19"/>
  <c r="AE11" i="19"/>
  <c r="W11" i="19"/>
  <c r="O11" i="19"/>
  <c r="G11" i="19"/>
  <c r="AD11" i="19"/>
  <c r="V11" i="19"/>
  <c r="N11" i="19"/>
  <c r="F11" i="19"/>
  <c r="AC11" i="19"/>
  <c r="U11" i="19"/>
  <c r="M11" i="19"/>
  <c r="E11" i="19"/>
  <c r="AB11" i="19"/>
  <c r="T11" i="19"/>
  <c r="L11" i="19"/>
  <c r="D11" i="19"/>
  <c r="C11" i="19"/>
  <c r="Z11" i="19"/>
  <c r="R11" i="19"/>
  <c r="J11" i="19"/>
  <c r="L19" i="12"/>
  <c r="I19" i="12"/>
  <c r="AA19" i="12"/>
  <c r="X19" i="12"/>
  <c r="AE19" i="12"/>
  <c r="E19" i="12"/>
  <c r="D19" i="12"/>
  <c r="S19" i="12"/>
  <c r="P19" i="12"/>
  <c r="W19" i="12"/>
  <c r="K19" i="12"/>
  <c r="H19" i="12"/>
  <c r="O19" i="12"/>
  <c r="AG19" i="12"/>
  <c r="J19" i="12"/>
  <c r="G19" i="12"/>
  <c r="AD19" i="12"/>
  <c r="Q19" i="12"/>
  <c r="AB19" i="12"/>
  <c r="F19" i="12"/>
  <c r="U19" i="12"/>
  <c r="V19" i="12"/>
  <c r="T19" i="12"/>
  <c r="AF19" i="12"/>
  <c r="C19" i="12"/>
  <c r="Z19" i="12"/>
  <c r="M19" i="12"/>
  <c r="R19" i="12"/>
  <c r="AC19" i="12"/>
  <c r="N19" i="12"/>
  <c r="Y19" i="12"/>
  <c r="AA3" i="19"/>
  <c r="S3" i="19"/>
  <c r="K3" i="19"/>
  <c r="C3" i="19"/>
  <c r="AG3" i="19"/>
  <c r="Y3" i="19"/>
  <c r="Q3" i="19"/>
  <c r="I3" i="19"/>
  <c r="AF3" i="19"/>
  <c r="X3" i="19"/>
  <c r="P3" i="19"/>
  <c r="H3" i="19"/>
  <c r="AE3" i="19"/>
  <c r="W3" i="19"/>
  <c r="O3" i="19"/>
  <c r="G3" i="19"/>
  <c r="AD3" i="19"/>
  <c r="V3" i="19"/>
  <c r="N3" i="19"/>
  <c r="F3" i="19"/>
  <c r="AB3" i="19"/>
  <c r="T3" i="19"/>
  <c r="L3" i="19"/>
  <c r="D3" i="19"/>
  <c r="M3" i="19"/>
  <c r="J3" i="19"/>
  <c r="E3" i="19"/>
  <c r="Z3" i="19"/>
  <c r="AC3" i="19"/>
  <c r="U3" i="19"/>
  <c r="R3" i="19"/>
  <c r="J4" i="12"/>
  <c r="AG4" i="12"/>
  <c r="V4" i="12"/>
  <c r="AE4" i="12"/>
  <c r="N4" i="12"/>
  <c r="AC4" i="12"/>
  <c r="Y4" i="12"/>
  <c r="X4" i="12"/>
  <c r="AB4" i="12"/>
  <c r="F4" i="12"/>
  <c r="U4" i="12"/>
  <c r="E4" i="12"/>
  <c r="Q4" i="12"/>
  <c r="T4" i="12"/>
  <c r="AF4" i="12"/>
  <c r="M4" i="12"/>
  <c r="C4" i="12"/>
  <c r="Z4" i="12"/>
  <c r="K4" i="12"/>
  <c r="H4" i="12"/>
  <c r="I4" i="12"/>
  <c r="O4" i="12"/>
  <c r="AA4" i="12"/>
  <c r="G4" i="12"/>
  <c r="AD4" i="12"/>
  <c r="L4" i="12"/>
  <c r="R4" i="12"/>
  <c r="D4" i="12"/>
  <c r="P4" i="12"/>
  <c r="S4" i="12"/>
  <c r="W4" i="12"/>
  <c r="AA5" i="19"/>
  <c r="S5" i="19"/>
  <c r="K5" i="19"/>
  <c r="AG5" i="19"/>
  <c r="Y5" i="19"/>
  <c r="Q5" i="19"/>
  <c r="I5" i="19"/>
  <c r="C5" i="19"/>
  <c r="AF5" i="19"/>
  <c r="X5" i="19"/>
  <c r="P5" i="19"/>
  <c r="H5" i="19"/>
  <c r="AE5" i="19"/>
  <c r="W5" i="19"/>
  <c r="O5" i="19"/>
  <c r="G5" i="19"/>
  <c r="AD5" i="19"/>
  <c r="V5" i="19"/>
  <c r="N5" i="19"/>
  <c r="F5" i="19"/>
  <c r="AB5" i="19"/>
  <c r="T5" i="19"/>
  <c r="L5" i="19"/>
  <c r="D5" i="19"/>
  <c r="M5" i="19"/>
  <c r="J5" i="19"/>
  <c r="E5" i="19"/>
  <c r="Z5" i="19"/>
  <c r="AC5" i="19"/>
  <c r="U5" i="19"/>
  <c r="R5" i="19"/>
  <c r="AE11" i="13"/>
  <c r="Z11" i="13"/>
  <c r="M11" i="13"/>
  <c r="AD11" i="13"/>
  <c r="AA11" i="13"/>
  <c r="C11" i="13"/>
  <c r="AF11" i="13"/>
  <c r="U11" i="13"/>
  <c r="P11" i="13"/>
  <c r="AG11" i="13"/>
  <c r="K11" i="13"/>
  <c r="AC11" i="13"/>
  <c r="I11" i="13"/>
  <c r="X11" i="13"/>
  <c r="S11" i="13"/>
  <c r="Y11" i="13"/>
  <c r="O11" i="13"/>
  <c r="Q11" i="13"/>
  <c r="J11" i="13"/>
  <c r="T11" i="13"/>
  <c r="N11" i="13"/>
  <c r="W11" i="13"/>
  <c r="R11" i="13"/>
  <c r="AB11" i="13"/>
  <c r="E11" i="13"/>
  <c r="V11" i="13"/>
  <c r="D11" i="13"/>
  <c r="G11" i="13"/>
  <c r="L11" i="13"/>
  <c r="F11" i="13"/>
  <c r="H11" i="13"/>
  <c r="AA19" i="19"/>
  <c r="S19" i="19"/>
  <c r="K19" i="19"/>
  <c r="Z19" i="19"/>
  <c r="J19" i="19"/>
  <c r="AG19" i="19"/>
  <c r="Y19" i="19"/>
  <c r="Q19" i="19"/>
  <c r="I19" i="19"/>
  <c r="AF19" i="19"/>
  <c r="X19" i="19"/>
  <c r="P19" i="19"/>
  <c r="H19" i="19"/>
  <c r="AE19" i="19"/>
  <c r="W19" i="19"/>
  <c r="O19" i="19"/>
  <c r="G19" i="19"/>
  <c r="AD19" i="19"/>
  <c r="V19" i="19"/>
  <c r="N19" i="19"/>
  <c r="F19" i="19"/>
  <c r="C19" i="19"/>
  <c r="U19" i="19"/>
  <c r="M19" i="19"/>
  <c r="E19" i="19"/>
  <c r="AC19" i="19"/>
  <c r="AB19" i="19"/>
  <c r="T19" i="19"/>
  <c r="L19" i="19"/>
  <c r="D19" i="19"/>
  <c r="R19" i="19"/>
  <c r="L3" i="12"/>
  <c r="AA3" i="12"/>
  <c r="X3" i="12"/>
  <c r="AE3" i="12"/>
  <c r="E3" i="12"/>
  <c r="D3" i="12"/>
  <c r="S3" i="12"/>
  <c r="P3" i="12"/>
  <c r="W3" i="12"/>
  <c r="Q3" i="12"/>
  <c r="K3" i="12"/>
  <c r="H3" i="12"/>
  <c r="O3" i="12"/>
  <c r="Z3" i="12"/>
  <c r="G3" i="12"/>
  <c r="AD3" i="12"/>
  <c r="Y3" i="12"/>
  <c r="AB3" i="12"/>
  <c r="F3" i="12"/>
  <c r="U3" i="12"/>
  <c r="V3" i="12"/>
  <c r="T3" i="12"/>
  <c r="J3" i="12"/>
  <c r="R3" i="12"/>
  <c r="AF3" i="12"/>
  <c r="M3" i="12"/>
  <c r="C3" i="12"/>
  <c r="I3" i="12"/>
  <c r="AC3" i="12"/>
  <c r="N3" i="12"/>
  <c r="AG3" i="12"/>
  <c r="J5" i="13"/>
  <c r="R5" i="13"/>
  <c r="Z5" i="13"/>
  <c r="G5" i="13"/>
  <c r="K5" i="13"/>
  <c r="S5" i="13"/>
  <c r="AA5" i="13"/>
  <c r="W5" i="13"/>
  <c r="D5" i="13"/>
  <c r="L5" i="13"/>
  <c r="T5" i="13"/>
  <c r="AB5" i="13"/>
  <c r="C5" i="13"/>
  <c r="O5" i="13"/>
  <c r="E5" i="13"/>
  <c r="M5" i="13"/>
  <c r="U5" i="13"/>
  <c r="AC5" i="13"/>
  <c r="F5" i="13"/>
  <c r="N5" i="13"/>
  <c r="V5" i="13"/>
  <c r="AD5" i="13"/>
  <c r="H5" i="13"/>
  <c r="P5" i="13"/>
  <c r="X5" i="13"/>
  <c r="AF5" i="13"/>
  <c r="I5" i="13"/>
  <c r="Q5" i="13"/>
  <c r="Y5" i="13"/>
  <c r="AG5" i="13"/>
  <c r="AE5" i="13"/>
  <c r="AG14" i="12"/>
  <c r="V14" i="12"/>
  <c r="AA14" i="12"/>
  <c r="E14" i="12"/>
  <c r="Q14" i="12"/>
  <c r="N14" i="12"/>
  <c r="AC14" i="12"/>
  <c r="L14" i="12"/>
  <c r="AB14" i="12"/>
  <c r="F14" i="12"/>
  <c r="U14" i="12"/>
  <c r="C14" i="12"/>
  <c r="X14" i="12"/>
  <c r="AE14" i="12"/>
  <c r="T14" i="12"/>
  <c r="R14" i="12"/>
  <c r="AF14" i="12"/>
  <c r="M14" i="12"/>
  <c r="J14" i="12"/>
  <c r="K14" i="12"/>
  <c r="H14" i="12"/>
  <c r="O14" i="12"/>
  <c r="Z14" i="12"/>
  <c r="Y14" i="12"/>
  <c r="I14" i="12"/>
  <c r="G14" i="12"/>
  <c r="AD14" i="12"/>
  <c r="S14" i="12"/>
  <c r="D14" i="12"/>
  <c r="W14" i="12"/>
  <c r="P14" i="12"/>
  <c r="X19" i="13"/>
  <c r="AE19" i="13"/>
  <c r="C19" i="13"/>
  <c r="Z19" i="13"/>
  <c r="M19" i="13"/>
  <c r="P19" i="13"/>
  <c r="AD19" i="13"/>
  <c r="AG19" i="13"/>
  <c r="U19" i="13"/>
  <c r="D19" i="13"/>
  <c r="K19" i="13"/>
  <c r="AC19" i="13"/>
  <c r="Q19" i="13"/>
  <c r="AA19" i="13"/>
  <c r="AF19" i="13"/>
  <c r="S19" i="13"/>
  <c r="O19" i="13"/>
  <c r="J19" i="13"/>
  <c r="T19" i="13"/>
  <c r="N19" i="13"/>
  <c r="I19" i="13"/>
  <c r="W19" i="13"/>
  <c r="R19" i="13"/>
  <c r="H19" i="13"/>
  <c r="AB19" i="13"/>
  <c r="E19" i="13"/>
  <c r="Y19" i="13"/>
  <c r="V19" i="13"/>
  <c r="G19" i="13"/>
  <c r="L19" i="13"/>
  <c r="F19" i="13"/>
  <c r="D20" i="12"/>
  <c r="AG20" i="12"/>
  <c r="E20" i="12"/>
  <c r="V20" i="12"/>
  <c r="AD20" i="12"/>
  <c r="Y20" i="12"/>
  <c r="AE20" i="12"/>
  <c r="C20" i="12"/>
  <c r="U20" i="12"/>
  <c r="K20" i="12"/>
  <c r="Z20" i="12"/>
  <c r="N20" i="12"/>
  <c r="Q20" i="12"/>
  <c r="W20" i="12"/>
  <c r="AB20" i="12"/>
  <c r="R20" i="12"/>
  <c r="I20" i="12"/>
  <c r="O20" i="12"/>
  <c r="F20" i="12"/>
  <c r="L20" i="12"/>
  <c r="J20" i="12"/>
  <c r="AF20" i="12"/>
  <c r="G20" i="12"/>
  <c r="AA20" i="12"/>
  <c r="T20" i="12"/>
  <c r="X20" i="12"/>
  <c r="AC20" i="12"/>
  <c r="S20" i="12"/>
  <c r="P20" i="12"/>
  <c r="H20" i="12"/>
  <c r="M20" i="12"/>
  <c r="J18" i="12"/>
  <c r="AF18" i="12"/>
  <c r="G18" i="12"/>
  <c r="W18" i="12"/>
  <c r="I18" i="12"/>
  <c r="F18" i="12"/>
  <c r="AA18" i="12"/>
  <c r="AB18" i="12"/>
  <c r="X18" i="12"/>
  <c r="AC18" i="12"/>
  <c r="Q18" i="12"/>
  <c r="S18" i="12"/>
  <c r="P18" i="12"/>
  <c r="U18" i="12"/>
  <c r="T18" i="12"/>
  <c r="N18" i="12"/>
  <c r="K18" i="12"/>
  <c r="H18" i="12"/>
  <c r="M18" i="12"/>
  <c r="R18" i="12"/>
  <c r="C18" i="12"/>
  <c r="AG18" i="12"/>
  <c r="AD18" i="12"/>
  <c r="E18" i="12"/>
  <c r="Z18" i="12"/>
  <c r="L18" i="12"/>
  <c r="Y18" i="12"/>
  <c r="AE18" i="12"/>
  <c r="V18" i="12"/>
  <c r="D18" i="12"/>
  <c r="O18" i="12"/>
  <c r="J9" i="12"/>
  <c r="AF9" i="12"/>
  <c r="G9" i="12"/>
  <c r="Z9" i="12"/>
  <c r="Q9" i="12"/>
  <c r="N9" i="12"/>
  <c r="T9" i="12"/>
  <c r="AA9" i="12"/>
  <c r="AB9" i="12"/>
  <c r="X9" i="12"/>
  <c r="AC9" i="12"/>
  <c r="F9" i="12"/>
  <c r="S9" i="12"/>
  <c r="D9" i="12"/>
  <c r="P9" i="12"/>
  <c r="U9" i="12"/>
  <c r="R9" i="12"/>
  <c r="I9" i="12"/>
  <c r="O9" i="12"/>
  <c r="K9" i="12"/>
  <c r="H9" i="12"/>
  <c r="M9" i="12"/>
  <c r="L9" i="12"/>
  <c r="AG9" i="12"/>
  <c r="C9" i="12"/>
  <c r="AD9" i="12"/>
  <c r="E9" i="12"/>
  <c r="Y9" i="12"/>
  <c r="AE9" i="12"/>
  <c r="V9" i="12"/>
  <c r="W9" i="12"/>
  <c r="AA18" i="19"/>
  <c r="S18" i="19"/>
  <c r="K18" i="19"/>
  <c r="Z18" i="19"/>
  <c r="R18" i="19"/>
  <c r="J18" i="19"/>
  <c r="AG18" i="19"/>
  <c r="Y18" i="19"/>
  <c r="Q18" i="19"/>
  <c r="I18" i="19"/>
  <c r="AF18" i="19"/>
  <c r="X18" i="19"/>
  <c r="P18" i="19"/>
  <c r="H18" i="19"/>
  <c r="AE18" i="19"/>
  <c r="W18" i="19"/>
  <c r="O18" i="19"/>
  <c r="G18" i="19"/>
  <c r="AD18" i="19"/>
  <c r="V18" i="19"/>
  <c r="N18" i="19"/>
  <c r="F18" i="19"/>
  <c r="C18" i="19"/>
  <c r="AC18" i="19"/>
  <c r="U18" i="19"/>
  <c r="M18" i="19"/>
  <c r="E18" i="19"/>
  <c r="AB18" i="19"/>
  <c r="T18" i="19"/>
  <c r="L18" i="19"/>
  <c r="D18" i="19"/>
  <c r="E18" i="13"/>
  <c r="N18" i="13"/>
  <c r="Q18" i="13"/>
  <c r="AG18" i="13"/>
  <c r="F18" i="13"/>
  <c r="G18" i="13"/>
  <c r="Y18" i="13"/>
  <c r="C18" i="13"/>
  <c r="D18" i="13"/>
  <c r="M18" i="13"/>
  <c r="V18" i="13"/>
  <c r="P18" i="13"/>
  <c r="Z18" i="13"/>
  <c r="O18" i="13"/>
  <c r="L18" i="13"/>
  <c r="U18" i="13"/>
  <c r="AD18" i="13"/>
  <c r="AA18" i="13"/>
  <c r="AF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K9" i="13"/>
  <c r="S9" i="13"/>
  <c r="AA9" i="13"/>
  <c r="AC9" i="13"/>
  <c r="AA20" i="19"/>
  <c r="S20" i="19"/>
  <c r="K20" i="19"/>
  <c r="Z20" i="19"/>
  <c r="R20" i="19"/>
  <c r="J20" i="19"/>
  <c r="C20" i="19"/>
  <c r="AG20" i="19"/>
  <c r="Y20" i="19"/>
  <c r="Q20" i="19"/>
  <c r="I20" i="19"/>
  <c r="AF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AF20" i="13"/>
  <c r="Q20" i="13"/>
  <c r="Y20" i="13"/>
  <c r="AG20" i="13"/>
  <c r="U20" i="13"/>
  <c r="I20" i="13"/>
  <c r="J20" i="13"/>
  <c r="R20" i="13"/>
  <c r="Z20" i="13"/>
  <c r="K20" i="13"/>
  <c r="S20" i="13"/>
  <c r="AA20" i="13"/>
  <c r="C20" i="13"/>
  <c r="M20" i="13"/>
  <c r="A50" i="6"/>
  <c r="C9" i="9" s="1"/>
  <c r="C33" i="9" s="1"/>
  <c r="B9" i="19" s="1"/>
  <c r="E18" i="9"/>
  <c r="E42" i="9" s="1"/>
  <c r="E10" i="9"/>
  <c r="E14" i="9"/>
  <c r="E11" i="9"/>
  <c r="E19" i="9"/>
  <c r="E43" i="9" s="1"/>
  <c r="E3" i="9"/>
  <c r="E5" i="9"/>
  <c r="E4" i="9"/>
  <c r="E12" i="9"/>
  <c r="E20" i="9"/>
  <c r="E44" i="9" s="1"/>
  <c r="E9" i="9" l="1"/>
  <c r="E33" i="9" s="1"/>
  <c r="AA9" i="19"/>
  <c r="S9" i="19"/>
  <c r="K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 r="E35" i="9"/>
  <c r="E36"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<sst xmlns="http://schemas.openxmlformats.org/spreadsheetml/2006/main" count="1376" uniqueCount="709">
  <si>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</si>
  <si>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</si>
  <si>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</si>
  <si>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</si>
  <si>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</si>
  <si>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</si>
  <si>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</si>
  <si>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</si>
  <si>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</si>
  <si>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</si>
  <si>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</si>
  <si>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</si>
  <si>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</si>
  <si>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</si>
  <si>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</si>
  <si>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</si>
  <si>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</si>
  <si>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</si>
  <si>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</si>
  <si>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</si>
  <si>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</si>
  <si>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</si>
  <si>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</si>
  <si>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</si>
  <si>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</si>
  <si>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</si>
  <si>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</si>
  <si>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</si>
  <si>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</si>
  <si>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</si>
  <si>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</si>
  <si>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</si>
  <si>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</si>
  <si>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</si>
  <si>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</si>
  <si>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</si>
  <si>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</si>
  <si>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</si>
  <si>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</si>
  <si>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</si>
  <si>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</si>
  <si>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</si>
  <si>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</si>
  <si>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</si>
  <si>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</si>
  <si>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</si>
  <si>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</si>
  <si>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</si>
  <si>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</si>
  <si>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</si>
  <si>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</si>
  <si>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</si>
  <si>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</si>
  <si>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</si>
  <si>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</si>
  <si>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</si>
  <si>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</si>
  <si>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</si>
  <si>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</si>
  <si>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</si>
  <si>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</si>
  <si>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</si>
  <si>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</si>
  <si>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</si>
  <si>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</si>
  <si>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</si>
  <si>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</si>
  <si>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</si>
  <si>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</si>
  <si>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</si>
  <si>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</si>
  <si>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</si>
  <si>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</si>
  <si>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</si>
  <si>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</si>
  <si>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</si>
  <si>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</si>
  <si>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</si>
  <si>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</si>
  <si>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</si>
  <si>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</si>
  <si>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</si>
  <si>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</si>
  <si>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</si>
  <si>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</si>
  <si>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</si>
  <si>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</si>
  <si>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</si>
  <si>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</si>
  <si>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</si>
  <si>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</si>
  <si>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</si>
  <si>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</si>
  <si>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</si>
  <si>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</si>
  <si>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</si>
  <si>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</si>
  <si>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</si>
  <si>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</si>
  <si>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</si>
  <si>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Region</t>
  </si>
  <si>
    <t>Month</t>
  </si>
  <si>
    <t>Wood Pellets Utility</t>
  </si>
  <si>
    <t>U.S. Total</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</si>
  <si>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</si>
  <si>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</si>
  <si>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</si>
  <si>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</si>
  <si>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</si>
  <si>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</si>
  <si>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</si>
  <si>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</si>
  <si>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</si>
  <si>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</si>
  <si>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</si>
  <si>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</si>
  <si>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</si>
  <si>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</si>
  <si>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</si>
  <si>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Reference case</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</si>
  <si>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</si>
  <si>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</si>
  <si>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</si>
  <si>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</si>
  <si>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</si>
  <si>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</si>
  <si>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</si>
  <si>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</si>
  <si>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</si>
  <si>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</si>
  <si>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</si>
  <si>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</si>
  <si>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</si>
  <si>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</si>
  <si>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</si>
  <si>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</si>
  <si>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</si>
  <si>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</si>
  <si>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</si>
  <si>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</si>
  <si>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</si>
  <si>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</si>
  <si>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</si>
  <si>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</si>
  <si>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</si>
  <si>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</si>
  <si>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</si>
  <si>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</si>
  <si>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</si>
  <si>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</si>
  <si>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</si>
  <si>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</si>
  <si>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</si>
  <si>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</si>
  <si>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</si>
  <si>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</si>
  <si>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</si>
  <si>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</si>
  <si>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</si>
  <si>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</si>
  <si>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</si>
  <si>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</si>
  <si>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</si>
  <si>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</si>
  <si>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</si>
  <si>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</si>
  <si>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</si>
  <si>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</si>
  <si>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</si>
  <si>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</si>
  <si>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</si>
  <si>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</si>
  <si>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</si>
  <si>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</si>
  <si>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</si>
  <si>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</si>
  <si>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</si>
  <si>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</si>
  <si>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</si>
  <si>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</si>
  <si>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</si>
  <si>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</si>
  <si>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</si>
  <si>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</si>
  <si>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</si>
  <si>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</si>
  <si>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</si>
  <si>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</si>
  <si>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</si>
  <si>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</si>
  <si>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</si>
  <si>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</si>
  <si>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</si>
  <si>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</si>
  <si>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</si>
  <si>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</si>
  <si>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</si>
  <si>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</si>
  <si>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</si>
  <si>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</si>
  <si>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</si>
  <si>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</si>
  <si>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</si>
  <si>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</si>
  <si>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</si>
  <si>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</si>
  <si>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</si>
  <si>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</si>
  <si>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</si>
  <si>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</si>
  <si>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</si>
  <si>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</si>
  <si>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</si>
  <si>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</si>
  <si>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</si>
  <si>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</si>
  <si>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</si>
  <si>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</si>
  <si>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</si>
  <si>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</si>
  <si>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</si>
  <si>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</si>
  <si>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</si>
  <si>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</si>
  <si>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</si>
  <si>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</si>
  <si>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</si>
  <si>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</si>
  <si>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</si>
  <si>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</si>
  <si>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</si>
  <si>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</si>
  <si>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</si>
  <si>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</si>
  <si>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</si>
  <si>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</si>
  <si>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</si>
  <si>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</si>
  <si>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</si>
  <si>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</si>
  <si>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</si>
  <si>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</si>
  <si>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</si>
  <si>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</si>
  <si>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</si>
  <si>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</si>
  <si>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</si>
  <si>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</si>
  <si>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</si>
  <si>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</si>
  <si>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</si>
  <si>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</si>
  <si>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</si>
  <si>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</si>
  <si>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</si>
  <si>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</si>
  <si>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</si>
  <si>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</si>
  <si>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</si>
  <si>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</si>
  <si>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</si>
  <si>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</si>
  <si>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</si>
  <si>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</si>
  <si>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</si>
  <si>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</si>
  <si>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</si>
  <si>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</si>
  <si>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</si>
  <si>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</si>
  <si>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</si>
  <si>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</si>
  <si>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</si>
  <si>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</si>
  <si>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</si>
  <si>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</si>
  <si>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</si>
  <si>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</si>
  <si>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</si>
  <si>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</si>
  <si>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</si>
  <si>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</si>
  <si>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</si>
  <si>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</si>
  <si>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</si>
  <si>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</si>
  <si>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</si>
  <si>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</si>
  <si>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</si>
  <si>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</si>
  <si>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</si>
  <si>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</si>
  <si>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</si>
  <si>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</si>
  <si>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</si>
  <si>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</si>
  <si>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</si>
  <si>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</si>
  <si>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</si>
  <si>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</si>
  <si>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</si>
  <si>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</si>
  <si>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</si>
  <si>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</si>
  <si>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</si>
  <si>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</si>
  <si>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</si>
  <si>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</si>
  <si>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</si>
  <si>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</si>
  <si>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</si>
  <si>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</si>
  <si>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</si>
  <si>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</si>
  <si>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</si>
  <si>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</si>
  <si>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</si>
  <si>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</si>
  <si>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</si>
  <si>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</si>
  <si>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</si>
  <si>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</si>
  <si>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</si>
  <si>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</si>
  <si>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</si>
  <si>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</si>
  <si>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</si>
  <si>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</si>
  <si>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</si>
  <si>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</si>
  <si>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</si>
  <si>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</si>
  <si>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</si>
  <si>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</si>
  <si>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</si>
  <si>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</si>
  <si>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</si>
  <si>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</si>
  <si>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</si>
  <si>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</si>
  <si>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</si>
  <si>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</si>
  <si>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</si>
  <si>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</si>
  <si>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</si>
  <si>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</si>
  <si>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</si>
  <si>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</si>
  <si>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</si>
  <si>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</si>
  <si>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</si>
  <si>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</si>
  <si>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</si>
  <si>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</si>
  <si>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</si>
  <si>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</si>
  <si>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</si>
  <si>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</si>
  <si>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</si>
  <si>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</si>
  <si>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</si>
  <si>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</si>
  <si>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</si>
  <si>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</si>
  <si>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</si>
  <si>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</si>
  <si>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</si>
  <si>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</si>
  <si>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</si>
  <si>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</si>
  <si>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</si>
  <si>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</si>
  <si>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</si>
  <si>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</si>
  <si>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</si>
  <si>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</si>
  <si>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</si>
  <si>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</si>
  <si>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</si>
  <si>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</si>
  <si>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</si>
  <si>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</si>
  <si>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</si>
  <si>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</si>
  <si>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</si>
  <si>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</si>
  <si>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</si>
  <si>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</si>
  <si>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</si>
  <si>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</si>
  <si>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</si>
  <si>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</si>
  <si>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</si>
  <si>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</si>
  <si>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</si>
  <si>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</si>
  <si>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</si>
  <si>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</si>
  <si>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</si>
  <si>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</si>
  <si>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</si>
  <si>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</si>
  <si>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</si>
  <si>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</si>
  <si>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</si>
  <si>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</si>
  <si>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</si>
  <si>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</si>
  <si>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</si>
  <si>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</si>
  <si>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</si>
  <si>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</si>
  <si>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</si>
  <si>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</si>
  <si>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</si>
  <si>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</si>
  <si>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</si>
  <si>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</si>
  <si>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</si>
  <si>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</si>
  <si>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</si>
  <si>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</si>
  <si>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</si>
  <si>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</si>
  <si>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</si>
  <si>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</si>
  <si>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</si>
  <si>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</si>
  <si>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</si>
  <si>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</si>
  <si>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</si>
  <si>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</si>
  <si>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</si>
  <si>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</si>
  <si>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</si>
  <si>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</si>
  <si>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</si>
  <si>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</si>
  <si>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</si>
  <si>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</si>
  <si>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</si>
  <si>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</si>
  <si>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</si>
  <si>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</si>
  <si>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</si>
  <si>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</si>
  <si>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</si>
  <si>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</si>
  <si>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</si>
  <si>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</si>
  <si>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</si>
  <si>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</si>
  <si>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</si>
  <si>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</si>
  <si>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</si>
  <si>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</si>
  <si>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</si>
  <si>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</si>
  <si>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</si>
  <si>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</si>
  <si>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</si>
  <si>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</si>
  <si>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</si>
  <si>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</si>
  <si>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</si>
  <si>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</si>
  <si>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</si>
  <si>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</si>
  <si>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</si>
  <si>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</si>
  <si>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</si>
  <si>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</si>
  <si>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</si>
  <si>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</si>
  <si>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</si>
  <si>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</si>
  <si>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</si>
  <si>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</si>
  <si>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</si>
  <si>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</si>
  <si>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</si>
  <si>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</si>
  <si>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</si>
  <si>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</si>
  <si>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</si>
  <si>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</si>
  <si>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</si>
  <si>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</si>
  <si>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</si>
  <si>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</si>
  <si>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</si>
  <si>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</si>
  <si>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</si>
  <si>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</si>
  <si>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</si>
  <si>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</si>
  <si>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</si>
  <si>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</si>
  <si>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</si>
  <si>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</si>
  <si>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</si>
  <si>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</si>
  <si>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</si>
  <si>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</si>
  <si>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</si>
  <si>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</si>
  <si>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</si>
  <si>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</si>
  <si>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</si>
  <si>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</si>
  <si>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</si>
  <si>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</si>
  <si>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</si>
  <si>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</si>
  <si>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</si>
  <si>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</si>
  <si>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</si>
  <si>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</si>
  <si>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</si>
  <si>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</si>
  <si>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</si>
  <si>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</si>
  <si>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</si>
  <si>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</si>
  <si>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</si>
  <si>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</si>
  <si>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</si>
  <si>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</si>
  <si>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</si>
  <si>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</si>
  <si>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</si>
  <si>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</si>
  <si>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</si>
  <si>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</si>
  <si>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</si>
  <si>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</si>
  <si>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</si>
  <si>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</si>
  <si>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</si>
  <si>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</si>
  <si>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</si>
  <si>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</si>
  <si>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</si>
  <si>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</si>
  <si>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</si>
  <si>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</si>
  <si>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</si>
  <si>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</si>
  <si>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</si>
  <si>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</si>
  <si>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</si>
  <si>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</si>
  <si>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</si>
  <si>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</si>
  <si>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</si>
  <si>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</si>
  <si>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</si>
  <si>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</si>
  <si>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</si>
  <si>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</si>
  <si>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</si>
  <si>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</si>
  <si>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</si>
  <si>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</si>
  <si>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</si>
  <si>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</si>
  <si>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</si>
  <si>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</si>
  <si>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</si>
  <si>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</si>
  <si>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</si>
  <si>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</si>
  <si>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</si>
  <si>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</si>
  <si>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</si>
  <si>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</si>
  <si>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</si>
  <si>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</si>
  <si>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</si>
  <si>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</si>
  <si>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</si>
  <si>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</si>
  <si>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</si>
  <si>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</si>
  <si>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</si>
  <si>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</si>
  <si>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</si>
  <si>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</si>
  <si>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</si>
  <si>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</si>
  <si>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</si>
  <si>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</si>
  <si>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</si>
  <si>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</si>
  <si>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</si>
  <si>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</si>
  <si>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</si>
  <si>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</si>
  <si>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</si>
  <si>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</si>
  <si>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</si>
  <si>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</si>
  <si>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</si>
  <si>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</si>
  <si>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</si>
  <si>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</si>
  <si>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</si>
  <si>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</si>
  <si>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</si>
  <si>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</si>
  <si>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</si>
  <si>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</si>
  <si>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</si>
  <si>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</si>
  <si>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</si>
  <si>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</si>
  <si>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</si>
  <si>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</si>
  <si>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</si>
  <si>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</si>
  <si>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</si>
  <si>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</si>
  <si>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</si>
  <si>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</si>
  <si>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</si>
  <si>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</si>
  <si>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</si>
  <si>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</si>
  <si>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</si>
  <si>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</si>
  <si>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</si>
  <si>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</si>
  <si>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</si>
  <si>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</si>
  <si>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</si>
  <si>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</si>
  <si>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</si>
  <si>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ref2021</t>
  </si>
  <si>
    <t>d113020a</t>
  </si>
  <si>
    <t xml:space="preserve"> January 2021</t>
  </si>
  <si>
    <t>Compound</t>
  </si>
  <si>
    <t xml:space="preserve"> Growth </t>
  </si>
  <si>
    <t xml:space="preserve">2020-2050 </t>
  </si>
  <si>
    <t>(percent)</t>
  </si>
  <si>
    <t>- - = Not applicable.</t>
  </si>
  <si>
    <t>ref2021.d113020a</t>
  </si>
  <si>
    <t>71. Conversion Factors</t>
  </si>
  <si>
    <t>Approximate Heat Rates and Heat Content</t>
  </si>
  <si>
    <t>(Btu per kilowatthour)</t>
  </si>
  <si>
    <t xml:space="preserve">  Electricity Heat Content</t>
  </si>
  <si>
    <t>CNV000:fossil_hr_us</t>
  </si>
  <si>
    <t xml:space="preserve">  Fossil Fuel Heat Rate</t>
  </si>
  <si>
    <t>2/ Includes all electricity-only and combined heat and power plants that have a regulatory status.</t>
  </si>
  <si>
    <t>3/ Includes combined heat and power plants that have a non-regulatory status, and small on-site generating systems.</t>
  </si>
  <si>
    <t>Sources:  2020:  U.S. Energy Information Administration (EIA), Short-Term Energy Outlook, October 2020 and EIA,</t>
  </si>
  <si>
    <t>AEO2021 National Energy Modeling System run ref2021.d113020a. Projections:  EIA, AEO2021 National Energy Modeling System run ref2021.d113020a.</t>
  </si>
  <si>
    <t>1/ Includes ethane, natural gasoline, and refinery olefins.</t>
  </si>
  <si>
    <t>highogs.d112619a</t>
  </si>
  <si>
    <t>Annual Energy Outlook 2020</t>
  </si>
  <si>
    <t>highogs</t>
  </si>
  <si>
    <t>High oil and gas supply</t>
  </si>
  <si>
    <t>d112619a</t>
  </si>
  <si>
    <t xml:space="preserve"> January 2020</t>
  </si>
  <si>
    <t>2019-</t>
  </si>
  <si>
    <t>Prices (2019 dollars per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</si>
  <si>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</si>
  <si>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</si>
  <si>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</si>
  <si>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Wood Pellets, premium/standard</t>
  </si>
  <si>
    <t>Table 4. Production of densified biomass fuel, 2020 (tons)</t>
  </si>
  <si>
    <t>https://www.eia.gov/biofuels/biomass/?year=2020&amp;month=12#table_data</t>
  </si>
  <si>
    <t>Table 8. Export sales and average price of densified biomass fuel, 2020</t>
  </si>
  <si>
    <t>National Energy Modeling System run ref2022.d011222a.  Projections:  EIA, AEO2022 National Energy Modeling System run ref2022.d011222a.</t>
  </si>
  <si>
    <t>Sources:  2021:  U.S. Energy Information Administration (EIA), Short-Term Energy Outlook, November 2021 and EIA, AEO2022</t>
  </si>
  <si>
    <t>Note:  Totals may not equal sum of components due to independent rounding.</t>
  </si>
  <si>
    <t>MmBtu = Million Btu.</t>
  </si>
  <si>
    <t>Btu = British thermal unit.</t>
  </si>
  <si>
    <t>15/ Prices weighted by consumption; weighted average excludes export free-alongside-ship (f.a.s.) prices.</t>
  </si>
  <si>
    <t>14/ Includes reported prices for both open market and captive mines.  Prices weighted by production, which differs from average minemouth prices</t>
  </si>
  <si>
    <t>13/ Includes non-biogenic municipal waste, hydrogen, and net electricity imports.</t>
  </si>
  <si>
    <t>12/ Includes grid-connected electricity from wood and wood waste, nonelectric energy from wood, and biofuels heat and coproducts used in the</t>
  </si>
  <si>
    <t>11/ Excludes coal converted to coal-based synthetic liquids and natural gas.</t>
  </si>
  <si>
    <t>10/ Estimated consumption.  Includes petroleum-derived fuels and non-petroleum-derived fuels, such as ethanol and biodiesel, and coal-based</t>
  </si>
  <si>
    <t>9/ Balancing item.  Includes unaccounted for supply, losses, gains, and net storage withdrawals.</t>
  </si>
  <si>
    <t>8/ Includes crude oil, petroleum products, ethanol, and biodiesel.</t>
  </si>
  <si>
    <t>7/ Includes coal, coal coke (net), and electricity (net).  Excludes imports of fuel used in nuclear power plants.</t>
  </si>
  <si>
    <t>6/ Includes imports of finished petroleum products, unfinished oils, alcohols, ethers, blending components, and renewable fuels such as ethanol.</t>
  </si>
  <si>
    <t>5/ Includes non-biogenic municipal waste, hydrogen, methanol, and some domestic inputs to refineries.</t>
  </si>
  <si>
    <t>nonelectric energy from renewable sources, such as active and passive solar systems.  Excludes electricity imports using renewable sources</t>
  </si>
  <si>
    <t>4/ Includes grid-connected electricity from landfill gas; biogenic municipal waste; wind; photovoltaic and solar thermal sources; and</t>
  </si>
  <si>
    <t>3/ Includes grid-connected electricity from wood and wood waste; biomass, such as corn, used for liquid fuels production; and nonelectric</t>
  </si>
  <si>
    <t>2/ These values represent the energy obtained from uranium when it is used in light water reactors.  The total energy content of uranium</t>
  </si>
  <si>
    <t>1/ Includes waste coal.</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</si>
  <si>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</si>
  <si>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</si>
  <si>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</si>
  <si>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</si>
  <si>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</si>
  <si>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</si>
  <si>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</si>
  <si>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</si>
  <si>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</si>
  <si>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</si>
  <si>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</si>
  <si>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</si>
  <si>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</si>
  <si>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2020, 2022</t>
  </si>
  <si>
    <t>Annual Energy Outlook 2020, Annual Energy Outlook 2022</t>
  </si>
  <si>
    <t>AEO2021 Table 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</si>
</sst>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31"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ont>
    <font>
      <sz val="10"/>
      <color indexed="8"/>
      <name val="Calibri"/>
      <family val="2"/>
    </font>
    <font>
      <sz val="9"/>
      <name val="Calibri"/>
    </font>
    <font>
      <b/>
      <sz val="9"/>
      <name val="Calibri"/>
    </font>
  </fonts>
  <fills count="2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7">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xf numFmtId="0" fontId="6" fillId="0" borderId="5">
      <alignment wrapText="1"/>
    </xf>
    <xf numFmtId="0" fontId="6" fillId="0" borderId="4">
      <alignment wrapText="1"/>
    </xf>
    <xf numFmtId="0" fontId="7" fillId="0" borderId="3">
      <alignment wrapText="1"/>
    </xf>
    <xf numFmtId="0" fontId="7" fillId="0" borderId="2">
      <alignment wrapText="1"/>
    </xf>
    <xf numFmtId="0" fontId="6" fillId="0" borderId="0"/>
    <xf numFmtId="0" fontId="10" fillId="0" borderId="0">
      <alignment horizontal="left"/>
    </xf>
  </cellStyleXfs>
  <cellXfs count="28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6" fillId="0" borderId="0" xfId="3"/>
    <xf numFmtId="0" fontId="7" fillId="0" borderId="2" xfId="4">
      <alignment wrapText="1"/>
    </xf>
    <xf numFmtId="0" fontId="27" fillId="0" borderId="0" xfId="0" applyFont="1"/>
    <xf numFmtId="0" fontId="28" fillId="0" borderId="0" xfId="0" applyFont="1"/>
    <xf numFmtId="0" fontId="9" fillId="0" borderId="0" xfId="0" applyFont="1"/>
    <xf numFmtId="0" fontId="10" fillId="0" borderId="0" xfId="5">
      <alignment horizontal="left"/>
    </xf>
    <xf numFmtId="0" fontId="7" fillId="0" borderId="0" xfId="0" applyFont="1" applyAlignment="1">
      <alignment horizontal="right"/>
    </xf>
    <xf numFmtId="0" fontId="7" fillId="0" borderId="2" xfId="4" applyAlignment="1">
      <alignment horizontal="right" wrapText="1"/>
    </xf>
    <xf numFmtId="0" fontId="7" fillId="0" borderId="3" xfId="6">
      <alignment wrapText="1"/>
    </xf>
    <xf numFmtId="0" fontId="0" fillId="0" borderId="4" xfId="7" applyFont="1">
      <alignment wrapText="1"/>
    </xf>
    <xf numFmtId="4" fontId="0" fillId="0" borderId="4" xfId="7" applyNumberFormat="1" applyFont="1" applyAlignment="1">
      <alignment horizontal="right" wrapText="1"/>
    </xf>
    <xf numFmtId="164" fontId="0" fillId="0" borderId="4" xfId="7" applyNumberFormat="1" applyFont="1" applyAlignment="1">
      <alignment horizontal="right" wrapText="1"/>
    </xf>
    <xf numFmtId="4" fontId="7" fillId="0" borderId="3" xfId="6" applyNumberFormat="1" applyAlignment="1">
      <alignment horizontal="right" wrapText="1"/>
    </xf>
    <xf numFmtId="164" fontId="7" fillId="0" borderId="3" xfId="6" applyNumberFormat="1" applyAlignment="1">
      <alignment horizontal="right" wrapText="1"/>
    </xf>
    <xf numFmtId="3" fontId="0" fillId="0" borderId="4" xfId="7" applyNumberFormat="1" applyFont="1" applyAlignment="1">
      <alignment horizontal="right" wrapText="1"/>
    </xf>
    <xf numFmtId="165" fontId="0" fillId="0" borderId="4" xfId="7" applyNumberFormat="1" applyFont="1" applyAlignment="1">
      <alignment horizontal="right" wrapText="1"/>
    </xf>
    <xf numFmtId="0" fontId="0" fillId="0" borderId="5" xfId="0" applyBorder="1"/>
    <xf numFmtId="0" fontId="11" fillId="0" borderId="0" xfId="0" applyFont="1"/>
    <xf numFmtId="169" fontId="0" fillId="0" borderId="4" xfId="7" applyNumberFormat="1" applyFont="1" applyAlignment="1">
      <alignment horizontal="right" wrapText="1"/>
    </xf>
    <xf numFmtId="0" fontId="8" fillId="0" borderId="0" xfId="0" applyFont="1"/>
    <xf numFmtId="0" fontId="0" fillId="0" borderId="0" xfId="0"/>
    <xf numFmtId="0" fontId="0" fillId="0" borderId="0" xfId="0"/>
    <xf numFmtId="0" fontId="6" fillId="0" borderId="0" xfId="2"/>
    <xf numFmtId="0" fontId="11" fillId="0" borderId="0" xfId="2" applyFont="1"/>
    <xf numFmtId="0" fontId="29" fillId="0" borderId="5" xfId="21" applyFont="1">
      <alignment wrapText="1"/>
    </xf>
    <xf numFmtId="164" fontId="0" fillId="0" borderId="4" xfId="22" applyNumberFormat="1" applyFont="1" applyAlignment="1">
      <alignment horizontal="right" wrapText="1"/>
    </xf>
    <xf numFmtId="165" fontId="0" fillId="0" borderId="4" xfId="22" applyNumberFormat="1" applyFont="1" applyAlignment="1">
      <alignment horizontal="right" wrapText="1"/>
    </xf>
    <xf numFmtId="0" fontId="0" fillId="0" borderId="4" xfId="22" applyFont="1">
      <alignment wrapText="1"/>
    </xf>
    <xf numFmtId="0" fontId="9" fillId="0" borderId="0" xfId="2" applyFont="1"/>
    <xf numFmtId="4" fontId="0" fillId="0" borderId="4" xfId="22" applyNumberFormat="1" applyFont="1" applyAlignment="1">
      <alignment horizontal="right" wrapText="1"/>
    </xf>
    <xf numFmtId="3" fontId="0" fillId="0" borderId="4" xfId="22" applyNumberFormat="1" applyFont="1" applyAlignment="1">
      <alignment horizontal="right" wrapText="1"/>
    </xf>
    <xf numFmtId="0" fontId="7" fillId="0" borderId="3" xfId="23">
      <alignment wrapText="1"/>
    </xf>
    <xf numFmtId="164" fontId="7" fillId="0" borderId="3" xfId="23" applyNumberFormat="1" applyAlignment="1">
      <alignment horizontal="right" wrapText="1"/>
    </xf>
    <xf numFmtId="4" fontId="7" fillId="0" borderId="3" xfId="23" applyNumberFormat="1" applyAlignment="1">
      <alignment horizontal="right" wrapText="1"/>
    </xf>
    <xf numFmtId="0" fontId="7" fillId="0" borderId="2" xfId="24" applyAlignment="1">
      <alignment horizontal="right"/>
    </xf>
    <xf numFmtId="0" fontId="7" fillId="0" borderId="2" xfId="24">
      <alignment wrapText="1"/>
    </xf>
    <xf numFmtId="0" fontId="30" fillId="0" borderId="0" xfId="2" applyFont="1" applyAlignment="1">
      <alignment horizontal="right"/>
    </xf>
    <xf numFmtId="0" fontId="6" fillId="0" borderId="0" xfId="2" applyAlignment="1">
      <alignment horizontal="left"/>
    </xf>
    <xf numFmtId="0" fontId="6" fillId="0" borderId="0" xfId="25"/>
    <xf numFmtId="0" fontId="10" fillId="0" borderId="0" xfId="26">
      <alignment horizontal="left"/>
    </xf>
    <xf numFmtId="0" fontId="8" fillId="0" borderId="0" xfId="2"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lignment wrapText="1"/>
    </xf>
    <xf numFmtId="0" fontId="6" fillId="0" borderId="0" xfId="2"/>
    <xf numFmtId="0" fontId="0" fillId="0" borderId="0" xfId="0"/>
    <xf numFmtId="0" fontId="29" fillId="0" borderId="5" xfId="8" applyFont="1">
      <alignment wrapText="1"/>
    </xf>
    <xf numFmtId="0" fontId="0" fillId="0" borderId="5" xfId="0" applyBorder="1"/>
  </cellXfs>
  <cellStyles count="27">
    <cellStyle name="Body: normal cell" xfId="7" xr:uid="{00000000-0005-0000-0000-000000000000}"/>
    <cellStyle name="Body: normal cell 2" xfId="15" xr:uid="{00000000-0005-0000-0000-000001000000}"/>
    <cellStyle name="Body: normal cell 3" xfId="22" xr:uid="{B1293A1F-F4C6-4A3E-BD91-9A34733FCCAD}"/>
    <cellStyle name="Comma" xfId="9" builtinId="3"/>
    <cellStyle name="Font: Calibri, 9pt regular" xfId="3" xr:uid="{00000000-0005-0000-0000-000003000000}"/>
    <cellStyle name="Font: Calibri, 9pt regular 2" xfId="11" xr:uid="{00000000-0005-0000-0000-000004000000}"/>
    <cellStyle name="Font: Calibri, 9pt regular 3" xfId="25" xr:uid="{8475CEE1-2C32-49A6-8FA4-42C33F4120AF}"/>
    <cellStyle name="Footnotes: all except top row" xfId="17" xr:uid="{00000000-0005-0000-0000-000005000000}"/>
    <cellStyle name="Footnotes: top row" xfId="8" xr:uid="{00000000-0005-0000-0000-000006000000}"/>
    <cellStyle name="Footnotes: top row 2" xfId="16" xr:uid="{00000000-0005-0000-0000-000007000000}"/>
    <cellStyle name="Footnotes: top row 3" xfId="21" xr:uid="{8A775C82-5C61-4D7B-A6D8-70CEAAAC375B}"/>
    <cellStyle name="Header: bottom row" xfId="4" xr:uid="{00000000-0005-0000-0000-000008000000}"/>
    <cellStyle name="Header: bottom row 2" xfId="12" xr:uid="{00000000-0005-0000-0000-000009000000}"/>
    <cellStyle name="Header: bottom row 3" xfId="24" xr:uid="{AE126B05-B4CF-4974-9AFE-DDCD45802937}"/>
    <cellStyle name="Header: top rows" xfId="18"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4" xr:uid="{00000000-0005-0000-0000-00000F000000}"/>
    <cellStyle name="Parent row 3" xfId="23" xr:uid="{331FC99C-93DD-42D6-8CB1-F9333C05A143}"/>
    <cellStyle name="Percent" xfId="10" builtinId="5"/>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 name="Table title 3" xfId="26" xr:uid="{CE97C44B-4CC0-45E6-AB97-7B8144BE63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12" Type="http://schemas.openxmlformats.org/officeDocument/2006/relationships/printerSettings" Target="../printerSettings/printerSettings1.bin"/><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20&amp;month=12" TargetMode="External"/><Relationship Id="rId11" Type="http://schemas.openxmlformats.org/officeDocument/2006/relationships/hyperlink" Target="https://greet.es.anl.gov/" TargetMode="External"/><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opLeftCell="A85" workbookViewId="0">
      <selection activeCell="B64" sqref="B64"/>
    </sheetView>
  </sheetViews>
  <sheetFormatPr defaultRowHeight="14.5" x14ac:dyDescent="0.35"/>
  <cols>
    <col min="2" max="2" width="82.7265625" customWidth="1"/>
  </cols>
  <sheetData>
    <row r="1" spans="1:2" x14ac:dyDescent="0.35">
      <c r="A1" s="1" t="s">
        <v>618</v>
      </c>
    </row>
    <row r="2" spans="1:2" x14ac:dyDescent="0.35">
      <c r="A2" s="1" t="s">
        <v>619</v>
      </c>
    </row>
    <row r="3" spans="1:2" x14ac:dyDescent="0.35">
      <c r="A3" s="1" t="s">
        <v>620</v>
      </c>
    </row>
    <row r="5" spans="1:2" x14ac:dyDescent="0.35">
      <c r="A5" s="1" t="s">
        <v>0</v>
      </c>
      <c r="B5" s="2" t="s">
        <v>1</v>
      </c>
    </row>
    <row r="6" spans="1:2" x14ac:dyDescent="0.35">
      <c r="B6" t="s">
        <v>2</v>
      </c>
    </row>
    <row r="7" spans="1:2" x14ac:dyDescent="0.35">
      <c r="B7" s="3">
        <v>2019</v>
      </c>
    </row>
    <row r="8" spans="1:2" x14ac:dyDescent="0.35">
      <c r="B8" t="s">
        <v>3</v>
      </c>
    </row>
    <row r="9" spans="1:2" x14ac:dyDescent="0.35">
      <c r="B9" s="4" t="s">
        <v>4</v>
      </c>
    </row>
    <row r="10" spans="1:2" x14ac:dyDescent="0.35">
      <c r="B10" t="s">
        <v>5</v>
      </c>
    </row>
    <row r="12" spans="1:2" x14ac:dyDescent="0.35">
      <c r="B12" s="2" t="s">
        <v>6</v>
      </c>
    </row>
    <row r="13" spans="1:2" x14ac:dyDescent="0.35">
      <c r="B13" t="s">
        <v>2</v>
      </c>
    </row>
    <row r="14" spans="1:2" x14ac:dyDescent="0.35">
      <c r="B14" s="3">
        <v>2018</v>
      </c>
    </row>
    <row r="15" spans="1:2" x14ac:dyDescent="0.35">
      <c r="B15" t="s">
        <v>7</v>
      </c>
    </row>
    <row r="16" spans="1:2" x14ac:dyDescent="0.35">
      <c r="B16" s="4" t="s">
        <v>8</v>
      </c>
    </row>
    <row r="17" spans="2:2" x14ac:dyDescent="0.35">
      <c r="B17" t="s">
        <v>9</v>
      </c>
    </row>
    <row r="19" spans="2:2" x14ac:dyDescent="0.35">
      <c r="B19" s="2" t="s">
        <v>260</v>
      </c>
    </row>
    <row r="20" spans="2:2" x14ac:dyDescent="0.35">
      <c r="B20" t="s">
        <v>2</v>
      </c>
    </row>
    <row r="21" spans="2:2" x14ac:dyDescent="0.35">
      <c r="B21" s="3">
        <v>2019</v>
      </c>
    </row>
    <row r="22" spans="2:2" x14ac:dyDescent="0.35">
      <c r="B22" t="s">
        <v>10</v>
      </c>
    </row>
    <row r="23" spans="2:2" x14ac:dyDescent="0.35">
      <c r="B23" s="4" t="s">
        <v>11</v>
      </c>
    </row>
    <row r="24" spans="2:2" x14ac:dyDescent="0.35">
      <c r="B24" s="4" t="s">
        <v>12</v>
      </c>
    </row>
    <row r="25" spans="2:2" x14ac:dyDescent="0.35">
      <c r="B25" s="4" t="s">
        <v>259</v>
      </c>
    </row>
    <row r="27" spans="2:2" x14ac:dyDescent="0.35">
      <c r="B27" s="2" t="s">
        <v>13</v>
      </c>
    </row>
    <row r="28" spans="2:2" x14ac:dyDescent="0.35">
      <c r="B28" t="s">
        <v>2</v>
      </c>
    </row>
    <row r="29" spans="2:2" x14ac:dyDescent="0.35">
      <c r="B29" s="3">
        <v>2020</v>
      </c>
    </row>
    <row r="30" spans="2:2" x14ac:dyDescent="0.35">
      <c r="B30" t="s">
        <v>14</v>
      </c>
    </row>
    <row r="31" spans="2:2" x14ac:dyDescent="0.35">
      <c r="B31" s="4" t="s">
        <v>670</v>
      </c>
    </row>
    <row r="32" spans="2:2" x14ac:dyDescent="0.35">
      <c r="B32" t="s">
        <v>15</v>
      </c>
    </row>
    <row r="34" spans="2:2" x14ac:dyDescent="0.35">
      <c r="B34" s="2" t="s">
        <v>16</v>
      </c>
    </row>
    <row r="35" spans="2:2" x14ac:dyDescent="0.35">
      <c r="B35" t="s">
        <v>17</v>
      </c>
    </row>
    <row r="36" spans="2:2" x14ac:dyDescent="0.35">
      <c r="B36" s="3">
        <v>2017</v>
      </c>
    </row>
    <row r="37" spans="2:2" x14ac:dyDescent="0.35">
      <c r="B37" t="s">
        <v>18</v>
      </c>
    </row>
    <row r="38" spans="2:2" x14ac:dyDescent="0.35">
      <c r="B38" s="4" t="s">
        <v>19</v>
      </c>
    </row>
    <row r="39" spans="2:2" x14ac:dyDescent="0.35">
      <c r="B39" t="s">
        <v>20</v>
      </c>
    </row>
    <row r="41" spans="2:2" x14ac:dyDescent="0.35">
      <c r="B41" s="2" t="s">
        <v>616</v>
      </c>
    </row>
    <row r="42" spans="2:2" x14ac:dyDescent="0.35">
      <c r="B42" t="s">
        <v>2</v>
      </c>
    </row>
    <row r="43" spans="2:2" x14ac:dyDescent="0.35">
      <c r="B43" s="3" t="s">
        <v>706</v>
      </c>
    </row>
    <row r="44" spans="2:2" x14ac:dyDescent="0.35">
      <c r="B44" t="s">
        <v>707</v>
      </c>
    </row>
    <row r="45" spans="2:2" x14ac:dyDescent="0.35">
      <c r="B45" s="4" t="s">
        <v>21</v>
      </c>
    </row>
    <row r="46" spans="2:2" x14ac:dyDescent="0.35">
      <c r="B46" t="s">
        <v>22</v>
      </c>
    </row>
    <row r="48" spans="2:2" x14ac:dyDescent="0.35">
      <c r="B48" s="2" t="s">
        <v>269</v>
      </c>
    </row>
    <row r="49" spans="2:2" x14ac:dyDescent="0.35">
      <c r="B49" t="s">
        <v>270</v>
      </c>
    </row>
    <row r="50" spans="2:2" x14ac:dyDescent="0.35">
      <c r="B50" s="3">
        <v>2016</v>
      </c>
    </row>
    <row r="51" spans="2:2" x14ac:dyDescent="0.35">
      <c r="B51" t="s">
        <v>271</v>
      </c>
    </row>
    <row r="52" spans="2:2" x14ac:dyDescent="0.35">
      <c r="B52" s="4" t="s">
        <v>272</v>
      </c>
    </row>
    <row r="54" spans="2:2" x14ac:dyDescent="0.35">
      <c r="B54" s="2" t="s">
        <v>63</v>
      </c>
    </row>
    <row r="55" spans="2:2" x14ac:dyDescent="0.35">
      <c r="B55" t="s">
        <v>288</v>
      </c>
    </row>
    <row r="56" spans="2:2" x14ac:dyDescent="0.35">
      <c r="B56" s="3">
        <v>2018</v>
      </c>
    </row>
    <row r="57" spans="2:2" x14ac:dyDescent="0.35">
      <c r="B57" t="s">
        <v>289</v>
      </c>
    </row>
    <row r="58" spans="2:2" x14ac:dyDescent="0.35">
      <c r="B58" s="4" t="s">
        <v>290</v>
      </c>
    </row>
    <row r="59" spans="2:2" x14ac:dyDescent="0.35">
      <c r="B59" s="4"/>
    </row>
    <row r="60" spans="2:2" x14ac:dyDescent="0.35">
      <c r="B60" s="2" t="s">
        <v>587</v>
      </c>
    </row>
    <row r="61" spans="2:2" x14ac:dyDescent="0.35">
      <c r="B61" t="s">
        <v>582</v>
      </c>
    </row>
    <row r="62" spans="2:2" x14ac:dyDescent="0.35">
      <c r="B62" s="3">
        <v>2021</v>
      </c>
    </row>
    <row r="63" spans="2:2" x14ac:dyDescent="0.35">
      <c r="B63" t="s">
        <v>636</v>
      </c>
    </row>
    <row r="64" spans="2:2" x14ac:dyDescent="0.35">
      <c r="B64" s="228" t="s">
        <v>583</v>
      </c>
    </row>
    <row r="65" spans="1:2" x14ac:dyDescent="0.35">
      <c r="B65" t="s">
        <v>708</v>
      </c>
    </row>
    <row r="67" spans="1:2" x14ac:dyDescent="0.35">
      <c r="B67" s="2" t="s">
        <v>588</v>
      </c>
    </row>
    <row r="68" spans="1:2" x14ac:dyDescent="0.35">
      <c r="B68" t="s">
        <v>584</v>
      </c>
    </row>
    <row r="69" spans="1:2" x14ac:dyDescent="0.35">
      <c r="B69" s="3">
        <v>2019</v>
      </c>
    </row>
    <row r="70" spans="1:2" x14ac:dyDescent="0.35">
      <c r="B70" t="s">
        <v>623</v>
      </c>
    </row>
    <row r="71" spans="1:2" x14ac:dyDescent="0.35">
      <c r="B71" s="4" t="s">
        <v>585</v>
      </c>
    </row>
    <row r="72" spans="1:2" x14ac:dyDescent="0.35">
      <c r="B72" t="s">
        <v>586</v>
      </c>
    </row>
    <row r="74" spans="1:2" x14ac:dyDescent="0.35">
      <c r="B74" s="2" t="s">
        <v>589</v>
      </c>
    </row>
    <row r="75" spans="1:2" x14ac:dyDescent="0.35">
      <c r="B75" t="s">
        <v>590</v>
      </c>
    </row>
    <row r="76" spans="1:2" x14ac:dyDescent="0.35">
      <c r="B76" s="3">
        <v>2019</v>
      </c>
    </row>
    <row r="77" spans="1:2" x14ac:dyDescent="0.35">
      <c r="B77" t="s">
        <v>592</v>
      </c>
    </row>
    <row r="78" spans="1:2" x14ac:dyDescent="0.35">
      <c r="B78" s="4" t="s">
        <v>591</v>
      </c>
    </row>
    <row r="79" spans="1:2" x14ac:dyDescent="0.35">
      <c r="B79" s="236"/>
    </row>
    <row r="80" spans="1:2" x14ac:dyDescent="0.35">
      <c r="A80" s="1" t="s">
        <v>23</v>
      </c>
    </row>
    <row r="82" spans="1:1" x14ac:dyDescent="0.35">
      <c r="A82" s="1" t="s">
        <v>602</v>
      </c>
    </row>
    <row r="83" spans="1:1" x14ac:dyDescent="0.35">
      <c r="A83" t="s">
        <v>597</v>
      </c>
    </row>
    <row r="84" spans="1:1" x14ac:dyDescent="0.35">
      <c r="A84" t="s">
        <v>598</v>
      </c>
    </row>
    <row r="85" spans="1:1" x14ac:dyDescent="0.35">
      <c r="A85" t="s">
        <v>599</v>
      </c>
    </row>
    <row r="86" spans="1:1" x14ac:dyDescent="0.35">
      <c r="A86" t="s">
        <v>600</v>
      </c>
    </row>
    <row r="87" spans="1:1" x14ac:dyDescent="0.35">
      <c r="A87" t="s">
        <v>601</v>
      </c>
    </row>
    <row r="89" spans="1:1" x14ac:dyDescent="0.35">
      <c r="A89" s="1" t="s">
        <v>603</v>
      </c>
    </row>
    <row r="90" spans="1:1" x14ac:dyDescent="0.35">
      <c r="A90" t="s">
        <v>617</v>
      </c>
    </row>
    <row r="91" spans="1:1" x14ac:dyDescent="0.35">
      <c r="A91" t="s">
        <v>611</v>
      </c>
    </row>
    <row r="92" spans="1:1" x14ac:dyDescent="0.35">
      <c r="A92" t="s">
        <v>614</v>
      </c>
    </row>
    <row r="93" spans="1:1" x14ac:dyDescent="0.35">
      <c r="A93" t="s">
        <v>615</v>
      </c>
    </row>
    <row r="95" spans="1:1" x14ac:dyDescent="0.35">
      <c r="A95" s="1" t="s">
        <v>607</v>
      </c>
    </row>
    <row r="96" spans="1:1" x14ac:dyDescent="0.35">
      <c r="A96" t="s">
        <v>608</v>
      </c>
    </row>
    <row r="97" spans="1:1" x14ac:dyDescent="0.35">
      <c r="A97" t="s">
        <v>609</v>
      </c>
    </row>
    <row r="98" spans="1:1" x14ac:dyDescent="0.35">
      <c r="A98" t="s">
        <v>610</v>
      </c>
    </row>
    <row r="100" spans="1:1" x14ac:dyDescent="0.35">
      <c r="A100" s="1" t="s">
        <v>604</v>
      </c>
    </row>
    <row r="101" spans="1:1" x14ac:dyDescent="0.35">
      <c r="A101" t="s">
        <v>24</v>
      </c>
    </row>
    <row r="102" spans="1:1" x14ac:dyDescent="0.35">
      <c r="A102" t="s">
        <v>25</v>
      </c>
    </row>
    <row r="103" spans="1:1" x14ac:dyDescent="0.35">
      <c r="A103" t="s">
        <v>26</v>
      </c>
    </row>
    <row r="104" spans="1:1" x14ac:dyDescent="0.35">
      <c r="A104" t="s">
        <v>27</v>
      </c>
    </row>
    <row r="105" spans="1:1" x14ac:dyDescent="0.35">
      <c r="A105" t="s">
        <v>605</v>
      </c>
    </row>
    <row r="106" spans="1:1" x14ac:dyDescent="0.35">
      <c r="A106" t="s">
        <v>28</v>
      </c>
    </row>
    <row r="107" spans="1:1" x14ac:dyDescent="0.35">
      <c r="A107" t="s">
        <v>606</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 ref="B71" r:id="rId11" xr:uid="{000A6849-BB52-4934-B731-3641C10054B8}"/>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topLeftCell="A49" workbookViewId="0">
      <selection activeCell="C58" sqref="C58"/>
    </sheetView>
  </sheetViews>
  <sheetFormatPr defaultRowHeight="14.5" x14ac:dyDescent="0.35"/>
  <cols>
    <col min="1" max="1" width="38.81640625" customWidth="1"/>
    <col min="2" max="2" width="9.1796875" customWidth="1"/>
  </cols>
  <sheetData>
    <row r="1" spans="1:35" x14ac:dyDescent="0.35">
      <c r="A1" s="232" t="s">
        <v>612</v>
      </c>
      <c r="B1" s="232"/>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row>
    <row r="2" spans="1:35" s="1" customFormat="1" x14ac:dyDescent="0.35">
      <c r="B2" s="1">
        <v>2019</v>
      </c>
      <c r="C2" s="1">
        <v>2020</v>
      </c>
      <c r="D2" s="1">
        <v>2021</v>
      </c>
      <c r="E2" s="1">
        <v>2022</v>
      </c>
      <c r="F2" s="1">
        <v>2023</v>
      </c>
      <c r="G2" s="1">
        <v>2024</v>
      </c>
      <c r="H2" s="1">
        <v>2025</v>
      </c>
      <c r="I2" s="1">
        <v>2026</v>
      </c>
      <c r="J2" s="1">
        <v>2027</v>
      </c>
      <c r="K2" s="1">
        <v>2028</v>
      </c>
      <c r="L2" s="1">
        <v>2029</v>
      </c>
      <c r="M2" s="1">
        <v>2030</v>
      </c>
      <c r="N2" s="1">
        <v>2031</v>
      </c>
      <c r="O2" s="1">
        <v>2032</v>
      </c>
      <c r="P2" s="1">
        <v>2033</v>
      </c>
      <c r="Q2" s="1">
        <v>2034</v>
      </c>
      <c r="R2" s="1">
        <v>2035</v>
      </c>
      <c r="S2" s="1">
        <v>2036</v>
      </c>
      <c r="T2" s="1">
        <v>2037</v>
      </c>
      <c r="U2" s="1">
        <v>2038</v>
      </c>
      <c r="V2" s="1">
        <v>2039</v>
      </c>
      <c r="W2" s="1">
        <v>2040</v>
      </c>
      <c r="X2" s="1">
        <v>2041</v>
      </c>
      <c r="Y2" s="1">
        <v>2042</v>
      </c>
      <c r="Z2" s="1">
        <v>2043</v>
      </c>
      <c r="AA2" s="1">
        <v>2044</v>
      </c>
      <c r="AB2" s="1">
        <v>2045</v>
      </c>
      <c r="AC2" s="1">
        <v>2046</v>
      </c>
      <c r="AD2" s="1">
        <v>2047</v>
      </c>
      <c r="AE2" s="1">
        <v>2048</v>
      </c>
      <c r="AF2" s="1">
        <v>2049</v>
      </c>
      <c r="AG2" s="1">
        <v>2050</v>
      </c>
    </row>
    <row r="3" spans="1:35" x14ac:dyDescent="0.35">
      <c r="A3" s="43" t="s">
        <v>244</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c r="AI3" s="8"/>
    </row>
    <row r="4" spans="1:35" x14ac:dyDescent="0.35">
      <c r="A4" s="39" t="s">
        <v>245</v>
      </c>
      <c r="B4">
        <f>'AEO20 Table 1'!C$19/'AEO20 Table 1'!$C$19</f>
        <v>1</v>
      </c>
      <c r="C4">
        <f>'AEO20 Table 1'!D$19/'AEO20 Table 1'!$C$19</f>
        <v>0.90812016497404591</v>
      </c>
      <c r="D4">
        <f>'AEO22 Table 1'!C$19/'AEO20 Table 1'!$C$19</f>
        <v>0.96392274142420653</v>
      </c>
      <c r="E4" s="258">
        <f>'AEO22 Table 1'!D$19/'AEO20 Table 1'!$C$19</f>
        <v>0.93570517606106296</v>
      </c>
      <c r="F4" s="258">
        <f>'AEO22 Table 1'!E$19/'AEO20 Table 1'!$C$19</f>
        <v>0.96221792511733462</v>
      </c>
      <c r="G4" s="258">
        <f>'AEO22 Table 1'!F$19/'AEO20 Table 1'!$C$19</f>
        <v>0.85096965250117951</v>
      </c>
      <c r="H4" s="258">
        <f>'AEO22 Table 1'!G$19/'AEO20 Table 1'!$C$19</f>
        <v>0.82887535106799171</v>
      </c>
      <c r="I4" s="258">
        <f>'AEO22 Table 1'!H$19/'AEO20 Table 1'!$C$19</f>
        <v>0.8352065679531232</v>
      </c>
      <c r="J4" s="258">
        <f>'AEO22 Table 1'!I$19/'AEO20 Table 1'!$C$19</f>
        <v>0.82525172292560467</v>
      </c>
      <c r="K4" s="258">
        <f>'AEO22 Table 1'!J$19/'AEO20 Table 1'!$C$19</f>
        <v>0.81829016246195663</v>
      </c>
      <c r="L4" s="258">
        <f>'AEO22 Table 1'!K$19/'AEO20 Table 1'!$C$19</f>
        <v>0.79898480344355949</v>
      </c>
      <c r="M4" s="258">
        <f>'AEO22 Table 1'!L$19/'AEO20 Table 1'!$C$19</f>
        <v>0.7894494014425687</v>
      </c>
      <c r="N4" s="258">
        <f>'AEO22 Table 1'!M$19/'AEO20 Table 1'!$C$19</f>
        <v>0.78447032090560187</v>
      </c>
      <c r="O4" s="258">
        <f>'AEO22 Table 1'!N$19/'AEO20 Table 1'!$C$19</f>
        <v>0.77817174865517735</v>
      </c>
      <c r="P4" s="258">
        <f>'AEO22 Table 1'!O$19/'AEO20 Table 1'!$C$19</f>
        <v>0.77817381197294666</v>
      </c>
      <c r="Q4" s="258">
        <f>'AEO22 Table 1'!P$19/'AEO20 Table 1'!$C$19</f>
        <v>0.74696944675892196</v>
      </c>
      <c r="R4" s="258">
        <f>'AEO22 Table 1'!Q$19/'AEO20 Table 1'!$C$19</f>
        <v>0.73622059283983043</v>
      </c>
      <c r="S4" s="258">
        <f>'AEO22 Table 1'!R$19/'AEO20 Table 1'!$C$19</f>
        <v>0.71719636086749838</v>
      </c>
      <c r="T4" s="258">
        <f>'AEO22 Table 1'!S$19/'AEO20 Table 1'!$C$19</f>
        <v>0.70873123126940385</v>
      </c>
      <c r="U4" s="258">
        <f>'AEO22 Table 1'!T$19/'AEO20 Table 1'!$C$19</f>
        <v>0.70914853728824179</v>
      </c>
      <c r="V4" s="258">
        <f>'AEO22 Table 1'!U$19/'AEO20 Table 1'!$C$19</f>
        <v>0.70419141634753402</v>
      </c>
      <c r="W4" s="258">
        <f>'AEO22 Table 1'!V$19/'AEO20 Table 1'!$C$19</f>
        <v>0.69707090672573058</v>
      </c>
      <c r="X4" s="258">
        <f>'AEO22 Table 1'!W$19/'AEO20 Table 1'!$C$19</f>
        <v>0.69219027592232696</v>
      </c>
      <c r="Y4" s="258">
        <f>'AEO22 Table 1'!X$19/'AEO20 Table 1'!$C$19</f>
        <v>0.68876339986722546</v>
      </c>
      <c r="Z4" s="258">
        <f>'AEO22 Table 1'!Y$19/'AEO20 Table 1'!$C$19</f>
        <v>0.67990159742798595</v>
      </c>
      <c r="AA4" s="258">
        <f>'AEO22 Table 1'!Z$19/'AEO20 Table 1'!$C$19</f>
        <v>0.67411450691458308</v>
      </c>
      <c r="AB4" s="258">
        <f>'AEO22 Table 1'!AA$19/'AEO20 Table 1'!$C$19</f>
        <v>0.66933321012378655</v>
      </c>
      <c r="AC4" s="258">
        <f>'AEO22 Table 1'!AB$19/'AEO20 Table 1'!$C$19</f>
        <v>0.66608318987748083</v>
      </c>
      <c r="AD4" s="258">
        <f>'AEO22 Table 1'!AC$19/'AEO20 Table 1'!$C$19</f>
        <v>0.66252042960928792</v>
      </c>
      <c r="AE4" s="258">
        <f>'AEO22 Table 1'!AD$19/'AEO20 Table 1'!$C$19</f>
        <v>0.66244386578206338</v>
      </c>
      <c r="AF4" s="258">
        <f>'AEO22 Table 1'!AE$19/'AEO20 Table 1'!$C$19</f>
        <v>0.66245138215393717</v>
      </c>
      <c r="AG4" s="258">
        <f>'AEO22 Table 1'!AF$19/'AEO20 Table 1'!$C$19</f>
        <v>0.6641278278414815</v>
      </c>
    </row>
    <row r="5" spans="1:35" x14ac:dyDescent="0.35">
      <c r="A5" s="39" t="s">
        <v>235</v>
      </c>
      <c r="B5">
        <f>'AEO20 Table 1'!C$18/'AEO20 Table 1'!$C$18</f>
        <v>1</v>
      </c>
      <c r="C5">
        <f>'AEO20 Table 1'!D$18/'AEO20 Table 1'!$C$18</f>
        <v>1.0213665128120504</v>
      </c>
      <c r="D5">
        <f>'AEO22 Table 1'!C$18/'AEO20 Table 1'!$C$18</f>
        <v>0.99939101684863652</v>
      </c>
      <c r="E5" s="258">
        <f>'AEO22 Table 1'!D$18/'AEO20 Table 1'!$C$18</f>
        <v>1.0366240618431073</v>
      </c>
      <c r="F5" s="258">
        <f>'AEO22 Table 1'!E$18/'AEO20 Table 1'!$C$18</f>
        <v>1.0472666726855342</v>
      </c>
      <c r="G5" s="258">
        <f>'AEO22 Table 1'!F$18/'AEO20 Table 1'!$C$18</f>
        <v>1.0576454375158777</v>
      </c>
      <c r="H5" s="258">
        <f>'AEO22 Table 1'!G$18/'AEO20 Table 1'!$C$18</f>
        <v>1.0598235186996066</v>
      </c>
      <c r="I5" s="258">
        <f>'AEO22 Table 1'!H$18/'AEO20 Table 1'!$C$18</f>
        <v>1.0623197053417934</v>
      </c>
      <c r="J5" s="258">
        <f>'AEO22 Table 1'!I$18/'AEO20 Table 1'!$C$18</f>
        <v>1.0666554748971908</v>
      </c>
      <c r="K5" s="258">
        <f>'AEO22 Table 1'!J$18/'AEO20 Table 1'!$C$18</f>
        <v>1.0823565956026655</v>
      </c>
      <c r="L5" s="258">
        <f>'AEO22 Table 1'!K$18/'AEO20 Table 1'!$C$18</f>
        <v>1.0897053191036699</v>
      </c>
      <c r="M5" s="258">
        <f>'AEO22 Table 1'!L$18/'AEO20 Table 1'!$C$18</f>
        <v>1.0928659528640878</v>
      </c>
      <c r="N5" s="258">
        <f>'AEO22 Table 1'!M$18/'AEO20 Table 1'!$C$18</f>
        <v>1.1018789595284755</v>
      </c>
      <c r="O5" s="258">
        <f>'AEO22 Table 1'!N$18/'AEO20 Table 1'!$C$18</f>
        <v>1.1139093180388737</v>
      </c>
      <c r="P5" s="258">
        <f>'AEO22 Table 1'!O$18/'AEO20 Table 1'!$C$18</f>
        <v>1.1184887088669209</v>
      </c>
      <c r="Q5" s="258">
        <f>'AEO22 Table 1'!P$18/'AEO20 Table 1'!$C$18</f>
        <v>1.1212367803525789</v>
      </c>
      <c r="R5" s="258">
        <f>'AEO22 Table 1'!Q$18/'AEO20 Table 1'!$C$18</f>
        <v>1.1211429678146803</v>
      </c>
      <c r="S5" s="258">
        <f>'AEO22 Table 1'!R$18/'AEO20 Table 1'!$C$18</f>
        <v>1.1243235742055915</v>
      </c>
      <c r="T5" s="258">
        <f>'AEO22 Table 1'!S$18/'AEO20 Table 1'!$C$18</f>
        <v>1.1298049547978475</v>
      </c>
      <c r="U5" s="258">
        <f>'AEO22 Table 1'!T$18/'AEO20 Table 1'!$C$18</f>
        <v>1.137139756282926</v>
      </c>
      <c r="V5" s="258">
        <f>'AEO22 Table 1'!U$18/'AEO20 Table 1'!$C$18</f>
        <v>1.1430680139779279</v>
      </c>
      <c r="W5" s="258">
        <f>'AEO22 Table 1'!V$18/'AEO20 Table 1'!$C$18</f>
        <v>1.1515136354661031</v>
      </c>
      <c r="X5" s="258">
        <f>'AEO22 Table 1'!W$18/'AEO20 Table 1'!$C$18</f>
        <v>1.1609739394148042</v>
      </c>
      <c r="Y5" s="258">
        <f>'AEO22 Table 1'!X$18/'AEO20 Table 1'!$C$18</f>
        <v>1.169712987697392</v>
      </c>
      <c r="Z5" s="258">
        <f>'AEO22 Table 1'!Y$18/'AEO20 Table 1'!$C$18</f>
        <v>1.176979747780692</v>
      </c>
      <c r="AA5" s="258">
        <f>'AEO22 Table 1'!Z$18/'AEO20 Table 1'!$C$18</f>
        <v>1.1918713186667371</v>
      </c>
      <c r="AB5" s="258">
        <f>'AEO22 Table 1'!AA$18/'AEO20 Table 1'!$C$18</f>
        <v>1.2004308373717218</v>
      </c>
      <c r="AC5" s="258">
        <f>'AEO22 Table 1'!AB$18/'AEO20 Table 1'!$C$18</f>
        <v>1.2075777896841671</v>
      </c>
      <c r="AD5" s="258">
        <f>'AEO22 Table 1'!AC$18/'AEO20 Table 1'!$C$18</f>
        <v>1.2148090584310929</v>
      </c>
      <c r="AE5" s="258">
        <f>'AEO22 Table 1'!AD$18/'AEO20 Table 1'!$C$18</f>
        <v>1.2217458359236359</v>
      </c>
      <c r="AF5" s="258">
        <f>'AEO22 Table 1'!AE$18/'AEO20 Table 1'!$C$18</f>
        <v>1.2275799449354858</v>
      </c>
      <c r="AG5" s="258">
        <f>'AEO22 Table 1'!AF$18/'AEO20 Table 1'!$C$18</f>
        <v>1.2369532993118855</v>
      </c>
    </row>
    <row r="6" spans="1:35" x14ac:dyDescent="0.35">
      <c r="A6" s="39" t="s">
        <v>237</v>
      </c>
      <c r="B6">
        <f>'AEO20 Table 1'!C$20/'AEO20 Table 1'!$C$20</f>
        <v>1</v>
      </c>
      <c r="C6">
        <f>'AEO20 Table 1'!D$20/'AEO20 Table 1'!$C$20</f>
        <v>0.98213005483195503</v>
      </c>
      <c r="D6">
        <f>'AEO22 Table 1'!C$20/'AEO20 Table 1'!$C$20</f>
        <v>0.9617263432834231</v>
      </c>
      <c r="E6" s="258">
        <f>'AEO22 Table 1'!D$20/'AEO20 Table 1'!$C$20</f>
        <v>0.96906391566617478</v>
      </c>
      <c r="F6" s="258">
        <f>'AEO22 Table 1'!E$20/'AEO20 Table 1'!$C$20</f>
        <v>0.97136936359547565</v>
      </c>
      <c r="G6" s="258">
        <f>'AEO22 Table 1'!F$20/'AEO20 Table 1'!$C$20</f>
        <v>0.97568929553573491</v>
      </c>
      <c r="H6" s="258">
        <f>'AEO22 Table 1'!G$20/'AEO20 Table 1'!$C$20</f>
        <v>0.96678878387977008</v>
      </c>
      <c r="I6" s="258">
        <f>'AEO22 Table 1'!H$20/'AEO20 Table 1'!$C$20</f>
        <v>0.95635055692886095</v>
      </c>
      <c r="J6" s="258">
        <f>'AEO22 Table 1'!I$20/'AEO20 Table 1'!$C$20</f>
        <v>0.93912151396922872</v>
      </c>
      <c r="K6" s="258">
        <f>'AEO22 Table 1'!J$20/'AEO20 Table 1'!$C$20</f>
        <v>0.8926301693464479</v>
      </c>
      <c r="L6" s="258">
        <f>'AEO22 Table 1'!K$20/'AEO20 Table 1'!$C$20</f>
        <v>0.88440715243075074</v>
      </c>
      <c r="M6" s="258">
        <f>'AEO22 Table 1'!L$20/'AEO20 Table 1'!$C$20</f>
        <v>0.87431862692504547</v>
      </c>
      <c r="N6" s="258">
        <f>'AEO22 Table 1'!M$20/'AEO20 Table 1'!$C$20</f>
        <v>0.87567065584475112</v>
      </c>
      <c r="O6" s="258">
        <f>'AEO22 Table 1'!N$20/'AEO20 Table 1'!$C$20</f>
        <v>0.87660867993803193</v>
      </c>
      <c r="P6" s="258">
        <f>'AEO22 Table 1'!O$20/'AEO20 Table 1'!$C$20</f>
        <v>0.82625107971653466</v>
      </c>
      <c r="Q6" s="258">
        <f>'AEO22 Table 1'!P$20/'AEO20 Table 1'!$C$20</f>
        <v>0.82710999762444604</v>
      </c>
      <c r="R6" s="258">
        <f>'AEO22 Table 1'!Q$20/'AEO20 Table 1'!$C$20</f>
        <v>0.82884760998661122</v>
      </c>
      <c r="S6" s="258">
        <f>'AEO22 Table 1'!R$20/'AEO20 Table 1'!$C$20</f>
        <v>0.83013924346539103</v>
      </c>
      <c r="T6" s="258">
        <f>'AEO22 Table 1'!S$20/'AEO20 Table 1'!$C$20</f>
        <v>0.82249412802365041</v>
      </c>
      <c r="U6" s="258">
        <f>'AEO22 Table 1'!T$20/'AEO20 Table 1'!$C$20</f>
        <v>0.82275465737666376</v>
      </c>
      <c r="V6" s="258">
        <f>'AEO22 Table 1'!U$20/'AEO20 Table 1'!$C$20</f>
        <v>0.82224911200938477</v>
      </c>
      <c r="W6" s="258">
        <f>'AEO22 Table 1'!V$20/'AEO20 Table 1'!$C$20</f>
        <v>0.82281718442138685</v>
      </c>
      <c r="X6" s="258">
        <f>'AEO22 Table 1'!W$20/'AEO20 Table 1'!$C$20</f>
        <v>0.8242831357218191</v>
      </c>
      <c r="Y6" s="258">
        <f>'AEO22 Table 1'!X$20/'AEO20 Table 1'!$C$20</f>
        <v>0.82584998293532741</v>
      </c>
      <c r="Z6" s="258">
        <f>'AEO22 Table 1'!Y$20/'AEO20 Table 1'!$C$20</f>
        <v>0.82692158753324418</v>
      </c>
      <c r="AA6" s="258">
        <f>'AEO22 Table 1'!Z$20/'AEO20 Table 1'!$C$20</f>
        <v>0.82786423010141941</v>
      </c>
      <c r="AB6" s="258">
        <f>'AEO22 Table 1'!AA$20/'AEO20 Table 1'!$C$20</f>
        <v>0.8288760313705763</v>
      </c>
      <c r="AC6" s="258">
        <f>'AEO22 Table 1'!AB$20/'AEO20 Table 1'!$C$20</f>
        <v>0.82940419542259414</v>
      </c>
      <c r="AD6" s="258">
        <f>'AEO22 Table 1'!AC$20/'AEO20 Table 1'!$C$20</f>
        <v>0.82993034629324769</v>
      </c>
      <c r="AE6" s="258">
        <f>'AEO22 Table 1'!AD$20/'AEO20 Table 1'!$C$20</f>
        <v>0.81818201196398155</v>
      </c>
      <c r="AF6" s="258">
        <f>'AEO22 Table 1'!AE$20/'AEO20 Table 1'!$C$20</f>
        <v>0.81857908238246047</v>
      </c>
      <c r="AG6" s="258">
        <f>'AEO22 Table 1'!AF$20/'AEO20 Table 1'!$C$20</f>
        <v>0.81915236538152281</v>
      </c>
    </row>
    <row r="7" spans="1:35" x14ac:dyDescent="0.35">
      <c r="A7" s="40" t="s">
        <v>247</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c r="AI7" s="8"/>
    </row>
    <row r="8" spans="1:35" x14ac:dyDescent="0.35">
      <c r="A8" s="40" t="s">
        <v>248</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c r="AI8" s="8"/>
    </row>
    <row r="9" spans="1:35" x14ac:dyDescent="0.35">
      <c r="A9" s="40" t="s">
        <v>249</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c r="AI9" s="8"/>
    </row>
    <row r="10" spans="1:35" x14ac:dyDescent="0.35">
      <c r="A10" s="39" t="s">
        <v>238</v>
      </c>
      <c r="B10">
        <f>'AEO20 Table 1'!C$22/'AEO20 Table 1'!$C$22</f>
        <v>1</v>
      </c>
      <c r="C10">
        <f>'AEO20 Table 1'!D$22/'AEO20 Table 1'!$C$22</f>
        <v>0.98791071006677489</v>
      </c>
      <c r="D10">
        <f>'AEO22 Table 1'!C$22/'AEO20 Table 1'!$C$22</f>
        <v>0.97396656705034834</v>
      </c>
      <c r="E10" s="258">
        <f>'AEO22 Table 1'!D$22/'AEO20 Table 1'!$C$22</f>
        <v>1.0073244935940213</v>
      </c>
      <c r="F10" s="258">
        <f>'AEO22 Table 1'!E$22/'AEO20 Table 1'!$C$22</f>
        <v>0.99082583447664141</v>
      </c>
      <c r="G10" s="258">
        <f>'AEO22 Table 1'!F$22/'AEO20 Table 1'!$C$22</f>
        <v>0.99413928599554846</v>
      </c>
      <c r="H10" s="258">
        <f>'AEO22 Table 1'!G$22/'AEO20 Table 1'!$C$22</f>
        <v>1.0027522289323922</v>
      </c>
      <c r="I10" s="258">
        <f>'AEO22 Table 1'!H$22/'AEO20 Table 1'!$C$22</f>
        <v>1.0052346233715634</v>
      </c>
      <c r="J10" s="258">
        <f>'AEO22 Table 1'!I$22/'AEO20 Table 1'!$C$22</f>
        <v>1.0060837108667451</v>
      </c>
      <c r="K10" s="258">
        <f>'AEO22 Table 1'!J$22/'AEO20 Table 1'!$C$22</f>
        <v>1.0067299043766245</v>
      </c>
      <c r="L10" s="258">
        <f>'AEO22 Table 1'!K$22/'AEO20 Table 1'!$C$22</f>
        <v>1.008711384860254</v>
      </c>
      <c r="M10" s="258">
        <f>'AEO22 Table 1'!L$22/'AEO20 Table 1'!$C$22</f>
        <v>1.0122438955645179</v>
      </c>
      <c r="N10" s="258">
        <f>'AEO22 Table 1'!M$22/'AEO20 Table 1'!$C$22</f>
        <v>1.0153467849904048</v>
      </c>
      <c r="O10" s="258">
        <f>'AEO22 Table 1'!N$22/'AEO20 Table 1'!$C$22</f>
        <v>1.0173871233819256</v>
      </c>
      <c r="P10" s="258">
        <f>'AEO22 Table 1'!O$22/'AEO20 Table 1'!$C$22</f>
        <v>1.0198031990516419</v>
      </c>
      <c r="Q10" s="258">
        <f>'AEO22 Table 1'!P$22/'AEO20 Table 1'!$C$22</f>
        <v>1.0211181759022463</v>
      </c>
      <c r="R10" s="258">
        <f>'AEO22 Table 1'!Q$22/'AEO20 Table 1'!$C$22</f>
        <v>1.0255911696558471</v>
      </c>
      <c r="S10" s="258">
        <f>'AEO22 Table 1'!R$22/'AEO20 Table 1'!$C$22</f>
        <v>1.0263318674122002</v>
      </c>
      <c r="T10" s="258">
        <f>'AEO22 Table 1'!S$22/'AEO20 Table 1'!$C$22</f>
        <v>1.0308133582581376</v>
      </c>
      <c r="U10" s="258">
        <f>'AEO22 Table 1'!T$22/'AEO20 Table 1'!$C$22</f>
        <v>1.0416401046178589</v>
      </c>
      <c r="V10" s="258">
        <f>'AEO22 Table 1'!U$22/'AEO20 Table 1'!$C$22</f>
        <v>1.0457674117856743</v>
      </c>
      <c r="W10" s="258">
        <f>'AEO22 Table 1'!V$22/'AEO20 Table 1'!$C$22</f>
        <v>1.0531501415491236</v>
      </c>
      <c r="X10" s="258">
        <f>'AEO22 Table 1'!W$22/'AEO20 Table 1'!$C$22</f>
        <v>1.0617701308552221</v>
      </c>
      <c r="Y10" s="258">
        <f>'AEO22 Table 1'!X$22/'AEO20 Table 1'!$C$22</f>
        <v>1.0694098458503103</v>
      </c>
      <c r="Z10" s="258">
        <f>'AEO22 Table 1'!Y$22/'AEO20 Table 1'!$C$22</f>
        <v>1.0808272437504922</v>
      </c>
      <c r="AA10" s="258">
        <f>'AEO22 Table 1'!Z$22/'AEO20 Table 1'!$C$22</f>
        <v>1.0914734787096025</v>
      </c>
      <c r="AB10" s="258">
        <f>'AEO22 Table 1'!AA$22/'AEO20 Table 1'!$C$22</f>
        <v>1.0988472968884064</v>
      </c>
      <c r="AC10" s="258">
        <f>'AEO22 Table 1'!AB$22/'AEO20 Table 1'!$C$22</f>
        <v>1.1089944831073661</v>
      </c>
      <c r="AD10" s="258">
        <f>'AEO22 Table 1'!AC$22/'AEO20 Table 1'!$C$22</f>
        <v>1.1169500412419848</v>
      </c>
      <c r="AE10" s="258">
        <f>'AEO22 Table 1'!AD$22/'AEO20 Table 1'!$C$22</f>
        <v>1.1304063268106062</v>
      </c>
      <c r="AF10" s="258">
        <f>'AEO22 Table 1'!AE$22/'AEO20 Table 1'!$C$22</f>
        <v>1.1406764099992126</v>
      </c>
      <c r="AG10" s="258">
        <f>'AEO22 Table 1'!AF$22/'AEO20 Table 1'!$C$22</f>
        <v>1.1514291694817604</v>
      </c>
    </row>
    <row r="11" spans="1:35" x14ac:dyDescent="0.35">
      <c r="A11" s="39" t="s">
        <v>239</v>
      </c>
      <c r="B11">
        <f>'AEO20 Table 1'!C$16/'AEO20 Table 1'!$C$16</f>
        <v>1</v>
      </c>
      <c r="C11">
        <f>'AEO20 Table 1'!D$16/'AEO20 Table 1'!$C$16</f>
        <v>1.1332856068157029</v>
      </c>
      <c r="D11">
        <f>'AEO22 Table 1'!C$16/'AEO20 Table 1'!$C$16</f>
        <v>0.90486771432282076</v>
      </c>
      <c r="E11" s="258">
        <f>'AEO22 Table 1'!D$16/'AEO20 Table 1'!$C$16</f>
        <v>0.96521480330070497</v>
      </c>
      <c r="F11" s="258">
        <f>'AEO22 Table 1'!E$16/'AEO20 Table 1'!$C$16</f>
        <v>0.99560972786904023</v>
      </c>
      <c r="G11" s="258">
        <f>'AEO22 Table 1'!F$16/'AEO20 Table 1'!$C$16</f>
        <v>1.0212726752045955</v>
      </c>
      <c r="H11" s="258">
        <f>'AEO22 Table 1'!G$16/'AEO20 Table 1'!$C$16</f>
        <v>1.0564625997498927</v>
      </c>
      <c r="I11" s="258">
        <f>'AEO22 Table 1'!H$16/'AEO20 Table 1'!$C$16</f>
        <v>1.0717308161929562</v>
      </c>
      <c r="J11" s="258">
        <f>'AEO22 Table 1'!I$16/'AEO20 Table 1'!$C$16</f>
        <v>1.0682530852835177</v>
      </c>
      <c r="K11" s="258">
        <f>'AEO22 Table 1'!J$16/'AEO20 Table 1'!$C$16</f>
        <v>1.0848436469754823</v>
      </c>
      <c r="L11" s="258">
        <f>'AEO22 Table 1'!K$16/'AEO20 Table 1'!$C$16</f>
        <v>1.0817743534292066</v>
      </c>
      <c r="M11" s="258">
        <f>'AEO22 Table 1'!L$16/'AEO20 Table 1'!$C$16</f>
        <v>1.0767541271892693</v>
      </c>
      <c r="N11" s="258">
        <f>'AEO22 Table 1'!M$16/'AEO20 Table 1'!$C$16</f>
        <v>1.0677564785545786</v>
      </c>
      <c r="O11" s="258">
        <f>'AEO22 Table 1'!N$16/'AEO20 Table 1'!$C$16</f>
        <v>1.0571604965942338</v>
      </c>
      <c r="P11" s="258">
        <f>'AEO22 Table 1'!O$16/'AEO20 Table 1'!$C$16</f>
        <v>1.0621434714723683</v>
      </c>
      <c r="Q11" s="258">
        <f>'AEO22 Table 1'!P$16/'AEO20 Table 1'!$C$16</f>
        <v>1.0489102961436407</v>
      </c>
      <c r="R11" s="258">
        <f>'AEO22 Table 1'!Q$16/'AEO20 Table 1'!$C$16</f>
        <v>1.0386951449292736</v>
      </c>
      <c r="S11" s="258">
        <f>'AEO22 Table 1'!R$16/'AEO20 Table 1'!$C$16</f>
        <v>1.0297715694951488</v>
      </c>
      <c r="T11" s="258">
        <f>'AEO22 Table 1'!S$16/'AEO20 Table 1'!$C$16</f>
        <v>1.0184084203384314</v>
      </c>
      <c r="U11" s="258">
        <f>'AEO22 Table 1'!T$16/'AEO20 Table 1'!$C$16</f>
        <v>1.0134803853618235</v>
      </c>
      <c r="V11" s="258">
        <f>'AEO22 Table 1'!U$16/'AEO20 Table 1'!$C$16</f>
        <v>1.0136530536237649</v>
      </c>
      <c r="W11" s="258">
        <f>'AEO22 Table 1'!V$16/'AEO20 Table 1'!$C$16</f>
        <v>1.0227363725810923</v>
      </c>
      <c r="X11" s="258">
        <f>'AEO22 Table 1'!W$16/'AEO20 Table 1'!$C$16</f>
        <v>1.0242538384326438</v>
      </c>
      <c r="Y11" s="258">
        <f>'AEO22 Table 1'!X$16/'AEO20 Table 1'!$C$16</f>
        <v>1.0267722101092387</v>
      </c>
      <c r="Z11" s="258">
        <f>'AEO22 Table 1'!Y$16/'AEO20 Table 1'!$C$16</f>
        <v>1.0206399877671839</v>
      </c>
      <c r="AA11" s="258">
        <f>'AEO22 Table 1'!Z$16/'AEO20 Table 1'!$C$16</f>
        <v>1.0229987330632233</v>
      </c>
      <c r="AB11" s="258">
        <f>'AEO22 Table 1'!AA$16/'AEO20 Table 1'!$C$16</f>
        <v>1.0286251334547609</v>
      </c>
      <c r="AC11" s="258">
        <f>'AEO22 Table 1'!AB$16/'AEO20 Table 1'!$C$16</f>
        <v>1.0340405208911807</v>
      </c>
      <c r="AD11" s="258">
        <f>'AEO22 Table 1'!AC$16/'AEO20 Table 1'!$C$16</f>
        <v>1.0266502255659766</v>
      </c>
      <c r="AE11" s="258">
        <f>'AEO22 Table 1'!AD$16/'AEO20 Table 1'!$C$16</f>
        <v>1.0233484038650515</v>
      </c>
      <c r="AF11" s="258">
        <f>'AEO22 Table 1'!AE$16/'AEO20 Table 1'!$C$16</f>
        <v>1.0369772480083992</v>
      </c>
      <c r="AG11" s="258">
        <f>'AEO22 Table 1'!AF$16/'AEO20 Table 1'!$C$16</f>
        <v>1.0489711322250754</v>
      </c>
    </row>
    <row r="12" spans="1:35" x14ac:dyDescent="0.35">
      <c r="A12" s="39" t="s">
        <v>250</v>
      </c>
      <c r="B12">
        <f>'AEO20 Table 1'!C$16/'AEO20 Table 1'!$C$16</f>
        <v>1</v>
      </c>
      <c r="C12">
        <f>'AEO20 Table 1'!D$16/'AEO20 Table 1'!$C$16</f>
        <v>1.1332856068157029</v>
      </c>
      <c r="D12">
        <f>'AEO22 Table 1'!C$16/'AEO20 Table 1'!$C$16</f>
        <v>0.90486771432282076</v>
      </c>
      <c r="E12" s="258">
        <f>'AEO22 Table 1'!D$16/'AEO20 Table 1'!$C$16</f>
        <v>0.96521480330070497</v>
      </c>
      <c r="F12" s="258">
        <f>'AEO22 Table 1'!E$16/'AEO20 Table 1'!$C$16</f>
        <v>0.99560972786904023</v>
      </c>
      <c r="G12" s="258">
        <f>'AEO22 Table 1'!F$16/'AEO20 Table 1'!$C$16</f>
        <v>1.0212726752045955</v>
      </c>
      <c r="H12" s="258">
        <f>'AEO22 Table 1'!G$16/'AEO20 Table 1'!$C$16</f>
        <v>1.0564625997498927</v>
      </c>
      <c r="I12" s="258">
        <f>'AEO22 Table 1'!H$16/'AEO20 Table 1'!$C$16</f>
        <v>1.0717308161929562</v>
      </c>
      <c r="J12" s="258">
        <f>'AEO22 Table 1'!I$16/'AEO20 Table 1'!$C$16</f>
        <v>1.0682530852835177</v>
      </c>
      <c r="K12" s="258">
        <f>'AEO22 Table 1'!J$16/'AEO20 Table 1'!$C$16</f>
        <v>1.0848436469754823</v>
      </c>
      <c r="L12" s="258">
        <f>'AEO22 Table 1'!K$16/'AEO20 Table 1'!$C$16</f>
        <v>1.0817743534292066</v>
      </c>
      <c r="M12" s="258">
        <f>'AEO22 Table 1'!L$16/'AEO20 Table 1'!$C$16</f>
        <v>1.0767541271892693</v>
      </c>
      <c r="N12" s="258">
        <f>'AEO22 Table 1'!M$16/'AEO20 Table 1'!$C$16</f>
        <v>1.0677564785545786</v>
      </c>
      <c r="O12" s="258">
        <f>'AEO22 Table 1'!N$16/'AEO20 Table 1'!$C$16</f>
        <v>1.0571604965942338</v>
      </c>
      <c r="P12" s="258">
        <f>'AEO22 Table 1'!O$16/'AEO20 Table 1'!$C$16</f>
        <v>1.0621434714723683</v>
      </c>
      <c r="Q12" s="258">
        <f>'AEO22 Table 1'!P$16/'AEO20 Table 1'!$C$16</f>
        <v>1.0489102961436407</v>
      </c>
      <c r="R12" s="258">
        <f>'AEO22 Table 1'!Q$16/'AEO20 Table 1'!$C$16</f>
        <v>1.0386951449292736</v>
      </c>
      <c r="S12" s="258">
        <f>'AEO22 Table 1'!R$16/'AEO20 Table 1'!$C$16</f>
        <v>1.0297715694951488</v>
      </c>
      <c r="T12" s="258">
        <f>'AEO22 Table 1'!S$16/'AEO20 Table 1'!$C$16</f>
        <v>1.0184084203384314</v>
      </c>
      <c r="U12" s="258">
        <f>'AEO22 Table 1'!T$16/'AEO20 Table 1'!$C$16</f>
        <v>1.0134803853618235</v>
      </c>
      <c r="V12" s="258">
        <f>'AEO22 Table 1'!U$16/'AEO20 Table 1'!$C$16</f>
        <v>1.0136530536237649</v>
      </c>
      <c r="W12" s="258">
        <f>'AEO22 Table 1'!V$16/'AEO20 Table 1'!$C$16</f>
        <v>1.0227363725810923</v>
      </c>
      <c r="X12" s="258">
        <f>'AEO22 Table 1'!W$16/'AEO20 Table 1'!$C$16</f>
        <v>1.0242538384326438</v>
      </c>
      <c r="Y12" s="258">
        <f>'AEO22 Table 1'!X$16/'AEO20 Table 1'!$C$16</f>
        <v>1.0267722101092387</v>
      </c>
      <c r="Z12" s="258">
        <f>'AEO22 Table 1'!Y$16/'AEO20 Table 1'!$C$16</f>
        <v>1.0206399877671839</v>
      </c>
      <c r="AA12" s="258">
        <f>'AEO22 Table 1'!Z$16/'AEO20 Table 1'!$C$16</f>
        <v>1.0229987330632233</v>
      </c>
      <c r="AB12" s="258">
        <f>'AEO22 Table 1'!AA$16/'AEO20 Table 1'!$C$16</f>
        <v>1.0286251334547609</v>
      </c>
      <c r="AC12" s="258">
        <f>'AEO22 Table 1'!AB$16/'AEO20 Table 1'!$C$16</f>
        <v>1.0340405208911807</v>
      </c>
      <c r="AD12" s="258">
        <f>'AEO22 Table 1'!AC$16/'AEO20 Table 1'!$C$16</f>
        <v>1.0266502255659766</v>
      </c>
      <c r="AE12" s="258">
        <f>'AEO22 Table 1'!AD$16/'AEO20 Table 1'!$C$16</f>
        <v>1.0233484038650515</v>
      </c>
      <c r="AF12" s="258">
        <f>'AEO22 Table 1'!AE$16/'AEO20 Table 1'!$C$16</f>
        <v>1.0369772480083992</v>
      </c>
      <c r="AG12" s="258">
        <f>'AEO22 Table 1'!AF$16/'AEO20 Table 1'!$C$16</f>
        <v>1.0489711322250754</v>
      </c>
    </row>
    <row r="13" spans="1:35" x14ac:dyDescent="0.35">
      <c r="A13" s="39" t="s">
        <v>251</v>
      </c>
      <c r="B13">
        <f>'AEO20 Table 1'!C$22/'AEO20 Table 1'!$C$22</f>
        <v>1</v>
      </c>
      <c r="C13">
        <f>'AEO20 Table 1'!D$22/'AEO20 Table 1'!$C$22</f>
        <v>0.98791071006677489</v>
      </c>
      <c r="D13">
        <f>'AEO22 Table 1'!C$22/'AEO20 Table 1'!$C$22</f>
        <v>0.97396656705034834</v>
      </c>
      <c r="E13" s="258">
        <f>'AEO22 Table 1'!D$22/'AEO20 Table 1'!$C$22</f>
        <v>1.0073244935940213</v>
      </c>
      <c r="F13" s="258">
        <f>'AEO22 Table 1'!E$22/'AEO20 Table 1'!$C$22</f>
        <v>0.99082583447664141</v>
      </c>
      <c r="G13" s="258">
        <f>'AEO22 Table 1'!F$22/'AEO20 Table 1'!$C$22</f>
        <v>0.99413928599554846</v>
      </c>
      <c r="H13" s="258">
        <f>'AEO22 Table 1'!G$22/'AEO20 Table 1'!$C$22</f>
        <v>1.0027522289323922</v>
      </c>
      <c r="I13" s="258">
        <f>'AEO22 Table 1'!H$22/'AEO20 Table 1'!$C$22</f>
        <v>1.0052346233715634</v>
      </c>
      <c r="J13" s="258">
        <f>'AEO22 Table 1'!I$22/'AEO20 Table 1'!$C$22</f>
        <v>1.0060837108667451</v>
      </c>
      <c r="K13" s="258">
        <f>'AEO22 Table 1'!J$22/'AEO20 Table 1'!$C$22</f>
        <v>1.0067299043766245</v>
      </c>
      <c r="L13" s="258">
        <f>'AEO22 Table 1'!K$22/'AEO20 Table 1'!$C$22</f>
        <v>1.008711384860254</v>
      </c>
      <c r="M13" s="258">
        <f>'AEO22 Table 1'!L$22/'AEO20 Table 1'!$C$22</f>
        <v>1.0122438955645179</v>
      </c>
      <c r="N13" s="258">
        <f>'AEO22 Table 1'!M$22/'AEO20 Table 1'!$C$22</f>
        <v>1.0153467849904048</v>
      </c>
      <c r="O13" s="258">
        <f>'AEO22 Table 1'!N$22/'AEO20 Table 1'!$C$22</f>
        <v>1.0173871233819256</v>
      </c>
      <c r="P13" s="258">
        <f>'AEO22 Table 1'!O$22/'AEO20 Table 1'!$C$22</f>
        <v>1.0198031990516419</v>
      </c>
      <c r="Q13" s="258">
        <f>'AEO22 Table 1'!P$22/'AEO20 Table 1'!$C$22</f>
        <v>1.0211181759022463</v>
      </c>
      <c r="R13" s="258">
        <f>'AEO22 Table 1'!Q$22/'AEO20 Table 1'!$C$22</f>
        <v>1.0255911696558471</v>
      </c>
      <c r="S13" s="258">
        <f>'AEO22 Table 1'!R$22/'AEO20 Table 1'!$C$22</f>
        <v>1.0263318674122002</v>
      </c>
      <c r="T13" s="258">
        <f>'AEO22 Table 1'!S$22/'AEO20 Table 1'!$C$22</f>
        <v>1.0308133582581376</v>
      </c>
      <c r="U13" s="258">
        <f>'AEO22 Table 1'!T$22/'AEO20 Table 1'!$C$22</f>
        <v>1.0416401046178589</v>
      </c>
      <c r="V13" s="258">
        <f>'AEO22 Table 1'!U$22/'AEO20 Table 1'!$C$22</f>
        <v>1.0457674117856743</v>
      </c>
      <c r="W13" s="258">
        <f>'AEO22 Table 1'!V$22/'AEO20 Table 1'!$C$22</f>
        <v>1.0531501415491236</v>
      </c>
      <c r="X13" s="258">
        <f>'AEO22 Table 1'!W$22/'AEO20 Table 1'!$C$22</f>
        <v>1.0617701308552221</v>
      </c>
      <c r="Y13" s="258">
        <f>'AEO22 Table 1'!X$22/'AEO20 Table 1'!$C$22</f>
        <v>1.0694098458503103</v>
      </c>
      <c r="Z13" s="258">
        <f>'AEO22 Table 1'!Y$22/'AEO20 Table 1'!$C$22</f>
        <v>1.0808272437504922</v>
      </c>
      <c r="AA13" s="258">
        <f>'AEO22 Table 1'!Z$22/'AEO20 Table 1'!$C$22</f>
        <v>1.0914734787096025</v>
      </c>
      <c r="AB13" s="258">
        <f>'AEO22 Table 1'!AA$22/'AEO20 Table 1'!$C$22</f>
        <v>1.0988472968884064</v>
      </c>
      <c r="AC13" s="258">
        <f>'AEO22 Table 1'!AB$22/'AEO20 Table 1'!$C$22</f>
        <v>1.1089944831073661</v>
      </c>
      <c r="AD13" s="258">
        <f>'AEO22 Table 1'!AC$22/'AEO20 Table 1'!$C$22</f>
        <v>1.1169500412419848</v>
      </c>
      <c r="AE13" s="258">
        <f>'AEO22 Table 1'!AD$22/'AEO20 Table 1'!$C$22</f>
        <v>1.1304063268106062</v>
      </c>
      <c r="AF13" s="258">
        <f>'AEO22 Table 1'!AE$22/'AEO20 Table 1'!$C$22</f>
        <v>1.1406764099992126</v>
      </c>
      <c r="AG13" s="258">
        <f>'AEO22 Table 1'!AF$22/'AEO20 Table 1'!$C$22</f>
        <v>1.1514291694817604</v>
      </c>
    </row>
    <row r="14" spans="1:35" x14ac:dyDescent="0.35">
      <c r="A14" s="39" t="s">
        <v>252</v>
      </c>
      <c r="B14">
        <f>'AEO20 Table 1'!C$22/'AEO20 Table 1'!$C$22</f>
        <v>1</v>
      </c>
      <c r="C14">
        <f>'AEO20 Table 1'!D$22/'AEO20 Table 1'!$C$22</f>
        <v>0.98791071006677489</v>
      </c>
      <c r="D14">
        <f>'AEO22 Table 1'!C$22/'AEO20 Table 1'!$C$22</f>
        <v>0.97396656705034834</v>
      </c>
      <c r="E14" s="258">
        <f>'AEO22 Table 1'!D$22/'AEO20 Table 1'!$C$22</f>
        <v>1.0073244935940213</v>
      </c>
      <c r="F14" s="258">
        <f>'AEO22 Table 1'!E$22/'AEO20 Table 1'!$C$22</f>
        <v>0.99082583447664141</v>
      </c>
      <c r="G14" s="258">
        <f>'AEO22 Table 1'!F$22/'AEO20 Table 1'!$C$22</f>
        <v>0.99413928599554846</v>
      </c>
      <c r="H14" s="258">
        <f>'AEO22 Table 1'!G$22/'AEO20 Table 1'!$C$22</f>
        <v>1.0027522289323922</v>
      </c>
      <c r="I14" s="258">
        <f>'AEO22 Table 1'!H$22/'AEO20 Table 1'!$C$22</f>
        <v>1.0052346233715634</v>
      </c>
      <c r="J14" s="258">
        <f>'AEO22 Table 1'!I$22/'AEO20 Table 1'!$C$22</f>
        <v>1.0060837108667451</v>
      </c>
      <c r="K14" s="258">
        <f>'AEO22 Table 1'!J$22/'AEO20 Table 1'!$C$22</f>
        <v>1.0067299043766245</v>
      </c>
      <c r="L14" s="258">
        <f>'AEO22 Table 1'!K$22/'AEO20 Table 1'!$C$22</f>
        <v>1.008711384860254</v>
      </c>
      <c r="M14" s="258">
        <f>'AEO22 Table 1'!L$22/'AEO20 Table 1'!$C$22</f>
        <v>1.0122438955645179</v>
      </c>
      <c r="N14" s="258">
        <f>'AEO22 Table 1'!M$22/'AEO20 Table 1'!$C$22</f>
        <v>1.0153467849904048</v>
      </c>
      <c r="O14" s="258">
        <f>'AEO22 Table 1'!N$22/'AEO20 Table 1'!$C$22</f>
        <v>1.0173871233819256</v>
      </c>
      <c r="P14" s="258">
        <f>'AEO22 Table 1'!O$22/'AEO20 Table 1'!$C$22</f>
        <v>1.0198031990516419</v>
      </c>
      <c r="Q14" s="258">
        <f>'AEO22 Table 1'!P$22/'AEO20 Table 1'!$C$22</f>
        <v>1.0211181759022463</v>
      </c>
      <c r="R14" s="258">
        <f>'AEO22 Table 1'!Q$22/'AEO20 Table 1'!$C$22</f>
        <v>1.0255911696558471</v>
      </c>
      <c r="S14" s="258">
        <f>'AEO22 Table 1'!R$22/'AEO20 Table 1'!$C$22</f>
        <v>1.0263318674122002</v>
      </c>
      <c r="T14" s="258">
        <f>'AEO22 Table 1'!S$22/'AEO20 Table 1'!$C$22</f>
        <v>1.0308133582581376</v>
      </c>
      <c r="U14" s="258">
        <f>'AEO22 Table 1'!T$22/'AEO20 Table 1'!$C$22</f>
        <v>1.0416401046178589</v>
      </c>
      <c r="V14" s="258">
        <f>'AEO22 Table 1'!U$22/'AEO20 Table 1'!$C$22</f>
        <v>1.0457674117856743</v>
      </c>
      <c r="W14" s="258">
        <f>'AEO22 Table 1'!V$22/'AEO20 Table 1'!$C$22</f>
        <v>1.0531501415491236</v>
      </c>
      <c r="X14" s="258">
        <f>'AEO22 Table 1'!W$22/'AEO20 Table 1'!$C$22</f>
        <v>1.0617701308552221</v>
      </c>
      <c r="Y14" s="258">
        <f>'AEO22 Table 1'!X$22/'AEO20 Table 1'!$C$22</f>
        <v>1.0694098458503103</v>
      </c>
      <c r="Z14" s="258">
        <f>'AEO22 Table 1'!Y$22/'AEO20 Table 1'!$C$22</f>
        <v>1.0808272437504922</v>
      </c>
      <c r="AA14" s="258">
        <f>'AEO22 Table 1'!Z$22/'AEO20 Table 1'!$C$22</f>
        <v>1.0914734787096025</v>
      </c>
      <c r="AB14" s="258">
        <f>'AEO22 Table 1'!AA$22/'AEO20 Table 1'!$C$22</f>
        <v>1.0988472968884064</v>
      </c>
      <c r="AC14" s="258">
        <f>'AEO22 Table 1'!AB$22/'AEO20 Table 1'!$C$22</f>
        <v>1.1089944831073661</v>
      </c>
      <c r="AD14" s="258">
        <f>'AEO22 Table 1'!AC$22/'AEO20 Table 1'!$C$22</f>
        <v>1.1169500412419848</v>
      </c>
      <c r="AE14" s="258">
        <f>'AEO22 Table 1'!AD$22/'AEO20 Table 1'!$C$22</f>
        <v>1.1304063268106062</v>
      </c>
      <c r="AF14" s="258">
        <f>'AEO22 Table 1'!AE$22/'AEO20 Table 1'!$C$22</f>
        <v>1.1406764099992126</v>
      </c>
      <c r="AG14" s="258">
        <f>'AEO22 Table 1'!AF$22/'AEO20 Table 1'!$C$22</f>
        <v>1.1514291694817604</v>
      </c>
    </row>
    <row r="15" spans="1:35" x14ac:dyDescent="0.35">
      <c r="A15" s="39" t="s">
        <v>241</v>
      </c>
      <c r="B15">
        <f>'AEO20 Table 1'!C$16/'AEO20 Table 1'!$C$16</f>
        <v>1</v>
      </c>
      <c r="C15">
        <f>'AEO20 Table 1'!D$16/'AEO20 Table 1'!$C$16</f>
        <v>1.1332856068157029</v>
      </c>
      <c r="D15">
        <f>'AEO22 Table 1'!C$16/'AEO20 Table 1'!$C$16</f>
        <v>0.90486771432282076</v>
      </c>
      <c r="E15" s="258">
        <f>'AEO22 Table 1'!D$16/'AEO20 Table 1'!$C$16</f>
        <v>0.96521480330070497</v>
      </c>
      <c r="F15" s="258">
        <f>'AEO22 Table 1'!E$16/'AEO20 Table 1'!$C$16</f>
        <v>0.99560972786904023</v>
      </c>
      <c r="G15" s="258">
        <f>'AEO22 Table 1'!F$16/'AEO20 Table 1'!$C$16</f>
        <v>1.0212726752045955</v>
      </c>
      <c r="H15" s="258">
        <f>'AEO22 Table 1'!G$16/'AEO20 Table 1'!$C$16</f>
        <v>1.0564625997498927</v>
      </c>
      <c r="I15" s="258">
        <f>'AEO22 Table 1'!H$16/'AEO20 Table 1'!$C$16</f>
        <v>1.0717308161929562</v>
      </c>
      <c r="J15" s="258">
        <f>'AEO22 Table 1'!I$16/'AEO20 Table 1'!$C$16</f>
        <v>1.0682530852835177</v>
      </c>
      <c r="K15" s="258">
        <f>'AEO22 Table 1'!J$16/'AEO20 Table 1'!$C$16</f>
        <v>1.0848436469754823</v>
      </c>
      <c r="L15" s="258">
        <f>'AEO22 Table 1'!K$16/'AEO20 Table 1'!$C$16</f>
        <v>1.0817743534292066</v>
      </c>
      <c r="M15" s="258">
        <f>'AEO22 Table 1'!L$16/'AEO20 Table 1'!$C$16</f>
        <v>1.0767541271892693</v>
      </c>
      <c r="N15" s="258">
        <f>'AEO22 Table 1'!M$16/'AEO20 Table 1'!$C$16</f>
        <v>1.0677564785545786</v>
      </c>
      <c r="O15" s="258">
        <f>'AEO22 Table 1'!N$16/'AEO20 Table 1'!$C$16</f>
        <v>1.0571604965942338</v>
      </c>
      <c r="P15" s="258">
        <f>'AEO22 Table 1'!O$16/'AEO20 Table 1'!$C$16</f>
        <v>1.0621434714723683</v>
      </c>
      <c r="Q15" s="258">
        <f>'AEO22 Table 1'!P$16/'AEO20 Table 1'!$C$16</f>
        <v>1.0489102961436407</v>
      </c>
      <c r="R15" s="258">
        <f>'AEO22 Table 1'!Q$16/'AEO20 Table 1'!$C$16</f>
        <v>1.0386951449292736</v>
      </c>
      <c r="S15" s="258">
        <f>'AEO22 Table 1'!R$16/'AEO20 Table 1'!$C$16</f>
        <v>1.0297715694951488</v>
      </c>
      <c r="T15" s="258">
        <f>'AEO22 Table 1'!S$16/'AEO20 Table 1'!$C$16</f>
        <v>1.0184084203384314</v>
      </c>
      <c r="U15" s="258">
        <f>'AEO22 Table 1'!T$16/'AEO20 Table 1'!$C$16</f>
        <v>1.0134803853618235</v>
      </c>
      <c r="V15" s="258">
        <f>'AEO22 Table 1'!U$16/'AEO20 Table 1'!$C$16</f>
        <v>1.0136530536237649</v>
      </c>
      <c r="W15" s="258">
        <f>'AEO22 Table 1'!V$16/'AEO20 Table 1'!$C$16</f>
        <v>1.0227363725810923</v>
      </c>
      <c r="X15" s="258">
        <f>'AEO22 Table 1'!W$16/'AEO20 Table 1'!$C$16</f>
        <v>1.0242538384326438</v>
      </c>
      <c r="Y15" s="258">
        <f>'AEO22 Table 1'!X$16/'AEO20 Table 1'!$C$16</f>
        <v>1.0267722101092387</v>
      </c>
      <c r="Z15" s="258">
        <f>'AEO22 Table 1'!Y$16/'AEO20 Table 1'!$C$16</f>
        <v>1.0206399877671839</v>
      </c>
      <c r="AA15" s="258">
        <f>'AEO22 Table 1'!Z$16/'AEO20 Table 1'!$C$16</f>
        <v>1.0229987330632233</v>
      </c>
      <c r="AB15" s="258">
        <f>'AEO22 Table 1'!AA$16/'AEO20 Table 1'!$C$16</f>
        <v>1.0286251334547609</v>
      </c>
      <c r="AC15" s="258">
        <f>'AEO22 Table 1'!AB$16/'AEO20 Table 1'!$C$16</f>
        <v>1.0340405208911807</v>
      </c>
      <c r="AD15" s="258">
        <f>'AEO22 Table 1'!AC$16/'AEO20 Table 1'!$C$16</f>
        <v>1.0266502255659766</v>
      </c>
      <c r="AE15" s="258">
        <f>'AEO22 Table 1'!AD$16/'AEO20 Table 1'!$C$16</f>
        <v>1.0233484038650515</v>
      </c>
      <c r="AF15" s="258">
        <f>'AEO22 Table 1'!AE$16/'AEO20 Table 1'!$C$16</f>
        <v>1.0369772480083992</v>
      </c>
      <c r="AG15" s="258">
        <f>'AEO22 Table 1'!AF$16/'AEO20 Table 1'!$C$16</f>
        <v>1.0489711322250754</v>
      </c>
    </row>
    <row r="16" spans="1:35" x14ac:dyDescent="0.35">
      <c r="A16" s="40" t="s">
        <v>293</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c r="AI16" s="8"/>
    </row>
    <row r="17" spans="1:35" x14ac:dyDescent="0.35">
      <c r="A17" s="40" t="s">
        <v>254</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c r="AI17" s="8"/>
    </row>
    <row r="18" spans="1:35" x14ac:dyDescent="0.35">
      <c r="A18" s="39" t="s">
        <v>255</v>
      </c>
      <c r="B18">
        <f>'AEO20 Table 1'!C$19/'AEO20 Table 1'!$C$19</f>
        <v>1</v>
      </c>
      <c r="C18">
        <f>'AEO20 Table 1'!D$19/'AEO20 Table 1'!$C$19</f>
        <v>0.90812016497404591</v>
      </c>
      <c r="D18">
        <f>'AEO22 Table 1'!C$19/'AEO20 Table 1'!$C$19</f>
        <v>0.96392274142420653</v>
      </c>
      <c r="E18" s="258">
        <f>'AEO22 Table 1'!D$19/'AEO20 Table 1'!$C$19</f>
        <v>0.93570517606106296</v>
      </c>
      <c r="F18" s="258">
        <f>'AEO22 Table 1'!E$19/'AEO20 Table 1'!$C$19</f>
        <v>0.96221792511733462</v>
      </c>
      <c r="G18" s="258">
        <f>'AEO22 Table 1'!F$19/'AEO20 Table 1'!$C$19</f>
        <v>0.85096965250117951</v>
      </c>
      <c r="H18" s="258">
        <f>'AEO22 Table 1'!G$19/'AEO20 Table 1'!$C$19</f>
        <v>0.82887535106799171</v>
      </c>
      <c r="I18" s="258">
        <f>'AEO22 Table 1'!H$19/'AEO20 Table 1'!$C$19</f>
        <v>0.8352065679531232</v>
      </c>
      <c r="J18" s="258">
        <f>'AEO22 Table 1'!I$19/'AEO20 Table 1'!$C$19</f>
        <v>0.82525172292560467</v>
      </c>
      <c r="K18" s="258">
        <f>'AEO22 Table 1'!J$19/'AEO20 Table 1'!$C$19</f>
        <v>0.81829016246195663</v>
      </c>
      <c r="L18" s="258">
        <f>'AEO22 Table 1'!K$19/'AEO20 Table 1'!$C$19</f>
        <v>0.79898480344355949</v>
      </c>
      <c r="M18" s="258">
        <f>'AEO22 Table 1'!L$19/'AEO20 Table 1'!$C$19</f>
        <v>0.7894494014425687</v>
      </c>
      <c r="N18" s="258">
        <f>'AEO22 Table 1'!M$19/'AEO20 Table 1'!$C$19</f>
        <v>0.78447032090560187</v>
      </c>
      <c r="O18" s="258">
        <f>'AEO22 Table 1'!N$19/'AEO20 Table 1'!$C$19</f>
        <v>0.77817174865517735</v>
      </c>
      <c r="P18" s="258">
        <f>'AEO22 Table 1'!O$19/'AEO20 Table 1'!$C$19</f>
        <v>0.77817381197294666</v>
      </c>
      <c r="Q18" s="258">
        <f>'AEO22 Table 1'!P$19/'AEO20 Table 1'!$C$19</f>
        <v>0.74696944675892196</v>
      </c>
      <c r="R18" s="258">
        <f>'AEO22 Table 1'!Q$19/'AEO20 Table 1'!$C$19</f>
        <v>0.73622059283983043</v>
      </c>
      <c r="S18" s="258">
        <f>'AEO22 Table 1'!R$19/'AEO20 Table 1'!$C$19</f>
        <v>0.71719636086749838</v>
      </c>
      <c r="T18" s="258">
        <f>'AEO22 Table 1'!S$19/'AEO20 Table 1'!$C$19</f>
        <v>0.70873123126940385</v>
      </c>
      <c r="U18" s="258">
        <f>'AEO22 Table 1'!T$19/'AEO20 Table 1'!$C$19</f>
        <v>0.70914853728824179</v>
      </c>
      <c r="V18" s="258">
        <f>'AEO22 Table 1'!U$19/'AEO20 Table 1'!$C$19</f>
        <v>0.70419141634753402</v>
      </c>
      <c r="W18" s="258">
        <f>'AEO22 Table 1'!V$19/'AEO20 Table 1'!$C$19</f>
        <v>0.69707090672573058</v>
      </c>
      <c r="X18" s="258">
        <f>'AEO22 Table 1'!W$19/'AEO20 Table 1'!$C$19</f>
        <v>0.69219027592232696</v>
      </c>
      <c r="Y18" s="258">
        <f>'AEO22 Table 1'!X$19/'AEO20 Table 1'!$C$19</f>
        <v>0.68876339986722546</v>
      </c>
      <c r="Z18" s="258">
        <f>'AEO22 Table 1'!Y$19/'AEO20 Table 1'!$C$19</f>
        <v>0.67990159742798595</v>
      </c>
      <c r="AA18" s="258">
        <f>'AEO22 Table 1'!Z$19/'AEO20 Table 1'!$C$19</f>
        <v>0.67411450691458308</v>
      </c>
      <c r="AB18" s="258">
        <f>'AEO22 Table 1'!AA$19/'AEO20 Table 1'!$C$19</f>
        <v>0.66933321012378655</v>
      </c>
      <c r="AC18" s="258">
        <f>'AEO22 Table 1'!AB$19/'AEO20 Table 1'!$C$19</f>
        <v>0.66608318987748083</v>
      </c>
      <c r="AD18" s="258">
        <f>'AEO22 Table 1'!AC$19/'AEO20 Table 1'!$C$19</f>
        <v>0.66252042960928792</v>
      </c>
      <c r="AE18" s="258">
        <f>'AEO22 Table 1'!AD$19/'AEO20 Table 1'!$C$19</f>
        <v>0.66244386578206338</v>
      </c>
      <c r="AF18" s="258">
        <f>'AEO22 Table 1'!AE$19/'AEO20 Table 1'!$C$19</f>
        <v>0.66245138215393717</v>
      </c>
      <c r="AG18" s="258">
        <f>'AEO22 Table 1'!AF$19/'AEO20 Table 1'!$C$19</f>
        <v>0.6641278278414815</v>
      </c>
    </row>
    <row r="19" spans="1:35" x14ac:dyDescent="0.35">
      <c r="A19" s="39" t="s">
        <v>242</v>
      </c>
      <c r="B19">
        <f>'AEO20 Table 1'!C$16/'AEO20 Table 1'!$C$16</f>
        <v>1</v>
      </c>
      <c r="C19">
        <f>'AEO20 Table 1'!D$16/'AEO20 Table 1'!$C$16</f>
        <v>1.1332856068157029</v>
      </c>
      <c r="D19">
        <f>'AEO22 Table 1'!C$16/'AEO20 Table 1'!$C$16</f>
        <v>0.90486771432282076</v>
      </c>
      <c r="E19" s="258">
        <f>'AEO22 Table 1'!D$16/'AEO20 Table 1'!$C$16</f>
        <v>0.96521480330070497</v>
      </c>
      <c r="F19" s="258">
        <f>'AEO22 Table 1'!E$16/'AEO20 Table 1'!$C$16</f>
        <v>0.99560972786904023</v>
      </c>
      <c r="G19" s="258">
        <f>'AEO22 Table 1'!F$16/'AEO20 Table 1'!$C$16</f>
        <v>1.0212726752045955</v>
      </c>
      <c r="H19" s="258">
        <f>'AEO22 Table 1'!G$16/'AEO20 Table 1'!$C$16</f>
        <v>1.0564625997498927</v>
      </c>
      <c r="I19" s="258">
        <f>'AEO22 Table 1'!H$16/'AEO20 Table 1'!$C$16</f>
        <v>1.0717308161929562</v>
      </c>
      <c r="J19" s="258">
        <f>'AEO22 Table 1'!I$16/'AEO20 Table 1'!$C$16</f>
        <v>1.0682530852835177</v>
      </c>
      <c r="K19" s="258">
        <f>'AEO22 Table 1'!J$16/'AEO20 Table 1'!$C$16</f>
        <v>1.0848436469754823</v>
      </c>
      <c r="L19" s="258">
        <f>'AEO22 Table 1'!K$16/'AEO20 Table 1'!$C$16</f>
        <v>1.0817743534292066</v>
      </c>
      <c r="M19" s="258">
        <f>'AEO22 Table 1'!L$16/'AEO20 Table 1'!$C$16</f>
        <v>1.0767541271892693</v>
      </c>
      <c r="N19" s="258">
        <f>'AEO22 Table 1'!M$16/'AEO20 Table 1'!$C$16</f>
        <v>1.0677564785545786</v>
      </c>
      <c r="O19" s="258">
        <f>'AEO22 Table 1'!N$16/'AEO20 Table 1'!$C$16</f>
        <v>1.0571604965942338</v>
      </c>
      <c r="P19" s="258">
        <f>'AEO22 Table 1'!O$16/'AEO20 Table 1'!$C$16</f>
        <v>1.0621434714723683</v>
      </c>
      <c r="Q19" s="258">
        <f>'AEO22 Table 1'!P$16/'AEO20 Table 1'!$C$16</f>
        <v>1.0489102961436407</v>
      </c>
      <c r="R19" s="258">
        <f>'AEO22 Table 1'!Q$16/'AEO20 Table 1'!$C$16</f>
        <v>1.0386951449292736</v>
      </c>
      <c r="S19" s="258">
        <f>'AEO22 Table 1'!R$16/'AEO20 Table 1'!$C$16</f>
        <v>1.0297715694951488</v>
      </c>
      <c r="T19" s="258">
        <f>'AEO22 Table 1'!S$16/'AEO20 Table 1'!$C$16</f>
        <v>1.0184084203384314</v>
      </c>
      <c r="U19" s="258">
        <f>'AEO22 Table 1'!T$16/'AEO20 Table 1'!$C$16</f>
        <v>1.0134803853618235</v>
      </c>
      <c r="V19" s="258">
        <f>'AEO22 Table 1'!U$16/'AEO20 Table 1'!$C$16</f>
        <v>1.0136530536237649</v>
      </c>
      <c r="W19" s="258">
        <f>'AEO22 Table 1'!V$16/'AEO20 Table 1'!$C$16</f>
        <v>1.0227363725810923</v>
      </c>
      <c r="X19" s="258">
        <f>'AEO22 Table 1'!W$16/'AEO20 Table 1'!$C$16</f>
        <v>1.0242538384326438</v>
      </c>
      <c r="Y19" s="258">
        <f>'AEO22 Table 1'!X$16/'AEO20 Table 1'!$C$16</f>
        <v>1.0267722101092387</v>
      </c>
      <c r="Z19" s="258">
        <f>'AEO22 Table 1'!Y$16/'AEO20 Table 1'!$C$16</f>
        <v>1.0206399877671839</v>
      </c>
      <c r="AA19" s="258">
        <f>'AEO22 Table 1'!Z$16/'AEO20 Table 1'!$C$16</f>
        <v>1.0229987330632233</v>
      </c>
      <c r="AB19" s="258">
        <f>'AEO22 Table 1'!AA$16/'AEO20 Table 1'!$C$16</f>
        <v>1.0286251334547609</v>
      </c>
      <c r="AC19" s="258">
        <f>'AEO22 Table 1'!AB$16/'AEO20 Table 1'!$C$16</f>
        <v>1.0340405208911807</v>
      </c>
      <c r="AD19" s="258">
        <f>'AEO22 Table 1'!AC$16/'AEO20 Table 1'!$C$16</f>
        <v>1.0266502255659766</v>
      </c>
      <c r="AE19" s="258">
        <f>'AEO22 Table 1'!AD$16/'AEO20 Table 1'!$C$16</f>
        <v>1.0233484038650515</v>
      </c>
      <c r="AF19" s="258">
        <f>'AEO22 Table 1'!AE$16/'AEO20 Table 1'!$C$16</f>
        <v>1.0369772480083992</v>
      </c>
      <c r="AG19" s="258">
        <f>'AEO22 Table 1'!AF$16/'AEO20 Table 1'!$C$16</f>
        <v>1.0489711322250754</v>
      </c>
    </row>
    <row r="20" spans="1:35" x14ac:dyDescent="0.35">
      <c r="A20" s="39" t="s">
        <v>256</v>
      </c>
      <c r="B20">
        <f>'AEO20 Table 1'!C$16/'AEO20 Table 1'!$C$16</f>
        <v>1</v>
      </c>
      <c r="C20">
        <f>'AEO20 Table 1'!D$16/'AEO20 Table 1'!$C$16</f>
        <v>1.1332856068157029</v>
      </c>
      <c r="D20">
        <f>'AEO22 Table 1'!C$16/'AEO20 Table 1'!$C$16</f>
        <v>0.90486771432282076</v>
      </c>
      <c r="E20" s="258">
        <f>'AEO22 Table 1'!D$16/'AEO20 Table 1'!$C$16</f>
        <v>0.96521480330070497</v>
      </c>
      <c r="F20" s="258">
        <f>'AEO22 Table 1'!E$16/'AEO20 Table 1'!$C$16</f>
        <v>0.99560972786904023</v>
      </c>
      <c r="G20" s="258">
        <f>'AEO22 Table 1'!F$16/'AEO20 Table 1'!$C$16</f>
        <v>1.0212726752045955</v>
      </c>
      <c r="H20" s="258">
        <f>'AEO22 Table 1'!G$16/'AEO20 Table 1'!$C$16</f>
        <v>1.0564625997498927</v>
      </c>
      <c r="I20" s="258">
        <f>'AEO22 Table 1'!H$16/'AEO20 Table 1'!$C$16</f>
        <v>1.0717308161929562</v>
      </c>
      <c r="J20" s="258">
        <f>'AEO22 Table 1'!I$16/'AEO20 Table 1'!$C$16</f>
        <v>1.0682530852835177</v>
      </c>
      <c r="K20" s="258">
        <f>'AEO22 Table 1'!J$16/'AEO20 Table 1'!$C$16</f>
        <v>1.0848436469754823</v>
      </c>
      <c r="L20" s="258">
        <f>'AEO22 Table 1'!K$16/'AEO20 Table 1'!$C$16</f>
        <v>1.0817743534292066</v>
      </c>
      <c r="M20" s="258">
        <f>'AEO22 Table 1'!L$16/'AEO20 Table 1'!$C$16</f>
        <v>1.0767541271892693</v>
      </c>
      <c r="N20" s="258">
        <f>'AEO22 Table 1'!M$16/'AEO20 Table 1'!$C$16</f>
        <v>1.0677564785545786</v>
      </c>
      <c r="O20" s="258">
        <f>'AEO22 Table 1'!N$16/'AEO20 Table 1'!$C$16</f>
        <v>1.0571604965942338</v>
      </c>
      <c r="P20" s="258">
        <f>'AEO22 Table 1'!O$16/'AEO20 Table 1'!$C$16</f>
        <v>1.0621434714723683</v>
      </c>
      <c r="Q20" s="258">
        <f>'AEO22 Table 1'!P$16/'AEO20 Table 1'!$C$16</f>
        <v>1.0489102961436407</v>
      </c>
      <c r="R20" s="258">
        <f>'AEO22 Table 1'!Q$16/'AEO20 Table 1'!$C$16</f>
        <v>1.0386951449292736</v>
      </c>
      <c r="S20" s="258">
        <f>'AEO22 Table 1'!R$16/'AEO20 Table 1'!$C$16</f>
        <v>1.0297715694951488</v>
      </c>
      <c r="T20" s="258">
        <f>'AEO22 Table 1'!S$16/'AEO20 Table 1'!$C$16</f>
        <v>1.0184084203384314</v>
      </c>
      <c r="U20" s="258">
        <f>'AEO22 Table 1'!T$16/'AEO20 Table 1'!$C$16</f>
        <v>1.0134803853618235</v>
      </c>
      <c r="V20" s="258">
        <f>'AEO22 Table 1'!U$16/'AEO20 Table 1'!$C$16</f>
        <v>1.0136530536237649</v>
      </c>
      <c r="W20" s="258">
        <f>'AEO22 Table 1'!V$16/'AEO20 Table 1'!$C$16</f>
        <v>1.0227363725810923</v>
      </c>
      <c r="X20" s="258">
        <f>'AEO22 Table 1'!W$16/'AEO20 Table 1'!$C$16</f>
        <v>1.0242538384326438</v>
      </c>
      <c r="Y20" s="258">
        <f>'AEO22 Table 1'!X$16/'AEO20 Table 1'!$C$16</f>
        <v>1.0267722101092387</v>
      </c>
      <c r="Z20" s="258">
        <f>'AEO22 Table 1'!Y$16/'AEO20 Table 1'!$C$16</f>
        <v>1.0206399877671839</v>
      </c>
      <c r="AA20" s="258">
        <f>'AEO22 Table 1'!Z$16/'AEO20 Table 1'!$C$16</f>
        <v>1.0229987330632233</v>
      </c>
      <c r="AB20" s="258">
        <f>'AEO22 Table 1'!AA$16/'AEO20 Table 1'!$C$16</f>
        <v>1.0286251334547609</v>
      </c>
      <c r="AC20" s="258">
        <f>'AEO22 Table 1'!AB$16/'AEO20 Table 1'!$C$16</f>
        <v>1.0340405208911807</v>
      </c>
      <c r="AD20" s="258">
        <f>'AEO22 Table 1'!AC$16/'AEO20 Table 1'!$C$16</f>
        <v>1.0266502255659766</v>
      </c>
      <c r="AE20" s="258">
        <f>'AEO22 Table 1'!AD$16/'AEO20 Table 1'!$C$16</f>
        <v>1.0233484038650515</v>
      </c>
      <c r="AF20" s="258">
        <f>'AEO22 Table 1'!AE$16/'AEO20 Table 1'!$C$16</f>
        <v>1.0369772480083992</v>
      </c>
      <c r="AG20" s="258">
        <f>'AEO22 Table 1'!AF$16/'AEO20 Table 1'!$C$16</f>
        <v>1.0489711322250754</v>
      </c>
    </row>
    <row r="21" spans="1:35" x14ac:dyDescent="0.35">
      <c r="A21" s="39" t="s">
        <v>243</v>
      </c>
      <c r="B21">
        <f>'AEO20 Table 1'!C$17/'AEO20 Table 1'!$C$17</f>
        <v>1</v>
      </c>
      <c r="C21">
        <f>'AEO20 Table 1'!D$17/'AEO20 Table 1'!$C$17</f>
        <v>1.1643941397494237</v>
      </c>
      <c r="D21">
        <f>'AEO22 Table 1'!C$17/'AEO20 Table 1'!$C$17</f>
        <v>1.0612418966534189</v>
      </c>
      <c r="E21" s="258">
        <f>'AEO22 Table 1'!D$17/'AEO20 Table 1'!$C$17</f>
        <v>1.1468834284422884</v>
      </c>
      <c r="F21" s="258">
        <f>'AEO22 Table 1'!E$17/'AEO20 Table 1'!$C$17</f>
        <v>1.1984122151464836</v>
      </c>
      <c r="G21" s="258">
        <f>'AEO22 Table 1'!F$17/'AEO20 Table 1'!$C$17</f>
        <v>1.2232868649065072</v>
      </c>
      <c r="H21" s="258">
        <f>'AEO22 Table 1'!G$17/'AEO20 Table 1'!$C$17</f>
        <v>1.2468253845634183</v>
      </c>
      <c r="I21" s="258">
        <f>'AEO22 Table 1'!H$17/'AEO20 Table 1'!$C$17</f>
        <v>1.2395134008350928</v>
      </c>
      <c r="J21" s="258">
        <f>'AEO22 Table 1'!I$17/'AEO20 Table 1'!$C$17</f>
        <v>1.2311221826679646</v>
      </c>
      <c r="K21" s="258">
        <f>'AEO22 Table 1'!J$17/'AEO20 Table 1'!$C$17</f>
        <v>1.234919421706048</v>
      </c>
      <c r="L21" s="258">
        <f>'AEO22 Table 1'!K$17/'AEO20 Table 1'!$C$17</f>
        <v>1.2460271297574548</v>
      </c>
      <c r="M21" s="258">
        <f>'AEO22 Table 1'!L$17/'AEO20 Table 1'!$C$17</f>
        <v>1.2539581775070274</v>
      </c>
      <c r="N21" s="258">
        <f>'AEO22 Table 1'!M$17/'AEO20 Table 1'!$C$17</f>
        <v>1.2589306839150294</v>
      </c>
      <c r="O21" s="258">
        <f>'AEO22 Table 1'!N$17/'AEO20 Table 1'!$C$17</f>
        <v>1.2709354061905191</v>
      </c>
      <c r="P21" s="258">
        <f>'AEO22 Table 1'!O$17/'AEO20 Table 1'!$C$17</f>
        <v>1.2699396325483172</v>
      </c>
      <c r="Q21" s="258">
        <f>'AEO22 Table 1'!P$17/'AEO20 Table 1'!$C$17</f>
        <v>1.2768574874331671</v>
      </c>
      <c r="R21" s="258">
        <f>'AEO22 Table 1'!Q$17/'AEO20 Table 1'!$C$17</f>
        <v>1.2774829132574219</v>
      </c>
      <c r="S21" s="258">
        <f>'AEO22 Table 1'!R$17/'AEO20 Table 1'!$C$17</f>
        <v>1.2745014997193234</v>
      </c>
      <c r="T21" s="258">
        <f>'AEO22 Table 1'!S$17/'AEO20 Table 1'!$C$17</f>
        <v>1.277853412546869</v>
      </c>
      <c r="U21" s="258">
        <f>'AEO22 Table 1'!T$17/'AEO20 Table 1'!$C$17</f>
        <v>1.2806250380572144</v>
      </c>
      <c r="V21" s="258">
        <f>'AEO22 Table 1'!U$17/'AEO20 Table 1'!$C$17</f>
        <v>1.2937014211964974</v>
      </c>
      <c r="W21" s="258">
        <f>'AEO22 Table 1'!V$17/'AEO20 Table 1'!$C$17</f>
        <v>1.3023551394734425</v>
      </c>
      <c r="X21" s="258">
        <f>'AEO22 Table 1'!W$17/'AEO20 Table 1'!$C$17</f>
        <v>1.3153856267481705</v>
      </c>
      <c r="Y21" s="258">
        <f>'AEO22 Table 1'!X$17/'AEO20 Table 1'!$C$17</f>
        <v>1.3220832420717543</v>
      </c>
      <c r="Z21" s="258">
        <f>'AEO22 Table 1'!Y$17/'AEO20 Table 1'!$C$17</f>
        <v>1.3238322834843654</v>
      </c>
      <c r="AA21" s="258">
        <f>'AEO22 Table 1'!Z$17/'AEO20 Table 1'!$C$17</f>
        <v>1.3388544695149973</v>
      </c>
      <c r="AB21" s="258">
        <f>'AEO22 Table 1'!AA$17/'AEO20 Table 1'!$C$17</f>
        <v>1.3483874798505038</v>
      </c>
      <c r="AC21" s="258">
        <f>'AEO22 Table 1'!AB$17/'AEO20 Table 1'!$C$17</f>
        <v>1.3537828946870161</v>
      </c>
      <c r="AD21" s="258">
        <f>'AEO22 Table 1'!AC$17/'AEO20 Table 1'!$C$17</f>
        <v>1.3583939900955815</v>
      </c>
      <c r="AE21" s="258">
        <f>'AEO22 Table 1'!AD$17/'AEO20 Table 1'!$C$17</f>
        <v>1.3502731485562796</v>
      </c>
      <c r="AF21" s="258">
        <f>'AEO22 Table 1'!AE$17/'AEO20 Table 1'!$C$17</f>
        <v>1.3584819950371878</v>
      </c>
      <c r="AG21" s="258">
        <f>'AEO22 Table 1'!AF$17/'AEO20 Table 1'!$C$17</f>
        <v>1.3627734855803677</v>
      </c>
    </row>
    <row r="22" spans="1:35" x14ac:dyDescent="0.35">
      <c r="A22" s="39" t="s">
        <v>257</v>
      </c>
      <c r="B22">
        <f>'AEO20 Table 1'!C$24/'AEO20 Table 1'!$C$24</f>
        <v>1</v>
      </c>
      <c r="C22">
        <f>'AEO20 Table 1'!D$24/'AEO20 Table 1'!$C$24</f>
        <v>0.5433325486426025</v>
      </c>
      <c r="D22">
        <f>'AEO22 Table 1'!C$24/'AEO20 Table 1'!$C$24</f>
        <v>1.5037700395681477</v>
      </c>
      <c r="E22" s="258">
        <f>'AEO22 Table 1'!D$24/'AEO20 Table 1'!$C$24</f>
        <v>0.71395556019165252</v>
      </c>
      <c r="F22" s="258">
        <f>'AEO22 Table 1'!E$24/'AEO20 Table 1'!$C$24</f>
        <v>0.62859577479282047</v>
      </c>
      <c r="G22" s="258">
        <f>'AEO22 Table 1'!F$24/'AEO20 Table 1'!$C$24</f>
        <v>0.64168413425823478</v>
      </c>
      <c r="H22" s="258">
        <f>'AEO22 Table 1'!G$24/'AEO20 Table 1'!$C$24</f>
        <v>0.55811527623698043</v>
      </c>
      <c r="I22" s="258">
        <f>'AEO22 Table 1'!H$24/'AEO20 Table 1'!$C$24</f>
        <v>0.63947666296875294</v>
      </c>
      <c r="J22" s="258">
        <f>'AEO22 Table 1'!I$24/'AEO20 Table 1'!$C$24</f>
        <v>0.62800302787249673</v>
      </c>
      <c r="K22" s="258">
        <f>'AEO22 Table 1'!J$24/'AEO20 Table 1'!$C$24</f>
        <v>0.57720722460527008</v>
      </c>
      <c r="L22" s="258">
        <f>'AEO22 Table 1'!K$24/'AEO20 Table 1'!$C$24</f>
        <v>0.56234485325108652</v>
      </c>
      <c r="M22" s="258">
        <f>'AEO22 Table 1'!L$24/'AEO20 Table 1'!$C$24</f>
        <v>0.56353387115190257</v>
      </c>
      <c r="N22" s="258">
        <f>'AEO22 Table 1'!M$24/'AEO20 Table 1'!$C$24</f>
        <v>0.55493727877712296</v>
      </c>
      <c r="O22" s="258">
        <f>'AEO22 Table 1'!N$24/'AEO20 Table 1'!$C$24</f>
        <v>0.47018010766708629</v>
      </c>
      <c r="P22" s="258">
        <f>'AEO22 Table 1'!O$24/'AEO20 Table 1'!$C$24</f>
        <v>0.46854353412488425</v>
      </c>
      <c r="Q22" s="258">
        <f>'AEO22 Table 1'!P$24/'AEO20 Table 1'!$C$24</f>
        <v>0.47035983473567439</v>
      </c>
      <c r="R22" s="258">
        <f>'AEO22 Table 1'!Q$24/'AEO20 Table 1'!$C$24</f>
        <v>0.47375279986580382</v>
      </c>
      <c r="S22" s="258">
        <f>'AEO22 Table 1'!R$24/'AEO20 Table 1'!$C$24</f>
        <v>0.47580662213194364</v>
      </c>
      <c r="T22" s="258">
        <f>'AEO22 Table 1'!S$24/'AEO20 Table 1'!$C$24</f>
        <v>0.47942865117301869</v>
      </c>
      <c r="U22" s="258">
        <f>'AEO22 Table 1'!T$24/'AEO20 Table 1'!$C$24</f>
        <v>0.47949631312825186</v>
      </c>
      <c r="V22" s="258">
        <f>'AEO22 Table 1'!U$24/'AEO20 Table 1'!$C$24</f>
        <v>0.47958793869263011</v>
      </c>
      <c r="W22" s="258">
        <f>'AEO22 Table 1'!V$24/'AEO20 Table 1'!$C$24</f>
        <v>0.47519907415891255</v>
      </c>
      <c r="X22" s="258">
        <f>'AEO22 Table 1'!W$24/'AEO20 Table 1'!$C$24</f>
        <v>0.47553104062677526</v>
      </c>
      <c r="Y22" s="258">
        <f>'AEO22 Table 1'!X$24/'AEO20 Table 1'!$C$24</f>
        <v>0.47387966603186599</v>
      </c>
      <c r="Z22" s="258">
        <f>'AEO22 Table 1'!Y$24/'AEO20 Table 1'!$C$24</f>
        <v>0.46640301997860195</v>
      </c>
      <c r="AA22" s="258">
        <f>'AEO22 Table 1'!Z$24/'AEO20 Table 1'!$C$24</f>
        <v>0.46990100210174951</v>
      </c>
      <c r="AB22" s="258">
        <f>'AEO22 Table 1'!AA$24/'AEO20 Table 1'!$C$24</f>
        <v>0.46659120479159416</v>
      </c>
      <c r="AC22" s="258">
        <f>'AEO22 Table 1'!AB$24/'AEO20 Table 1'!$C$24</f>
        <v>0.46194719830168496</v>
      </c>
      <c r="AD22" s="258">
        <f>'AEO22 Table 1'!AC$24/'AEO20 Table 1'!$C$24</f>
        <v>0.46170897183430154</v>
      </c>
      <c r="AE22" s="258">
        <f>'AEO22 Table 1'!AD$24/'AEO20 Table 1'!$C$24</f>
        <v>0.46077368626560983</v>
      </c>
      <c r="AF22" s="258">
        <f>'AEO22 Table 1'!AE$24/'AEO20 Table 1'!$C$24</f>
        <v>0.46108803243263058</v>
      </c>
      <c r="AG22" s="258">
        <f>'AEO22 Table 1'!AF$24/'AEO20 Table 1'!$C$24</f>
        <v>0.4588333387368923</v>
      </c>
    </row>
    <row r="23" spans="1:35" x14ac:dyDescent="0.35">
      <c r="A23" s="39" t="s">
        <v>258</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row>
    <row r="24" spans="1:35" x14ac:dyDescent="0.35">
      <c r="A24" s="39"/>
    </row>
    <row r="26" spans="1:35" x14ac:dyDescent="0.35">
      <c r="A26" s="232" t="s">
        <v>621</v>
      </c>
      <c r="B26" s="232"/>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row>
    <row r="27" spans="1:35" s="1" customFormat="1" x14ac:dyDescent="0.35">
      <c r="B27" s="1">
        <f>B2</f>
        <v>2019</v>
      </c>
      <c r="C27" s="1">
        <f t="shared" ref="C27:AG27" si="0">C2</f>
        <v>2020</v>
      </c>
      <c r="D27" s="1">
        <f t="shared" si="0"/>
        <v>2021</v>
      </c>
      <c r="E27" s="1">
        <f t="shared" si="0"/>
        <v>2022</v>
      </c>
      <c r="F27" s="1">
        <f t="shared" si="0"/>
        <v>2023</v>
      </c>
      <c r="G27" s="1">
        <f t="shared" si="0"/>
        <v>2024</v>
      </c>
      <c r="H27" s="1">
        <f t="shared" si="0"/>
        <v>2025</v>
      </c>
      <c r="I27" s="1">
        <f t="shared" si="0"/>
        <v>2026</v>
      </c>
      <c r="J27" s="1">
        <f t="shared" si="0"/>
        <v>2027</v>
      </c>
      <c r="K27" s="1">
        <f t="shared" si="0"/>
        <v>2028</v>
      </c>
      <c r="L27" s="1">
        <f t="shared" si="0"/>
        <v>2029</v>
      </c>
      <c r="M27" s="1">
        <f t="shared" si="0"/>
        <v>2030</v>
      </c>
      <c r="N27" s="1">
        <f t="shared" si="0"/>
        <v>2031</v>
      </c>
      <c r="O27" s="1">
        <f t="shared" si="0"/>
        <v>2032</v>
      </c>
      <c r="P27" s="1">
        <f t="shared" si="0"/>
        <v>2033</v>
      </c>
      <c r="Q27" s="1">
        <f t="shared" si="0"/>
        <v>2034</v>
      </c>
      <c r="R27" s="1">
        <f t="shared" si="0"/>
        <v>2035</v>
      </c>
      <c r="S27" s="1">
        <f t="shared" si="0"/>
        <v>2036</v>
      </c>
      <c r="T27" s="1">
        <f t="shared" si="0"/>
        <v>2037</v>
      </c>
      <c r="U27" s="1">
        <f t="shared" si="0"/>
        <v>2038</v>
      </c>
      <c r="V27" s="1">
        <f t="shared" si="0"/>
        <v>2039</v>
      </c>
      <c r="W27" s="1">
        <f t="shared" si="0"/>
        <v>2040</v>
      </c>
      <c r="X27" s="1">
        <f t="shared" si="0"/>
        <v>2041</v>
      </c>
      <c r="Y27" s="1">
        <f t="shared" si="0"/>
        <v>2042</v>
      </c>
      <c r="Z27" s="1">
        <f t="shared" si="0"/>
        <v>2043</v>
      </c>
      <c r="AA27" s="1">
        <f t="shared" si="0"/>
        <v>2044</v>
      </c>
      <c r="AB27" s="1">
        <f t="shared" si="0"/>
        <v>2045</v>
      </c>
      <c r="AC27" s="1">
        <f t="shared" si="0"/>
        <v>2046</v>
      </c>
      <c r="AD27" s="1">
        <f t="shared" si="0"/>
        <v>2047</v>
      </c>
      <c r="AE27" s="1">
        <f t="shared" si="0"/>
        <v>2048</v>
      </c>
      <c r="AF27" s="1">
        <f t="shared" si="0"/>
        <v>2049</v>
      </c>
      <c r="AG27" s="1">
        <f t="shared" si="0"/>
        <v>2050</v>
      </c>
    </row>
    <row r="28" spans="1:35" x14ac:dyDescent="0.35">
      <c r="A28" s="43" t="s">
        <v>244</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c r="AI28" s="8"/>
    </row>
    <row r="29" spans="1:35" x14ac:dyDescent="0.35">
      <c r="A29" s="39" t="s">
        <v>245</v>
      </c>
      <c r="B29">
        <f>'AEO20 Table 1'!C$31/'AEO20 Table 1'!$C$31</f>
        <v>1</v>
      </c>
      <c r="C29">
        <f>'AEO20 Table 1'!D$31/'AEO20 Table 1'!$C$31</f>
        <v>1.0681351317057446</v>
      </c>
      <c r="D29">
        <f>'AEO22 Table 1'!C$31/'AEO20 Table 1'!$C$31</f>
        <v>1.0297533925246145</v>
      </c>
      <c r="E29" s="258">
        <f>'AEO22 Table 1'!D$31/'AEO20 Table 1'!$C$31</f>
        <v>0.79366385799579553</v>
      </c>
      <c r="F29" s="258">
        <f>'AEO22 Table 1'!E$31/'AEO20 Table 1'!$C$31</f>
        <v>0.39976405792926539</v>
      </c>
      <c r="G29" s="258">
        <f>'AEO22 Table 1'!F$31/'AEO20 Table 1'!$C$31</f>
        <v>0.41520660363446815</v>
      </c>
      <c r="H29" s="258">
        <f>'AEO22 Table 1'!G$31/'AEO20 Table 1'!$C$31</f>
        <v>0.37904710953816401</v>
      </c>
      <c r="I29" s="258">
        <f>'AEO22 Table 1'!H$31/'AEO20 Table 1'!$C$31</f>
        <v>0.39791218702524372</v>
      </c>
      <c r="J29" s="258">
        <f>'AEO22 Table 1'!I$31/'AEO20 Table 1'!$C$31</f>
        <v>0.44451074599532919</v>
      </c>
      <c r="K29" s="258">
        <f>'AEO22 Table 1'!J$31/'AEO20 Table 1'!$C$31</f>
        <v>0.47282722387404535</v>
      </c>
      <c r="L29" s="258">
        <f>'AEO22 Table 1'!K$31/'AEO20 Table 1'!$C$31</f>
        <v>0.48328000631007861</v>
      </c>
      <c r="M29" s="258">
        <f>'AEO22 Table 1'!L$31/'AEO20 Table 1'!$C$31</f>
        <v>0.50442905791211845</v>
      </c>
      <c r="N29" s="258">
        <f>'AEO22 Table 1'!M$31/'AEO20 Table 1'!$C$31</f>
        <v>0.47907557347983687</v>
      </c>
      <c r="O29" s="258">
        <f>'AEO22 Table 1'!N$31/'AEO20 Table 1'!$C$31</f>
        <v>0.49235760313034771</v>
      </c>
      <c r="P29" s="258">
        <f>'AEO22 Table 1'!O$31/'AEO20 Table 1'!$C$31</f>
        <v>0.47710367390611014</v>
      </c>
      <c r="Q29" s="258">
        <f>'AEO22 Table 1'!P$31/'AEO20 Table 1'!$C$31</f>
        <v>0.49457641882461073</v>
      </c>
      <c r="R29" s="258">
        <f>'AEO22 Table 1'!Q$31/'AEO20 Table 1'!$C$31</f>
        <v>0.47787185739222282</v>
      </c>
      <c r="S29" s="258">
        <f>'AEO22 Table 1'!R$31/'AEO20 Table 1'!$C$31</f>
        <v>0.46819068783286527</v>
      </c>
      <c r="T29" s="258">
        <f>'AEO22 Table 1'!S$31/'AEO20 Table 1'!$C$31</f>
        <v>0.46103697911844088</v>
      </c>
      <c r="U29" s="258">
        <f>'AEO22 Table 1'!T$31/'AEO20 Table 1'!$C$31</f>
        <v>0.46489847289238229</v>
      </c>
      <c r="V29" s="258">
        <f>'AEO22 Table 1'!U$31/'AEO20 Table 1'!$C$31</f>
        <v>0.4749774517570482</v>
      </c>
      <c r="W29" s="258">
        <f>'AEO22 Table 1'!V$31/'AEO20 Table 1'!$C$31</f>
        <v>0.47845485378793334</v>
      </c>
      <c r="X29" s="258">
        <f>'AEO22 Table 1'!W$31/'AEO20 Table 1'!$C$31</f>
        <v>0.46467556250578712</v>
      </c>
      <c r="Y29" s="258">
        <f>'AEO22 Table 1'!X$31/'AEO20 Table 1'!$C$31</f>
        <v>0.47995349746396565</v>
      </c>
      <c r="Z29" s="258">
        <f>'AEO22 Table 1'!Y$31/'AEO20 Table 1'!$C$31</f>
        <v>0.47140402679039906</v>
      </c>
      <c r="AA29" s="258">
        <f>'AEO22 Table 1'!Z$31/'AEO20 Table 1'!$C$31</f>
        <v>0.48072853973120439</v>
      </c>
      <c r="AB29" s="258">
        <f>'AEO22 Table 1'!AA$31/'AEO20 Table 1'!$C$31</f>
        <v>0.46937382757710122</v>
      </c>
      <c r="AC29" s="258">
        <f>'AEO22 Table 1'!AB$31/'AEO20 Table 1'!$C$31</f>
        <v>0.47143489130546612</v>
      </c>
      <c r="AD29" s="258">
        <f>'AEO22 Table 1'!AC$31/'AEO20 Table 1'!$C$31</f>
        <v>0.47131143324519797</v>
      </c>
      <c r="AE29" s="258">
        <f>'AEO22 Table 1'!AD$31/'AEO20 Table 1'!$C$31</f>
        <v>0.47236082675747693</v>
      </c>
      <c r="AF29" s="258">
        <f>'AEO22 Table 1'!AE$31/'AEO20 Table 1'!$C$31</f>
        <v>0.4733176267245548</v>
      </c>
      <c r="AG29" s="258">
        <f>'AEO22 Table 1'!AF$31/'AEO20 Table 1'!$C$31</f>
        <v>0.47557416571501077</v>
      </c>
    </row>
    <row r="30" spans="1:35" x14ac:dyDescent="0.35">
      <c r="A30" s="39" t="s">
        <v>235</v>
      </c>
      <c r="B30">
        <f>'AEO20 Table 1'!C$30/'AEO20 Table 1'!$C$30</f>
        <v>1</v>
      </c>
      <c r="C30">
        <f>'AEO20 Table 1'!D$30/'AEO20 Table 1'!$C$30</f>
        <v>0.97516006406145317</v>
      </c>
      <c r="D30">
        <f>'AEO22 Table 1'!C$30/'AEO20 Table 1'!$C$30</f>
        <v>1.0054065286789655</v>
      </c>
      <c r="E30" s="258">
        <f>'AEO22 Table 1'!D$30/'AEO20 Table 1'!$C$30</f>
        <v>0.91523143453944189</v>
      </c>
      <c r="F30" s="258">
        <f>'AEO22 Table 1'!E$30/'AEO20 Table 1'!$C$30</f>
        <v>0.89167021966485971</v>
      </c>
      <c r="G30" s="258">
        <f>'AEO22 Table 1'!F$30/'AEO20 Table 1'!$C$30</f>
        <v>0.8572594023080754</v>
      </c>
      <c r="H30" s="258">
        <f>'AEO22 Table 1'!G$30/'AEO20 Table 1'!$C$30</f>
        <v>0.83030164058945133</v>
      </c>
      <c r="I30" s="258">
        <f>'AEO22 Table 1'!H$30/'AEO20 Table 1'!$C$30</f>
        <v>0.82402376149648693</v>
      </c>
      <c r="J30" s="258">
        <f>'AEO22 Table 1'!I$30/'AEO20 Table 1'!$C$30</f>
        <v>0.81875588931843346</v>
      </c>
      <c r="K30" s="258">
        <f>'AEO22 Table 1'!J$30/'AEO20 Table 1'!$C$30</f>
        <v>0.793778730021103</v>
      </c>
      <c r="L30" s="258">
        <f>'AEO22 Table 1'!K$30/'AEO20 Table 1'!$C$30</f>
        <v>0.73656411340453665</v>
      </c>
      <c r="M30" s="258">
        <f>'AEO22 Table 1'!L$30/'AEO20 Table 1'!$C$30</f>
        <v>0.72930524852475931</v>
      </c>
      <c r="N30" s="258">
        <f>'AEO22 Table 1'!M$30/'AEO20 Table 1'!$C$30</f>
        <v>0.70032568154865338</v>
      </c>
      <c r="O30" s="258">
        <f>'AEO22 Table 1'!N$30/'AEO20 Table 1'!$C$30</f>
        <v>0.69349855073502276</v>
      </c>
      <c r="P30" s="258">
        <f>'AEO22 Table 1'!O$30/'AEO20 Table 1'!$C$30</f>
        <v>0.70245461418022481</v>
      </c>
      <c r="Q30" s="258">
        <f>'AEO22 Table 1'!P$30/'AEO20 Table 1'!$C$30</f>
        <v>0.68963193327290251</v>
      </c>
      <c r="R30" s="258">
        <f>'AEO22 Table 1'!Q$30/'AEO20 Table 1'!$C$30</f>
        <v>0.69069998244400888</v>
      </c>
      <c r="S30" s="258">
        <f>'AEO22 Table 1'!R$30/'AEO20 Table 1'!$C$30</f>
        <v>0.69316821147445251</v>
      </c>
      <c r="T30" s="258">
        <f>'AEO22 Table 1'!S$30/'AEO20 Table 1'!$C$30</f>
        <v>0.69561494337297169</v>
      </c>
      <c r="U30" s="258">
        <f>'AEO22 Table 1'!T$30/'AEO20 Table 1'!$C$30</f>
        <v>0.68999666794455172</v>
      </c>
      <c r="V30" s="258">
        <f>'AEO22 Table 1'!U$30/'AEO20 Table 1'!$C$30</f>
        <v>0.67857345032550243</v>
      </c>
      <c r="W30" s="258">
        <f>'AEO22 Table 1'!V$30/'AEO20 Table 1'!$C$30</f>
        <v>0.66934114873507289</v>
      </c>
      <c r="X30" s="258">
        <f>'AEO22 Table 1'!W$30/'AEO20 Table 1'!$C$30</f>
        <v>0.65441891460980917</v>
      </c>
      <c r="Y30" s="258">
        <f>'AEO22 Table 1'!X$30/'AEO20 Table 1'!$C$30</f>
        <v>0.64843267993995135</v>
      </c>
      <c r="Z30" s="258">
        <f>'AEO22 Table 1'!Y$30/'AEO20 Table 1'!$C$30</f>
        <v>0.64329629855216819</v>
      </c>
      <c r="AA30" s="258">
        <f>'AEO22 Table 1'!Z$30/'AEO20 Table 1'!$C$30</f>
        <v>0.58899131874155786</v>
      </c>
      <c r="AB30" s="258">
        <f>'AEO22 Table 1'!AA$30/'AEO20 Table 1'!$C$30</f>
        <v>0.57409810574439202</v>
      </c>
      <c r="AC30" s="258">
        <f>'AEO22 Table 1'!AB$30/'AEO20 Table 1'!$C$30</f>
        <v>0.56386869551820629</v>
      </c>
      <c r="AD30" s="258">
        <f>'AEO22 Table 1'!AC$30/'AEO20 Table 1'!$C$30</f>
        <v>0.55463890192650134</v>
      </c>
      <c r="AE30" s="258">
        <f>'AEO22 Table 1'!AD$30/'AEO20 Table 1'!$C$30</f>
        <v>0.55545328494090074</v>
      </c>
      <c r="AF30" s="258">
        <f>'AEO22 Table 1'!AE$30/'AEO20 Table 1'!$C$30</f>
        <v>0.53956726273436351</v>
      </c>
      <c r="AG30" s="258">
        <f>'AEO22 Table 1'!AF$30/'AEO20 Table 1'!$C$30</f>
        <v>0.52633147860856233</v>
      </c>
    </row>
    <row r="31" spans="1:35" x14ac:dyDescent="0.35">
      <c r="A31" s="39" t="s">
        <v>237</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row>
    <row r="32" spans="1:35" x14ac:dyDescent="0.35">
      <c r="A32" s="40" t="s">
        <v>247</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c r="AI32" s="8"/>
    </row>
    <row r="33" spans="1:35" x14ac:dyDescent="0.35">
      <c r="A33" s="40" t="s">
        <v>248</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c r="AI33" s="8"/>
    </row>
    <row r="34" spans="1:35" x14ac:dyDescent="0.35">
      <c r="A34" s="40" t="s">
        <v>249</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c r="AI34" s="8"/>
    </row>
    <row r="35" spans="1:35" x14ac:dyDescent="0.35">
      <c r="A35" s="39" t="s">
        <v>238</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row>
    <row r="36" spans="1:35" x14ac:dyDescent="0.35">
      <c r="A36" s="39" t="s">
        <v>239</v>
      </c>
      <c r="B36">
        <f>'AEO20 Table 1'!C$29/'AEO20 Table 1'!$C$29</f>
        <v>1</v>
      </c>
      <c r="C36">
        <f>'AEO20 Table 1'!D$29/'AEO20 Table 1'!$C$29</f>
        <v>0.87211470840119887</v>
      </c>
      <c r="D36">
        <f>'AEO22 Table 1'!C$29/'AEO20 Table 1'!$C$29</f>
        <v>0.97862508707779083</v>
      </c>
      <c r="E36" s="258">
        <f>'AEO22 Table 1'!D$29/'AEO20 Table 1'!$C$29</f>
        <v>0.9277830705211304</v>
      </c>
      <c r="F36" s="258">
        <f>'AEO22 Table 1'!E$29/'AEO20 Table 1'!$C$29</f>
        <v>0.79722085666907461</v>
      </c>
      <c r="G36" s="258">
        <f>'AEO22 Table 1'!F$29/'AEO20 Table 1'!$C$29</f>
        <v>0.81482442191448923</v>
      </c>
      <c r="H36" s="258">
        <f>'AEO22 Table 1'!G$29/'AEO20 Table 1'!$C$29</f>
        <v>0.83581834032065383</v>
      </c>
      <c r="I36" s="258">
        <f>'AEO22 Table 1'!H$29/'AEO20 Table 1'!$C$29</f>
        <v>0.82631111605454033</v>
      </c>
      <c r="J36" s="258">
        <f>'AEO22 Table 1'!I$29/'AEO20 Table 1'!$C$29</f>
        <v>0.81558931613351993</v>
      </c>
      <c r="K36" s="258">
        <f>'AEO22 Table 1'!J$29/'AEO20 Table 1'!$C$29</f>
        <v>0.7982349744250169</v>
      </c>
      <c r="L36" s="258">
        <f>'AEO22 Table 1'!K$29/'AEO20 Table 1'!$C$29</f>
        <v>0.77675775741979558</v>
      </c>
      <c r="M36" s="258">
        <f>'AEO22 Table 1'!L$29/'AEO20 Table 1'!$C$29</f>
        <v>0.77117813838525984</v>
      </c>
      <c r="N36" s="258">
        <f>'AEO22 Table 1'!M$29/'AEO20 Table 1'!$C$29</f>
        <v>0.76449600090641834</v>
      </c>
      <c r="O36" s="258">
        <f>'AEO22 Table 1'!N$29/'AEO20 Table 1'!$C$29</f>
        <v>0.75762772394996691</v>
      </c>
      <c r="P36" s="258">
        <f>'AEO22 Table 1'!O$29/'AEO20 Table 1'!$C$29</f>
        <v>0.74920849219345143</v>
      </c>
      <c r="Q36" s="258">
        <f>'AEO22 Table 1'!P$29/'AEO20 Table 1'!$C$29</f>
        <v>0.7445135025826074</v>
      </c>
      <c r="R36" s="258">
        <f>'AEO22 Table 1'!Q$29/'AEO20 Table 1'!$C$29</f>
        <v>0.7416041653740314</v>
      </c>
      <c r="S36" s="258">
        <f>'AEO22 Table 1'!R$29/'AEO20 Table 1'!$C$29</f>
        <v>0.73912106059244642</v>
      </c>
      <c r="T36" s="258">
        <f>'AEO22 Table 1'!S$29/'AEO20 Table 1'!$C$29</f>
        <v>0.7412474499202838</v>
      </c>
      <c r="U36" s="258">
        <f>'AEO22 Table 1'!T$29/'AEO20 Table 1'!$C$29</f>
        <v>0.73982287075217579</v>
      </c>
      <c r="V36" s="258">
        <f>'AEO22 Table 1'!U$29/'AEO20 Table 1'!$C$29</f>
        <v>0.7350332550523796</v>
      </c>
      <c r="W36" s="258">
        <f>'AEO22 Table 1'!V$29/'AEO20 Table 1'!$C$29</f>
        <v>0.7436137246841491</v>
      </c>
      <c r="X36" s="258">
        <f>'AEO22 Table 1'!W$29/'AEO20 Table 1'!$C$29</f>
        <v>0.74564756305656377</v>
      </c>
      <c r="Y36" s="258">
        <f>'AEO22 Table 1'!X$29/'AEO20 Table 1'!$C$29</f>
        <v>0.74682416376787808</v>
      </c>
      <c r="Z36" s="258">
        <f>'AEO22 Table 1'!Y$29/'AEO20 Table 1'!$C$29</f>
        <v>0.74796776985607083</v>
      </c>
      <c r="AA36" s="258">
        <f>'AEO22 Table 1'!Z$29/'AEO20 Table 1'!$C$29</f>
        <v>0.74810037088861581</v>
      </c>
      <c r="AB36" s="258">
        <f>'AEO22 Table 1'!AA$29/'AEO20 Table 1'!$C$29</f>
        <v>0.7486687499623883</v>
      </c>
      <c r="AC36" s="258">
        <f>'AEO22 Table 1'!AB$29/'AEO20 Table 1'!$C$29</f>
        <v>0.74716448566674143</v>
      </c>
      <c r="AD36" s="258">
        <f>'AEO22 Table 1'!AC$29/'AEO20 Table 1'!$C$29</f>
        <v>0.75559782833125866</v>
      </c>
      <c r="AE36" s="258">
        <f>'AEO22 Table 1'!AD$29/'AEO20 Table 1'!$C$29</f>
        <v>0.7713190399519233</v>
      </c>
      <c r="AF36" s="258">
        <f>'AEO22 Table 1'!AE$29/'AEO20 Table 1'!$C$29</f>
        <v>0.7742715399379162</v>
      </c>
      <c r="AG36" s="258">
        <f>'AEO22 Table 1'!AF$29/'AEO20 Table 1'!$C$29</f>
        <v>0.76137001975734642</v>
      </c>
    </row>
    <row r="37" spans="1:35" x14ac:dyDescent="0.35">
      <c r="A37" s="39" t="s">
        <v>250</v>
      </c>
      <c r="B37">
        <f>'AEO20 Table 1'!C$29/'AEO20 Table 1'!$C$29</f>
        <v>1</v>
      </c>
      <c r="C37">
        <f>'AEO20 Table 1'!D$29/'AEO20 Table 1'!$C$29</f>
        <v>0.87211470840119887</v>
      </c>
      <c r="D37">
        <f>'AEO22 Table 1'!C$29/'AEO20 Table 1'!$C$29</f>
        <v>0.97862508707779083</v>
      </c>
      <c r="E37" s="258">
        <f>'AEO22 Table 1'!D$29/'AEO20 Table 1'!$C$29</f>
        <v>0.9277830705211304</v>
      </c>
      <c r="F37" s="258">
        <f>'AEO22 Table 1'!E$29/'AEO20 Table 1'!$C$29</f>
        <v>0.79722085666907461</v>
      </c>
      <c r="G37" s="258">
        <f>'AEO22 Table 1'!F$29/'AEO20 Table 1'!$C$29</f>
        <v>0.81482442191448923</v>
      </c>
      <c r="H37" s="258">
        <f>'AEO22 Table 1'!G$29/'AEO20 Table 1'!$C$29</f>
        <v>0.83581834032065383</v>
      </c>
      <c r="I37" s="258">
        <f>'AEO22 Table 1'!H$29/'AEO20 Table 1'!$C$29</f>
        <v>0.82631111605454033</v>
      </c>
      <c r="J37" s="258">
        <f>'AEO22 Table 1'!I$29/'AEO20 Table 1'!$C$29</f>
        <v>0.81558931613351993</v>
      </c>
      <c r="K37" s="258">
        <f>'AEO22 Table 1'!J$29/'AEO20 Table 1'!$C$29</f>
        <v>0.7982349744250169</v>
      </c>
      <c r="L37" s="258">
        <f>'AEO22 Table 1'!K$29/'AEO20 Table 1'!$C$29</f>
        <v>0.77675775741979558</v>
      </c>
      <c r="M37" s="258">
        <f>'AEO22 Table 1'!L$29/'AEO20 Table 1'!$C$29</f>
        <v>0.77117813838525984</v>
      </c>
      <c r="N37" s="258">
        <f>'AEO22 Table 1'!M$29/'AEO20 Table 1'!$C$29</f>
        <v>0.76449600090641834</v>
      </c>
      <c r="O37" s="258">
        <f>'AEO22 Table 1'!N$29/'AEO20 Table 1'!$C$29</f>
        <v>0.75762772394996691</v>
      </c>
      <c r="P37" s="258">
        <f>'AEO22 Table 1'!O$29/'AEO20 Table 1'!$C$29</f>
        <v>0.74920849219345143</v>
      </c>
      <c r="Q37" s="258">
        <f>'AEO22 Table 1'!P$29/'AEO20 Table 1'!$C$29</f>
        <v>0.7445135025826074</v>
      </c>
      <c r="R37" s="258">
        <f>'AEO22 Table 1'!Q$29/'AEO20 Table 1'!$C$29</f>
        <v>0.7416041653740314</v>
      </c>
      <c r="S37" s="258">
        <f>'AEO22 Table 1'!R$29/'AEO20 Table 1'!$C$29</f>
        <v>0.73912106059244642</v>
      </c>
      <c r="T37" s="258">
        <f>'AEO22 Table 1'!S$29/'AEO20 Table 1'!$C$29</f>
        <v>0.7412474499202838</v>
      </c>
      <c r="U37" s="258">
        <f>'AEO22 Table 1'!T$29/'AEO20 Table 1'!$C$29</f>
        <v>0.73982287075217579</v>
      </c>
      <c r="V37" s="258">
        <f>'AEO22 Table 1'!U$29/'AEO20 Table 1'!$C$29</f>
        <v>0.7350332550523796</v>
      </c>
      <c r="W37" s="258">
        <f>'AEO22 Table 1'!V$29/'AEO20 Table 1'!$C$29</f>
        <v>0.7436137246841491</v>
      </c>
      <c r="X37" s="258">
        <f>'AEO22 Table 1'!W$29/'AEO20 Table 1'!$C$29</f>
        <v>0.74564756305656377</v>
      </c>
      <c r="Y37" s="258">
        <f>'AEO22 Table 1'!X$29/'AEO20 Table 1'!$C$29</f>
        <v>0.74682416376787808</v>
      </c>
      <c r="Z37" s="258">
        <f>'AEO22 Table 1'!Y$29/'AEO20 Table 1'!$C$29</f>
        <v>0.74796776985607083</v>
      </c>
      <c r="AA37" s="258">
        <f>'AEO22 Table 1'!Z$29/'AEO20 Table 1'!$C$29</f>
        <v>0.74810037088861581</v>
      </c>
      <c r="AB37" s="258">
        <f>'AEO22 Table 1'!AA$29/'AEO20 Table 1'!$C$29</f>
        <v>0.7486687499623883</v>
      </c>
      <c r="AC37" s="258">
        <f>'AEO22 Table 1'!AB$29/'AEO20 Table 1'!$C$29</f>
        <v>0.74716448566674143</v>
      </c>
      <c r="AD37" s="258">
        <f>'AEO22 Table 1'!AC$29/'AEO20 Table 1'!$C$29</f>
        <v>0.75559782833125866</v>
      </c>
      <c r="AE37" s="258">
        <f>'AEO22 Table 1'!AD$29/'AEO20 Table 1'!$C$29</f>
        <v>0.7713190399519233</v>
      </c>
      <c r="AF37" s="258">
        <f>'AEO22 Table 1'!AE$29/'AEO20 Table 1'!$C$29</f>
        <v>0.7742715399379162</v>
      </c>
      <c r="AG37" s="258">
        <f>'AEO22 Table 1'!AF$29/'AEO20 Table 1'!$C$29</f>
        <v>0.76137001975734642</v>
      </c>
    </row>
    <row r="38" spans="1:35" x14ac:dyDescent="0.35">
      <c r="A38" s="39" t="s">
        <v>251</v>
      </c>
      <c r="B38">
        <f>'AEO20 Table 1'!C$29/'AEO20 Table 1'!$C$29</f>
        <v>1</v>
      </c>
      <c r="C38">
        <f>'AEO20 Table 1'!D$29/'AEO20 Table 1'!$C$29</f>
        <v>0.87211470840119887</v>
      </c>
      <c r="D38">
        <f>'AEO22 Table 1'!C$29/'AEO20 Table 1'!$C$29</f>
        <v>0.97862508707779083</v>
      </c>
      <c r="E38" s="258">
        <f>'AEO22 Table 1'!D$29/'AEO20 Table 1'!$C$29</f>
        <v>0.9277830705211304</v>
      </c>
      <c r="F38" s="258">
        <f>'AEO22 Table 1'!E$29/'AEO20 Table 1'!$C$29</f>
        <v>0.79722085666907461</v>
      </c>
      <c r="G38" s="258">
        <f>'AEO22 Table 1'!F$29/'AEO20 Table 1'!$C$29</f>
        <v>0.81482442191448923</v>
      </c>
      <c r="H38" s="258">
        <f>'AEO22 Table 1'!G$29/'AEO20 Table 1'!$C$29</f>
        <v>0.83581834032065383</v>
      </c>
      <c r="I38" s="258">
        <f>'AEO22 Table 1'!H$29/'AEO20 Table 1'!$C$29</f>
        <v>0.82631111605454033</v>
      </c>
      <c r="J38" s="258">
        <f>'AEO22 Table 1'!I$29/'AEO20 Table 1'!$C$29</f>
        <v>0.81558931613351993</v>
      </c>
      <c r="K38" s="258">
        <f>'AEO22 Table 1'!J$29/'AEO20 Table 1'!$C$29</f>
        <v>0.7982349744250169</v>
      </c>
      <c r="L38" s="258">
        <f>'AEO22 Table 1'!K$29/'AEO20 Table 1'!$C$29</f>
        <v>0.77675775741979558</v>
      </c>
      <c r="M38" s="258">
        <f>'AEO22 Table 1'!L$29/'AEO20 Table 1'!$C$29</f>
        <v>0.77117813838525984</v>
      </c>
      <c r="N38" s="258">
        <f>'AEO22 Table 1'!M$29/'AEO20 Table 1'!$C$29</f>
        <v>0.76449600090641834</v>
      </c>
      <c r="O38" s="258">
        <f>'AEO22 Table 1'!N$29/'AEO20 Table 1'!$C$29</f>
        <v>0.75762772394996691</v>
      </c>
      <c r="P38" s="258">
        <f>'AEO22 Table 1'!O$29/'AEO20 Table 1'!$C$29</f>
        <v>0.74920849219345143</v>
      </c>
      <c r="Q38" s="258">
        <f>'AEO22 Table 1'!P$29/'AEO20 Table 1'!$C$29</f>
        <v>0.7445135025826074</v>
      </c>
      <c r="R38" s="258">
        <f>'AEO22 Table 1'!Q$29/'AEO20 Table 1'!$C$29</f>
        <v>0.7416041653740314</v>
      </c>
      <c r="S38" s="258">
        <f>'AEO22 Table 1'!R$29/'AEO20 Table 1'!$C$29</f>
        <v>0.73912106059244642</v>
      </c>
      <c r="T38" s="258">
        <f>'AEO22 Table 1'!S$29/'AEO20 Table 1'!$C$29</f>
        <v>0.7412474499202838</v>
      </c>
      <c r="U38" s="258">
        <f>'AEO22 Table 1'!T$29/'AEO20 Table 1'!$C$29</f>
        <v>0.73982287075217579</v>
      </c>
      <c r="V38" s="258">
        <f>'AEO22 Table 1'!U$29/'AEO20 Table 1'!$C$29</f>
        <v>0.7350332550523796</v>
      </c>
      <c r="W38" s="258">
        <f>'AEO22 Table 1'!V$29/'AEO20 Table 1'!$C$29</f>
        <v>0.7436137246841491</v>
      </c>
      <c r="X38" s="258">
        <f>'AEO22 Table 1'!W$29/'AEO20 Table 1'!$C$29</f>
        <v>0.74564756305656377</v>
      </c>
      <c r="Y38" s="258">
        <f>'AEO22 Table 1'!X$29/'AEO20 Table 1'!$C$29</f>
        <v>0.74682416376787808</v>
      </c>
      <c r="Z38" s="258">
        <f>'AEO22 Table 1'!Y$29/'AEO20 Table 1'!$C$29</f>
        <v>0.74796776985607083</v>
      </c>
      <c r="AA38" s="258">
        <f>'AEO22 Table 1'!Z$29/'AEO20 Table 1'!$C$29</f>
        <v>0.74810037088861581</v>
      </c>
      <c r="AB38" s="258">
        <f>'AEO22 Table 1'!AA$29/'AEO20 Table 1'!$C$29</f>
        <v>0.7486687499623883</v>
      </c>
      <c r="AC38" s="258">
        <f>'AEO22 Table 1'!AB$29/'AEO20 Table 1'!$C$29</f>
        <v>0.74716448566674143</v>
      </c>
      <c r="AD38" s="258">
        <f>'AEO22 Table 1'!AC$29/'AEO20 Table 1'!$C$29</f>
        <v>0.75559782833125866</v>
      </c>
      <c r="AE38" s="258">
        <f>'AEO22 Table 1'!AD$29/'AEO20 Table 1'!$C$29</f>
        <v>0.7713190399519233</v>
      </c>
      <c r="AF38" s="258">
        <f>'AEO22 Table 1'!AE$29/'AEO20 Table 1'!$C$29</f>
        <v>0.7742715399379162</v>
      </c>
      <c r="AG38" s="258">
        <f>'AEO22 Table 1'!AF$29/'AEO20 Table 1'!$C$29</f>
        <v>0.76137001975734642</v>
      </c>
    </row>
    <row r="39" spans="1:35" x14ac:dyDescent="0.35">
      <c r="A39" s="39" t="s">
        <v>252</v>
      </c>
      <c r="B39">
        <f>'AEO20 Table 1'!C$29/'AEO20 Table 1'!$C$29</f>
        <v>1</v>
      </c>
      <c r="C39">
        <f>'AEO20 Table 1'!D$29/'AEO20 Table 1'!$C$29</f>
        <v>0.87211470840119887</v>
      </c>
      <c r="D39">
        <f>'AEO22 Table 1'!C$29/'AEO20 Table 1'!$C$29</f>
        <v>0.97862508707779083</v>
      </c>
      <c r="E39" s="258">
        <f>'AEO22 Table 1'!D$29/'AEO20 Table 1'!$C$29</f>
        <v>0.9277830705211304</v>
      </c>
      <c r="F39" s="258">
        <f>'AEO22 Table 1'!E$29/'AEO20 Table 1'!$C$29</f>
        <v>0.79722085666907461</v>
      </c>
      <c r="G39" s="258">
        <f>'AEO22 Table 1'!F$29/'AEO20 Table 1'!$C$29</f>
        <v>0.81482442191448923</v>
      </c>
      <c r="H39" s="258">
        <f>'AEO22 Table 1'!G$29/'AEO20 Table 1'!$C$29</f>
        <v>0.83581834032065383</v>
      </c>
      <c r="I39" s="258">
        <f>'AEO22 Table 1'!H$29/'AEO20 Table 1'!$C$29</f>
        <v>0.82631111605454033</v>
      </c>
      <c r="J39" s="258">
        <f>'AEO22 Table 1'!I$29/'AEO20 Table 1'!$C$29</f>
        <v>0.81558931613351993</v>
      </c>
      <c r="K39" s="258">
        <f>'AEO22 Table 1'!J$29/'AEO20 Table 1'!$C$29</f>
        <v>0.7982349744250169</v>
      </c>
      <c r="L39" s="258">
        <f>'AEO22 Table 1'!K$29/'AEO20 Table 1'!$C$29</f>
        <v>0.77675775741979558</v>
      </c>
      <c r="M39" s="258">
        <f>'AEO22 Table 1'!L$29/'AEO20 Table 1'!$C$29</f>
        <v>0.77117813838525984</v>
      </c>
      <c r="N39" s="258">
        <f>'AEO22 Table 1'!M$29/'AEO20 Table 1'!$C$29</f>
        <v>0.76449600090641834</v>
      </c>
      <c r="O39" s="258">
        <f>'AEO22 Table 1'!N$29/'AEO20 Table 1'!$C$29</f>
        <v>0.75762772394996691</v>
      </c>
      <c r="P39" s="258">
        <f>'AEO22 Table 1'!O$29/'AEO20 Table 1'!$C$29</f>
        <v>0.74920849219345143</v>
      </c>
      <c r="Q39" s="258">
        <f>'AEO22 Table 1'!P$29/'AEO20 Table 1'!$C$29</f>
        <v>0.7445135025826074</v>
      </c>
      <c r="R39" s="258">
        <f>'AEO22 Table 1'!Q$29/'AEO20 Table 1'!$C$29</f>
        <v>0.7416041653740314</v>
      </c>
      <c r="S39" s="258">
        <f>'AEO22 Table 1'!R$29/'AEO20 Table 1'!$C$29</f>
        <v>0.73912106059244642</v>
      </c>
      <c r="T39" s="258">
        <f>'AEO22 Table 1'!S$29/'AEO20 Table 1'!$C$29</f>
        <v>0.7412474499202838</v>
      </c>
      <c r="U39" s="258">
        <f>'AEO22 Table 1'!T$29/'AEO20 Table 1'!$C$29</f>
        <v>0.73982287075217579</v>
      </c>
      <c r="V39" s="258">
        <f>'AEO22 Table 1'!U$29/'AEO20 Table 1'!$C$29</f>
        <v>0.7350332550523796</v>
      </c>
      <c r="W39" s="258">
        <f>'AEO22 Table 1'!V$29/'AEO20 Table 1'!$C$29</f>
        <v>0.7436137246841491</v>
      </c>
      <c r="X39" s="258">
        <f>'AEO22 Table 1'!W$29/'AEO20 Table 1'!$C$29</f>
        <v>0.74564756305656377</v>
      </c>
      <c r="Y39" s="258">
        <f>'AEO22 Table 1'!X$29/'AEO20 Table 1'!$C$29</f>
        <v>0.74682416376787808</v>
      </c>
      <c r="Z39" s="258">
        <f>'AEO22 Table 1'!Y$29/'AEO20 Table 1'!$C$29</f>
        <v>0.74796776985607083</v>
      </c>
      <c r="AA39" s="258">
        <f>'AEO22 Table 1'!Z$29/'AEO20 Table 1'!$C$29</f>
        <v>0.74810037088861581</v>
      </c>
      <c r="AB39" s="258">
        <f>'AEO22 Table 1'!AA$29/'AEO20 Table 1'!$C$29</f>
        <v>0.7486687499623883</v>
      </c>
      <c r="AC39" s="258">
        <f>'AEO22 Table 1'!AB$29/'AEO20 Table 1'!$C$29</f>
        <v>0.74716448566674143</v>
      </c>
      <c r="AD39" s="258">
        <f>'AEO22 Table 1'!AC$29/'AEO20 Table 1'!$C$29</f>
        <v>0.75559782833125866</v>
      </c>
      <c r="AE39" s="258">
        <f>'AEO22 Table 1'!AD$29/'AEO20 Table 1'!$C$29</f>
        <v>0.7713190399519233</v>
      </c>
      <c r="AF39" s="258">
        <f>'AEO22 Table 1'!AE$29/'AEO20 Table 1'!$C$29</f>
        <v>0.7742715399379162</v>
      </c>
      <c r="AG39" s="258">
        <f>'AEO22 Table 1'!AF$29/'AEO20 Table 1'!$C$29</f>
        <v>0.76137001975734642</v>
      </c>
    </row>
    <row r="40" spans="1:35" x14ac:dyDescent="0.35">
      <c r="A40" s="39" t="s">
        <v>241</v>
      </c>
      <c r="B40">
        <f>'AEO20 Table 1'!C$29/'AEO20 Table 1'!$C$29</f>
        <v>1</v>
      </c>
      <c r="C40">
        <f>'AEO20 Table 1'!D$29/'AEO20 Table 1'!$C$29</f>
        <v>0.87211470840119887</v>
      </c>
      <c r="D40">
        <f>'AEO22 Table 1'!C$29/'AEO20 Table 1'!$C$29</f>
        <v>0.97862508707779083</v>
      </c>
      <c r="E40" s="258">
        <f>'AEO22 Table 1'!D$29/'AEO20 Table 1'!$C$29</f>
        <v>0.9277830705211304</v>
      </c>
      <c r="F40" s="258">
        <f>'AEO22 Table 1'!E$29/'AEO20 Table 1'!$C$29</f>
        <v>0.79722085666907461</v>
      </c>
      <c r="G40" s="258">
        <f>'AEO22 Table 1'!F$29/'AEO20 Table 1'!$C$29</f>
        <v>0.81482442191448923</v>
      </c>
      <c r="H40" s="258">
        <f>'AEO22 Table 1'!G$29/'AEO20 Table 1'!$C$29</f>
        <v>0.83581834032065383</v>
      </c>
      <c r="I40" s="258">
        <f>'AEO22 Table 1'!H$29/'AEO20 Table 1'!$C$29</f>
        <v>0.82631111605454033</v>
      </c>
      <c r="J40" s="258">
        <f>'AEO22 Table 1'!I$29/'AEO20 Table 1'!$C$29</f>
        <v>0.81558931613351993</v>
      </c>
      <c r="K40" s="258">
        <f>'AEO22 Table 1'!J$29/'AEO20 Table 1'!$C$29</f>
        <v>0.7982349744250169</v>
      </c>
      <c r="L40" s="258">
        <f>'AEO22 Table 1'!K$29/'AEO20 Table 1'!$C$29</f>
        <v>0.77675775741979558</v>
      </c>
      <c r="M40" s="258">
        <f>'AEO22 Table 1'!L$29/'AEO20 Table 1'!$C$29</f>
        <v>0.77117813838525984</v>
      </c>
      <c r="N40" s="258">
        <f>'AEO22 Table 1'!M$29/'AEO20 Table 1'!$C$29</f>
        <v>0.76449600090641834</v>
      </c>
      <c r="O40" s="258">
        <f>'AEO22 Table 1'!N$29/'AEO20 Table 1'!$C$29</f>
        <v>0.75762772394996691</v>
      </c>
      <c r="P40" s="258">
        <f>'AEO22 Table 1'!O$29/'AEO20 Table 1'!$C$29</f>
        <v>0.74920849219345143</v>
      </c>
      <c r="Q40" s="258">
        <f>'AEO22 Table 1'!P$29/'AEO20 Table 1'!$C$29</f>
        <v>0.7445135025826074</v>
      </c>
      <c r="R40" s="258">
        <f>'AEO22 Table 1'!Q$29/'AEO20 Table 1'!$C$29</f>
        <v>0.7416041653740314</v>
      </c>
      <c r="S40" s="258">
        <f>'AEO22 Table 1'!R$29/'AEO20 Table 1'!$C$29</f>
        <v>0.73912106059244642</v>
      </c>
      <c r="T40" s="258">
        <f>'AEO22 Table 1'!S$29/'AEO20 Table 1'!$C$29</f>
        <v>0.7412474499202838</v>
      </c>
      <c r="U40" s="258">
        <f>'AEO22 Table 1'!T$29/'AEO20 Table 1'!$C$29</f>
        <v>0.73982287075217579</v>
      </c>
      <c r="V40" s="258">
        <f>'AEO22 Table 1'!U$29/'AEO20 Table 1'!$C$29</f>
        <v>0.7350332550523796</v>
      </c>
      <c r="W40" s="258">
        <f>'AEO22 Table 1'!V$29/'AEO20 Table 1'!$C$29</f>
        <v>0.7436137246841491</v>
      </c>
      <c r="X40" s="258">
        <f>'AEO22 Table 1'!W$29/'AEO20 Table 1'!$C$29</f>
        <v>0.74564756305656377</v>
      </c>
      <c r="Y40" s="258">
        <f>'AEO22 Table 1'!X$29/'AEO20 Table 1'!$C$29</f>
        <v>0.74682416376787808</v>
      </c>
      <c r="Z40" s="258">
        <f>'AEO22 Table 1'!Y$29/'AEO20 Table 1'!$C$29</f>
        <v>0.74796776985607083</v>
      </c>
      <c r="AA40" s="258">
        <f>'AEO22 Table 1'!Z$29/'AEO20 Table 1'!$C$29</f>
        <v>0.74810037088861581</v>
      </c>
      <c r="AB40" s="258">
        <f>'AEO22 Table 1'!AA$29/'AEO20 Table 1'!$C$29</f>
        <v>0.7486687499623883</v>
      </c>
      <c r="AC40" s="258">
        <f>'AEO22 Table 1'!AB$29/'AEO20 Table 1'!$C$29</f>
        <v>0.74716448566674143</v>
      </c>
      <c r="AD40" s="258">
        <f>'AEO22 Table 1'!AC$29/'AEO20 Table 1'!$C$29</f>
        <v>0.75559782833125866</v>
      </c>
      <c r="AE40" s="258">
        <f>'AEO22 Table 1'!AD$29/'AEO20 Table 1'!$C$29</f>
        <v>0.7713190399519233</v>
      </c>
      <c r="AF40" s="258">
        <f>'AEO22 Table 1'!AE$29/'AEO20 Table 1'!$C$29</f>
        <v>0.7742715399379162</v>
      </c>
      <c r="AG40" s="258">
        <f>'AEO22 Table 1'!AF$29/'AEO20 Table 1'!$C$29</f>
        <v>0.76137001975734642</v>
      </c>
    </row>
    <row r="41" spans="1:35" x14ac:dyDescent="0.35">
      <c r="A41" s="40" t="s">
        <v>293</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c r="AI41" s="8"/>
    </row>
    <row r="42" spans="1:35" x14ac:dyDescent="0.35">
      <c r="A42" s="40" t="s">
        <v>254</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c r="AI42" s="8"/>
    </row>
    <row r="43" spans="1:35" x14ac:dyDescent="0.35">
      <c r="A43" s="39" t="s">
        <v>255</v>
      </c>
      <c r="B43">
        <f>'AEO20 Table 1'!C$31/'AEO20 Table 1'!$C$31</f>
        <v>1</v>
      </c>
      <c r="C43">
        <f>'AEO20 Table 1'!D$31/'AEO20 Table 1'!$C$31</f>
        <v>1.0681351317057446</v>
      </c>
      <c r="D43">
        <f>'AEO22 Table 1'!C$31/'AEO20 Table 1'!$C$31</f>
        <v>1.0297533925246145</v>
      </c>
      <c r="E43" s="258">
        <f>'AEO22 Table 1'!D$31/'AEO20 Table 1'!$C$31</f>
        <v>0.79366385799579553</v>
      </c>
      <c r="F43" s="258">
        <f>'AEO22 Table 1'!E$31/'AEO20 Table 1'!$C$31</f>
        <v>0.39976405792926539</v>
      </c>
      <c r="G43" s="258">
        <f>'AEO22 Table 1'!F$31/'AEO20 Table 1'!$C$31</f>
        <v>0.41520660363446815</v>
      </c>
      <c r="H43" s="258">
        <f>'AEO22 Table 1'!G$31/'AEO20 Table 1'!$C$31</f>
        <v>0.37904710953816401</v>
      </c>
      <c r="I43" s="258">
        <f>'AEO22 Table 1'!H$31/'AEO20 Table 1'!$C$31</f>
        <v>0.39791218702524372</v>
      </c>
      <c r="J43" s="258">
        <f>'AEO22 Table 1'!I$31/'AEO20 Table 1'!$C$31</f>
        <v>0.44451074599532919</v>
      </c>
      <c r="K43" s="258">
        <f>'AEO22 Table 1'!J$31/'AEO20 Table 1'!$C$31</f>
        <v>0.47282722387404535</v>
      </c>
      <c r="L43" s="258">
        <f>'AEO22 Table 1'!K$31/'AEO20 Table 1'!$C$31</f>
        <v>0.48328000631007861</v>
      </c>
      <c r="M43" s="258">
        <f>'AEO22 Table 1'!L$31/'AEO20 Table 1'!$C$31</f>
        <v>0.50442905791211845</v>
      </c>
      <c r="N43" s="258">
        <f>'AEO22 Table 1'!M$31/'AEO20 Table 1'!$C$31</f>
        <v>0.47907557347983687</v>
      </c>
      <c r="O43" s="258">
        <f>'AEO22 Table 1'!N$31/'AEO20 Table 1'!$C$31</f>
        <v>0.49235760313034771</v>
      </c>
      <c r="P43" s="258">
        <f>'AEO22 Table 1'!O$31/'AEO20 Table 1'!$C$31</f>
        <v>0.47710367390611014</v>
      </c>
      <c r="Q43" s="258">
        <f>'AEO22 Table 1'!P$31/'AEO20 Table 1'!$C$31</f>
        <v>0.49457641882461073</v>
      </c>
      <c r="R43" s="258">
        <f>'AEO22 Table 1'!Q$31/'AEO20 Table 1'!$C$31</f>
        <v>0.47787185739222282</v>
      </c>
      <c r="S43" s="258">
        <f>'AEO22 Table 1'!R$31/'AEO20 Table 1'!$C$31</f>
        <v>0.46819068783286527</v>
      </c>
      <c r="T43" s="258">
        <f>'AEO22 Table 1'!S$31/'AEO20 Table 1'!$C$31</f>
        <v>0.46103697911844088</v>
      </c>
      <c r="U43" s="258">
        <f>'AEO22 Table 1'!T$31/'AEO20 Table 1'!$C$31</f>
        <v>0.46489847289238229</v>
      </c>
      <c r="V43" s="258">
        <f>'AEO22 Table 1'!U$31/'AEO20 Table 1'!$C$31</f>
        <v>0.4749774517570482</v>
      </c>
      <c r="W43" s="258">
        <f>'AEO22 Table 1'!V$31/'AEO20 Table 1'!$C$31</f>
        <v>0.47845485378793334</v>
      </c>
      <c r="X43" s="258">
        <f>'AEO22 Table 1'!W$31/'AEO20 Table 1'!$C$31</f>
        <v>0.46467556250578712</v>
      </c>
      <c r="Y43" s="258">
        <f>'AEO22 Table 1'!X$31/'AEO20 Table 1'!$C$31</f>
        <v>0.47995349746396565</v>
      </c>
      <c r="Z43" s="258">
        <f>'AEO22 Table 1'!Y$31/'AEO20 Table 1'!$C$31</f>
        <v>0.47140402679039906</v>
      </c>
      <c r="AA43" s="258">
        <f>'AEO22 Table 1'!Z$31/'AEO20 Table 1'!$C$31</f>
        <v>0.48072853973120439</v>
      </c>
      <c r="AB43" s="258">
        <f>'AEO22 Table 1'!AA$31/'AEO20 Table 1'!$C$31</f>
        <v>0.46937382757710122</v>
      </c>
      <c r="AC43" s="258">
        <f>'AEO22 Table 1'!AB$31/'AEO20 Table 1'!$C$31</f>
        <v>0.47143489130546612</v>
      </c>
      <c r="AD43" s="258">
        <f>'AEO22 Table 1'!AC$31/'AEO20 Table 1'!$C$31</f>
        <v>0.47131143324519797</v>
      </c>
      <c r="AE43" s="258">
        <f>'AEO22 Table 1'!AD$31/'AEO20 Table 1'!$C$31</f>
        <v>0.47236082675747693</v>
      </c>
      <c r="AF43" s="258">
        <f>'AEO22 Table 1'!AE$31/'AEO20 Table 1'!$C$31</f>
        <v>0.4733176267245548</v>
      </c>
      <c r="AG43" s="258">
        <f>'AEO22 Table 1'!AF$31/'AEO20 Table 1'!$C$31</f>
        <v>0.47557416571501077</v>
      </c>
    </row>
    <row r="44" spans="1:35" x14ac:dyDescent="0.35">
      <c r="A44" s="39" t="s">
        <v>242</v>
      </c>
      <c r="B44">
        <f>'AEO20 Table 1'!C$28/'AEO20 Table 1'!$C$28</f>
        <v>1</v>
      </c>
      <c r="C44">
        <f>'AEO20 Table 1'!D$28/'AEO20 Table 1'!$C$28</f>
        <v>0.93403337581332413</v>
      </c>
      <c r="D44">
        <f>'AEO22 Table 1'!C$28/'AEO20 Table 1'!$C$28</f>
        <v>0.89031517273557192</v>
      </c>
      <c r="E44" s="258">
        <f>'AEO22 Table 1'!D$28/'AEO20 Table 1'!$C$28</f>
        <v>1.0510904643829799</v>
      </c>
      <c r="F44" s="258">
        <f>'AEO22 Table 1'!E$28/'AEO20 Table 1'!$C$28</f>
        <v>1.1006208223429454</v>
      </c>
      <c r="G44" s="258">
        <f>'AEO22 Table 1'!F$28/'AEO20 Table 1'!$C$28</f>
        <v>1.064126403072186</v>
      </c>
      <c r="H44" s="258">
        <f>'AEO22 Table 1'!G$28/'AEO20 Table 1'!$C$28</f>
        <v>1.0280378222966025</v>
      </c>
      <c r="I44" s="258">
        <f>'AEO22 Table 1'!H$28/'AEO20 Table 1'!$C$28</f>
        <v>0.9971111806577142</v>
      </c>
      <c r="J44" s="258">
        <f>'AEO22 Table 1'!I$28/'AEO20 Table 1'!$C$28</f>
        <v>1.0074943856544256</v>
      </c>
      <c r="K44" s="258">
        <f>'AEO22 Table 1'!J$28/'AEO20 Table 1'!$C$28</f>
        <v>0.98816017289722613</v>
      </c>
      <c r="L44" s="258">
        <f>'AEO22 Table 1'!K$28/'AEO20 Table 1'!$C$28</f>
        <v>0.98833686754772321</v>
      </c>
      <c r="M44" s="258">
        <f>'AEO22 Table 1'!L$28/'AEO20 Table 1'!$C$28</f>
        <v>0.99833936595480388</v>
      </c>
      <c r="N44" s="258">
        <f>'AEO22 Table 1'!M$28/'AEO20 Table 1'!$C$28</f>
        <v>1.0111996384090849</v>
      </c>
      <c r="O44" s="258">
        <f>'AEO22 Table 1'!N$28/'AEO20 Table 1'!$C$28</f>
        <v>1.0384677559258753</v>
      </c>
      <c r="P44" s="258">
        <f>'AEO22 Table 1'!O$28/'AEO20 Table 1'!$C$28</f>
        <v>1.0200251151937925</v>
      </c>
      <c r="Q44" s="258">
        <f>'AEO22 Table 1'!P$28/'AEO20 Table 1'!$C$28</f>
        <v>1.0502634254350183</v>
      </c>
      <c r="R44" s="258">
        <f>'AEO22 Table 1'!Q$28/'AEO20 Table 1'!$C$28</f>
        <v>1.0712602647925851</v>
      </c>
      <c r="S44" s="258">
        <f>'AEO22 Table 1'!R$28/'AEO20 Table 1'!$C$28</f>
        <v>1.0802916175196506</v>
      </c>
      <c r="T44" s="258">
        <f>'AEO22 Table 1'!S$28/'AEO20 Table 1'!$C$28</f>
        <v>1.0927553072189053</v>
      </c>
      <c r="U44" s="258">
        <f>'AEO22 Table 1'!T$28/'AEO20 Table 1'!$C$28</f>
        <v>1.1042914303480165</v>
      </c>
      <c r="V44" s="258">
        <f>'AEO22 Table 1'!U$28/'AEO20 Table 1'!$C$28</f>
        <v>1.1105660508578497</v>
      </c>
      <c r="W44" s="258">
        <f>'AEO22 Table 1'!V$28/'AEO20 Table 1'!$C$28</f>
        <v>1.0904475426749078</v>
      </c>
      <c r="X44" s="258">
        <f>'AEO22 Table 1'!W$28/'AEO20 Table 1'!$C$28</f>
        <v>1.0900169579300258</v>
      </c>
      <c r="Y44" s="258">
        <f>'AEO22 Table 1'!X$28/'AEO20 Table 1'!$C$28</f>
        <v>1.0805908864511584</v>
      </c>
      <c r="Z44" s="258">
        <f>'AEO22 Table 1'!Y$28/'AEO20 Table 1'!$C$28</f>
        <v>1.0720184641731831</v>
      </c>
      <c r="AA44" s="258">
        <f>'AEO22 Table 1'!Z$28/'AEO20 Table 1'!$C$28</f>
        <v>1.0778730411977495</v>
      </c>
      <c r="AB44" s="258">
        <f>'AEO22 Table 1'!AA$28/'AEO20 Table 1'!$C$28</f>
        <v>1.0554808990126119</v>
      </c>
      <c r="AC44" s="258">
        <f>'AEO22 Table 1'!AB$28/'AEO20 Table 1'!$C$28</f>
        <v>1.0308627513214659</v>
      </c>
      <c r="AD44" s="258">
        <f>'AEO22 Table 1'!AC$28/'AEO20 Table 1'!$C$28</f>
        <v>1.0498163860409813</v>
      </c>
      <c r="AE44" s="258">
        <f>'AEO22 Table 1'!AD$28/'AEO20 Table 1'!$C$28</f>
        <v>1.0573514583864816</v>
      </c>
      <c r="AF44" s="258">
        <f>'AEO22 Table 1'!AE$28/'AEO20 Table 1'!$C$28</f>
        <v>1.041967261290123</v>
      </c>
      <c r="AG44" s="258">
        <f>'AEO22 Table 1'!AF$28/'AEO20 Table 1'!$C$28</f>
        <v>1.0227714989793297</v>
      </c>
    </row>
    <row r="45" spans="1:35" x14ac:dyDescent="0.35">
      <c r="A45" s="39" t="s">
        <v>256</v>
      </c>
      <c r="B45">
        <f>'AEO20 Table 1'!C$29/'AEO20 Table 1'!$C$29</f>
        <v>1</v>
      </c>
      <c r="C45">
        <f>'AEO20 Table 1'!D$29/'AEO20 Table 1'!$C$29</f>
        <v>0.87211470840119887</v>
      </c>
      <c r="D45">
        <f>'AEO22 Table 1'!C$29/'AEO20 Table 1'!$C$29</f>
        <v>0.97862508707779083</v>
      </c>
      <c r="E45" s="258">
        <f>'AEO22 Table 1'!D$29/'AEO20 Table 1'!$C$29</f>
        <v>0.9277830705211304</v>
      </c>
      <c r="F45" s="258">
        <f>'AEO22 Table 1'!E$29/'AEO20 Table 1'!$C$29</f>
        <v>0.79722085666907461</v>
      </c>
      <c r="G45" s="258">
        <f>'AEO22 Table 1'!F$29/'AEO20 Table 1'!$C$29</f>
        <v>0.81482442191448923</v>
      </c>
      <c r="H45" s="258">
        <f>'AEO22 Table 1'!G$29/'AEO20 Table 1'!$C$29</f>
        <v>0.83581834032065383</v>
      </c>
      <c r="I45" s="258">
        <f>'AEO22 Table 1'!H$29/'AEO20 Table 1'!$C$29</f>
        <v>0.82631111605454033</v>
      </c>
      <c r="J45" s="258">
        <f>'AEO22 Table 1'!I$29/'AEO20 Table 1'!$C$29</f>
        <v>0.81558931613351993</v>
      </c>
      <c r="K45" s="258">
        <f>'AEO22 Table 1'!J$29/'AEO20 Table 1'!$C$29</f>
        <v>0.7982349744250169</v>
      </c>
      <c r="L45" s="258">
        <f>'AEO22 Table 1'!K$29/'AEO20 Table 1'!$C$29</f>
        <v>0.77675775741979558</v>
      </c>
      <c r="M45" s="258">
        <f>'AEO22 Table 1'!L$29/'AEO20 Table 1'!$C$29</f>
        <v>0.77117813838525984</v>
      </c>
      <c r="N45" s="258">
        <f>'AEO22 Table 1'!M$29/'AEO20 Table 1'!$C$29</f>
        <v>0.76449600090641834</v>
      </c>
      <c r="O45" s="258">
        <f>'AEO22 Table 1'!N$29/'AEO20 Table 1'!$C$29</f>
        <v>0.75762772394996691</v>
      </c>
      <c r="P45" s="258">
        <f>'AEO22 Table 1'!O$29/'AEO20 Table 1'!$C$29</f>
        <v>0.74920849219345143</v>
      </c>
      <c r="Q45" s="258">
        <f>'AEO22 Table 1'!P$29/'AEO20 Table 1'!$C$29</f>
        <v>0.7445135025826074</v>
      </c>
      <c r="R45" s="258">
        <f>'AEO22 Table 1'!Q$29/'AEO20 Table 1'!$C$29</f>
        <v>0.7416041653740314</v>
      </c>
      <c r="S45" s="258">
        <f>'AEO22 Table 1'!R$29/'AEO20 Table 1'!$C$29</f>
        <v>0.73912106059244642</v>
      </c>
      <c r="T45" s="258">
        <f>'AEO22 Table 1'!S$29/'AEO20 Table 1'!$C$29</f>
        <v>0.7412474499202838</v>
      </c>
      <c r="U45" s="258">
        <f>'AEO22 Table 1'!T$29/'AEO20 Table 1'!$C$29</f>
        <v>0.73982287075217579</v>
      </c>
      <c r="V45" s="258">
        <f>'AEO22 Table 1'!U$29/'AEO20 Table 1'!$C$29</f>
        <v>0.7350332550523796</v>
      </c>
      <c r="W45" s="258">
        <f>'AEO22 Table 1'!V$29/'AEO20 Table 1'!$C$29</f>
        <v>0.7436137246841491</v>
      </c>
      <c r="X45" s="258">
        <f>'AEO22 Table 1'!W$29/'AEO20 Table 1'!$C$29</f>
        <v>0.74564756305656377</v>
      </c>
      <c r="Y45" s="258">
        <f>'AEO22 Table 1'!X$29/'AEO20 Table 1'!$C$29</f>
        <v>0.74682416376787808</v>
      </c>
      <c r="Z45" s="258">
        <f>'AEO22 Table 1'!Y$29/'AEO20 Table 1'!$C$29</f>
        <v>0.74796776985607083</v>
      </c>
      <c r="AA45" s="258">
        <f>'AEO22 Table 1'!Z$29/'AEO20 Table 1'!$C$29</f>
        <v>0.74810037088861581</v>
      </c>
      <c r="AB45" s="258">
        <f>'AEO22 Table 1'!AA$29/'AEO20 Table 1'!$C$29</f>
        <v>0.7486687499623883</v>
      </c>
      <c r="AC45" s="258">
        <f>'AEO22 Table 1'!AB$29/'AEO20 Table 1'!$C$29</f>
        <v>0.74716448566674143</v>
      </c>
      <c r="AD45" s="258">
        <f>'AEO22 Table 1'!AC$29/'AEO20 Table 1'!$C$29</f>
        <v>0.75559782833125866</v>
      </c>
      <c r="AE45" s="258">
        <f>'AEO22 Table 1'!AD$29/'AEO20 Table 1'!$C$29</f>
        <v>0.7713190399519233</v>
      </c>
      <c r="AF45" s="258">
        <f>'AEO22 Table 1'!AE$29/'AEO20 Table 1'!$C$29</f>
        <v>0.7742715399379162</v>
      </c>
      <c r="AG45" s="258">
        <f>'AEO22 Table 1'!AF$29/'AEO20 Table 1'!$C$29</f>
        <v>0.76137001975734642</v>
      </c>
    </row>
    <row r="46" spans="1:35" x14ac:dyDescent="0.35">
      <c r="A46" s="39" t="s">
        <v>243</v>
      </c>
      <c r="B46">
        <f>'AEO20 Table 1'!C$29/'AEO20 Table 1'!$C$29</f>
        <v>1</v>
      </c>
      <c r="C46">
        <f>'AEO20 Table 1'!D$29/'AEO20 Table 1'!$C$29</f>
        <v>0.87211470840119887</v>
      </c>
      <c r="D46">
        <f>'AEO22 Table 1'!C$29/'AEO20 Table 1'!$C$29</f>
        <v>0.97862508707779083</v>
      </c>
      <c r="E46" s="258">
        <f>'AEO22 Table 1'!D$29/'AEO20 Table 1'!$C$29</f>
        <v>0.9277830705211304</v>
      </c>
      <c r="F46" s="258">
        <f>'AEO22 Table 1'!E$29/'AEO20 Table 1'!$C$29</f>
        <v>0.79722085666907461</v>
      </c>
      <c r="G46" s="258">
        <f>'AEO22 Table 1'!F$29/'AEO20 Table 1'!$C$29</f>
        <v>0.81482442191448923</v>
      </c>
      <c r="H46" s="258">
        <f>'AEO22 Table 1'!G$29/'AEO20 Table 1'!$C$29</f>
        <v>0.83581834032065383</v>
      </c>
      <c r="I46" s="258">
        <f>'AEO22 Table 1'!H$29/'AEO20 Table 1'!$C$29</f>
        <v>0.82631111605454033</v>
      </c>
      <c r="J46" s="258">
        <f>'AEO22 Table 1'!I$29/'AEO20 Table 1'!$C$29</f>
        <v>0.81558931613351993</v>
      </c>
      <c r="K46" s="258">
        <f>'AEO22 Table 1'!J$29/'AEO20 Table 1'!$C$29</f>
        <v>0.7982349744250169</v>
      </c>
      <c r="L46" s="258">
        <f>'AEO22 Table 1'!K$29/'AEO20 Table 1'!$C$29</f>
        <v>0.77675775741979558</v>
      </c>
      <c r="M46" s="258">
        <f>'AEO22 Table 1'!L$29/'AEO20 Table 1'!$C$29</f>
        <v>0.77117813838525984</v>
      </c>
      <c r="N46" s="258">
        <f>'AEO22 Table 1'!M$29/'AEO20 Table 1'!$C$29</f>
        <v>0.76449600090641834</v>
      </c>
      <c r="O46" s="258">
        <f>'AEO22 Table 1'!N$29/'AEO20 Table 1'!$C$29</f>
        <v>0.75762772394996691</v>
      </c>
      <c r="P46" s="258">
        <f>'AEO22 Table 1'!O$29/'AEO20 Table 1'!$C$29</f>
        <v>0.74920849219345143</v>
      </c>
      <c r="Q46" s="258">
        <f>'AEO22 Table 1'!P$29/'AEO20 Table 1'!$C$29</f>
        <v>0.7445135025826074</v>
      </c>
      <c r="R46" s="258">
        <f>'AEO22 Table 1'!Q$29/'AEO20 Table 1'!$C$29</f>
        <v>0.7416041653740314</v>
      </c>
      <c r="S46" s="258">
        <f>'AEO22 Table 1'!R$29/'AEO20 Table 1'!$C$29</f>
        <v>0.73912106059244642</v>
      </c>
      <c r="T46" s="258">
        <f>'AEO22 Table 1'!S$29/'AEO20 Table 1'!$C$29</f>
        <v>0.7412474499202838</v>
      </c>
      <c r="U46" s="258">
        <f>'AEO22 Table 1'!T$29/'AEO20 Table 1'!$C$29</f>
        <v>0.73982287075217579</v>
      </c>
      <c r="V46" s="258">
        <f>'AEO22 Table 1'!U$29/'AEO20 Table 1'!$C$29</f>
        <v>0.7350332550523796</v>
      </c>
      <c r="W46" s="258">
        <f>'AEO22 Table 1'!V$29/'AEO20 Table 1'!$C$29</f>
        <v>0.7436137246841491</v>
      </c>
      <c r="X46" s="258">
        <f>'AEO22 Table 1'!W$29/'AEO20 Table 1'!$C$29</f>
        <v>0.74564756305656377</v>
      </c>
      <c r="Y46" s="258">
        <f>'AEO22 Table 1'!X$29/'AEO20 Table 1'!$C$29</f>
        <v>0.74682416376787808</v>
      </c>
      <c r="Z46" s="258">
        <f>'AEO22 Table 1'!Y$29/'AEO20 Table 1'!$C$29</f>
        <v>0.74796776985607083</v>
      </c>
      <c r="AA46" s="258">
        <f>'AEO22 Table 1'!Z$29/'AEO20 Table 1'!$C$29</f>
        <v>0.74810037088861581</v>
      </c>
      <c r="AB46" s="258">
        <f>'AEO22 Table 1'!AA$29/'AEO20 Table 1'!$C$29</f>
        <v>0.7486687499623883</v>
      </c>
      <c r="AC46" s="258">
        <f>'AEO22 Table 1'!AB$29/'AEO20 Table 1'!$C$29</f>
        <v>0.74716448566674143</v>
      </c>
      <c r="AD46" s="258">
        <f>'AEO22 Table 1'!AC$29/'AEO20 Table 1'!$C$29</f>
        <v>0.75559782833125866</v>
      </c>
      <c r="AE46" s="258">
        <f>'AEO22 Table 1'!AD$29/'AEO20 Table 1'!$C$29</f>
        <v>0.7713190399519233</v>
      </c>
      <c r="AF46" s="258">
        <f>'AEO22 Table 1'!AE$29/'AEO20 Table 1'!$C$29</f>
        <v>0.7742715399379162</v>
      </c>
      <c r="AG46" s="258">
        <f>'AEO22 Table 1'!AF$29/'AEO20 Table 1'!$C$29</f>
        <v>0.76137001975734642</v>
      </c>
    </row>
    <row r="47" spans="1:35" x14ac:dyDescent="0.35">
      <c r="A47" s="39" t="s">
        <v>257</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row>
    <row r="48" spans="1:35" x14ac:dyDescent="0.35">
      <c r="A48" s="39" t="s">
        <v>258</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row>
    <row r="51" spans="1:35" x14ac:dyDescent="0.35">
      <c r="A51" s="232" t="s">
        <v>613</v>
      </c>
      <c r="B51" s="232"/>
      <c r="C51" s="233"/>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row>
    <row r="52" spans="1:35" s="1" customFormat="1" x14ac:dyDescent="0.35">
      <c r="B52" s="1">
        <f>B2</f>
        <v>2019</v>
      </c>
      <c r="C52" s="1">
        <f t="shared" ref="C52:AG52" si="1">C2</f>
        <v>2020</v>
      </c>
      <c r="D52" s="1">
        <f t="shared" si="1"/>
        <v>2021</v>
      </c>
      <c r="E52" s="1">
        <f t="shared" si="1"/>
        <v>2022</v>
      </c>
      <c r="F52" s="1">
        <f t="shared" si="1"/>
        <v>2023</v>
      </c>
      <c r="G52" s="1">
        <f t="shared" si="1"/>
        <v>2024</v>
      </c>
      <c r="H52" s="1">
        <f t="shared" si="1"/>
        <v>2025</v>
      </c>
      <c r="I52" s="1">
        <f t="shared" si="1"/>
        <v>2026</v>
      </c>
      <c r="J52" s="1">
        <f t="shared" si="1"/>
        <v>2027</v>
      </c>
      <c r="K52" s="1">
        <f t="shared" si="1"/>
        <v>2028</v>
      </c>
      <c r="L52" s="1">
        <f t="shared" si="1"/>
        <v>2029</v>
      </c>
      <c r="M52" s="1">
        <f t="shared" si="1"/>
        <v>2030</v>
      </c>
      <c r="N52" s="1">
        <f t="shared" si="1"/>
        <v>2031</v>
      </c>
      <c r="O52" s="1">
        <f t="shared" si="1"/>
        <v>2032</v>
      </c>
      <c r="P52" s="1">
        <f t="shared" si="1"/>
        <v>2033</v>
      </c>
      <c r="Q52" s="1">
        <f t="shared" si="1"/>
        <v>2034</v>
      </c>
      <c r="R52" s="1">
        <f t="shared" si="1"/>
        <v>2035</v>
      </c>
      <c r="S52" s="1">
        <f t="shared" si="1"/>
        <v>2036</v>
      </c>
      <c r="T52" s="1">
        <f t="shared" si="1"/>
        <v>2037</v>
      </c>
      <c r="U52" s="1">
        <f t="shared" si="1"/>
        <v>2038</v>
      </c>
      <c r="V52" s="1">
        <f t="shared" si="1"/>
        <v>2039</v>
      </c>
      <c r="W52" s="1">
        <f t="shared" si="1"/>
        <v>2040</v>
      </c>
      <c r="X52" s="1">
        <f t="shared" si="1"/>
        <v>2041</v>
      </c>
      <c r="Y52" s="1">
        <f t="shared" si="1"/>
        <v>2042</v>
      </c>
      <c r="Z52" s="1">
        <f t="shared" si="1"/>
        <v>2043</v>
      </c>
      <c r="AA52" s="1">
        <f t="shared" si="1"/>
        <v>2044</v>
      </c>
      <c r="AB52" s="1">
        <f t="shared" si="1"/>
        <v>2045</v>
      </c>
      <c r="AC52" s="1">
        <f t="shared" si="1"/>
        <v>2046</v>
      </c>
      <c r="AD52" s="1">
        <f t="shared" si="1"/>
        <v>2047</v>
      </c>
      <c r="AE52" s="1">
        <f t="shared" si="1"/>
        <v>2048</v>
      </c>
      <c r="AF52" s="1">
        <f t="shared" si="1"/>
        <v>2049</v>
      </c>
      <c r="AG52" s="1">
        <f t="shared" si="1"/>
        <v>2050</v>
      </c>
    </row>
    <row r="53" spans="1:35" x14ac:dyDescent="0.35">
      <c r="A53" s="43" t="s">
        <v>244</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c r="AI53" s="8"/>
    </row>
    <row r="54" spans="1:35" x14ac:dyDescent="0.35">
      <c r="A54" s="39" t="s">
        <v>245</v>
      </c>
      <c r="B54">
        <f>'AEO20 Table 1'!C$37/'AEO20 Table 1'!$C$37</f>
        <v>1</v>
      </c>
      <c r="C54">
        <f>'AEO20 Table 1'!D$37/'AEO20 Table 1'!$C$37</f>
        <v>0.87524975417689621</v>
      </c>
      <c r="D54">
        <f>'AEO22 Table 1'!C$37/'AEO20 Table 1'!$C$37</f>
        <v>0.94487566277892288</v>
      </c>
      <c r="E54" s="258">
        <f>'AEO22 Table 1'!D$37/'AEO20 Table 1'!$C$37</f>
        <v>0.96409703775297761</v>
      </c>
      <c r="F54" s="258">
        <f>'AEO22 Table 1'!E$37/'AEO20 Table 1'!$C$37</f>
        <v>1.2293054684895666</v>
      </c>
      <c r="G54" s="258">
        <f>'AEO22 Table 1'!F$37/'AEO20 Table 1'!$C$37</f>
        <v>1.1768500678241143</v>
      </c>
      <c r="H54" s="258">
        <f>'AEO22 Table 1'!G$37/'AEO20 Table 1'!$C$37</f>
        <v>1.1512500812421773</v>
      </c>
      <c r="I54" s="258">
        <f>'AEO22 Table 1'!H$37/'AEO20 Table 1'!$C$37</f>
        <v>1.206815537278104</v>
      </c>
      <c r="J54" s="258">
        <f>'AEO22 Table 1'!I$37/'AEO20 Table 1'!$C$37</f>
        <v>1.1833938893303337</v>
      </c>
      <c r="K54" s="258">
        <f>'AEO22 Table 1'!J$37/'AEO20 Table 1'!$C$37</f>
        <v>1.1802117118722601</v>
      </c>
      <c r="L54" s="258">
        <f>'AEO22 Table 1'!K$37/'AEO20 Table 1'!$C$37</f>
        <v>1.169616474026614</v>
      </c>
      <c r="M54" s="258">
        <f>'AEO22 Table 1'!L$37/'AEO20 Table 1'!$C$37</f>
        <v>1.1661873203499598</v>
      </c>
      <c r="N54" s="258">
        <f>'AEO22 Table 1'!M$37/'AEO20 Table 1'!$C$37</f>
        <v>1.1780794978289995</v>
      </c>
      <c r="O54" s="258">
        <f>'AEO22 Table 1'!N$37/'AEO20 Table 1'!$C$37</f>
        <v>1.2012399128664548</v>
      </c>
      <c r="P54" s="258">
        <f>'AEO22 Table 1'!O$37/'AEO20 Table 1'!$C$37</f>
        <v>1.1701905155261663</v>
      </c>
      <c r="Q54" s="258">
        <f>'AEO22 Table 1'!P$37/'AEO20 Table 1'!$C$37</f>
        <v>1.1622231214187926</v>
      </c>
      <c r="R54" s="258">
        <f>'AEO22 Table 1'!Q$37/'AEO20 Table 1'!$C$37</f>
        <v>1.1719478624396973</v>
      </c>
      <c r="S54" s="258">
        <f>'AEO22 Table 1'!R$37/'AEO20 Table 1'!$C$37</f>
        <v>1.1593009189276451</v>
      </c>
      <c r="T54" s="258">
        <f>'AEO22 Table 1'!S$37/'AEO20 Table 1'!$C$37</f>
        <v>1.1535386995800567</v>
      </c>
      <c r="U54" s="258">
        <f>'AEO22 Table 1'!T$37/'AEO20 Table 1'!$C$37</f>
        <v>1.1678830280374615</v>
      </c>
      <c r="V54" s="258">
        <f>'AEO22 Table 1'!U$37/'AEO20 Table 1'!$C$37</f>
        <v>1.1430604504695274</v>
      </c>
      <c r="W54" s="258">
        <f>'AEO22 Table 1'!V$37/'AEO20 Table 1'!$C$37</f>
        <v>1.1469365933635101</v>
      </c>
      <c r="X54" s="258">
        <f>'AEO22 Table 1'!W$37/'AEO20 Table 1'!$C$37</f>
        <v>1.1402992647320895</v>
      </c>
      <c r="Y54" s="258">
        <f>'AEO22 Table 1'!X$37/'AEO20 Table 1'!$C$37</f>
        <v>1.146470734995356</v>
      </c>
      <c r="Z54" s="258">
        <f>'AEO22 Table 1'!Y$37/'AEO20 Table 1'!$C$37</f>
        <v>1.1300201899913833</v>
      </c>
      <c r="AA54" s="258">
        <f>'AEO22 Table 1'!Z$37/'AEO20 Table 1'!$C$37</f>
        <v>1.133874528533301</v>
      </c>
      <c r="AB54" s="258">
        <f>'AEO22 Table 1'!AA$37/'AEO20 Table 1'!$C$37</f>
        <v>1.1374210902595348</v>
      </c>
      <c r="AC54" s="258">
        <f>'AEO22 Table 1'!AB$37/'AEO20 Table 1'!$C$37</f>
        <v>1.1308265317033181</v>
      </c>
      <c r="AD54" s="258">
        <f>'AEO22 Table 1'!AC$37/'AEO20 Table 1'!$C$37</f>
        <v>1.1282095901410785</v>
      </c>
      <c r="AE54" s="258">
        <f>'AEO22 Table 1'!AD$37/'AEO20 Table 1'!$C$37</f>
        <v>1.1385293383846748</v>
      </c>
      <c r="AF54" s="258">
        <f>'AEO22 Table 1'!AE$37/'AEO20 Table 1'!$C$37</f>
        <v>1.1414624430518547</v>
      </c>
      <c r="AG54" s="258">
        <f>'AEO22 Table 1'!AF$37/'AEO20 Table 1'!$C$37</f>
        <v>1.1477123251196619</v>
      </c>
    </row>
    <row r="55" spans="1:35" x14ac:dyDescent="0.35">
      <c r="A55" s="39" t="s">
        <v>235</v>
      </c>
      <c r="B55">
        <f>'AEO20 Table 1'!C$36/'AEO20 Table 1'!$C$36</f>
        <v>1</v>
      </c>
      <c r="C55">
        <f>'AEO20 Table 1'!D$36/'AEO20 Table 1'!$C$36</f>
        <v>1.2023294733313246</v>
      </c>
      <c r="D55">
        <f>'AEO22 Table 1'!C$36/'AEO20 Table 1'!$C$36</f>
        <v>1.5188918685682586</v>
      </c>
      <c r="E55" s="258">
        <f>'AEO22 Table 1'!D$36/'AEO20 Table 1'!$C$36</f>
        <v>1.6903525525998415</v>
      </c>
      <c r="F55" s="258">
        <f>'AEO22 Table 1'!E$36/'AEO20 Table 1'!$C$36</f>
        <v>1.7358519814843028</v>
      </c>
      <c r="G55" s="258">
        <f>'AEO22 Table 1'!F$36/'AEO20 Table 1'!$C$36</f>
        <v>1.7543881993098438</v>
      </c>
      <c r="H55" s="258">
        <f>'AEO22 Table 1'!G$36/'AEO20 Table 1'!$C$36</f>
        <v>1.8043664409342073</v>
      </c>
      <c r="I55" s="258">
        <f>'AEO22 Table 1'!H$36/'AEO20 Table 1'!$C$36</f>
        <v>1.8069415352112081</v>
      </c>
      <c r="J55" s="258">
        <f>'AEO22 Table 1'!I$36/'AEO20 Table 1'!$C$36</f>
        <v>1.8354520333207611</v>
      </c>
      <c r="K55" s="258">
        <f>'AEO22 Table 1'!J$36/'AEO20 Table 1'!$C$36</f>
        <v>1.9013677553586834</v>
      </c>
      <c r="L55" s="258">
        <f>'AEO22 Table 1'!K$36/'AEO20 Table 1'!$C$36</f>
        <v>1.9586573019034286</v>
      </c>
      <c r="M55" s="258">
        <f>'AEO22 Table 1'!L$36/'AEO20 Table 1'!$C$36</f>
        <v>2.0089736849677173</v>
      </c>
      <c r="N55" s="258">
        <f>'AEO22 Table 1'!M$36/'AEO20 Table 1'!$C$36</f>
        <v>2.0697664303617112</v>
      </c>
      <c r="O55" s="258">
        <f>'AEO22 Table 1'!N$36/'AEO20 Table 1'!$C$36</f>
        <v>2.1266261625563674</v>
      </c>
      <c r="P55" s="258">
        <f>'AEO22 Table 1'!O$36/'AEO20 Table 1'!$C$36</f>
        <v>2.1536257305115325</v>
      </c>
      <c r="Q55" s="258">
        <f>'AEO22 Table 1'!P$36/'AEO20 Table 1'!$C$36</f>
        <v>2.1635551780584574</v>
      </c>
      <c r="R55" s="258">
        <f>'AEO22 Table 1'!Q$36/'AEO20 Table 1'!$C$36</f>
        <v>2.1748733252128831</v>
      </c>
      <c r="S55" s="258">
        <f>'AEO22 Table 1'!R$36/'AEO20 Table 1'!$C$36</f>
        <v>2.1801925844868473</v>
      </c>
      <c r="T55" s="258">
        <f>'AEO22 Table 1'!S$36/'AEO20 Table 1'!$C$36</f>
        <v>2.1788246283845654</v>
      </c>
      <c r="U55" s="258">
        <f>'AEO22 Table 1'!T$36/'AEO20 Table 1'!$C$36</f>
        <v>2.1833571957992839</v>
      </c>
      <c r="V55" s="258">
        <f>'AEO22 Table 1'!U$36/'AEO20 Table 1'!$C$36</f>
        <v>2.1891952657521832</v>
      </c>
      <c r="W55" s="258">
        <f>'AEO22 Table 1'!V$36/'AEO20 Table 1'!$C$36</f>
        <v>2.1956679085260493</v>
      </c>
      <c r="X55" s="258">
        <f>'AEO22 Table 1'!W$36/'AEO20 Table 1'!$C$36</f>
        <v>2.1958345257131362</v>
      </c>
      <c r="Y55" s="258">
        <f>'AEO22 Table 1'!X$36/'AEO20 Table 1'!$C$36</f>
        <v>2.1969288013755843</v>
      </c>
      <c r="Z55" s="258">
        <f>'AEO22 Table 1'!Y$36/'AEO20 Table 1'!$C$36</f>
        <v>2.1990720738665073</v>
      </c>
      <c r="AA55" s="258">
        <f>'AEO22 Table 1'!Z$36/'AEO20 Table 1'!$C$36</f>
        <v>2.2086950528524438</v>
      </c>
      <c r="AB55" s="258">
        <f>'AEO22 Table 1'!AA$36/'AEO20 Table 1'!$C$36</f>
        <v>2.2065107394479688</v>
      </c>
      <c r="AC55" s="258">
        <f>'AEO22 Table 1'!AB$36/'AEO20 Table 1'!$C$36</f>
        <v>2.2037353476689541</v>
      </c>
      <c r="AD55" s="258">
        <f>'AEO22 Table 1'!AC$36/'AEO20 Table 1'!$C$36</f>
        <v>2.2014230044580692</v>
      </c>
      <c r="AE55" s="258">
        <f>'AEO22 Table 1'!AD$36/'AEO20 Table 1'!$C$36</f>
        <v>2.2016592127594419</v>
      </c>
      <c r="AF55" s="258">
        <f>'AEO22 Table 1'!AE$36/'AEO20 Table 1'!$C$36</f>
        <v>2.195789246879162</v>
      </c>
      <c r="AG55" s="258">
        <f>'AEO22 Table 1'!AF$36/'AEO20 Table 1'!$C$36</f>
        <v>2.1938348964196486</v>
      </c>
    </row>
    <row r="56" spans="1:35" x14ac:dyDescent="0.35">
      <c r="A56" s="39" t="s">
        <v>237</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row>
    <row r="57" spans="1:35" x14ac:dyDescent="0.35">
      <c r="A57" s="40" t="s">
        <v>247</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c r="AI57" s="8"/>
    </row>
    <row r="58" spans="1:35" x14ac:dyDescent="0.35">
      <c r="A58" s="40" t="s">
        <v>248</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c r="AI58" s="8"/>
    </row>
    <row r="59" spans="1:35" x14ac:dyDescent="0.35">
      <c r="A59" s="40" t="s">
        <v>249</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c r="AI59" s="8"/>
    </row>
    <row r="60" spans="1:35" x14ac:dyDescent="0.35">
      <c r="A60" s="39" t="s">
        <v>238</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row>
    <row r="61" spans="1:35" x14ac:dyDescent="0.35">
      <c r="A61" s="39" t="s">
        <v>239</v>
      </c>
      <c r="B61">
        <f>'AEO20 Table 1'!C$35/'AEO20 Table 1'!$C$35</f>
        <v>1</v>
      </c>
      <c r="C61">
        <f>'AEO20 Table 1'!D$35/'AEO20 Table 1'!$C$35</f>
        <v>1.1783686785730305</v>
      </c>
      <c r="D61">
        <f>'AEO22 Table 1'!C$35/'AEO20 Table 1'!$C$35</f>
        <v>1.0020492675759232</v>
      </c>
      <c r="E61" s="258">
        <f>'AEO22 Table 1'!D$35/'AEO20 Table 1'!$C$35</f>
        <v>1.0973395211980115</v>
      </c>
      <c r="F61" s="258">
        <f>'AEO22 Table 1'!E$35/'AEO20 Table 1'!$C$35</f>
        <v>1.1418960153449844</v>
      </c>
      <c r="G61" s="258">
        <f>'AEO22 Table 1'!F$35/'AEO20 Table 1'!$C$35</f>
        <v>1.1642971130783584</v>
      </c>
      <c r="H61" s="258">
        <f>'AEO22 Table 1'!G$35/'AEO20 Table 1'!$C$35</f>
        <v>1.1882696093816105</v>
      </c>
      <c r="I61" s="258">
        <f>'AEO22 Table 1'!H$35/'AEO20 Table 1'!$C$35</f>
        <v>1.1819829970854181</v>
      </c>
      <c r="J61" s="258">
        <f>'AEO22 Table 1'!I$35/'AEO20 Table 1'!$C$35</f>
        <v>1.1849088369057634</v>
      </c>
      <c r="K61" s="258">
        <f>'AEO22 Table 1'!J$35/'AEO20 Table 1'!$C$35</f>
        <v>1.1875139415887179</v>
      </c>
      <c r="L61" s="258">
        <f>'AEO22 Table 1'!K$35/'AEO20 Table 1'!$C$35</f>
        <v>1.1824484702413065</v>
      </c>
      <c r="M61" s="258">
        <f>'AEO22 Table 1'!L$35/'AEO20 Table 1'!$C$35</f>
        <v>1.1870209819824822</v>
      </c>
      <c r="N61" s="258">
        <f>'AEO22 Table 1'!M$35/'AEO20 Table 1'!$C$35</f>
        <v>1.1817463381490911</v>
      </c>
      <c r="O61" s="258">
        <f>'AEO22 Table 1'!N$35/'AEO20 Table 1'!$C$35</f>
        <v>1.1862098622222215</v>
      </c>
      <c r="P61" s="258">
        <f>'AEO22 Table 1'!O$35/'AEO20 Table 1'!$C$35</f>
        <v>1.1722624348791197</v>
      </c>
      <c r="Q61" s="258">
        <f>'AEO22 Table 1'!P$35/'AEO20 Table 1'!$C$35</f>
        <v>1.1801754785292198</v>
      </c>
      <c r="R61" s="258">
        <f>'AEO22 Table 1'!Q$35/'AEO20 Table 1'!$C$35</f>
        <v>1.1837806947748257</v>
      </c>
      <c r="S61" s="258">
        <f>'AEO22 Table 1'!R$35/'AEO20 Table 1'!$C$35</f>
        <v>1.174131094319425</v>
      </c>
      <c r="T61" s="258">
        <f>'AEO22 Table 1'!S$35/'AEO20 Table 1'!$C$35</f>
        <v>1.1644316709300606</v>
      </c>
      <c r="U61" s="258">
        <f>'AEO22 Table 1'!T$35/'AEO20 Table 1'!$C$35</f>
        <v>1.1666531629748291</v>
      </c>
      <c r="V61" s="258">
        <f>'AEO22 Table 1'!U$35/'AEO20 Table 1'!$C$35</f>
        <v>1.170135019552208</v>
      </c>
      <c r="W61" s="258">
        <f>'AEO22 Table 1'!V$35/'AEO20 Table 1'!$C$35</f>
        <v>1.1682982779289732</v>
      </c>
      <c r="X61" s="258">
        <f>'AEO22 Table 1'!W$35/'AEO20 Table 1'!$C$35</f>
        <v>1.170668280642287</v>
      </c>
      <c r="Y61" s="258">
        <f>'AEO22 Table 1'!X$35/'AEO20 Table 1'!$C$35</f>
        <v>1.1620340619997309</v>
      </c>
      <c r="Z61" s="258">
        <f>'AEO22 Table 1'!Y$35/'AEO20 Table 1'!$C$35</f>
        <v>1.1402864710912903</v>
      </c>
      <c r="AA61" s="258">
        <f>'AEO22 Table 1'!Z$35/'AEO20 Table 1'!$C$35</f>
        <v>1.1492008239707237</v>
      </c>
      <c r="AB61" s="258">
        <f>'AEO22 Table 1'!AA$35/'AEO20 Table 1'!$C$35</f>
        <v>1.13252463285977</v>
      </c>
      <c r="AC61" s="258">
        <f>'AEO22 Table 1'!AB$35/'AEO20 Table 1'!$C$35</f>
        <v>1.1103312704123574</v>
      </c>
      <c r="AD61" s="258">
        <f>'AEO22 Table 1'!AC$35/'AEO20 Table 1'!$C$35</f>
        <v>1.1117049940964014</v>
      </c>
      <c r="AE61" s="258">
        <f>'AEO22 Table 1'!AD$35/'AEO20 Table 1'!$C$35</f>
        <v>1.1083393111871591</v>
      </c>
      <c r="AF61" s="258">
        <f>'AEO22 Table 1'!AE$35/'AEO20 Table 1'!$C$35</f>
        <v>1.1080199533664525</v>
      </c>
      <c r="AG61" s="258">
        <f>'AEO22 Table 1'!AF$35/'AEO20 Table 1'!$C$35</f>
        <v>1.0894713900484796</v>
      </c>
    </row>
    <row r="62" spans="1:35" x14ac:dyDescent="0.35">
      <c r="A62" s="39" t="s">
        <v>250</v>
      </c>
      <c r="B62">
        <f>'AEO20 Table 1'!C$35/'AEO20 Table 1'!$C$35</f>
        <v>1</v>
      </c>
      <c r="C62">
        <f>'AEO20 Table 1'!D$35/'AEO20 Table 1'!$C$35</f>
        <v>1.1783686785730305</v>
      </c>
      <c r="D62">
        <f>'AEO22 Table 1'!C$35/'AEO20 Table 1'!$C$35</f>
        <v>1.0020492675759232</v>
      </c>
      <c r="E62" s="258">
        <f>'AEO22 Table 1'!D$35/'AEO20 Table 1'!$C$35</f>
        <v>1.0973395211980115</v>
      </c>
      <c r="F62" s="258">
        <f>'AEO22 Table 1'!E$35/'AEO20 Table 1'!$C$35</f>
        <v>1.1418960153449844</v>
      </c>
      <c r="G62" s="258">
        <f>'AEO22 Table 1'!F$35/'AEO20 Table 1'!$C$35</f>
        <v>1.1642971130783584</v>
      </c>
      <c r="H62" s="258">
        <f>'AEO22 Table 1'!G$35/'AEO20 Table 1'!$C$35</f>
        <v>1.1882696093816105</v>
      </c>
      <c r="I62" s="258">
        <f>'AEO22 Table 1'!H$35/'AEO20 Table 1'!$C$35</f>
        <v>1.1819829970854181</v>
      </c>
      <c r="J62" s="258">
        <f>'AEO22 Table 1'!I$35/'AEO20 Table 1'!$C$35</f>
        <v>1.1849088369057634</v>
      </c>
      <c r="K62" s="258">
        <f>'AEO22 Table 1'!J$35/'AEO20 Table 1'!$C$35</f>
        <v>1.1875139415887179</v>
      </c>
      <c r="L62" s="258">
        <f>'AEO22 Table 1'!K$35/'AEO20 Table 1'!$C$35</f>
        <v>1.1824484702413065</v>
      </c>
      <c r="M62" s="258">
        <f>'AEO22 Table 1'!L$35/'AEO20 Table 1'!$C$35</f>
        <v>1.1870209819824822</v>
      </c>
      <c r="N62" s="258">
        <f>'AEO22 Table 1'!M$35/'AEO20 Table 1'!$C$35</f>
        <v>1.1817463381490911</v>
      </c>
      <c r="O62" s="258">
        <f>'AEO22 Table 1'!N$35/'AEO20 Table 1'!$C$35</f>
        <v>1.1862098622222215</v>
      </c>
      <c r="P62" s="258">
        <f>'AEO22 Table 1'!O$35/'AEO20 Table 1'!$C$35</f>
        <v>1.1722624348791197</v>
      </c>
      <c r="Q62" s="258">
        <f>'AEO22 Table 1'!P$35/'AEO20 Table 1'!$C$35</f>
        <v>1.1801754785292198</v>
      </c>
      <c r="R62" s="258">
        <f>'AEO22 Table 1'!Q$35/'AEO20 Table 1'!$C$35</f>
        <v>1.1837806947748257</v>
      </c>
      <c r="S62" s="258">
        <f>'AEO22 Table 1'!R$35/'AEO20 Table 1'!$C$35</f>
        <v>1.174131094319425</v>
      </c>
      <c r="T62" s="258">
        <f>'AEO22 Table 1'!S$35/'AEO20 Table 1'!$C$35</f>
        <v>1.1644316709300606</v>
      </c>
      <c r="U62" s="258">
        <f>'AEO22 Table 1'!T$35/'AEO20 Table 1'!$C$35</f>
        <v>1.1666531629748291</v>
      </c>
      <c r="V62" s="258">
        <f>'AEO22 Table 1'!U$35/'AEO20 Table 1'!$C$35</f>
        <v>1.170135019552208</v>
      </c>
      <c r="W62" s="258">
        <f>'AEO22 Table 1'!V$35/'AEO20 Table 1'!$C$35</f>
        <v>1.1682982779289732</v>
      </c>
      <c r="X62" s="258">
        <f>'AEO22 Table 1'!W$35/'AEO20 Table 1'!$C$35</f>
        <v>1.170668280642287</v>
      </c>
      <c r="Y62" s="258">
        <f>'AEO22 Table 1'!X$35/'AEO20 Table 1'!$C$35</f>
        <v>1.1620340619997309</v>
      </c>
      <c r="Z62" s="258">
        <f>'AEO22 Table 1'!Y$35/'AEO20 Table 1'!$C$35</f>
        <v>1.1402864710912903</v>
      </c>
      <c r="AA62" s="258">
        <f>'AEO22 Table 1'!Z$35/'AEO20 Table 1'!$C$35</f>
        <v>1.1492008239707237</v>
      </c>
      <c r="AB62" s="258">
        <f>'AEO22 Table 1'!AA$35/'AEO20 Table 1'!$C$35</f>
        <v>1.13252463285977</v>
      </c>
      <c r="AC62" s="258">
        <f>'AEO22 Table 1'!AB$35/'AEO20 Table 1'!$C$35</f>
        <v>1.1103312704123574</v>
      </c>
      <c r="AD62" s="258">
        <f>'AEO22 Table 1'!AC$35/'AEO20 Table 1'!$C$35</f>
        <v>1.1117049940964014</v>
      </c>
      <c r="AE62" s="258">
        <f>'AEO22 Table 1'!AD$35/'AEO20 Table 1'!$C$35</f>
        <v>1.1083393111871591</v>
      </c>
      <c r="AF62" s="258">
        <f>'AEO22 Table 1'!AE$35/'AEO20 Table 1'!$C$35</f>
        <v>1.1080199533664525</v>
      </c>
      <c r="AG62" s="258">
        <f>'AEO22 Table 1'!AF$35/'AEO20 Table 1'!$C$35</f>
        <v>1.0894713900484796</v>
      </c>
    </row>
    <row r="63" spans="1:35" x14ac:dyDescent="0.35">
      <c r="A63" s="39" t="s">
        <v>251</v>
      </c>
      <c r="B63">
        <f>'AEO20 Table 1'!C$35/'AEO20 Table 1'!$C$35</f>
        <v>1</v>
      </c>
      <c r="C63">
        <f>'AEO20 Table 1'!D$35/'AEO20 Table 1'!$C$35</f>
        <v>1.1783686785730305</v>
      </c>
      <c r="D63">
        <f>'AEO22 Table 1'!C$35/'AEO20 Table 1'!$C$35</f>
        <v>1.0020492675759232</v>
      </c>
      <c r="E63" s="258">
        <f>'AEO22 Table 1'!D$35/'AEO20 Table 1'!$C$35</f>
        <v>1.0973395211980115</v>
      </c>
      <c r="F63" s="258">
        <f>'AEO22 Table 1'!E$35/'AEO20 Table 1'!$C$35</f>
        <v>1.1418960153449844</v>
      </c>
      <c r="G63" s="258">
        <f>'AEO22 Table 1'!F$35/'AEO20 Table 1'!$C$35</f>
        <v>1.1642971130783584</v>
      </c>
      <c r="H63" s="258">
        <f>'AEO22 Table 1'!G$35/'AEO20 Table 1'!$C$35</f>
        <v>1.1882696093816105</v>
      </c>
      <c r="I63" s="258">
        <f>'AEO22 Table 1'!H$35/'AEO20 Table 1'!$C$35</f>
        <v>1.1819829970854181</v>
      </c>
      <c r="J63" s="258">
        <f>'AEO22 Table 1'!I$35/'AEO20 Table 1'!$C$35</f>
        <v>1.1849088369057634</v>
      </c>
      <c r="K63" s="258">
        <f>'AEO22 Table 1'!J$35/'AEO20 Table 1'!$C$35</f>
        <v>1.1875139415887179</v>
      </c>
      <c r="L63" s="258">
        <f>'AEO22 Table 1'!K$35/'AEO20 Table 1'!$C$35</f>
        <v>1.1824484702413065</v>
      </c>
      <c r="M63" s="258">
        <f>'AEO22 Table 1'!L$35/'AEO20 Table 1'!$C$35</f>
        <v>1.1870209819824822</v>
      </c>
      <c r="N63" s="258">
        <f>'AEO22 Table 1'!M$35/'AEO20 Table 1'!$C$35</f>
        <v>1.1817463381490911</v>
      </c>
      <c r="O63" s="258">
        <f>'AEO22 Table 1'!N$35/'AEO20 Table 1'!$C$35</f>
        <v>1.1862098622222215</v>
      </c>
      <c r="P63" s="258">
        <f>'AEO22 Table 1'!O$35/'AEO20 Table 1'!$C$35</f>
        <v>1.1722624348791197</v>
      </c>
      <c r="Q63" s="258">
        <f>'AEO22 Table 1'!P$35/'AEO20 Table 1'!$C$35</f>
        <v>1.1801754785292198</v>
      </c>
      <c r="R63" s="258">
        <f>'AEO22 Table 1'!Q$35/'AEO20 Table 1'!$C$35</f>
        <v>1.1837806947748257</v>
      </c>
      <c r="S63" s="258">
        <f>'AEO22 Table 1'!R$35/'AEO20 Table 1'!$C$35</f>
        <v>1.174131094319425</v>
      </c>
      <c r="T63" s="258">
        <f>'AEO22 Table 1'!S$35/'AEO20 Table 1'!$C$35</f>
        <v>1.1644316709300606</v>
      </c>
      <c r="U63" s="258">
        <f>'AEO22 Table 1'!T$35/'AEO20 Table 1'!$C$35</f>
        <v>1.1666531629748291</v>
      </c>
      <c r="V63" s="258">
        <f>'AEO22 Table 1'!U$35/'AEO20 Table 1'!$C$35</f>
        <v>1.170135019552208</v>
      </c>
      <c r="W63" s="258">
        <f>'AEO22 Table 1'!V$35/'AEO20 Table 1'!$C$35</f>
        <v>1.1682982779289732</v>
      </c>
      <c r="X63" s="258">
        <f>'AEO22 Table 1'!W$35/'AEO20 Table 1'!$C$35</f>
        <v>1.170668280642287</v>
      </c>
      <c r="Y63" s="258">
        <f>'AEO22 Table 1'!X$35/'AEO20 Table 1'!$C$35</f>
        <v>1.1620340619997309</v>
      </c>
      <c r="Z63" s="258">
        <f>'AEO22 Table 1'!Y$35/'AEO20 Table 1'!$C$35</f>
        <v>1.1402864710912903</v>
      </c>
      <c r="AA63" s="258">
        <f>'AEO22 Table 1'!Z$35/'AEO20 Table 1'!$C$35</f>
        <v>1.1492008239707237</v>
      </c>
      <c r="AB63" s="258">
        <f>'AEO22 Table 1'!AA$35/'AEO20 Table 1'!$C$35</f>
        <v>1.13252463285977</v>
      </c>
      <c r="AC63" s="258">
        <f>'AEO22 Table 1'!AB$35/'AEO20 Table 1'!$C$35</f>
        <v>1.1103312704123574</v>
      </c>
      <c r="AD63" s="258">
        <f>'AEO22 Table 1'!AC$35/'AEO20 Table 1'!$C$35</f>
        <v>1.1117049940964014</v>
      </c>
      <c r="AE63" s="258">
        <f>'AEO22 Table 1'!AD$35/'AEO20 Table 1'!$C$35</f>
        <v>1.1083393111871591</v>
      </c>
      <c r="AF63" s="258">
        <f>'AEO22 Table 1'!AE$35/'AEO20 Table 1'!$C$35</f>
        <v>1.1080199533664525</v>
      </c>
      <c r="AG63" s="258">
        <f>'AEO22 Table 1'!AF$35/'AEO20 Table 1'!$C$35</f>
        <v>1.0894713900484796</v>
      </c>
    </row>
    <row r="64" spans="1:35" x14ac:dyDescent="0.35">
      <c r="A64" s="39" t="s">
        <v>252</v>
      </c>
      <c r="B64">
        <f>'AEO20 Table 1'!C$35/'AEO20 Table 1'!$C$35</f>
        <v>1</v>
      </c>
      <c r="C64">
        <f>'AEO20 Table 1'!D$35/'AEO20 Table 1'!$C$35</f>
        <v>1.1783686785730305</v>
      </c>
      <c r="D64">
        <f>'AEO22 Table 1'!C$35/'AEO20 Table 1'!$C$35</f>
        <v>1.0020492675759232</v>
      </c>
      <c r="E64" s="258">
        <f>'AEO22 Table 1'!D$35/'AEO20 Table 1'!$C$35</f>
        <v>1.0973395211980115</v>
      </c>
      <c r="F64" s="258">
        <f>'AEO22 Table 1'!E$35/'AEO20 Table 1'!$C$35</f>
        <v>1.1418960153449844</v>
      </c>
      <c r="G64" s="258">
        <f>'AEO22 Table 1'!F$35/'AEO20 Table 1'!$C$35</f>
        <v>1.1642971130783584</v>
      </c>
      <c r="H64" s="258">
        <f>'AEO22 Table 1'!G$35/'AEO20 Table 1'!$C$35</f>
        <v>1.1882696093816105</v>
      </c>
      <c r="I64" s="258">
        <f>'AEO22 Table 1'!H$35/'AEO20 Table 1'!$C$35</f>
        <v>1.1819829970854181</v>
      </c>
      <c r="J64" s="258">
        <f>'AEO22 Table 1'!I$35/'AEO20 Table 1'!$C$35</f>
        <v>1.1849088369057634</v>
      </c>
      <c r="K64" s="258">
        <f>'AEO22 Table 1'!J$35/'AEO20 Table 1'!$C$35</f>
        <v>1.1875139415887179</v>
      </c>
      <c r="L64" s="258">
        <f>'AEO22 Table 1'!K$35/'AEO20 Table 1'!$C$35</f>
        <v>1.1824484702413065</v>
      </c>
      <c r="M64" s="258">
        <f>'AEO22 Table 1'!L$35/'AEO20 Table 1'!$C$35</f>
        <v>1.1870209819824822</v>
      </c>
      <c r="N64" s="258">
        <f>'AEO22 Table 1'!M$35/'AEO20 Table 1'!$C$35</f>
        <v>1.1817463381490911</v>
      </c>
      <c r="O64" s="258">
        <f>'AEO22 Table 1'!N$35/'AEO20 Table 1'!$C$35</f>
        <v>1.1862098622222215</v>
      </c>
      <c r="P64" s="258">
        <f>'AEO22 Table 1'!O$35/'AEO20 Table 1'!$C$35</f>
        <v>1.1722624348791197</v>
      </c>
      <c r="Q64" s="258">
        <f>'AEO22 Table 1'!P$35/'AEO20 Table 1'!$C$35</f>
        <v>1.1801754785292198</v>
      </c>
      <c r="R64" s="258">
        <f>'AEO22 Table 1'!Q$35/'AEO20 Table 1'!$C$35</f>
        <v>1.1837806947748257</v>
      </c>
      <c r="S64" s="258">
        <f>'AEO22 Table 1'!R$35/'AEO20 Table 1'!$C$35</f>
        <v>1.174131094319425</v>
      </c>
      <c r="T64" s="258">
        <f>'AEO22 Table 1'!S$35/'AEO20 Table 1'!$C$35</f>
        <v>1.1644316709300606</v>
      </c>
      <c r="U64" s="258">
        <f>'AEO22 Table 1'!T$35/'AEO20 Table 1'!$C$35</f>
        <v>1.1666531629748291</v>
      </c>
      <c r="V64" s="258">
        <f>'AEO22 Table 1'!U$35/'AEO20 Table 1'!$C$35</f>
        <v>1.170135019552208</v>
      </c>
      <c r="W64" s="258">
        <f>'AEO22 Table 1'!V$35/'AEO20 Table 1'!$C$35</f>
        <v>1.1682982779289732</v>
      </c>
      <c r="X64" s="258">
        <f>'AEO22 Table 1'!W$35/'AEO20 Table 1'!$C$35</f>
        <v>1.170668280642287</v>
      </c>
      <c r="Y64" s="258">
        <f>'AEO22 Table 1'!X$35/'AEO20 Table 1'!$C$35</f>
        <v>1.1620340619997309</v>
      </c>
      <c r="Z64" s="258">
        <f>'AEO22 Table 1'!Y$35/'AEO20 Table 1'!$C$35</f>
        <v>1.1402864710912903</v>
      </c>
      <c r="AA64" s="258">
        <f>'AEO22 Table 1'!Z$35/'AEO20 Table 1'!$C$35</f>
        <v>1.1492008239707237</v>
      </c>
      <c r="AB64" s="258">
        <f>'AEO22 Table 1'!AA$35/'AEO20 Table 1'!$C$35</f>
        <v>1.13252463285977</v>
      </c>
      <c r="AC64" s="258">
        <f>'AEO22 Table 1'!AB$35/'AEO20 Table 1'!$C$35</f>
        <v>1.1103312704123574</v>
      </c>
      <c r="AD64" s="258">
        <f>'AEO22 Table 1'!AC$35/'AEO20 Table 1'!$C$35</f>
        <v>1.1117049940964014</v>
      </c>
      <c r="AE64" s="258">
        <f>'AEO22 Table 1'!AD$35/'AEO20 Table 1'!$C$35</f>
        <v>1.1083393111871591</v>
      </c>
      <c r="AF64" s="258">
        <f>'AEO22 Table 1'!AE$35/'AEO20 Table 1'!$C$35</f>
        <v>1.1080199533664525</v>
      </c>
      <c r="AG64" s="258">
        <f>'AEO22 Table 1'!AF$35/'AEO20 Table 1'!$C$35</f>
        <v>1.0894713900484796</v>
      </c>
    </row>
    <row r="65" spans="1:35" x14ac:dyDescent="0.35">
      <c r="A65" s="39" t="s">
        <v>241</v>
      </c>
      <c r="B65">
        <f>'AEO20 Table 1'!C$35/'AEO20 Table 1'!$C$35</f>
        <v>1</v>
      </c>
      <c r="C65">
        <f>'AEO20 Table 1'!D$35/'AEO20 Table 1'!$C$35</f>
        <v>1.1783686785730305</v>
      </c>
      <c r="D65">
        <f>'AEO22 Table 1'!C$35/'AEO20 Table 1'!$C$35</f>
        <v>1.0020492675759232</v>
      </c>
      <c r="E65" s="258">
        <f>'AEO22 Table 1'!D$35/'AEO20 Table 1'!$C$35</f>
        <v>1.0973395211980115</v>
      </c>
      <c r="F65" s="258">
        <f>'AEO22 Table 1'!E$35/'AEO20 Table 1'!$C$35</f>
        <v>1.1418960153449844</v>
      </c>
      <c r="G65" s="258">
        <f>'AEO22 Table 1'!F$35/'AEO20 Table 1'!$C$35</f>
        <v>1.1642971130783584</v>
      </c>
      <c r="H65" s="258">
        <f>'AEO22 Table 1'!G$35/'AEO20 Table 1'!$C$35</f>
        <v>1.1882696093816105</v>
      </c>
      <c r="I65" s="258">
        <f>'AEO22 Table 1'!H$35/'AEO20 Table 1'!$C$35</f>
        <v>1.1819829970854181</v>
      </c>
      <c r="J65" s="258">
        <f>'AEO22 Table 1'!I$35/'AEO20 Table 1'!$C$35</f>
        <v>1.1849088369057634</v>
      </c>
      <c r="K65" s="258">
        <f>'AEO22 Table 1'!J$35/'AEO20 Table 1'!$C$35</f>
        <v>1.1875139415887179</v>
      </c>
      <c r="L65" s="258">
        <f>'AEO22 Table 1'!K$35/'AEO20 Table 1'!$C$35</f>
        <v>1.1824484702413065</v>
      </c>
      <c r="M65" s="258">
        <f>'AEO22 Table 1'!L$35/'AEO20 Table 1'!$C$35</f>
        <v>1.1870209819824822</v>
      </c>
      <c r="N65" s="258">
        <f>'AEO22 Table 1'!M$35/'AEO20 Table 1'!$C$35</f>
        <v>1.1817463381490911</v>
      </c>
      <c r="O65" s="258">
        <f>'AEO22 Table 1'!N$35/'AEO20 Table 1'!$C$35</f>
        <v>1.1862098622222215</v>
      </c>
      <c r="P65" s="258">
        <f>'AEO22 Table 1'!O$35/'AEO20 Table 1'!$C$35</f>
        <v>1.1722624348791197</v>
      </c>
      <c r="Q65" s="258">
        <f>'AEO22 Table 1'!P$35/'AEO20 Table 1'!$C$35</f>
        <v>1.1801754785292198</v>
      </c>
      <c r="R65" s="258">
        <f>'AEO22 Table 1'!Q$35/'AEO20 Table 1'!$C$35</f>
        <v>1.1837806947748257</v>
      </c>
      <c r="S65" s="258">
        <f>'AEO22 Table 1'!R$35/'AEO20 Table 1'!$C$35</f>
        <v>1.174131094319425</v>
      </c>
      <c r="T65" s="258">
        <f>'AEO22 Table 1'!S$35/'AEO20 Table 1'!$C$35</f>
        <v>1.1644316709300606</v>
      </c>
      <c r="U65" s="258">
        <f>'AEO22 Table 1'!T$35/'AEO20 Table 1'!$C$35</f>
        <v>1.1666531629748291</v>
      </c>
      <c r="V65" s="258">
        <f>'AEO22 Table 1'!U$35/'AEO20 Table 1'!$C$35</f>
        <v>1.170135019552208</v>
      </c>
      <c r="W65" s="258">
        <f>'AEO22 Table 1'!V$35/'AEO20 Table 1'!$C$35</f>
        <v>1.1682982779289732</v>
      </c>
      <c r="X65" s="258">
        <f>'AEO22 Table 1'!W$35/'AEO20 Table 1'!$C$35</f>
        <v>1.170668280642287</v>
      </c>
      <c r="Y65" s="258">
        <f>'AEO22 Table 1'!X$35/'AEO20 Table 1'!$C$35</f>
        <v>1.1620340619997309</v>
      </c>
      <c r="Z65" s="258">
        <f>'AEO22 Table 1'!Y$35/'AEO20 Table 1'!$C$35</f>
        <v>1.1402864710912903</v>
      </c>
      <c r="AA65" s="258">
        <f>'AEO22 Table 1'!Z$35/'AEO20 Table 1'!$C$35</f>
        <v>1.1492008239707237</v>
      </c>
      <c r="AB65" s="258">
        <f>'AEO22 Table 1'!AA$35/'AEO20 Table 1'!$C$35</f>
        <v>1.13252463285977</v>
      </c>
      <c r="AC65" s="258">
        <f>'AEO22 Table 1'!AB$35/'AEO20 Table 1'!$C$35</f>
        <v>1.1103312704123574</v>
      </c>
      <c r="AD65" s="258">
        <f>'AEO22 Table 1'!AC$35/'AEO20 Table 1'!$C$35</f>
        <v>1.1117049940964014</v>
      </c>
      <c r="AE65" s="258">
        <f>'AEO22 Table 1'!AD$35/'AEO20 Table 1'!$C$35</f>
        <v>1.1083393111871591</v>
      </c>
      <c r="AF65" s="258">
        <f>'AEO22 Table 1'!AE$35/'AEO20 Table 1'!$C$35</f>
        <v>1.1080199533664525</v>
      </c>
      <c r="AG65" s="258">
        <f>'AEO22 Table 1'!AF$35/'AEO20 Table 1'!$C$35</f>
        <v>1.0894713900484796</v>
      </c>
    </row>
    <row r="66" spans="1:35" x14ac:dyDescent="0.35">
      <c r="A66" s="40" t="s">
        <v>293</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c r="AI66" s="8"/>
    </row>
    <row r="67" spans="1:35" x14ac:dyDescent="0.35">
      <c r="A67" s="40" t="s">
        <v>254</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c r="AI67" s="8"/>
    </row>
    <row r="68" spans="1:35" x14ac:dyDescent="0.35">
      <c r="A68" s="39" t="s">
        <v>255</v>
      </c>
      <c r="B68">
        <f>'AEO20 Table 1'!C$37/'AEO20 Table 1'!$C$37</f>
        <v>1</v>
      </c>
      <c r="C68">
        <f>'AEO20 Table 1'!D$37/'AEO20 Table 1'!$C$37</f>
        <v>0.87524975417689621</v>
      </c>
      <c r="D68">
        <f>'AEO22 Table 1'!C$37/'AEO20 Table 1'!$C$37</f>
        <v>0.94487566277892288</v>
      </c>
      <c r="E68" s="258">
        <f>'AEO22 Table 1'!D$37/'AEO20 Table 1'!$C$37</f>
        <v>0.96409703775297761</v>
      </c>
      <c r="F68" s="258">
        <f>'AEO22 Table 1'!E$37/'AEO20 Table 1'!$C$37</f>
        <v>1.2293054684895666</v>
      </c>
      <c r="G68" s="258">
        <f>'AEO22 Table 1'!F$37/'AEO20 Table 1'!$C$37</f>
        <v>1.1768500678241143</v>
      </c>
      <c r="H68" s="258">
        <f>'AEO22 Table 1'!G$37/'AEO20 Table 1'!$C$37</f>
        <v>1.1512500812421773</v>
      </c>
      <c r="I68" s="258">
        <f>'AEO22 Table 1'!H$37/'AEO20 Table 1'!$C$37</f>
        <v>1.206815537278104</v>
      </c>
      <c r="J68" s="258">
        <f>'AEO22 Table 1'!I$37/'AEO20 Table 1'!$C$37</f>
        <v>1.1833938893303337</v>
      </c>
      <c r="K68" s="258">
        <f>'AEO22 Table 1'!J$37/'AEO20 Table 1'!$C$37</f>
        <v>1.1802117118722601</v>
      </c>
      <c r="L68" s="258">
        <f>'AEO22 Table 1'!K$37/'AEO20 Table 1'!$C$37</f>
        <v>1.169616474026614</v>
      </c>
      <c r="M68" s="258">
        <f>'AEO22 Table 1'!L$37/'AEO20 Table 1'!$C$37</f>
        <v>1.1661873203499598</v>
      </c>
      <c r="N68" s="258">
        <f>'AEO22 Table 1'!M$37/'AEO20 Table 1'!$C$37</f>
        <v>1.1780794978289995</v>
      </c>
      <c r="O68" s="258">
        <f>'AEO22 Table 1'!N$37/'AEO20 Table 1'!$C$37</f>
        <v>1.2012399128664548</v>
      </c>
      <c r="P68" s="258">
        <f>'AEO22 Table 1'!O$37/'AEO20 Table 1'!$C$37</f>
        <v>1.1701905155261663</v>
      </c>
      <c r="Q68" s="258">
        <f>'AEO22 Table 1'!P$37/'AEO20 Table 1'!$C$37</f>
        <v>1.1622231214187926</v>
      </c>
      <c r="R68" s="258">
        <f>'AEO22 Table 1'!Q$37/'AEO20 Table 1'!$C$37</f>
        <v>1.1719478624396973</v>
      </c>
      <c r="S68" s="258">
        <f>'AEO22 Table 1'!R$37/'AEO20 Table 1'!$C$37</f>
        <v>1.1593009189276451</v>
      </c>
      <c r="T68" s="258">
        <f>'AEO22 Table 1'!S$37/'AEO20 Table 1'!$C$37</f>
        <v>1.1535386995800567</v>
      </c>
      <c r="U68" s="258">
        <f>'AEO22 Table 1'!T$37/'AEO20 Table 1'!$C$37</f>
        <v>1.1678830280374615</v>
      </c>
      <c r="V68" s="258">
        <f>'AEO22 Table 1'!U$37/'AEO20 Table 1'!$C$37</f>
        <v>1.1430604504695274</v>
      </c>
      <c r="W68" s="258">
        <f>'AEO22 Table 1'!V$37/'AEO20 Table 1'!$C$37</f>
        <v>1.1469365933635101</v>
      </c>
      <c r="X68" s="258">
        <f>'AEO22 Table 1'!W$37/'AEO20 Table 1'!$C$37</f>
        <v>1.1402992647320895</v>
      </c>
      <c r="Y68" s="258">
        <f>'AEO22 Table 1'!X$37/'AEO20 Table 1'!$C$37</f>
        <v>1.146470734995356</v>
      </c>
      <c r="Z68" s="258">
        <f>'AEO22 Table 1'!Y$37/'AEO20 Table 1'!$C$37</f>
        <v>1.1300201899913833</v>
      </c>
      <c r="AA68" s="258">
        <f>'AEO22 Table 1'!Z$37/'AEO20 Table 1'!$C$37</f>
        <v>1.133874528533301</v>
      </c>
      <c r="AB68" s="258">
        <f>'AEO22 Table 1'!AA$37/'AEO20 Table 1'!$C$37</f>
        <v>1.1374210902595348</v>
      </c>
      <c r="AC68" s="258">
        <f>'AEO22 Table 1'!AB$37/'AEO20 Table 1'!$C$37</f>
        <v>1.1308265317033181</v>
      </c>
      <c r="AD68" s="258">
        <f>'AEO22 Table 1'!AC$37/'AEO20 Table 1'!$C$37</f>
        <v>1.1282095901410785</v>
      </c>
      <c r="AE68" s="258">
        <f>'AEO22 Table 1'!AD$37/'AEO20 Table 1'!$C$37</f>
        <v>1.1385293383846748</v>
      </c>
      <c r="AF68" s="258">
        <f>'AEO22 Table 1'!AE$37/'AEO20 Table 1'!$C$37</f>
        <v>1.1414624430518547</v>
      </c>
      <c r="AG68" s="258">
        <f>'AEO22 Table 1'!AF$37/'AEO20 Table 1'!$C$37</f>
        <v>1.1477123251196619</v>
      </c>
    </row>
    <row r="69" spans="1:35" x14ac:dyDescent="0.35">
      <c r="A69" s="39" t="s">
        <v>242</v>
      </c>
      <c r="B69">
        <f>'AEO20 Table 1'!C$35/'AEO20 Table 1'!$C$35</f>
        <v>1</v>
      </c>
      <c r="C69">
        <f>'AEO20 Table 1'!D$35/'AEO20 Table 1'!$C$35</f>
        <v>1.1783686785730305</v>
      </c>
      <c r="D69">
        <f>'AEO22 Table 1'!C$35/'AEO20 Table 1'!$C$35</f>
        <v>1.0020492675759232</v>
      </c>
      <c r="E69" s="258">
        <f>'AEO22 Table 1'!D$35/'AEO20 Table 1'!$C$35</f>
        <v>1.0973395211980115</v>
      </c>
      <c r="F69" s="258">
        <f>'AEO22 Table 1'!E$35/'AEO20 Table 1'!$C$35</f>
        <v>1.1418960153449844</v>
      </c>
      <c r="G69" s="258">
        <f>'AEO22 Table 1'!F$35/'AEO20 Table 1'!$C$35</f>
        <v>1.1642971130783584</v>
      </c>
      <c r="H69" s="258">
        <f>'AEO22 Table 1'!G$35/'AEO20 Table 1'!$C$35</f>
        <v>1.1882696093816105</v>
      </c>
      <c r="I69" s="258">
        <f>'AEO22 Table 1'!H$35/'AEO20 Table 1'!$C$35</f>
        <v>1.1819829970854181</v>
      </c>
      <c r="J69" s="258">
        <f>'AEO22 Table 1'!I$35/'AEO20 Table 1'!$C$35</f>
        <v>1.1849088369057634</v>
      </c>
      <c r="K69" s="258">
        <f>'AEO22 Table 1'!J$35/'AEO20 Table 1'!$C$35</f>
        <v>1.1875139415887179</v>
      </c>
      <c r="L69" s="258">
        <f>'AEO22 Table 1'!K$35/'AEO20 Table 1'!$C$35</f>
        <v>1.1824484702413065</v>
      </c>
      <c r="M69" s="258">
        <f>'AEO22 Table 1'!L$35/'AEO20 Table 1'!$C$35</f>
        <v>1.1870209819824822</v>
      </c>
      <c r="N69" s="258">
        <f>'AEO22 Table 1'!M$35/'AEO20 Table 1'!$C$35</f>
        <v>1.1817463381490911</v>
      </c>
      <c r="O69" s="258">
        <f>'AEO22 Table 1'!N$35/'AEO20 Table 1'!$C$35</f>
        <v>1.1862098622222215</v>
      </c>
      <c r="P69" s="258">
        <f>'AEO22 Table 1'!O$35/'AEO20 Table 1'!$C$35</f>
        <v>1.1722624348791197</v>
      </c>
      <c r="Q69" s="258">
        <f>'AEO22 Table 1'!P$35/'AEO20 Table 1'!$C$35</f>
        <v>1.1801754785292198</v>
      </c>
      <c r="R69" s="258">
        <f>'AEO22 Table 1'!Q$35/'AEO20 Table 1'!$C$35</f>
        <v>1.1837806947748257</v>
      </c>
      <c r="S69" s="258">
        <f>'AEO22 Table 1'!R$35/'AEO20 Table 1'!$C$35</f>
        <v>1.174131094319425</v>
      </c>
      <c r="T69" s="258">
        <f>'AEO22 Table 1'!S$35/'AEO20 Table 1'!$C$35</f>
        <v>1.1644316709300606</v>
      </c>
      <c r="U69" s="258">
        <f>'AEO22 Table 1'!T$35/'AEO20 Table 1'!$C$35</f>
        <v>1.1666531629748291</v>
      </c>
      <c r="V69" s="258">
        <f>'AEO22 Table 1'!U$35/'AEO20 Table 1'!$C$35</f>
        <v>1.170135019552208</v>
      </c>
      <c r="W69" s="258">
        <f>'AEO22 Table 1'!V$35/'AEO20 Table 1'!$C$35</f>
        <v>1.1682982779289732</v>
      </c>
      <c r="X69" s="258">
        <f>'AEO22 Table 1'!W$35/'AEO20 Table 1'!$C$35</f>
        <v>1.170668280642287</v>
      </c>
      <c r="Y69" s="258">
        <f>'AEO22 Table 1'!X$35/'AEO20 Table 1'!$C$35</f>
        <v>1.1620340619997309</v>
      </c>
      <c r="Z69" s="258">
        <f>'AEO22 Table 1'!Y$35/'AEO20 Table 1'!$C$35</f>
        <v>1.1402864710912903</v>
      </c>
      <c r="AA69" s="258">
        <f>'AEO22 Table 1'!Z$35/'AEO20 Table 1'!$C$35</f>
        <v>1.1492008239707237</v>
      </c>
      <c r="AB69" s="258">
        <f>'AEO22 Table 1'!AA$35/'AEO20 Table 1'!$C$35</f>
        <v>1.13252463285977</v>
      </c>
      <c r="AC69" s="258">
        <f>'AEO22 Table 1'!AB$35/'AEO20 Table 1'!$C$35</f>
        <v>1.1103312704123574</v>
      </c>
      <c r="AD69" s="258">
        <f>'AEO22 Table 1'!AC$35/'AEO20 Table 1'!$C$35</f>
        <v>1.1117049940964014</v>
      </c>
      <c r="AE69" s="258">
        <f>'AEO22 Table 1'!AD$35/'AEO20 Table 1'!$C$35</f>
        <v>1.1083393111871591</v>
      </c>
      <c r="AF69" s="258">
        <f>'AEO22 Table 1'!AE$35/'AEO20 Table 1'!$C$35</f>
        <v>1.1080199533664525</v>
      </c>
      <c r="AG69" s="258">
        <f>'AEO22 Table 1'!AF$35/'AEO20 Table 1'!$C$35</f>
        <v>1.0894713900484796</v>
      </c>
    </row>
    <row r="70" spans="1:35" x14ac:dyDescent="0.35">
      <c r="A70" s="39" t="s">
        <v>256</v>
      </c>
      <c r="B70">
        <f>'AEO20 Table 1'!C$35/'AEO20 Table 1'!$C$35</f>
        <v>1</v>
      </c>
      <c r="C70">
        <f>'AEO20 Table 1'!D$35/'AEO20 Table 1'!$C$35</f>
        <v>1.1783686785730305</v>
      </c>
      <c r="D70">
        <f>'AEO22 Table 1'!C$35/'AEO20 Table 1'!$C$35</f>
        <v>1.0020492675759232</v>
      </c>
      <c r="E70" s="258">
        <f>'AEO22 Table 1'!D$35/'AEO20 Table 1'!$C$35</f>
        <v>1.0973395211980115</v>
      </c>
      <c r="F70" s="258">
        <f>'AEO22 Table 1'!E$35/'AEO20 Table 1'!$C$35</f>
        <v>1.1418960153449844</v>
      </c>
      <c r="G70" s="258">
        <f>'AEO22 Table 1'!F$35/'AEO20 Table 1'!$C$35</f>
        <v>1.1642971130783584</v>
      </c>
      <c r="H70" s="258">
        <f>'AEO22 Table 1'!G$35/'AEO20 Table 1'!$C$35</f>
        <v>1.1882696093816105</v>
      </c>
      <c r="I70" s="258">
        <f>'AEO22 Table 1'!H$35/'AEO20 Table 1'!$C$35</f>
        <v>1.1819829970854181</v>
      </c>
      <c r="J70" s="258">
        <f>'AEO22 Table 1'!I$35/'AEO20 Table 1'!$C$35</f>
        <v>1.1849088369057634</v>
      </c>
      <c r="K70" s="258">
        <f>'AEO22 Table 1'!J$35/'AEO20 Table 1'!$C$35</f>
        <v>1.1875139415887179</v>
      </c>
      <c r="L70" s="258">
        <f>'AEO22 Table 1'!K$35/'AEO20 Table 1'!$C$35</f>
        <v>1.1824484702413065</v>
      </c>
      <c r="M70" s="258">
        <f>'AEO22 Table 1'!L$35/'AEO20 Table 1'!$C$35</f>
        <v>1.1870209819824822</v>
      </c>
      <c r="N70" s="258">
        <f>'AEO22 Table 1'!M$35/'AEO20 Table 1'!$C$35</f>
        <v>1.1817463381490911</v>
      </c>
      <c r="O70" s="258">
        <f>'AEO22 Table 1'!N$35/'AEO20 Table 1'!$C$35</f>
        <v>1.1862098622222215</v>
      </c>
      <c r="P70" s="258">
        <f>'AEO22 Table 1'!O$35/'AEO20 Table 1'!$C$35</f>
        <v>1.1722624348791197</v>
      </c>
      <c r="Q70" s="258">
        <f>'AEO22 Table 1'!P$35/'AEO20 Table 1'!$C$35</f>
        <v>1.1801754785292198</v>
      </c>
      <c r="R70" s="258">
        <f>'AEO22 Table 1'!Q$35/'AEO20 Table 1'!$C$35</f>
        <v>1.1837806947748257</v>
      </c>
      <c r="S70" s="258">
        <f>'AEO22 Table 1'!R$35/'AEO20 Table 1'!$C$35</f>
        <v>1.174131094319425</v>
      </c>
      <c r="T70" s="258">
        <f>'AEO22 Table 1'!S$35/'AEO20 Table 1'!$C$35</f>
        <v>1.1644316709300606</v>
      </c>
      <c r="U70" s="258">
        <f>'AEO22 Table 1'!T$35/'AEO20 Table 1'!$C$35</f>
        <v>1.1666531629748291</v>
      </c>
      <c r="V70" s="258">
        <f>'AEO22 Table 1'!U$35/'AEO20 Table 1'!$C$35</f>
        <v>1.170135019552208</v>
      </c>
      <c r="W70" s="258">
        <f>'AEO22 Table 1'!V$35/'AEO20 Table 1'!$C$35</f>
        <v>1.1682982779289732</v>
      </c>
      <c r="X70" s="258">
        <f>'AEO22 Table 1'!W$35/'AEO20 Table 1'!$C$35</f>
        <v>1.170668280642287</v>
      </c>
      <c r="Y70" s="258">
        <f>'AEO22 Table 1'!X$35/'AEO20 Table 1'!$C$35</f>
        <v>1.1620340619997309</v>
      </c>
      <c r="Z70" s="258">
        <f>'AEO22 Table 1'!Y$35/'AEO20 Table 1'!$C$35</f>
        <v>1.1402864710912903</v>
      </c>
      <c r="AA70" s="258">
        <f>'AEO22 Table 1'!Z$35/'AEO20 Table 1'!$C$35</f>
        <v>1.1492008239707237</v>
      </c>
      <c r="AB70" s="258">
        <f>'AEO22 Table 1'!AA$35/'AEO20 Table 1'!$C$35</f>
        <v>1.13252463285977</v>
      </c>
      <c r="AC70" s="258">
        <f>'AEO22 Table 1'!AB$35/'AEO20 Table 1'!$C$35</f>
        <v>1.1103312704123574</v>
      </c>
      <c r="AD70" s="258">
        <f>'AEO22 Table 1'!AC$35/'AEO20 Table 1'!$C$35</f>
        <v>1.1117049940964014</v>
      </c>
      <c r="AE70" s="258">
        <f>'AEO22 Table 1'!AD$35/'AEO20 Table 1'!$C$35</f>
        <v>1.1083393111871591</v>
      </c>
      <c r="AF70" s="258">
        <f>'AEO22 Table 1'!AE$35/'AEO20 Table 1'!$C$35</f>
        <v>1.1080199533664525</v>
      </c>
      <c r="AG70" s="258">
        <f>'AEO22 Table 1'!AF$35/'AEO20 Table 1'!$C$35</f>
        <v>1.0894713900484796</v>
      </c>
    </row>
    <row r="71" spans="1:35" x14ac:dyDescent="0.35">
      <c r="A71" s="39" t="s">
        <v>243</v>
      </c>
      <c r="B71">
        <f>'AEO20 Table 1'!C$35/'AEO20 Table 1'!$C$35</f>
        <v>1</v>
      </c>
      <c r="C71">
        <f>'AEO20 Table 1'!D$35/'AEO20 Table 1'!$C$35</f>
        <v>1.1783686785730305</v>
      </c>
      <c r="D71">
        <f>'AEO22 Table 1'!C$35/'AEO20 Table 1'!$C$35</f>
        <v>1.0020492675759232</v>
      </c>
      <c r="E71" s="258">
        <f>'AEO22 Table 1'!D$35/'AEO20 Table 1'!$C$35</f>
        <v>1.0973395211980115</v>
      </c>
      <c r="F71" s="258">
        <f>'AEO22 Table 1'!E$35/'AEO20 Table 1'!$C$35</f>
        <v>1.1418960153449844</v>
      </c>
      <c r="G71" s="258">
        <f>'AEO22 Table 1'!F$35/'AEO20 Table 1'!$C$35</f>
        <v>1.1642971130783584</v>
      </c>
      <c r="H71" s="258">
        <f>'AEO22 Table 1'!G$35/'AEO20 Table 1'!$C$35</f>
        <v>1.1882696093816105</v>
      </c>
      <c r="I71" s="258">
        <f>'AEO22 Table 1'!H$35/'AEO20 Table 1'!$C$35</f>
        <v>1.1819829970854181</v>
      </c>
      <c r="J71" s="258">
        <f>'AEO22 Table 1'!I$35/'AEO20 Table 1'!$C$35</f>
        <v>1.1849088369057634</v>
      </c>
      <c r="K71" s="258">
        <f>'AEO22 Table 1'!J$35/'AEO20 Table 1'!$C$35</f>
        <v>1.1875139415887179</v>
      </c>
      <c r="L71" s="258">
        <f>'AEO22 Table 1'!K$35/'AEO20 Table 1'!$C$35</f>
        <v>1.1824484702413065</v>
      </c>
      <c r="M71" s="258">
        <f>'AEO22 Table 1'!L$35/'AEO20 Table 1'!$C$35</f>
        <v>1.1870209819824822</v>
      </c>
      <c r="N71" s="258">
        <f>'AEO22 Table 1'!M$35/'AEO20 Table 1'!$C$35</f>
        <v>1.1817463381490911</v>
      </c>
      <c r="O71" s="258">
        <f>'AEO22 Table 1'!N$35/'AEO20 Table 1'!$C$35</f>
        <v>1.1862098622222215</v>
      </c>
      <c r="P71" s="258">
        <f>'AEO22 Table 1'!O$35/'AEO20 Table 1'!$C$35</f>
        <v>1.1722624348791197</v>
      </c>
      <c r="Q71" s="258">
        <f>'AEO22 Table 1'!P$35/'AEO20 Table 1'!$C$35</f>
        <v>1.1801754785292198</v>
      </c>
      <c r="R71" s="258">
        <f>'AEO22 Table 1'!Q$35/'AEO20 Table 1'!$C$35</f>
        <v>1.1837806947748257</v>
      </c>
      <c r="S71" s="258">
        <f>'AEO22 Table 1'!R$35/'AEO20 Table 1'!$C$35</f>
        <v>1.174131094319425</v>
      </c>
      <c r="T71" s="258">
        <f>'AEO22 Table 1'!S$35/'AEO20 Table 1'!$C$35</f>
        <v>1.1644316709300606</v>
      </c>
      <c r="U71" s="258">
        <f>'AEO22 Table 1'!T$35/'AEO20 Table 1'!$C$35</f>
        <v>1.1666531629748291</v>
      </c>
      <c r="V71" s="258">
        <f>'AEO22 Table 1'!U$35/'AEO20 Table 1'!$C$35</f>
        <v>1.170135019552208</v>
      </c>
      <c r="W71" s="258">
        <f>'AEO22 Table 1'!V$35/'AEO20 Table 1'!$C$35</f>
        <v>1.1682982779289732</v>
      </c>
      <c r="X71" s="258">
        <f>'AEO22 Table 1'!W$35/'AEO20 Table 1'!$C$35</f>
        <v>1.170668280642287</v>
      </c>
      <c r="Y71" s="258">
        <f>'AEO22 Table 1'!X$35/'AEO20 Table 1'!$C$35</f>
        <v>1.1620340619997309</v>
      </c>
      <c r="Z71" s="258">
        <f>'AEO22 Table 1'!Y$35/'AEO20 Table 1'!$C$35</f>
        <v>1.1402864710912903</v>
      </c>
      <c r="AA71" s="258">
        <f>'AEO22 Table 1'!Z$35/'AEO20 Table 1'!$C$35</f>
        <v>1.1492008239707237</v>
      </c>
      <c r="AB71" s="258">
        <f>'AEO22 Table 1'!AA$35/'AEO20 Table 1'!$C$35</f>
        <v>1.13252463285977</v>
      </c>
      <c r="AC71" s="258">
        <f>'AEO22 Table 1'!AB$35/'AEO20 Table 1'!$C$35</f>
        <v>1.1103312704123574</v>
      </c>
      <c r="AD71" s="258">
        <f>'AEO22 Table 1'!AC$35/'AEO20 Table 1'!$C$35</f>
        <v>1.1117049940964014</v>
      </c>
      <c r="AE71" s="258">
        <f>'AEO22 Table 1'!AD$35/'AEO20 Table 1'!$C$35</f>
        <v>1.1083393111871591</v>
      </c>
      <c r="AF71" s="258">
        <f>'AEO22 Table 1'!AE$35/'AEO20 Table 1'!$C$35</f>
        <v>1.1080199533664525</v>
      </c>
      <c r="AG71" s="258">
        <f>'AEO22 Table 1'!AF$35/'AEO20 Table 1'!$C$35</f>
        <v>1.0894713900484796</v>
      </c>
    </row>
    <row r="72" spans="1:35" x14ac:dyDescent="0.35">
      <c r="A72" s="39" t="s">
        <v>257</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row>
    <row r="73" spans="1:35" x14ac:dyDescent="0.35">
      <c r="A73" s="39" t="s">
        <v>258</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row>
    <row r="74" spans="1:35" x14ac:dyDescent="0.35">
      <c r="B74"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3"/>
  <sheetViews>
    <sheetView workbookViewId="0">
      <selection activeCell="D17" sqref="D17"/>
    </sheetView>
  </sheetViews>
  <sheetFormatPr defaultRowHeight="14.5" x14ac:dyDescent="0.35"/>
  <cols>
    <col min="1" max="1" width="36.26953125" customWidth="1"/>
    <col min="2" max="35" width="13" customWidth="1"/>
  </cols>
  <sheetData>
    <row r="1" spans="1:35" x14ac:dyDescent="0.35">
      <c r="A1" s="30" t="s">
        <v>622</v>
      </c>
      <c r="B1" s="234">
        <v>2019</v>
      </c>
      <c r="C1" s="5">
        <v>2020</v>
      </c>
      <c r="D1" s="234">
        <v>2021</v>
      </c>
      <c r="E1" s="5">
        <v>2022</v>
      </c>
      <c r="F1" s="234">
        <v>2023</v>
      </c>
      <c r="G1" s="5">
        <v>2024</v>
      </c>
      <c r="H1" s="234">
        <v>2025</v>
      </c>
      <c r="I1" s="5">
        <v>2026</v>
      </c>
      <c r="J1" s="234">
        <v>2027</v>
      </c>
      <c r="K1" s="5">
        <v>2028</v>
      </c>
      <c r="L1" s="234">
        <v>2029</v>
      </c>
      <c r="M1" s="5">
        <v>2030</v>
      </c>
      <c r="N1" s="234">
        <v>2031</v>
      </c>
      <c r="O1" s="5">
        <v>2032</v>
      </c>
      <c r="P1" s="234">
        <v>2033</v>
      </c>
      <c r="Q1" s="5">
        <v>2034</v>
      </c>
      <c r="R1" s="234">
        <v>2035</v>
      </c>
      <c r="S1" s="5">
        <v>2036</v>
      </c>
      <c r="T1" s="234">
        <v>2037</v>
      </c>
      <c r="U1" s="5">
        <v>2038</v>
      </c>
      <c r="V1" s="234">
        <v>2039</v>
      </c>
      <c r="W1" s="5">
        <v>2040</v>
      </c>
      <c r="X1" s="234">
        <v>2041</v>
      </c>
      <c r="Y1" s="5">
        <v>2042</v>
      </c>
      <c r="Z1" s="234">
        <v>2043</v>
      </c>
      <c r="AA1" s="5">
        <v>2044</v>
      </c>
      <c r="AB1" s="234">
        <v>2045</v>
      </c>
      <c r="AC1" s="5">
        <v>2046</v>
      </c>
      <c r="AD1" s="234">
        <v>2047</v>
      </c>
      <c r="AE1" s="5">
        <v>2048</v>
      </c>
      <c r="AF1" s="234">
        <v>2049</v>
      </c>
      <c r="AG1" s="5">
        <v>2050</v>
      </c>
      <c r="AH1" s="234"/>
      <c r="AI1" s="5"/>
    </row>
    <row r="2" spans="1:35" x14ac:dyDescent="0.35">
      <c r="A2" s="30" t="s">
        <v>244</v>
      </c>
      <c r="B2" s="29">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row>
    <row r="3" spans="1:35" x14ac:dyDescent="0.35">
      <c r="A3" s="31" t="s">
        <v>245</v>
      </c>
      <c r="B3" s="29">
        <f>'Start Year Data'!B27</f>
        <v>1.372785698375E+16</v>
      </c>
      <c r="C3">
        <f>$B3*'Time Series Scaling Factors'!C4</f>
        <v>1.2466543748823158E+16</v>
      </c>
      <c r="D3">
        <f>$B3*'Time Series Scaling Factors'!D4</f>
        <v>1.323259353765574E+16</v>
      </c>
      <c r="E3">
        <f>$B3*'Time Series Scaling Factors'!E4</f>
        <v>1.2845226835920886E+16</v>
      </c>
      <c r="F3">
        <f>$B3*'Time Series Scaling Factors'!F4</f>
        <v>1.3209190063211436E+16</v>
      </c>
      <c r="G3">
        <f>$B3*'Time Series Scaling Factors'!G4</f>
        <v>1.1681989687047628E+16</v>
      </c>
      <c r="H3">
        <f>$B3*'Time Series Scaling Factors'!H4</f>
        <v>1.1378682276816962E+16</v>
      </c>
      <c r="I3">
        <f>$B3*'Time Series Scaling Factors'!I4</f>
        <v>1.1465596316749152E+16</v>
      </c>
      <c r="J3">
        <f>$B3*'Time Series Scaling Factors'!J4</f>
        <v>1.1328937627915982E+16</v>
      </c>
      <c r="K3">
        <f>$B3*'Time Series Scaling Factors'!K4</f>
        <v>1.1233370321487294E+16</v>
      </c>
      <c r="L3">
        <f>$B3*'Time Series Scaling Factors'!L4</f>
        <v>1.096834911386279E+16</v>
      </c>
      <c r="M3">
        <f>$B3*'Time Series Scaling Factors'!M4</f>
        <v>1.0837448478910624E+16</v>
      </c>
      <c r="N3">
        <f>$B3*'Time Series Scaling Factors'!N4</f>
        <v>1.076909637338857E+16</v>
      </c>
      <c r="O3">
        <f>$B3*'Time Series Scaling Factors'!O4</f>
        <v>1.0682630474332926E+16</v>
      </c>
      <c r="P3">
        <f>$B3*'Time Series Scaling Factors'!P4</f>
        <v>1.0682658799264176E+16</v>
      </c>
      <c r="Q3">
        <f>$B3*'Time Series Scaling Factors'!Q4</f>
        <v>1.025428973633734E+16</v>
      </c>
      <c r="R3">
        <f>$B3*'Time Series Scaling Factors'!R4</f>
        <v>1.0106731006996832E+16</v>
      </c>
      <c r="S3">
        <f>$B3*'Time Series Scaling Factors'!S4</f>
        <v>9845569071254972</v>
      </c>
      <c r="T3">
        <f>$B3*'Time Series Scaling Factors'!T4</f>
        <v>9729360982783422</v>
      </c>
      <c r="U3">
        <f>$B3*'Time Series Scaling Factors'!U4</f>
        <v>9735089700128488</v>
      </c>
      <c r="V3">
        <f>$B3*'Time Series Scaling Factors'!V4</f>
        <v>9667039052803298</v>
      </c>
      <c r="W3">
        <f>$B3*'Time Series Scaling Factors'!W4</f>
        <v>9569289715063766</v>
      </c>
      <c r="X3">
        <f>$B3*'Time Series Scaling Factors'!X4</f>
        <v>9502289113404156</v>
      </c>
      <c r="Y3">
        <f>$B3*'Time Series Scaling Factors'!Y4</f>
        <v>9455245449018684</v>
      </c>
      <c r="Z3">
        <f>$B3*'Time Series Scaling Factors'!Z4</f>
        <v>9333591892514558</v>
      </c>
      <c r="AA3">
        <f>$B3*'Time Series Scaling Factors'!AA4</f>
        <v>9254147541594546</v>
      </c>
      <c r="AB3">
        <f>$B3*'Time Series Scaling Factors'!AB4</f>
        <v>9188510583053630</v>
      </c>
      <c r="AC3">
        <f>$B3*'Time Series Scaling Factors'!AC4</f>
        <v>9143894769918052</v>
      </c>
      <c r="AD3">
        <f>$B3*'Time Series Scaling Factors'!AD4</f>
        <v>9094985706488914</v>
      </c>
      <c r="AE3">
        <f>$B3*'Time Series Scaling Factors'!AE4</f>
        <v>9093934649218646</v>
      </c>
      <c r="AF3">
        <f>$B3*'Time Series Scaling Factors'!AF4</f>
        <v>9094037832896766</v>
      </c>
      <c r="AG3">
        <f>$B3*'Time Series Scaling Factors'!AG4</f>
        <v>9117051839536400</v>
      </c>
    </row>
    <row r="4" spans="1:35" x14ac:dyDescent="0.35">
      <c r="A4" s="31" t="s">
        <v>235</v>
      </c>
      <c r="B4" s="29">
        <f>'Start Year Data'!B28</f>
        <v>3.5698853E+16</v>
      </c>
      <c r="C4">
        <f>$B4*'Time Series Scaling Factors'!C5</f>
        <v>3.6461613E+16</v>
      </c>
      <c r="D4">
        <f>$B4*'Time Series Scaling Factors'!D5</f>
        <v>3.5677113E+16</v>
      </c>
      <c r="E4">
        <f>$B4*'Time Series Scaling Factors'!E5</f>
        <v>3.700629E+16</v>
      </c>
      <c r="F4">
        <f>$B4*'Time Series Scaling Factors'!F5</f>
        <v>3.7386219E+16</v>
      </c>
      <c r="G4">
        <f>$B4*'Time Series Scaling Factors'!G5</f>
        <v>3.7756729E+16</v>
      </c>
      <c r="H4">
        <f>$B4*'Time Series Scaling Factors'!H5</f>
        <v>3.7834484000000008E+16</v>
      </c>
      <c r="I4">
        <f>$B4*'Time Series Scaling Factors'!I5</f>
        <v>3.7923595E+16</v>
      </c>
      <c r="J4">
        <f>$B4*'Time Series Scaling Factors'!J5</f>
        <v>3.8078377000000008E+16</v>
      </c>
      <c r="K4">
        <f>$B4*'Time Series Scaling Factors'!K5</f>
        <v>3.8638889E+16</v>
      </c>
      <c r="L4">
        <f>$B4*'Time Series Scaling Factors'!L5</f>
        <v>3.890123E+16</v>
      </c>
      <c r="M4">
        <f>$B4*'Time Series Scaling Factors'!M5</f>
        <v>3.9014061E+16</v>
      </c>
      <c r="N4">
        <f>$B4*'Time Series Scaling Factors'!N5</f>
        <v>3.9335814999999992E+16</v>
      </c>
      <c r="O4">
        <f>$B4*'Time Series Scaling Factors'!O5</f>
        <v>3.9765285E+16</v>
      </c>
      <c r="P4">
        <f>$B4*'Time Series Scaling Factors'!P5</f>
        <v>3.9928764000000008E+16</v>
      </c>
      <c r="Q4">
        <f>$B4*'Time Series Scaling Factors'!Q5</f>
        <v>4.0026867E+16</v>
      </c>
      <c r="R4">
        <f>$B4*'Time Series Scaling Factors'!R5</f>
        <v>4.0023518E+16</v>
      </c>
      <c r="S4">
        <f>$B4*'Time Series Scaling Factors'!S5</f>
        <v>4.0137062E+16</v>
      </c>
      <c r="T4">
        <f>$B4*'Time Series Scaling Factors'!T5</f>
        <v>4.0332741E+16</v>
      </c>
      <c r="U4">
        <f>$B4*'Time Series Scaling Factors'!U5</f>
        <v>4.0594585E+16</v>
      </c>
      <c r="V4">
        <f>$B4*'Time Series Scaling Factors'!V5</f>
        <v>4.0806216999999992E+16</v>
      </c>
      <c r="W4">
        <f>$B4*'Time Series Scaling Factors'!W5</f>
        <v>4.1107716E+16</v>
      </c>
      <c r="X4">
        <f>$B4*'Time Series Scaling Factors'!X5</f>
        <v>4.1445438E+16</v>
      </c>
      <c r="Y4">
        <f>$B4*'Time Series Scaling Factors'!Y5</f>
        <v>4.1757412000000008E+16</v>
      </c>
      <c r="Z4">
        <f>$B4*'Time Series Scaling Factors'!Z5</f>
        <v>4.2016827E+16</v>
      </c>
      <c r="AA4">
        <f>$B4*'Time Series Scaling Factors'!AA5</f>
        <v>4.2548439000000008E+16</v>
      </c>
      <c r="AB4">
        <f>$B4*'Time Series Scaling Factors'!AB5</f>
        <v>4.2854004000000008E+16</v>
      </c>
      <c r="AC4">
        <f>$B4*'Time Series Scaling Factors'!AC5</f>
        <v>4.3109142E+16</v>
      </c>
      <c r="AD4">
        <f>$B4*'Time Series Scaling Factors'!AD5</f>
        <v>4.3367289999999992E+16</v>
      </c>
      <c r="AE4">
        <f>$B4*'Time Series Scaling Factors'!AE5</f>
        <v>4.3614925E+16</v>
      </c>
      <c r="AF4">
        <f>$B4*'Time Series Scaling Factors'!AF5</f>
        <v>4.3823196E+16</v>
      </c>
      <c r="AG4">
        <f>$B4*'Time Series Scaling Factors'!AG5</f>
        <v>4.4157814E+16</v>
      </c>
    </row>
    <row r="5" spans="1:35" x14ac:dyDescent="0.35">
      <c r="A5" s="31" t="s">
        <v>246</v>
      </c>
      <c r="B5" s="29">
        <f>'Start Year Data'!B29</f>
        <v>540000000000000</v>
      </c>
      <c r="C5">
        <f>$B5*'Time Series Scaling Factors'!C6</f>
        <v>530350229609255.75</v>
      </c>
      <c r="D5">
        <f>$B5*'Time Series Scaling Factors'!D6</f>
        <v>519332225373048.5</v>
      </c>
      <c r="E5">
        <f>$B5*'Time Series Scaling Factors'!E6</f>
        <v>523294514459734.38</v>
      </c>
      <c r="F5">
        <f>$B5*'Time Series Scaling Factors'!F6</f>
        <v>524539456341556.88</v>
      </c>
      <c r="G5">
        <f>$B5*'Time Series Scaling Factors'!G6</f>
        <v>526872219589296.88</v>
      </c>
      <c r="H5">
        <f>$B5*'Time Series Scaling Factors'!H6</f>
        <v>522065943295075.81</v>
      </c>
      <c r="I5">
        <f>$B5*'Time Series Scaling Factors'!I6</f>
        <v>516429300741584.94</v>
      </c>
      <c r="J5">
        <f>$B5*'Time Series Scaling Factors'!J6</f>
        <v>507125617543383.5</v>
      </c>
      <c r="K5">
        <f>$B5*'Time Series Scaling Factors'!K6</f>
        <v>482020291447081.88</v>
      </c>
      <c r="L5">
        <f>$B5*'Time Series Scaling Factors'!L6</f>
        <v>477579862312605.38</v>
      </c>
      <c r="M5">
        <f>$B5*'Time Series Scaling Factors'!M6</f>
        <v>472132058539524.56</v>
      </c>
      <c r="N5">
        <f>$B5*'Time Series Scaling Factors'!N6</f>
        <v>472862154156165.63</v>
      </c>
      <c r="O5">
        <f>$B5*'Time Series Scaling Factors'!O6</f>
        <v>473368687166537.25</v>
      </c>
      <c r="P5">
        <f>$B5*'Time Series Scaling Factors'!P6</f>
        <v>446175583046928.69</v>
      </c>
      <c r="Q5">
        <f>$B5*'Time Series Scaling Factors'!Q6</f>
        <v>446639398717200.88</v>
      </c>
      <c r="R5">
        <f>$B5*'Time Series Scaling Factors'!R6</f>
        <v>447577709392770.06</v>
      </c>
      <c r="S5">
        <f>$B5*'Time Series Scaling Factors'!S6</f>
        <v>448275191471311.19</v>
      </c>
      <c r="T5">
        <f>$B5*'Time Series Scaling Factors'!T6</f>
        <v>444146829132771.25</v>
      </c>
      <c r="U5">
        <f>$B5*'Time Series Scaling Factors'!U6</f>
        <v>444287514983398.44</v>
      </c>
      <c r="V5">
        <f>$B5*'Time Series Scaling Factors'!V6</f>
        <v>444014520485067.75</v>
      </c>
      <c r="W5">
        <f>$B5*'Time Series Scaling Factors'!W6</f>
        <v>444321279587548.88</v>
      </c>
      <c r="X5">
        <f>$B5*'Time Series Scaling Factors'!X6</f>
        <v>445112893289782.31</v>
      </c>
      <c r="Y5">
        <f>$B5*'Time Series Scaling Factors'!Y6</f>
        <v>445958990785076.81</v>
      </c>
      <c r="Z5">
        <f>$B5*'Time Series Scaling Factors'!Z6</f>
        <v>446537657267951.88</v>
      </c>
      <c r="AA5">
        <f>$B5*'Time Series Scaling Factors'!AA6</f>
        <v>447046684254766.5</v>
      </c>
      <c r="AB5">
        <f>$B5*'Time Series Scaling Factors'!AB6</f>
        <v>447593056940111.19</v>
      </c>
      <c r="AC5">
        <f>$B5*'Time Series Scaling Factors'!AC6</f>
        <v>447878265528200.81</v>
      </c>
      <c r="AD5">
        <f>$B5*'Time Series Scaling Factors'!AD6</f>
        <v>448162386998353.75</v>
      </c>
      <c r="AE5">
        <f>$B5*'Time Series Scaling Factors'!AE6</f>
        <v>441818286460550.06</v>
      </c>
      <c r="AF5">
        <f>$B5*'Time Series Scaling Factors'!AF6</f>
        <v>442032704486528.63</v>
      </c>
      <c r="AG5">
        <f>$B5*'Time Series Scaling Factors'!AG6</f>
        <v>442342277306022.31</v>
      </c>
    </row>
    <row r="6" spans="1:35" x14ac:dyDescent="0.35">
      <c r="A6" s="31" t="s">
        <v>247</v>
      </c>
      <c r="B6" s="29">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row>
    <row r="7" spans="1:35" x14ac:dyDescent="0.35">
      <c r="A7" s="31" t="s">
        <v>248</v>
      </c>
      <c r="B7" s="29">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row>
    <row r="8" spans="1:35" x14ac:dyDescent="0.35">
      <c r="A8" s="31" t="s">
        <v>249</v>
      </c>
      <c r="B8" s="29">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row>
    <row r="9" spans="1:35" x14ac:dyDescent="0.35">
      <c r="A9" s="31" t="s">
        <v>238</v>
      </c>
      <c r="B9" s="29">
        <f>'Start Year Data'!B33</f>
        <v>166043036334000</v>
      </c>
      <c r="C9">
        <f>$B9*'Time Series Scaling Factors'!C10</f>
        <v>164035693926365.25</v>
      </c>
      <c r="D9">
        <f>$B9*'Time Series Scaling Factors'!D10</f>
        <v>161720366080842.25</v>
      </c>
      <c r="E9">
        <f>$B9*'Time Series Scaling Factors'!E10</f>
        <v>167259217489960.22</v>
      </c>
      <c r="F9">
        <f>$B9*'Time Series Scaling Factors'!F10</f>
        <v>164519730034670.84</v>
      </c>
      <c r="G9">
        <f>$B9*'Time Series Scaling Factors'!G10</f>
        <v>165069905585615.66</v>
      </c>
      <c r="H9">
        <f>$B9*'Time Series Scaling Factors'!H10</f>
        <v>166500024782620.69</v>
      </c>
      <c r="I9">
        <f>$B9*'Time Series Scaling Factors'!I10</f>
        <v>166912209092679.31</v>
      </c>
      <c r="J9">
        <f>$B9*'Time Series Scaling Factors'!J10</f>
        <v>167053194158492.5</v>
      </c>
      <c r="K9">
        <f>$B9*'Time Series Scaling Factors'!K10</f>
        <v>167160490090932.19</v>
      </c>
      <c r="L9">
        <f>$B9*'Time Series Scaling Factors'!L10</f>
        <v>167489501126870.63</v>
      </c>
      <c r="M9">
        <f>$B9*'Time Series Scaling Factors'!M10</f>
        <v>168076049930088.94</v>
      </c>
      <c r="N9">
        <f>$B9*'Time Series Scaling Factors'!N10</f>
        <v>168591263111771.88</v>
      </c>
      <c r="O9">
        <f>$B9*'Time Series Scaling Factors'!O10</f>
        <v>168930047093448.81</v>
      </c>
      <c r="P9">
        <f>$B9*'Time Series Scaling Factors'!P10</f>
        <v>169331219633661.19</v>
      </c>
      <c r="Q9">
        <f>$B9*'Time Series Scaling Factors'!Q10</f>
        <v>169549562382644.5</v>
      </c>
      <c r="R9">
        <f>$B9*'Time Series Scaling Factors'!R10</f>
        <v>170292271846995.38</v>
      </c>
      <c r="S9">
        <f>$B9*'Time Series Scaling Factors'!S10</f>
        <v>170415259551466.03</v>
      </c>
      <c r="T9">
        <f>$B9*'Time Series Scaling Factors'!T10</f>
        <v>171159379898828.5</v>
      </c>
      <c r="U9">
        <f>$B9*'Time Series Scaling Factors'!U10</f>
        <v>172957085738014.72</v>
      </c>
      <c r="V9">
        <f>$B9*'Time Series Scaling Factors'!V10</f>
        <v>173642396352041.88</v>
      </c>
      <c r="W9">
        <f>$B9*'Time Series Scaling Factors'!W10</f>
        <v>174868247218398.38</v>
      </c>
      <c r="X9">
        <f>$B9*'Time Series Scaling Factors'!X10</f>
        <v>176299536415949.56</v>
      </c>
      <c r="Y9">
        <f>$B9*'Time Series Scaling Factors'!Y10</f>
        <v>177568057890460.41</v>
      </c>
      <c r="Z9">
        <f>$B9*'Time Series Scaling Factors'!Z10</f>
        <v>179463837304840.06</v>
      </c>
      <c r="AA9">
        <f>$B9*'Time Series Scaling Factors'!AA10</f>
        <v>181231570482975.91</v>
      </c>
      <c r="AB9">
        <f>$B9*'Time Series Scaling Factors'!AB10</f>
        <v>182455941642759.34</v>
      </c>
      <c r="AC9">
        <f>$B9*'Time Series Scaling Factors'!AC10</f>
        <v>184140811252801.94</v>
      </c>
      <c r="AD9">
        <f>$B9*'Time Series Scaling Factors'!AD10</f>
        <v>185461776281205.69</v>
      </c>
      <c r="AE9">
        <f>$B9*'Time Series Scaling Factors'!AE10</f>
        <v>187696098794796.97</v>
      </c>
      <c r="AF9">
        <f>$B9*'Time Series Scaling Factors'!AF10</f>
        <v>189401374590835.94</v>
      </c>
      <c r="AG9">
        <f>$B9*'Time Series Scaling Factors'!AG10</f>
        <v>191186795424287.41</v>
      </c>
    </row>
    <row r="10" spans="1:35" x14ac:dyDescent="0.35">
      <c r="A10" s="31" t="s">
        <v>239</v>
      </c>
      <c r="B10" s="29">
        <f>'Start Year Data'!B34</f>
        <v>1.8365288407359E+16</v>
      </c>
      <c r="C10">
        <f>$B10*'Time Series Scaling Factors'!C11</f>
        <v>2.081311701707924E+16</v>
      </c>
      <c r="D10">
        <f>$B10*'Time Series Scaling Factors'!D11</f>
        <v>1.6618156544046336E+16</v>
      </c>
      <c r="E10">
        <f>$B10*'Time Series Scaling Factors'!E11</f>
        <v>1.7726448237669734E+16</v>
      </c>
      <c r="F10">
        <f>$B10*'Time Series Scaling Factors'!F11</f>
        <v>1.8284659793487132E+16</v>
      </c>
      <c r="G10">
        <f>$B10*'Time Series Scaling Factors'!G11</f>
        <v>1.8755967222687472E+16</v>
      </c>
      <c r="H10">
        <f>$B10*'Time Series Scaling Factors'!H11</f>
        <v>1.9402240335995056E+16</v>
      </c>
      <c r="I10">
        <f>$B10*'Time Series Scaling Factors'!I11</f>
        <v>1.9682645534437896E+16</v>
      </c>
      <c r="J10">
        <f>$B10*'Time Series Scaling Factors'!J11</f>
        <v>1.9618776003282872E+16</v>
      </c>
      <c r="K10">
        <f>$B10*'Time Series Scaling Factors'!K11</f>
        <v>1.9923466453595884E+16</v>
      </c>
      <c r="L10">
        <f>$B10*'Time Series Scaling Factors'!L11</f>
        <v>1.9867097992411684E+16</v>
      </c>
      <c r="M10">
        <f>$B10*'Time Series Scaling Factors'!M11</f>
        <v>1.9774900089645048E+16</v>
      </c>
      <c r="N10">
        <f>$B10*'Time Series Scaling Factors'!N11</f>
        <v>1.9609655677480872E+16</v>
      </c>
      <c r="O10">
        <f>$B10*'Time Series Scaling Factors'!O11</f>
        <v>1.9415057412819968E+16</v>
      </c>
      <c r="P10">
        <f>$B10*'Time Series Scaling Factors'!P11</f>
        <v>1.9506571183583532E+16</v>
      </c>
      <c r="Q10">
        <f>$B10*'Time Series Scaling Factors'!Q11</f>
        <v>1.92635401021263E+16</v>
      </c>
      <c r="R10">
        <f>$B10*'Time Series Scaling Factors'!R11</f>
        <v>1.9075935903949664E+16</v>
      </c>
      <c r="S10">
        <f>$B10*'Time Series Scaling Factors'!S11</f>
        <v>1.891205186747714E+16</v>
      </c>
      <c r="T10">
        <f>$B10*'Time Series Scaling Factors'!T11</f>
        <v>1.8703364355998184E+16</v>
      </c>
      <c r="U10">
        <f>$B10*'Time Series Scaling Factors'!U11</f>
        <v>1.8612859572371228E+16</v>
      </c>
      <c r="V10">
        <f>$B10*'Time Series Scaling Factors'!V11</f>
        <v>1.861603067480058E+16</v>
      </c>
      <c r="W10">
        <f>$B10*'Time Series Scaling Factors'!W11</f>
        <v>1.8782848447147928E+16</v>
      </c>
      <c r="X10">
        <f>$B10*'Time Series Scaling Factors'!X11</f>
        <v>1.8810717145159992E+16</v>
      </c>
      <c r="Y10">
        <f>$B10*'Time Series Scaling Factors'!Y11</f>
        <v>1.885696776731758E+16</v>
      </c>
      <c r="Z10">
        <f>$B10*'Time Series Scaling Factors'!Z11</f>
        <v>1.8744347735427696E+16</v>
      </c>
      <c r="AA10">
        <f>$B10*'Time Series Scaling Factors'!AA11</f>
        <v>1.878766677306896E+16</v>
      </c>
      <c r="AB10">
        <f>$B10*'Time Series Scaling Factors'!AB11</f>
        <v>1.8890997238954824E+16</v>
      </c>
      <c r="AC10">
        <f>$B10*'Time Series Scaling Factors'!AC11</f>
        <v>1.8990452391062264E+16</v>
      </c>
      <c r="AD10">
        <f>$B10*'Time Series Scaling Factors'!AD11</f>
        <v>1.8854727485999332E+16</v>
      </c>
      <c r="AE10">
        <f>$B10*'Time Series Scaling Factors'!AE11</f>
        <v>1.8794088578192168E+16</v>
      </c>
      <c r="AF10">
        <f>$B10*'Time Series Scaling Factors'!AF11</f>
        <v>1.9044386231543692E+16</v>
      </c>
      <c r="AG10">
        <f>$B10*'Time Series Scaling Factors'!AG11</f>
        <v>1.9264657374307424E+16</v>
      </c>
    </row>
    <row r="11" spans="1:35" x14ac:dyDescent="0.35">
      <c r="A11" s="31" t="s">
        <v>250</v>
      </c>
      <c r="B11" s="29">
        <f>'Start Year Data'!B35</f>
        <v>1.0682345175E+16</v>
      </c>
      <c r="C11">
        <f>$B11*'Time Series Scaling Factors'!C12</f>
        <v>1.210614803386467E+16</v>
      </c>
      <c r="D11">
        <f>$B11*'Time Series Scaling Factors'!D12</f>
        <v>9666109262109662</v>
      </c>
      <c r="E11">
        <f>$B11*'Time Series Scaling Factors'!E12</f>
        <v>1.031075769687786E+16</v>
      </c>
      <c r="F11">
        <f>$B11*'Time Series Scaling Factors'!F12</f>
        <v>1.0635446772684904E+16</v>
      </c>
      <c r="G11">
        <f>$B11*'Time Series Scaling Factors'!G12</f>
        <v>1.0909587234331154E+16</v>
      </c>
      <c r="H11">
        <f>$B11*'Time Series Scaling Factors'!H12</f>
        <v>1.1285498155006222E+16</v>
      </c>
      <c r="I11">
        <f>$B11*'Time Series Scaling Factors'!I12</f>
        <v>1.1448598513257638E+16</v>
      </c>
      <c r="J11">
        <f>$B11*'Time Series Scaling Factors'!J12</f>
        <v>1.1411448191257248E+16</v>
      </c>
      <c r="K11">
        <f>$B11*'Time Series Scaling Factors'!K12</f>
        <v>1.1588674297897946E+16</v>
      </c>
      <c r="L11">
        <f>$B11*'Time Series Scaling Factors'!L12</f>
        <v>1.155588704479323E+16</v>
      </c>
      <c r="M11">
        <f>$B11*'Time Series Scaling Factors'!M12</f>
        <v>1.1502259255241628E+16</v>
      </c>
      <c r="N11">
        <f>$B11*'Time Series Scaling Factors'!N12</f>
        <v>1.1406143266762494E+16</v>
      </c>
      <c r="O11">
        <f>$B11*'Time Series Scaling Factors'!O12</f>
        <v>1.1292953329994018E+16</v>
      </c>
      <c r="P11">
        <f>$B11*'Time Series Scaling Factors'!P12</f>
        <v>1.1346183187640604E+16</v>
      </c>
      <c r="Q11">
        <f>$B11*'Time Series Scaling Factors'!Q12</f>
        <v>1.1204821841017842E+16</v>
      </c>
      <c r="R11">
        <f>$B11*'Time Series Scaling Factors'!R12</f>
        <v>1.1095700069731152E+16</v>
      </c>
      <c r="S11">
        <f>$B11*'Time Series Scaling Factors'!S12</f>
        <v>1.100037535674868E+16</v>
      </c>
      <c r="T11">
        <f>$B11*'Time Series Scaling Factors'!T12</f>
        <v>1.0878990275181614E+16</v>
      </c>
      <c r="U11">
        <f>$B11*'Time Series Scaling Factors'!U12</f>
        <v>1.0826347304527016E+16</v>
      </c>
      <c r="V11">
        <f>$B11*'Time Series Scaling Factors'!V12</f>
        <v>1.0828191806501842E+16</v>
      </c>
      <c r="W11">
        <f>$B11*'Time Series Scaling Factors'!W12</f>
        <v>1.0925222954938634E+16</v>
      </c>
      <c r="X11">
        <f>$B11*'Time Series Scaling Factors'!X12</f>
        <v>1.0941433048956182E+16</v>
      </c>
      <c r="Y11">
        <f>$B11*'Time Series Scaling Factors'!Y12</f>
        <v>1.0968335164484512E+16</v>
      </c>
      <c r="Z11">
        <f>$B11*'Time Series Scaling Factors'!Z12</f>
        <v>1.0902828648736836E+16</v>
      </c>
      <c r="AA11">
        <f>$B11*'Time Series Scaling Factors'!AA12</f>
        <v>1.0928025580169036E+16</v>
      </c>
      <c r="AB11">
        <f>$B11*'Time Series Scaling Factors'!AB12</f>
        <v>1.0988128731244196E+16</v>
      </c>
      <c r="AC11">
        <f>$B11*'Time Series Scaling Factors'!AC12</f>
        <v>1.104597776909639E+16</v>
      </c>
      <c r="AD11">
        <f>$B11*'Time Series Scaling Factors'!AD12</f>
        <v>1.0967032083487372E+16</v>
      </c>
      <c r="AE11">
        <f>$B11*'Time Series Scaling Factors'!AE12</f>
        <v>1.0931760884371784E+16</v>
      </c>
      <c r="AF11">
        <f>$B11*'Time Series Scaling Factors'!AF12</f>
        <v>1.1077348901847302E+16</v>
      </c>
      <c r="AG11">
        <f>$B11*'Time Series Scaling Factors'!AG12</f>
        <v>1.1205471713038822E+16</v>
      </c>
    </row>
    <row r="12" spans="1:35" x14ac:dyDescent="0.35">
      <c r="A12" s="31" t="s">
        <v>251</v>
      </c>
      <c r="B12" s="29">
        <f>'Start Year Data'!B36</f>
        <v>1515620096655000</v>
      </c>
      <c r="C12">
        <f>$B12*'Time Series Scaling Factors'!C13</f>
        <v>1497297325877915</v>
      </c>
      <c r="D12">
        <f>$B12*'Time Series Scaling Factors'!D13</f>
        <v>1476163302491587.5</v>
      </c>
      <c r="E12">
        <f>$B12*'Time Series Scaling Factors'!E13</f>
        <v>1526721246343919.5</v>
      </c>
      <c r="F12">
        <f>$B12*'Time Series Scaling Factors'!F13</f>
        <v>1501715547017758.3</v>
      </c>
      <c r="G12">
        <f>$B12*'Time Series Scaling Factors'!G13</f>
        <v>1506737480729105.8</v>
      </c>
      <c r="H12">
        <f>$B12*'Time Series Scaling Factors'!H13</f>
        <v>1519791430135529</v>
      </c>
      <c r="I12">
        <f>$B12*'Time Series Scaling Factors'!I13</f>
        <v>1523553797035361.5</v>
      </c>
      <c r="J12">
        <f>$B12*'Time Series Scaling Factors'!J13</f>
        <v>1524840691106877.3</v>
      </c>
      <c r="K12">
        <f>$B12*'Time Series Scaling Factors'!K13</f>
        <v>1525820074976778.5</v>
      </c>
      <c r="L12">
        <f>$B12*'Time Series Scaling Factors'!L13</f>
        <v>1528823246618897</v>
      </c>
      <c r="M12">
        <f>$B12*'Time Series Scaling Factors'!M13</f>
        <v>1534177190833928.3</v>
      </c>
      <c r="N12">
        <f>$B12*'Time Series Scaling Factors'!N13</f>
        <v>1538879992405500.8</v>
      </c>
      <c r="O12">
        <f>$B12*'Time Series Scaling Factors'!O13</f>
        <v>1541972370275666.5</v>
      </c>
      <c r="P12">
        <f>$B12*'Time Series Scaling Factors'!P13</f>
        <v>1545634223115727.8</v>
      </c>
      <c r="Q12">
        <f>$B12*'Time Series Scaling Factors'!Q13</f>
        <v>1547627228457139.8</v>
      </c>
      <c r="R12">
        <f>$B12*'Time Series Scaling Factors'!R13</f>
        <v>1554406587682309.5</v>
      </c>
      <c r="S12">
        <f>$B12*'Time Series Scaling Factors'!S13</f>
        <v>1555529204087385.5</v>
      </c>
      <c r="T12">
        <f>$B12*'Time Series Scaling Factors'!T13</f>
        <v>1562321441676463.5</v>
      </c>
      <c r="U12">
        <f>$B12*'Time Series Scaling Factors'!U13</f>
        <v>1578730676040643.8</v>
      </c>
      <c r="V12">
        <f>$B12*'Time Series Scaling Factors'!V13</f>
        <v>1584986105729253</v>
      </c>
      <c r="W12">
        <f>$B12*'Time Series Scaling Factors'!W13</f>
        <v>1596175519326909.5</v>
      </c>
      <c r="X12">
        <f>$B12*'Time Series Scaling Factors'!X13</f>
        <v>1609240148352183.8</v>
      </c>
      <c r="Y12">
        <f>$B12*'Time Series Scaling Factors'!Y13</f>
        <v>1620819053931456</v>
      </c>
      <c r="Z12">
        <f>$B12*'Time Series Scaling Factors'!Z13</f>
        <v>1638123491640478.3</v>
      </c>
      <c r="AA12">
        <f>$B12*'Time Series Scaling Factors'!AA13</f>
        <v>1654259139298217</v>
      </c>
      <c r="AB12">
        <f>$B12*'Time Series Scaling Factors'!AB13</f>
        <v>1665435046319092</v>
      </c>
      <c r="AC12">
        <f>$B12*'Time Series Scaling Factors'!AC13</f>
        <v>1680814325677048</v>
      </c>
      <c r="AD12">
        <f>$B12*'Time Series Scaling Factors'!AD13</f>
        <v>1692871929465983.3</v>
      </c>
      <c r="AE12">
        <f>$B12*'Time Series Scaling Factors'!AE13</f>
        <v>1713266546300114.5</v>
      </c>
      <c r="AF12">
        <f>$B12*'Time Series Scaling Factors'!AF13</f>
        <v>1728832090775085</v>
      </c>
      <c r="AG12">
        <f>$B12*'Time Series Scaling Factors'!AG13</f>
        <v>1745129189141332.3</v>
      </c>
    </row>
    <row r="13" spans="1:35" x14ac:dyDescent="0.35">
      <c r="A13" s="31" t="s">
        <v>252</v>
      </c>
      <c r="B13" s="29">
        <f>'Start Year Data'!B37</f>
        <v>203604487000000</v>
      </c>
      <c r="C13">
        <f>$B13*'Time Series Scaling Factors'!C14</f>
        <v>201143053324951.44</v>
      </c>
      <c r="D13">
        <f>$B13*'Time Series Scaling Factors'!D14</f>
        <v>198303963239437.28</v>
      </c>
      <c r="E13">
        <f>$B13*'Time Series Scaling Factors'!E14</f>
        <v>205095786760745.5</v>
      </c>
      <c r="F13">
        <f>$B13*'Time Series Scaling Factors'!F14</f>
        <v>201736585734963.5</v>
      </c>
      <c r="G13">
        <f>$B13*'Time Series Scaling Factors'!G14</f>
        <v>202411219331669.94</v>
      </c>
      <c r="H13">
        <f>$B13*'Time Series Scaling Factors'!H14</f>
        <v>204164853159886.28</v>
      </c>
      <c r="I13">
        <f>$B13*'Time Series Scaling Factors'!I14</f>
        <v>204670279806205.38</v>
      </c>
      <c r="J13">
        <f>$B13*'Time Series Scaling Factors'!J14</f>
        <v>204843157830079.97</v>
      </c>
      <c r="K13">
        <f>$B13*'Time Series Scaling Factors'!K14</f>
        <v>204974725728161.69</v>
      </c>
      <c r="L13">
        <f>$B13*'Time Series Scaling Factors'!L14</f>
        <v>205378164045531.59</v>
      </c>
      <c r="M13">
        <f>$B13*'Time Series Scaling Factors'!M14</f>
        <v>206097399075295.25</v>
      </c>
      <c r="N13">
        <f>$B13*'Time Series Scaling Factors'!N14</f>
        <v>206729161285070.66</v>
      </c>
      <c r="O13">
        <f>$B13*'Time Series Scaling Factors'!O14</f>
        <v>207144583336582.66</v>
      </c>
      <c r="P13">
        <f>$B13*'Time Series Scaling Factors'!P14</f>
        <v>207636507183868.44</v>
      </c>
      <c r="Q13">
        <f>$B13*'Time Series Scaling Factors'!Q14</f>
        <v>207904242370952.63</v>
      </c>
      <c r="R13">
        <f>$B13*'Time Series Scaling Factors'!R14</f>
        <v>208814963969508.72</v>
      </c>
      <c r="S13">
        <f>$B13*'Time Series Scaling Factors'!S14</f>
        <v>208965773356213.03</v>
      </c>
      <c r="T13">
        <f>$B13*'Time Series Scaling Factors'!T14</f>
        <v>209878225000895.31</v>
      </c>
      <c r="U13">
        <f>$B13*'Time Series Scaling Factors'!U14</f>
        <v>212082599139345.5</v>
      </c>
      <c r="V13">
        <f>$B13*'Time Series Scaling Factors'!V14</f>
        <v>212922937397939.97</v>
      </c>
      <c r="W13">
        <f>$B13*'Time Series Scaling Factors'!W14</f>
        <v>214426094304086.69</v>
      </c>
      <c r="X13">
        <f>$B13*'Time Series Scaling Factors'!X14</f>
        <v>216181162804700.38</v>
      </c>
      <c r="Y13">
        <f>$B13*'Time Series Scaling Factors'!Y14</f>
        <v>217736643057101.5</v>
      </c>
      <c r="Z13">
        <f>$B13*'Time Series Scaling Factors'!Z14</f>
        <v>220061276499442.94</v>
      </c>
      <c r="AA13">
        <f>$B13*'Time Series Scaling Factors'!AA14</f>
        <v>222228897706774.06</v>
      </c>
      <c r="AB13">
        <f>$B13*'Time Series Scaling Factors'!AB14</f>
        <v>223730240174300.69</v>
      </c>
      <c r="AC13">
        <f>$B13*'Time Series Scaling Factors'!AC14</f>
        <v>225796252818905.44</v>
      </c>
      <c r="AD13">
        <f>$B13*'Time Series Scaling Factors'!AD14</f>
        <v>227416040151703.16</v>
      </c>
      <c r="AE13">
        <f>$B13*'Time Series Scaling Factors'!AE14</f>
        <v>230155800271827.81</v>
      </c>
      <c r="AF13">
        <f>$B13*'Time Series Scaling Factors'!AF14</f>
        <v>232246835290891.34</v>
      </c>
      <c r="AG13">
        <f>$B13*'Time Series Scaling Factors'!AG14</f>
        <v>234436145369169.88</v>
      </c>
    </row>
    <row r="14" spans="1:35" x14ac:dyDescent="0.35">
      <c r="A14" s="31" t="s">
        <v>241</v>
      </c>
      <c r="B14" s="29">
        <f>'Start Year Data'!B38</f>
        <v>3537592380000000</v>
      </c>
      <c r="C14">
        <f>$B14*'Time Series Scaling Factors'!C15</f>
        <v>4009102527034906.5</v>
      </c>
      <c r="D14">
        <f>$B14*'Time Series Scaling Factors'!D15</f>
        <v>3201053131096427.5</v>
      </c>
      <c r="E14">
        <f>$B14*'Time Series Scaling Factors'!E15</f>
        <v>3414536533219773</v>
      </c>
      <c r="F14">
        <f>$B14*'Time Series Scaling Factors'!F15</f>
        <v>3522061386763390.5</v>
      </c>
      <c r="G14">
        <f>$B14*'Time Series Scaling Factors'!G15</f>
        <v>3612846433705992</v>
      </c>
      <c r="H14">
        <f>$B14*'Time Series Scaling Factors'!H15</f>
        <v>3737334042630210</v>
      </c>
      <c r="I14">
        <f>$B14*'Time Series Scaling Factors'!I15</f>
        <v>3791346768775382.5</v>
      </c>
      <c r="J14">
        <f>$B14*'Time Series Scaling Factors'!J15</f>
        <v>3779043974410462.5</v>
      </c>
      <c r="K14">
        <f>$B14*'Time Series Scaling Factors'!K15</f>
        <v>3837734619031876</v>
      </c>
      <c r="L14">
        <f>$B14*'Time Series Scaling Factors'!L15</f>
        <v>3826876709570588</v>
      </c>
      <c r="M14">
        <f>$B14*'Time Series Scaling Factors'!M15</f>
        <v>3809117195478310</v>
      </c>
      <c r="N14">
        <f>$B14*'Time Series Scaling Factors'!N15</f>
        <v>3777287182230310.5</v>
      </c>
      <c r="O14">
        <f>$B14*'Time Series Scaling Factors'!O15</f>
        <v>3739802917188777.5</v>
      </c>
      <c r="P14">
        <f>$B14*'Time Series Scaling Factors'!P15</f>
        <v>3757430651147397.5</v>
      </c>
      <c r="Q14">
        <f>$B14*'Time Series Scaling Factors'!Q15</f>
        <v>3710617070941287</v>
      </c>
      <c r="R14">
        <f>$B14*'Time Series Scaling Factors'!R15</f>
        <v>3674480029844794</v>
      </c>
      <c r="S14">
        <f>$B14*'Time Series Scaling Factors'!S15</f>
        <v>3642912057386679</v>
      </c>
      <c r="T14">
        <f>$B14*'Time Series Scaling Factors'!T15</f>
        <v>3602713867517072</v>
      </c>
      <c r="U14">
        <f>$B14*'Time Series Scaling Factors'!U15</f>
        <v>3585280488535450.5</v>
      </c>
      <c r="V14">
        <f>$B14*'Time Series Scaling Factors'!V15</f>
        <v>3585891318463162</v>
      </c>
      <c r="W14">
        <f>$B14*'Time Series Scaling Factors'!W15</f>
        <v>3618024398391713</v>
      </c>
      <c r="X14">
        <f>$B14*'Time Series Scaling Factors'!X15</f>
        <v>3623392574025072</v>
      </c>
      <c r="Y14">
        <f>$B14*'Time Series Scaling Factors'!Y15</f>
        <v>3632301546478202</v>
      </c>
      <c r="Z14">
        <f>$B14*'Time Series Scaling Factors'!Z15</f>
        <v>3610608243448483</v>
      </c>
      <c r="AA14">
        <f>$B14*'Time Series Scaling Factors'!AA15</f>
        <v>3618952522834113</v>
      </c>
      <c r="AB14">
        <f>$B14*'Time Series Scaling Factors'!AB15</f>
        <v>3638856433986045.5</v>
      </c>
      <c r="AC14">
        <f>$B14*'Time Series Scaling Factors'!AC15</f>
        <v>3658013867315871.5</v>
      </c>
      <c r="AD14">
        <f>$B14*'Time Series Scaling Factors'!AD15</f>
        <v>3631870014887480</v>
      </c>
      <c r="AE14">
        <f>$B14*'Time Series Scaling Factors'!AE15</f>
        <v>3620189515598169</v>
      </c>
      <c r="AF14">
        <f>$B14*'Time Series Scaling Factors'!AF15</f>
        <v>3668402810787883</v>
      </c>
      <c r="AG14">
        <f>$B14*'Time Series Scaling Factors'!AG15</f>
        <v>3710832284199399.5</v>
      </c>
    </row>
    <row r="15" spans="1:35" x14ac:dyDescent="0.35">
      <c r="A15" s="31" t="s">
        <v>293</v>
      </c>
      <c r="B15" s="29">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row>
    <row r="16" spans="1:35" x14ac:dyDescent="0.35">
      <c r="A16" s="31" t="s">
        <v>254</v>
      </c>
      <c r="B16" s="29">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row>
    <row r="17" spans="1:33" x14ac:dyDescent="0.35">
      <c r="A17" s="31" t="s">
        <v>255</v>
      </c>
      <c r="B17" s="29">
        <f>'Start Year Data'!B41</f>
        <v>906213062527442.13</v>
      </c>
      <c r="C17">
        <f>$B17*'Time Series Scaling Factors'!C18</f>
        <v>822950355844056.13</v>
      </c>
      <c r="D17">
        <f>$B17*'Time Series Scaling Factors'!D18</f>
        <v>873519379545877.88</v>
      </c>
      <c r="E17">
        <f>$B17*'Time Series Scaling Factors'!E18</f>
        <v>847948253221075.25</v>
      </c>
      <c r="F17">
        <f>$B17*'Time Series Scaling Factors'!F18</f>
        <v>871974452739380.75</v>
      </c>
      <c r="G17">
        <f>$B17*'Time Series Scaling Factors'!G18</f>
        <v>771159814911007.13</v>
      </c>
      <c r="H17">
        <f>$B17*'Time Series Scaling Factors'!H18</f>
        <v>751137670344833.5</v>
      </c>
      <c r="I17">
        <f>$B17*'Time Series Scaling Factors'!I18</f>
        <v>756875101787834</v>
      </c>
      <c r="J17">
        <f>$B17*'Time Series Scaling Factors'!J18</f>
        <v>747853891188460.38</v>
      </c>
      <c r="K17">
        <f>$B17*'Time Series Scaling Factors'!K18</f>
        <v>741545234160727.88</v>
      </c>
      <c r="L17">
        <f>$B17*'Time Series Scaling Factors'!L18</f>
        <v>724050465641474.38</v>
      </c>
      <c r="M17">
        <f>$B17*'Time Series Scaling Factors'!M18</f>
        <v>715409359791726.25</v>
      </c>
      <c r="N17">
        <f>$B17*'Time Series Scaling Factors'!N18</f>
        <v>710897251969750.75</v>
      </c>
      <c r="O17">
        <f>$B17*'Time Series Scaling Factors'!O18</f>
        <v>705189403521143.25</v>
      </c>
      <c r="P17">
        <f>$B17*'Time Series Scaling Factors'!P18</f>
        <v>705191273326657.88</v>
      </c>
      <c r="Q17">
        <f>$B17*'Time Series Scaling Factors'!Q18</f>
        <v>676913469961831.75</v>
      </c>
      <c r="R17">
        <f>$B17*'Time Series Scaling Factors'!R18</f>
        <v>667172718133151.75</v>
      </c>
      <c r="S17">
        <f>$B17*'Time Series Scaling Factors'!S18</f>
        <v>649932710615272.25</v>
      </c>
      <c r="T17">
        <f>$B17*'Time Series Scaling Factors'!T18</f>
        <v>642261499597491.38</v>
      </c>
      <c r="U17">
        <f>$B17*'Time Series Scaling Factors'!U18</f>
        <v>642639667762833.63</v>
      </c>
      <c r="V17">
        <f>$B17*'Time Series Scaling Factors'!V18</f>
        <v>638147460013835.88</v>
      </c>
      <c r="W17">
        <f>$B17*'Time Series Scaling Factors'!W18</f>
        <v>631694761182705.25</v>
      </c>
      <c r="X17">
        <f>$B17*'Time Series Scaling Factors'!X18</f>
        <v>627271869795287.13</v>
      </c>
      <c r="Y17">
        <f>$B17*'Time Series Scaling Factors'!Y18</f>
        <v>624166389950491.63</v>
      </c>
      <c r="Z17">
        <f>$B17*'Time Series Scaling Factors'!Z18</f>
        <v>616135708822515.25</v>
      </c>
      <c r="AA17">
        <f>$B17*'Time Series Scaling Factors'!AA18</f>
        <v>610891371805240.88</v>
      </c>
      <c r="AB17">
        <f>$B17*'Time Series Scaling Factors'!AB18</f>
        <v>606558498197600.5</v>
      </c>
      <c r="AC17">
        <f>$B17*'Time Series Scaling Factors'!AC18</f>
        <v>603613287396919.63</v>
      </c>
      <c r="AD17">
        <f>$B17*'Time Series Scaling Factors'!AD18</f>
        <v>600384667503229.5</v>
      </c>
      <c r="AE17">
        <f>$B17*'Time Series Scaling Factors'!AE18</f>
        <v>600315284362881.5</v>
      </c>
      <c r="AF17">
        <f>$B17*'Time Series Scaling Factors'!AF18</f>
        <v>600322095797256.38</v>
      </c>
      <c r="AG17">
        <f>$B17*'Time Series Scaling Factors'!AG18</f>
        <v>601841312777926.75</v>
      </c>
    </row>
    <row r="18" spans="1:33" x14ac:dyDescent="0.35">
      <c r="A18" s="31" t="s">
        <v>242</v>
      </c>
      <c r="B18" s="29">
        <f>'Start Year Data'!B42</f>
        <v>1.9460537227008E+16</v>
      </c>
      <c r="C18">
        <f>$B18*'Time Series Scaling Factors'!C19</f>
        <v>2.2054346740269336E+16</v>
      </c>
      <c r="D18">
        <f>$B18*'Time Series Scaling Factors'!D19</f>
        <v>1.7609211840096894E+16</v>
      </c>
      <c r="E18">
        <f>$B18*'Time Series Scaling Factors'!E19</f>
        <v>1.8783598611692572E+16</v>
      </c>
      <c r="F18">
        <f>$B18*'Time Series Scaling Factors'!F19</f>
        <v>1.937510017276676E+16</v>
      </c>
      <c r="G18">
        <f>$B18*'Time Series Scaling Factors'!G19</f>
        <v>1.987451491474508E+16</v>
      </c>
      <c r="H18">
        <f>$B18*'Time Series Scaling Factors'!H19</f>
        <v>2.055932975137444E+16</v>
      </c>
      <c r="I18">
        <f>$B18*'Time Series Scaling Factors'!I19</f>
        <v>2.0856457445854692E+16</v>
      </c>
      <c r="J18">
        <f>$B18*'Time Series Scaling Factors'!J19</f>
        <v>2.0788778934026048E+16</v>
      </c>
      <c r="K18">
        <f>$B18*'Time Series Scaling Factors'!K19</f>
        <v>2.11116401774495E+16</v>
      </c>
      <c r="L18">
        <f>$B18*'Time Series Scaling Factors'!L19</f>
        <v>2.1051910076131584E+16</v>
      </c>
      <c r="M18">
        <f>$B18*'Time Series Scaling Factors'!M19</f>
        <v>2.0954213776501284E+16</v>
      </c>
      <c r="N18">
        <f>$B18*'Time Series Scaling Factors'!N19</f>
        <v>2.0779114700290344E+16</v>
      </c>
      <c r="O18">
        <f>$B18*'Time Series Scaling Factors'!O19</f>
        <v>2.0572911198894352E+16</v>
      </c>
      <c r="P18">
        <f>$B18*'Time Series Scaling Factors'!P19</f>
        <v>2.0669882567011532E+16</v>
      </c>
      <c r="Q18">
        <f>$B18*'Time Series Scaling Factors'!Q19</f>
        <v>2.0412357865895308E+16</v>
      </c>
      <c r="R18">
        <f>$B18*'Time Series Scaling Factors'!R19</f>
        <v>2.02135655354086E+16</v>
      </c>
      <c r="S18">
        <f>$B18*'Time Series Scaling Factors'!S19</f>
        <v>2.00399079634748E+16</v>
      </c>
      <c r="T18">
        <f>$B18*'Time Series Scaling Factors'!T19</f>
        <v>1.9818774976294456E+16</v>
      </c>
      <c r="U18">
        <f>$B18*'Time Series Scaling Factors'!U19</f>
        <v>1.972287276817618E+16</v>
      </c>
      <c r="V18">
        <f>$B18*'Time Series Scaling Factors'!V19</f>
        <v>1.9726232985315612E+16</v>
      </c>
      <c r="W18">
        <f>$B18*'Time Series Scaling Factors'!W19</f>
        <v>1.9902999252029472E+16</v>
      </c>
      <c r="X18">
        <f>$B18*'Time Series Scaling Factors'!X19</f>
        <v>1.9932529952724304E+16</v>
      </c>
      <c r="Y18">
        <f>$B18*'Time Series Scaling Factors'!Y19</f>
        <v>1.998153881848812E+16</v>
      </c>
      <c r="Z18">
        <f>$B18*'Time Series Scaling Factors'!Z19</f>
        <v>1.9862202477316272E+16</v>
      </c>
      <c r="AA18">
        <f>$B18*'Time Series Scaling Factors'!AA19</f>
        <v>1.9908104927958876E+16</v>
      </c>
      <c r="AB18">
        <f>$B18*'Time Series Scaling Factors'!AB19</f>
        <v>2.0017597702232448E+16</v>
      </c>
      <c r="AC18">
        <f>$B18*'Time Series Scaling Factors'!AC19</f>
        <v>2.0122984051037564E+16</v>
      </c>
      <c r="AD18">
        <f>$B18*'Time Series Scaling Factors'!AD19</f>
        <v>1.9979164933742848E+16</v>
      </c>
      <c r="AE18">
        <f>$B18*'Time Series Scaling Factors'!AE19</f>
        <v>1.9914909709615052E+16</v>
      </c>
      <c r="AF18">
        <f>$B18*'Time Series Scaling Factors'!AF19</f>
        <v>2.018013433842776E+16</v>
      </c>
      <c r="AG18">
        <f>$B18*'Time Series Scaling Factors'!AG19</f>
        <v>2.0413541768722812E+16</v>
      </c>
    </row>
    <row r="19" spans="1:33" x14ac:dyDescent="0.35">
      <c r="A19" s="31" t="s">
        <v>256</v>
      </c>
      <c r="B19" s="29">
        <f>'Start Year Data'!B43</f>
        <v>979835237000000</v>
      </c>
      <c r="C19">
        <f>$B19*'Time Series Scaling Factors'!C20</f>
        <v>1110433171142953</v>
      </c>
      <c r="D19">
        <f>$B19*'Time Series Scaling Factors'!D20</f>
        <v>886621271317149.38</v>
      </c>
      <c r="E19">
        <f>$B19*'Time Series Scaling Factors'!E20</f>
        <v>945751475548054.63</v>
      </c>
      <c r="F19">
        <f>$B19*'Time Series Scaling Factors'!F20</f>
        <v>975533493666066.5</v>
      </c>
      <c r="G19">
        <f>$B19*'Time Series Scaling Factors'!G20</f>
        <v>1000678953750718.9</v>
      </c>
      <c r="H19">
        <f>$B19*'Time Series Scaling Factors'!H20</f>
        <v>1035159281807572.3</v>
      </c>
      <c r="I19">
        <f>$B19*'Time Series Scaling Factors'!I20</f>
        <v>1050119618284628.6</v>
      </c>
      <c r="J19">
        <f>$B19*'Time Series Scaling Factors'!J20</f>
        <v>1046712014994756.8</v>
      </c>
      <c r="K19">
        <f>$B19*'Time Series Scaling Factors'!K20</f>
        <v>1062968031942166</v>
      </c>
      <c r="L19">
        <f>$B19*'Time Series Scaling Factors'!L20</f>
        <v>1059960629972828.4</v>
      </c>
      <c r="M19">
        <f>$B19*'Time Series Scaling Factors'!M20</f>
        <v>1055041635405225.9</v>
      </c>
      <c r="N19">
        <f>$B19*'Time Series Scaling Factors'!N20</f>
        <v>1046225422222810.9</v>
      </c>
      <c r="O19">
        <f>$B19*'Time Series Scaling Factors'!O20</f>
        <v>1035843105727448.8</v>
      </c>
      <c r="P19">
        <f>$B19*'Time Series Scaling Factors'!P20</f>
        <v>1040725600098130.8</v>
      </c>
      <c r="Q19">
        <f>$B19*'Time Series Scaling Factors'!Q20</f>
        <v>1027759268613644.4</v>
      </c>
      <c r="R19">
        <f>$B19*'Time Series Scaling Factors'!R20</f>
        <v>1017750103502524.1</v>
      </c>
      <c r="S19">
        <f>$B19*'Time Series Scaling Factors'!S20</f>
        <v>1009006469852141.1</v>
      </c>
      <c r="T19">
        <f>$B19*'Time Series Scaling Factors'!T20</f>
        <v>997872455905102.5</v>
      </c>
      <c r="U19">
        <f>$B19*'Time Series Scaling Factors'!U20</f>
        <v>993043793585853.63</v>
      </c>
      <c r="V19">
        <f>$B19*'Time Series Scaling Factors'!V20</f>
        <v>993212980033215.38</v>
      </c>
      <c r="W19">
        <f>$B19*'Time Series Scaling Factors'!W20</f>
        <v>1002113136016514.9</v>
      </c>
      <c r="X19">
        <f>$B19*'Time Series Scaling Factors'!X20</f>
        <v>1003600002528809.3</v>
      </c>
      <c r="Y19">
        <f>$B19*'Time Series Scaling Factors'!Y20</f>
        <v>1006067591837399.8</v>
      </c>
      <c r="Z19">
        <f>$B19*'Time Series Scaling Factors'!Z20</f>
        <v>1000059024305535.8</v>
      </c>
      <c r="AA19">
        <f>$B19*'Time Series Scaling Factors'!AA20</f>
        <v>1002370206061703.1</v>
      </c>
      <c r="AB19">
        <f>$B19*'Time Series Scaling Factors'!AB20</f>
        <v>1007883151422802.3</v>
      </c>
      <c r="AC19">
        <f>$B19*'Time Series Scaling Factors'!AC20</f>
        <v>1013189338855013.5</v>
      </c>
      <c r="AD19">
        <f>$B19*'Time Series Scaling Factors'!AD20</f>
        <v>1005948067083542.1</v>
      </c>
      <c r="AE19">
        <f>$B19*'Time Series Scaling Factors'!AE20</f>
        <v>1002712825834684.5</v>
      </c>
      <c r="AF19">
        <f>$B19*'Time Series Scaling Factors'!AF20</f>
        <v>1016066847565917.6</v>
      </c>
      <c r="AG19">
        <f>$B19*'Time Series Scaling Factors'!AG20</f>
        <v>1027818877949915.1</v>
      </c>
    </row>
    <row r="20" spans="1:33" x14ac:dyDescent="0.35">
      <c r="A20" s="31" t="s">
        <v>243</v>
      </c>
      <c r="B20" s="29">
        <f>'Start Year Data'!B44</f>
        <v>3148621106400000</v>
      </c>
      <c r="C20">
        <f>$B20*'Time Series Scaling Factors'!C21</f>
        <v>3666235964583507</v>
      </c>
      <c r="D20">
        <f>$B20*'Time Series Scaling Factors'!D21</f>
        <v>3341448634798922.5</v>
      </c>
      <c r="E20">
        <f>$B20*'Time Series Scaling Factors'!E21</f>
        <v>3611101369373783.5</v>
      </c>
      <c r="F20">
        <f>$B20*'Time Series Scaling Factors'!F21</f>
        <v>3773345994777796</v>
      </c>
      <c r="G20">
        <f>$B20*'Time Series Scaling Factors'!G21</f>
        <v>3851666842026514</v>
      </c>
      <c r="H20">
        <f>$B20*'Time Series Scaling Factors'!H21</f>
        <v>3925780721831675.5</v>
      </c>
      <c r="I20">
        <f>$B20*'Time Series Scaling Factors'!I21</f>
        <v>3902758055535016.5</v>
      </c>
      <c r="J20">
        <f>$B20*'Time Series Scaling Factors'!J21</f>
        <v>3876337288905589.5</v>
      </c>
      <c r="K20">
        <f>$B20*'Time Series Scaling Factors'!K21</f>
        <v>3888293355886945</v>
      </c>
      <c r="L20">
        <f>$B20*'Time Series Scaling Factors'!L21</f>
        <v>3923267319901333.5</v>
      </c>
      <c r="M20">
        <f>$B20*'Time Series Scaling Factors'!M21</f>
        <v>3948239184241504.5</v>
      </c>
      <c r="N20">
        <f>$B20*'Time Series Scaling Factors'!N21</f>
        <v>3963895722869448.5</v>
      </c>
      <c r="O20">
        <f>$B20*'Time Series Scaling Factors'!O21</f>
        <v>4001694044802526</v>
      </c>
      <c r="P20">
        <f>$B20*'Time Series Scaling Factors'!P21</f>
        <v>3998558730895492</v>
      </c>
      <c r="Q20">
        <f>$B20*'Time Series Scaling Factors'!Q21</f>
        <v>4020340434796942.5</v>
      </c>
      <c r="R20">
        <f>$B20*'Time Series Scaling Factors'!R21</f>
        <v>4022309663747679</v>
      </c>
      <c r="S20">
        <f>$B20*'Time Series Scaling Factors'!S21</f>
        <v>4012922322154715</v>
      </c>
      <c r="T20">
        <f>$B20*'Time Series Scaling Factors'!T21</f>
        <v>4023476225630338.5</v>
      </c>
      <c r="U20">
        <f>$B20*'Time Series Scaling Factors'!U21</f>
        <v>4032203024211248.5</v>
      </c>
      <c r="V20">
        <f>$B20*'Time Series Scaling Factors'!V21</f>
        <v>4073375600158968</v>
      </c>
      <c r="W20">
        <f>$B20*'Time Series Scaling Factors'!W21</f>
        <v>4100622880174597</v>
      </c>
      <c r="X20">
        <f>$B20*'Time Series Scaling Factors'!X21</f>
        <v>4141650947434482</v>
      </c>
      <c r="Y20">
        <f>$B20*'Time Series Scaling Factors'!Y21</f>
        <v>4162739200404866</v>
      </c>
      <c r="Z20">
        <f>$B20*'Time Series Scaling Factors'!Z21</f>
        <v>4168246269112581</v>
      </c>
      <c r="AA20">
        <f>$B20*'Time Series Scaling Factors'!AA21</f>
        <v>4215545441112896</v>
      </c>
      <c r="AB20">
        <f>$B20*'Time Series Scaling Factors'!AB21</f>
        <v>4245561278662801</v>
      </c>
      <c r="AC20">
        <f>$B20*'Time Series Scaling Factors'!AC21</f>
        <v>4262549395694827</v>
      </c>
      <c r="AD20">
        <f>$B20*'Time Series Scaling Factors'!AD21</f>
        <v>4277067988021860.5</v>
      </c>
      <c r="AE20">
        <f>$B20*'Time Series Scaling Factors'!AE21</f>
        <v>4251498534949484.5</v>
      </c>
      <c r="AF20">
        <f>$B20*'Time Series Scaling Factors'!AF21</f>
        <v>4277345082238469.5</v>
      </c>
      <c r="AG20">
        <f>$B20*'Time Series Scaling Factors'!AG21</f>
        <v>4290857359940642</v>
      </c>
    </row>
    <row r="21" spans="1:33" x14ac:dyDescent="0.35">
      <c r="A21" s="31" t="s">
        <v>257</v>
      </c>
      <c r="B21" s="29">
        <f>'Start Year Data'!B45</f>
        <v>3564295858911020.5</v>
      </c>
      <c r="C21">
        <f>$B21*'Time Series Scaling Factors'!C22</f>
        <v>1936597953138398.8</v>
      </c>
      <c r="D21">
        <f>$B21*'Time Series Scaling Factors'!D22</f>
        <v>5359881324787210</v>
      </c>
      <c r="E21">
        <f>$B21*'Time Series Scaling Factors'!E22</f>
        <v>2544748846637605</v>
      </c>
      <c r="F21">
        <f>$B21*'Time Series Scaling Factors'!F22</f>
        <v>2240501317023014.5</v>
      </c>
      <c r="G21">
        <f>$B21*'Time Series Scaling Factors'!G22</f>
        <v>2287152102465529.5</v>
      </c>
      <c r="H21">
        <f>$B21*'Time Series Scaling Factors'!H22</f>
        <v>1989287967886449.8</v>
      </c>
      <c r="I21">
        <f>$B21*'Time Series Scaling Factors'!I22</f>
        <v>2279284021689764.5</v>
      </c>
      <c r="J21">
        <f>$B21*'Time Series Scaling Factors'!J22</f>
        <v>2238388591629522.3</v>
      </c>
      <c r="K21">
        <f>$B21*'Time Series Scaling Factors'!K22</f>
        <v>2057337320394087.5</v>
      </c>
      <c r="L21">
        <f>$B21*'Time Series Scaling Factors'!L22</f>
        <v>2004363431722773.3</v>
      </c>
      <c r="M21">
        <f>$B21*'Time Series Scaling Factors'!M22</f>
        <v>2008601443302823</v>
      </c>
      <c r="N21">
        <f>$B21*'Time Series Scaling Factors'!N22</f>
        <v>1977960644700650</v>
      </c>
      <c r="O21">
        <f>$B21*'Time Series Scaling Factors'!O22</f>
        <v>1675861010700133.5</v>
      </c>
      <c r="P21">
        <f>$B21*'Time Series Scaling Factors'!P22</f>
        <v>1670027778400859.3</v>
      </c>
      <c r="Q21">
        <f>$B21*'Time Series Scaling Factors'!Q22</f>
        <v>1676501611146436.3</v>
      </c>
      <c r="R21">
        <f>$B21*'Time Series Scaling Factors'!R22</f>
        <v>1688595142709186</v>
      </c>
      <c r="S21">
        <f>$B21*'Time Series Scaling Factors'!S22</f>
        <v>1695915572907327.5</v>
      </c>
      <c r="T21">
        <f>$B21*'Time Series Scaling Factors'!T22</f>
        <v>1708825556019286.8</v>
      </c>
      <c r="U21">
        <f>$B21*'Time Series Scaling Factors'!U22</f>
        <v>1709066723246130</v>
      </c>
      <c r="V21">
        <f>$B21*'Time Series Scaling Factors'!V22</f>
        <v>1709393303865814</v>
      </c>
      <c r="W21">
        <f>$B21*'Time Series Scaling Factors'!W22</f>
        <v>1693750092182963</v>
      </c>
      <c r="X21">
        <f>$B21*'Time Series Scaling Factors'!X22</f>
        <v>1694933318889663.3</v>
      </c>
      <c r="Y21">
        <f>$B21*'Time Series Scaling Factors'!Y22</f>
        <v>1689047331259517.3</v>
      </c>
      <c r="Z21">
        <f>$B21*'Time Series Scaling Factors'!Z22</f>
        <v>1662398352693325</v>
      </c>
      <c r="AA21">
        <f>$B21*'Time Series Scaling Factors'!AA22</f>
        <v>1674866195889404.5</v>
      </c>
      <c r="AB21">
        <f>$B21*'Time Series Scaling Factors'!AB22</f>
        <v>1663069099042983</v>
      </c>
      <c r="AC21">
        <f>$B21*'Time Series Scaling Factors'!AC22</f>
        <v>1646516485942243.8</v>
      </c>
      <c r="AD21">
        <f>$B21*'Time Series Scaling Factors'!AD22</f>
        <v>1645667376331066</v>
      </c>
      <c r="AE21">
        <f>$B21*'Time Series Scaling Factors'!AE22</f>
        <v>1642333741851678.8</v>
      </c>
      <c r="AF21">
        <f>$B21*'Time Series Scaling Factors'!AF22</f>
        <v>1643454164593055.5</v>
      </c>
      <c r="AG21">
        <f>$B21*'Time Series Scaling Factors'!AG22</f>
        <v>1635417769190222.8</v>
      </c>
    </row>
    <row r="22" spans="1:33" x14ac:dyDescent="0.35">
      <c r="A22" s="31" t="s">
        <v>258</v>
      </c>
      <c r="B22" s="29">
        <f>'Start Year Data'!B46</f>
        <v>8746500000000000</v>
      </c>
      <c r="C22">
        <f>$B22*'Time Series Scaling Factors'!C23</f>
        <v>8746500000000000</v>
      </c>
      <c r="D22">
        <f>$B22*'Time Series Scaling Factors'!D23</f>
        <v>8746500000000000</v>
      </c>
      <c r="E22">
        <f>$B22*'Time Series Scaling Factors'!E23</f>
        <v>8746500000000000</v>
      </c>
      <c r="F22">
        <f>$B22*'Time Series Scaling Factors'!F23</f>
        <v>8746500000000000</v>
      </c>
      <c r="G22">
        <f>$B22*'Time Series Scaling Factors'!G23</f>
        <v>8746500000000000</v>
      </c>
      <c r="H22">
        <f>$B22*'Time Series Scaling Factors'!H23</f>
        <v>8746500000000000</v>
      </c>
      <c r="I22">
        <f>$B22*'Time Series Scaling Factors'!I23</f>
        <v>8746500000000000</v>
      </c>
      <c r="J22">
        <f>$B22*'Time Series Scaling Factors'!J23</f>
        <v>8746500000000000</v>
      </c>
      <c r="K22">
        <f>$B22*'Time Series Scaling Factors'!K23</f>
        <v>8746500000000000</v>
      </c>
      <c r="L22">
        <f>$B22*'Time Series Scaling Factors'!L23</f>
        <v>8746500000000000</v>
      </c>
      <c r="M22">
        <f>$B22*'Time Series Scaling Factors'!M23</f>
        <v>8746500000000000</v>
      </c>
      <c r="N22">
        <f>$B22*'Time Series Scaling Factors'!N23</f>
        <v>8746500000000000</v>
      </c>
      <c r="O22">
        <f>$B22*'Time Series Scaling Factors'!O23</f>
        <v>8746500000000000</v>
      </c>
      <c r="P22">
        <f>$B22*'Time Series Scaling Factors'!P23</f>
        <v>8746500000000000</v>
      </c>
      <c r="Q22">
        <f>$B22*'Time Series Scaling Factors'!Q23</f>
        <v>8746500000000000</v>
      </c>
      <c r="R22">
        <f>$B22*'Time Series Scaling Factors'!R23</f>
        <v>8746500000000000</v>
      </c>
      <c r="S22">
        <f>$B22*'Time Series Scaling Factors'!S23</f>
        <v>8746500000000000</v>
      </c>
      <c r="T22">
        <f>$B22*'Time Series Scaling Factors'!T23</f>
        <v>8746500000000000</v>
      </c>
      <c r="U22">
        <f>$B22*'Time Series Scaling Factors'!U23</f>
        <v>8746500000000000</v>
      </c>
      <c r="V22">
        <f>$B22*'Time Series Scaling Factors'!V23</f>
        <v>8746500000000000</v>
      </c>
      <c r="W22">
        <f>$B22*'Time Series Scaling Factors'!W23</f>
        <v>8746500000000000</v>
      </c>
      <c r="X22">
        <f>$B22*'Time Series Scaling Factors'!X23</f>
        <v>8746500000000000</v>
      </c>
      <c r="Y22">
        <f>$B22*'Time Series Scaling Factors'!Y23</f>
        <v>8746500000000000</v>
      </c>
      <c r="Z22">
        <f>$B22*'Time Series Scaling Factors'!Z23</f>
        <v>8746500000000000</v>
      </c>
      <c r="AA22">
        <f>$B22*'Time Series Scaling Factors'!AA23</f>
        <v>8746500000000000</v>
      </c>
      <c r="AB22">
        <f>$B22*'Time Series Scaling Factors'!AB23</f>
        <v>8746500000000000</v>
      </c>
      <c r="AC22">
        <f>$B22*'Time Series Scaling Factors'!AC23</f>
        <v>8746500000000000</v>
      </c>
      <c r="AD22">
        <f>$B22*'Time Series Scaling Factors'!AD23</f>
        <v>8746500000000000</v>
      </c>
      <c r="AE22">
        <f>$B22*'Time Series Scaling Factors'!AE23</f>
        <v>8746500000000000</v>
      </c>
      <c r="AF22">
        <f>$B22*'Time Series Scaling Factors'!AF23</f>
        <v>8746500000000000</v>
      </c>
      <c r="AG22">
        <f>$B22*'Time Series Scaling Factors'!AG23</f>
        <v>8746500000000000</v>
      </c>
    </row>
    <row r="23" spans="1:33" x14ac:dyDescent="0.35">
      <c r="A23" s="2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workbookViewId="0">
      <selection activeCell="D27" sqref="D27"/>
    </sheetView>
  </sheetViews>
  <sheetFormatPr defaultRowHeight="14.5" x14ac:dyDescent="0.35"/>
  <cols>
    <col min="1" max="1" width="36.26953125" customWidth="1"/>
    <col min="2" max="2" width="13" style="29" customWidth="1"/>
    <col min="3" max="35" width="13" customWidth="1"/>
  </cols>
  <sheetData>
    <row r="1" spans="1:35" x14ac:dyDescent="0.35">
      <c r="A1" s="30" t="s">
        <v>622</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35">
      <c r="A2" s="30" t="s">
        <v>244</v>
      </c>
      <c r="B2" s="29">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row>
    <row r="3" spans="1:35" x14ac:dyDescent="0.35">
      <c r="A3" s="31" t="s">
        <v>245</v>
      </c>
      <c r="B3" s="29">
        <f>'Start Year Data'!C27</f>
        <v>116791410000000</v>
      </c>
      <c r="C3">
        <f>$B3*'Time Series Scaling Factors'!C29</f>
        <v>124749008102449.61</v>
      </c>
      <c r="D3">
        <f>$B3*'Time Series Scaling Factors'!D29</f>
        <v>120266350665233.19</v>
      </c>
      <c r="E3">
        <f>$B3*'Time Series Scaling Factors'!E29</f>
        <v>92693121041368.734</v>
      </c>
      <c r="F3">
        <f>$B3*'Time Series Scaling Factors'!F29</f>
        <v>46689007992880.586</v>
      </c>
      <c r="G3">
        <f>$B3*'Time Series Scaling Factors'!G29</f>
        <v>48492564679780.656</v>
      </c>
      <c r="H3">
        <f>$B3*'Time Series Scaling Factors'!H29</f>
        <v>44269446379386.625</v>
      </c>
      <c r="I3">
        <f>$B3*'Time Series Scaling Factors'!I29</f>
        <v>46472725378861.922</v>
      </c>
      <c r="J3">
        <f>$B3*'Time Series Scaling Factors'!J29</f>
        <v>51915036784946.352</v>
      </c>
      <c r="K3">
        <f>$B3*'Time Series Scaling Factors'!K29</f>
        <v>55222158162635.422</v>
      </c>
      <c r="L3">
        <f>$B3*'Time Series Scaling Factors'!L29</f>
        <v>56442953361762.977</v>
      </c>
      <c r="M3">
        <f>$B3*'Time Series Scaling Factors'!M29</f>
        <v>58912980918527.969</v>
      </c>
      <c r="N3">
        <f>$B3*'Time Series Scaling Factors'!N29</f>
        <v>55951911723268.758</v>
      </c>
      <c r="O3">
        <f>$B3*'Time Series Scaling Factors'!O29</f>
        <v>57503138693813.727</v>
      </c>
      <c r="P3">
        <f>$B3*'Time Series Scaling Factors'!P29</f>
        <v>55721610791674.813</v>
      </c>
      <c r="Q3">
        <f>$B3*'Time Series Scaling Factors'!Q29</f>
        <v>57762277307276.828</v>
      </c>
      <c r="R3">
        <f>$B3*'Time Series Scaling Factors'!R29</f>
        <v>55811328024156.625</v>
      </c>
      <c r="S3">
        <f>$B3*'Time Series Scaling Factors'!S29</f>
        <v>54680650580870.18</v>
      </c>
      <c r="T3">
        <f>$B3*'Time Series Scaling Factors'!T29</f>
        <v>53845158853383.266</v>
      </c>
      <c r="U3">
        <f>$B3*'Time Series Scaling Factors'!U29</f>
        <v>54296148155948.109</v>
      </c>
      <c r="V3">
        <f>$B3*'Time Series Scaling Factors'!V29</f>
        <v>55473286308912.633</v>
      </c>
      <c r="W3">
        <f>$B3*'Time Series Scaling Factors'!W29</f>
        <v>55879416995236.578</v>
      </c>
      <c r="X3">
        <f>$B3*'Time Series Scaling Factors'!X29</f>
        <v>54270114137594.008</v>
      </c>
      <c r="Y3">
        <f>$B3*'Time Series Scaling Factors'!Y29</f>
        <v>56054445703247.969</v>
      </c>
      <c r="Z3">
        <f>$B3*'Time Series Scaling Factors'!Z29</f>
        <v>55055940968528.477</v>
      </c>
      <c r="AA3">
        <f>$B3*'Time Series Scaling Factors'!AA29</f>
        <v>56144963982448.383</v>
      </c>
      <c r="AB3">
        <f>$B3*'Time Series Scaling Factors'!AB29</f>
        <v>54818831139826.539</v>
      </c>
      <c r="AC3">
        <f>$B3*'Time Series Scaling Factors'!AC29</f>
        <v>55059545678762.125</v>
      </c>
      <c r="AD3">
        <f>$B3*'Time Series Scaling Factors'!AD29</f>
        <v>55045126837827.547</v>
      </c>
      <c r="AE3">
        <f>$B3*'Time Series Scaling Factors'!AE29</f>
        <v>55167686985771.461</v>
      </c>
      <c r="AF3">
        <f>$B3*'Time Series Scaling Factors'!AF29</f>
        <v>55279433003014.438</v>
      </c>
      <c r="AG3">
        <f>$B3*'Time Series Scaling Factors'!AG29</f>
        <v>55542977373429.766</v>
      </c>
    </row>
    <row r="4" spans="1:35" x14ac:dyDescent="0.35">
      <c r="A4" s="31" t="s">
        <v>235</v>
      </c>
      <c r="B4" s="29">
        <f>'Start Year Data'!C28</f>
        <v>2791070000000000</v>
      </c>
      <c r="C4">
        <f>$B4*'Time Series Scaling Factors'!C30</f>
        <v>2721740000000000</v>
      </c>
      <c r="D4">
        <f>$B4*'Time Series Scaling Factors'!D30</f>
        <v>2806160000000000.5</v>
      </c>
      <c r="E4">
        <f>$B4*'Time Series Scaling Factors'!E30</f>
        <v>2554475000000000</v>
      </c>
      <c r="F4">
        <f>$B4*'Time Series Scaling Factors'!F30</f>
        <v>2488714000000000</v>
      </c>
      <c r="G4">
        <f>$B4*'Time Series Scaling Factors'!G30</f>
        <v>2392671000000000</v>
      </c>
      <c r="H4">
        <f>$B4*'Time Series Scaling Factors'!H30</f>
        <v>2317430000000000</v>
      </c>
      <c r="I4">
        <f>$B4*'Time Series Scaling Factors'!I30</f>
        <v>2299908000000000</v>
      </c>
      <c r="J4">
        <f>$B4*'Time Series Scaling Factors'!J30</f>
        <v>2285205000000000</v>
      </c>
      <c r="K4">
        <f>$B4*'Time Series Scaling Factors'!K30</f>
        <v>2215492000000000</v>
      </c>
      <c r="L4">
        <f>$B4*'Time Series Scaling Factors'!L30</f>
        <v>2055802000000000</v>
      </c>
      <c r="M4">
        <f>$B4*'Time Series Scaling Factors'!M30</f>
        <v>2035542000000000</v>
      </c>
      <c r="N4">
        <f>$B4*'Time Series Scaling Factors'!N30</f>
        <v>1954658000000000</v>
      </c>
      <c r="O4">
        <f>$B4*'Time Series Scaling Factors'!O30</f>
        <v>1935603000000000</v>
      </c>
      <c r="P4">
        <f>$B4*'Time Series Scaling Factors'!P30</f>
        <v>1960600000000000</v>
      </c>
      <c r="Q4">
        <f>$B4*'Time Series Scaling Factors'!Q30</f>
        <v>1924811000000000</v>
      </c>
      <c r="R4">
        <f>$B4*'Time Series Scaling Factors'!R30</f>
        <v>1927791999999999.8</v>
      </c>
      <c r="S4">
        <f>$B4*'Time Series Scaling Factors'!S30</f>
        <v>1934681000000000.3</v>
      </c>
      <c r="T4">
        <f>$B4*'Time Series Scaling Factors'!T30</f>
        <v>1941510000000000</v>
      </c>
      <c r="U4">
        <f>$B4*'Time Series Scaling Factors'!U30</f>
        <v>1925829000000000</v>
      </c>
      <c r="V4">
        <f>$B4*'Time Series Scaling Factors'!V30</f>
        <v>1893946000000000</v>
      </c>
      <c r="W4">
        <f>$B4*'Time Series Scaling Factors'!W30</f>
        <v>1868178000000000</v>
      </c>
      <c r="X4">
        <f>$B4*'Time Series Scaling Factors'!X30</f>
        <v>1826529000000000</v>
      </c>
      <c r="Y4">
        <f>$B4*'Time Series Scaling Factors'!Y30</f>
        <v>1809821000000000</v>
      </c>
      <c r="Z4">
        <f>$B4*'Time Series Scaling Factors'!Z30</f>
        <v>1795485000000000</v>
      </c>
      <c r="AA4">
        <f>$B4*'Time Series Scaling Factors'!AA30</f>
        <v>1643916000000000</v>
      </c>
      <c r="AB4">
        <f>$B4*'Time Series Scaling Factors'!AB30</f>
        <v>1602348000000000.3</v>
      </c>
      <c r="AC4">
        <f>$B4*'Time Series Scaling Factors'!AC30</f>
        <v>1573797000000000</v>
      </c>
      <c r="AD4">
        <f>$B4*'Time Series Scaling Factors'!AD30</f>
        <v>1548036000000000</v>
      </c>
      <c r="AE4">
        <f>$B4*'Time Series Scaling Factors'!AE30</f>
        <v>1550308999999999.8</v>
      </c>
      <c r="AF4">
        <f>$B4*'Time Series Scaling Factors'!AF30</f>
        <v>1505970000000000</v>
      </c>
      <c r="AG4">
        <f>$B4*'Time Series Scaling Factors'!AG30</f>
        <v>1469028000000000</v>
      </c>
    </row>
    <row r="5" spans="1:35" x14ac:dyDescent="0.35">
      <c r="A5" s="31" t="s">
        <v>246</v>
      </c>
      <c r="B5" s="29">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c r="AF5">
        <f>$B5*'Time Series Scaling Factors'!AF31</f>
        <v>7200000000000000</v>
      </c>
      <c r="AG5">
        <f>$B5*'Time Series Scaling Factors'!AG31</f>
        <v>7200000000000000</v>
      </c>
    </row>
    <row r="6" spans="1:35" x14ac:dyDescent="0.35">
      <c r="A6" s="31" t="s">
        <v>247</v>
      </c>
      <c r="B6" s="29">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row>
    <row r="7" spans="1:35" x14ac:dyDescent="0.35">
      <c r="A7" s="31" t="s">
        <v>248</v>
      </c>
      <c r="B7" s="29">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row>
    <row r="8" spans="1:35" x14ac:dyDescent="0.35">
      <c r="A8" s="31" t="s">
        <v>249</v>
      </c>
      <c r="B8" s="29">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row>
    <row r="9" spans="1:35" x14ac:dyDescent="0.35">
      <c r="A9" s="31" t="s">
        <v>238</v>
      </c>
      <c r="B9" s="29">
        <f>'Start Year Data'!C33</f>
        <v>5522103312930.1787</v>
      </c>
      <c r="C9">
        <f>$B9*'Time Series Scaling Factors'!C35</f>
        <v>5522103312930.1787</v>
      </c>
      <c r="D9">
        <f>$B9*'Time Series Scaling Factors'!D35</f>
        <v>5522103312930.1787</v>
      </c>
      <c r="E9">
        <f>$B9*'Time Series Scaling Factors'!E35</f>
        <v>5522103312930.1787</v>
      </c>
      <c r="F9">
        <f>$B9*'Time Series Scaling Factors'!F35</f>
        <v>5522103312930.1787</v>
      </c>
      <c r="G9">
        <f>$B9*'Time Series Scaling Factors'!G35</f>
        <v>5522103312930.1787</v>
      </c>
      <c r="H9">
        <f>$B9*'Time Series Scaling Factors'!H35</f>
        <v>5522103312930.1787</v>
      </c>
      <c r="I9">
        <f>$B9*'Time Series Scaling Factors'!I35</f>
        <v>5522103312930.1787</v>
      </c>
      <c r="J9">
        <f>$B9*'Time Series Scaling Factors'!J35</f>
        <v>5522103312930.1787</v>
      </c>
      <c r="K9">
        <f>$B9*'Time Series Scaling Factors'!K35</f>
        <v>5522103312930.1787</v>
      </c>
      <c r="L9">
        <f>$B9*'Time Series Scaling Factors'!L35</f>
        <v>5522103312930.1787</v>
      </c>
      <c r="M9">
        <f>$B9*'Time Series Scaling Factors'!M35</f>
        <v>5522103312930.1787</v>
      </c>
      <c r="N9">
        <f>$B9*'Time Series Scaling Factors'!N35</f>
        <v>5522103312930.1787</v>
      </c>
      <c r="O9">
        <f>$B9*'Time Series Scaling Factors'!O35</f>
        <v>5522103312930.1787</v>
      </c>
      <c r="P9">
        <f>$B9*'Time Series Scaling Factors'!P35</f>
        <v>5522103312930.1787</v>
      </c>
      <c r="Q9">
        <f>$B9*'Time Series Scaling Factors'!Q35</f>
        <v>5522103312930.1787</v>
      </c>
      <c r="R9">
        <f>$B9*'Time Series Scaling Factors'!R35</f>
        <v>5522103312930.1787</v>
      </c>
      <c r="S9">
        <f>$B9*'Time Series Scaling Factors'!S35</f>
        <v>5522103312930.1787</v>
      </c>
      <c r="T9">
        <f>$B9*'Time Series Scaling Factors'!T35</f>
        <v>5522103312930.1787</v>
      </c>
      <c r="U9">
        <f>$B9*'Time Series Scaling Factors'!U35</f>
        <v>5522103312930.1787</v>
      </c>
      <c r="V9">
        <f>$B9*'Time Series Scaling Factors'!V35</f>
        <v>5522103312930.1787</v>
      </c>
      <c r="W9">
        <f>$B9*'Time Series Scaling Factors'!W35</f>
        <v>5522103312930.1787</v>
      </c>
      <c r="X9">
        <f>$B9*'Time Series Scaling Factors'!X35</f>
        <v>5522103312930.1787</v>
      </c>
      <c r="Y9">
        <f>$B9*'Time Series Scaling Factors'!Y35</f>
        <v>5522103312930.1787</v>
      </c>
      <c r="Z9">
        <f>$B9*'Time Series Scaling Factors'!Z35</f>
        <v>5522103312930.1787</v>
      </c>
      <c r="AA9">
        <f>$B9*'Time Series Scaling Factors'!AA35</f>
        <v>5522103312930.1787</v>
      </c>
      <c r="AB9">
        <f>$B9*'Time Series Scaling Factors'!AB35</f>
        <v>5522103312930.1787</v>
      </c>
      <c r="AC9">
        <f>$B9*'Time Series Scaling Factors'!AC35</f>
        <v>5522103312930.1787</v>
      </c>
      <c r="AD9">
        <f>$B9*'Time Series Scaling Factors'!AD35</f>
        <v>5522103312930.1787</v>
      </c>
      <c r="AE9">
        <f>$B9*'Time Series Scaling Factors'!AE35</f>
        <v>5522103312930.1787</v>
      </c>
      <c r="AF9">
        <f>$B9*'Time Series Scaling Factors'!AF35</f>
        <v>5522103312930.1787</v>
      </c>
      <c r="AG9">
        <f>$B9*'Time Series Scaling Factors'!AG35</f>
        <v>5522103312930.1787</v>
      </c>
    </row>
    <row r="10" spans="1:35" x14ac:dyDescent="0.35">
      <c r="A10" s="31" t="s">
        <v>239</v>
      </c>
      <c r="B10" s="29">
        <f>'Start Year Data'!C34</f>
        <v>59545742184000</v>
      </c>
      <c r="C10">
        <f>$B10*'Time Series Scaling Factors'!C36</f>
        <v>51930717581332.125</v>
      </c>
      <c r="D10">
        <f>$B10*'Time Series Scaling Factors'!D36</f>
        <v>58272957129928.68</v>
      </c>
      <c r="E10">
        <f>$B10*'Time Series Scaling Factors'!E36</f>
        <v>55245531519931.125</v>
      </c>
      <c r="F10">
        <f>$B10*'Time Series Scaling Factors'!F36</f>
        <v>47471107594924.336</v>
      </c>
      <c r="G10">
        <f>$B10*'Time Series Scaling Factors'!G36</f>
        <v>48519324952547.016</v>
      </c>
      <c r="H10">
        <f>$B10*'Time Series Scaling Factors'!H36</f>
        <v>49769423405392.422</v>
      </c>
      <c r="I10">
        <f>$B10*'Time Series Scaling Factors'!I36</f>
        <v>49203308680356.961</v>
      </c>
      <c r="J10">
        <f>$B10*'Time Series Scaling Factors'!J36</f>
        <v>48564871146511.453</v>
      </c>
      <c r="K10">
        <f>$B10*'Time Series Scaling Factors'!K36</f>
        <v>47531493989363.891</v>
      </c>
      <c r="L10">
        <f>$B10*'Time Series Scaling Factors'!L36</f>
        <v>46252617162741.164</v>
      </c>
      <c r="M10">
        <f>$B10*'Time Series Scaling Factors'!M36</f>
        <v>45920374606225.758</v>
      </c>
      <c r="N10">
        <f>$B10*'Time Series Scaling Factors'!N36</f>
        <v>45522481770672.617</v>
      </c>
      <c r="O10">
        <f>$B10*'Time Series Scaling Factors'!O36</f>
        <v>45113505121775.453</v>
      </c>
      <c r="P10">
        <f>$B10*'Time Series Scaling Factors'!P36</f>
        <v>44612175718214.633</v>
      </c>
      <c r="Q10">
        <f>$B10*'Time Series Scaling Factors'!Q36</f>
        <v>44332609077290.758</v>
      </c>
      <c r="R10">
        <f>$B10*'Time Series Scaling Factors'!R36</f>
        <v>44159370433942.57</v>
      </c>
      <c r="S10">
        <f>$B10*'Time Series Scaling Factors'!S36</f>
        <v>44011512116802.453</v>
      </c>
      <c r="T10">
        <f>$B10*'Time Series Scaling Factors'!T36</f>
        <v>44138129547500.672</v>
      </c>
      <c r="U10">
        <f>$B10*'Time Series Scaling Factors'!U36</f>
        <v>44053301923635.813</v>
      </c>
      <c r="V10">
        <f>$B10*'Time Series Scaling Factors'!V36</f>
        <v>43768100702015.313</v>
      </c>
      <c r="W10">
        <f>$B10*'Time Series Scaling Factors'!W36</f>
        <v>44279031134526.297</v>
      </c>
      <c r="X10">
        <f>$B10*'Time Series Scaling Factors'!X36</f>
        <v>44400137549894.031</v>
      </c>
      <c r="Y10">
        <f>$B10*'Time Series Scaling Factors'!Y36</f>
        <v>44470199112503.461</v>
      </c>
      <c r="Z10">
        <f>$B10*'Time Series Scaling Factors'!Z36</f>
        <v>44538295985791.039</v>
      </c>
      <c r="AA10">
        <f>$B10*'Time Series Scaling Factors'!AA36</f>
        <v>44546191812688.297</v>
      </c>
      <c r="AB10">
        <f>$B10*'Time Series Scaling Factors'!AB36</f>
        <v>44580036366477.93</v>
      </c>
      <c r="AC10">
        <f>$B10*'Time Series Scaling Factors'!AC36</f>
        <v>44490463832552.75</v>
      </c>
      <c r="AD10">
        <f>$B10*'Time Series Scaling Factors'!AD36</f>
        <v>44992633480603.422</v>
      </c>
      <c r="AE10">
        <f>$B10*'Time Series Scaling Factors'!AE36</f>
        <v>45928764694587.617</v>
      </c>
      <c r="AF10">
        <f>$B10*'Time Series Scaling Factors'!AF36</f>
        <v>46104573497551.82</v>
      </c>
      <c r="AG10">
        <f>$B10*'Time Series Scaling Factors'!AG36</f>
        <v>45336342903097.938</v>
      </c>
    </row>
    <row r="11" spans="1:35" x14ac:dyDescent="0.35">
      <c r="A11" s="31" t="s">
        <v>250</v>
      </c>
      <c r="B11" s="29">
        <f>'Start Year Data'!C35</f>
        <v>320229375000000</v>
      </c>
      <c r="C11">
        <f>$B11*'Time Series Scaling Factors'!C37</f>
        <v>279276747999623.16</v>
      </c>
      <c r="D11">
        <f>$B11*'Time Series Scaling Factors'!D37</f>
        <v>313384499994241.56</v>
      </c>
      <c r="E11">
        <f>$B11*'Time Series Scaling Factors'!E37</f>
        <v>297103392808562.5</v>
      </c>
      <c r="F11">
        <f>$B11*'Time Series Scaling Factors'!F37</f>
        <v>255293536668102.34</v>
      </c>
      <c r="G11">
        <f>$B11*'Time Series Scaling Factors'!G37</f>
        <v>260930715364413.19</v>
      </c>
      <c r="H11">
        <f>$B11*'Time Series Scaling Factors'!H37</f>
        <v>267653584734420.28</v>
      </c>
      <c r="I11">
        <f>$B11*'Time Series Scaling Factors'!I37</f>
        <v>264609092249697.91</v>
      </c>
      <c r="J11">
        <f>$B11*'Time Series Scaling Factors'!J37</f>
        <v>261175656962114.5</v>
      </c>
      <c r="K11">
        <f>$B11*'Time Series Scaling Factors'!K37</f>
        <v>255618286963264.16</v>
      </c>
      <c r="L11">
        <f>$B11*'Time Series Scaling Factors'!L37</f>
        <v>248740651184942.75</v>
      </c>
      <c r="M11">
        <f>$B11*'Time Series Scaling Factors'!M37</f>
        <v>246953893268775.28</v>
      </c>
      <c r="N11">
        <f>$B11*'Time Series Scaling Factors'!N37</f>
        <v>244814076560261.78</v>
      </c>
      <c r="O11">
        <f>$B11*'Time Series Scaling Factors'!O37</f>
        <v>242614652523170.44</v>
      </c>
      <c r="P11">
        <f>$B11*'Time Series Scaling Factors'!P37</f>
        <v>239918567199801.34</v>
      </c>
      <c r="Q11">
        <f>$B11*'Time Series Scaling Factors'!Q37</f>
        <v>238415093611089.25</v>
      </c>
      <c r="R11">
        <f>$B11*'Time Series Scaling Factors'!R37</f>
        <v>237483438375122.72</v>
      </c>
      <c r="S11">
        <f>$B11*'Time Series Scaling Factors'!S37</f>
        <v>236688275282856.25</v>
      </c>
      <c r="T11">
        <f>$B11*'Time Series Scaling Factors'!T37</f>
        <v>237369207608316.28</v>
      </c>
      <c r="U11">
        <f>$B11*'Time Series Scaling Factors'!U37</f>
        <v>236913015511675.03</v>
      </c>
      <c r="V11">
        <f>$B11*'Time Series Scaling Factors'!V37</f>
        <v>235379239869639.13</v>
      </c>
      <c r="W11">
        <f>$B11*'Time Series Scaling Factors'!W37</f>
        <v>238126958297027.13</v>
      </c>
      <c r="X11">
        <f>$B11*'Time Series Scaling Factors'!X37</f>
        <v>238778253087876.5</v>
      </c>
      <c r="Y11">
        <f>$B11*'Time Series Scaling Factors'!Y37</f>
        <v>239155035198285.25</v>
      </c>
      <c r="Z11">
        <f>$B11*'Time Series Scaling Factors'!Z37</f>
        <v>239521251461153.41</v>
      </c>
      <c r="AA11">
        <f>$B11*'Time Series Scaling Factors'!AA37</f>
        <v>239563714206929.63</v>
      </c>
      <c r="AB11">
        <f>$B11*'Time Series Scaling Factors'!AB37</f>
        <v>239745725882486.88</v>
      </c>
      <c r="AC11">
        <f>$B11*'Time Series Scaling Factors'!AC37</f>
        <v>239264016267257.06</v>
      </c>
      <c r="AD11">
        <f>$B11*'Time Series Scaling Factors'!AD37</f>
        <v>241964620317876.25</v>
      </c>
      <c r="AE11">
        <f>$B11*'Time Series Scaling Factors'!AE37</f>
        <v>246999014089404.44</v>
      </c>
      <c r="AF11">
        <f>$B11*'Time Series Scaling Factors'!AF37</f>
        <v>247944491314606.44</v>
      </c>
      <c r="AG11">
        <f>$B11*'Time Series Scaling Factors'!AG37</f>
        <v>243813045570632.69</v>
      </c>
    </row>
    <row r="12" spans="1:35" x14ac:dyDescent="0.35">
      <c r="A12" s="31" t="s">
        <v>251</v>
      </c>
      <c r="B12" s="29">
        <f>'Start Year Data'!C36</f>
        <v>7285809312000</v>
      </c>
      <c r="C12">
        <f>$B12*'Time Series Scaling Factors'!C38</f>
        <v>6354061463601.6191</v>
      </c>
      <c r="D12">
        <f>$B12*'Time Series Scaling Factors'!D38</f>
        <v>7130075772388.1797</v>
      </c>
      <c r="E12">
        <f>$B12*'Time Series Scaling Factors'!E38</f>
        <v>6759650534718.8047</v>
      </c>
      <c r="F12">
        <f>$B12*'Time Series Scaling Factors'!F38</f>
        <v>5808399141240.1611</v>
      </c>
      <c r="G12">
        <f>$B12*'Time Series Scaling Factors'!G38</f>
        <v>5936655360829.6025</v>
      </c>
      <c r="H12">
        <f>$B12*'Time Series Scaling Factors'!H38</f>
        <v>6089613047048.6045</v>
      </c>
      <c r="I12">
        <f>$B12*'Time Series Scaling Factors'!I38</f>
        <v>6020345223959.2822</v>
      </c>
      <c r="J12">
        <f>$B12*'Time Series Scaling Factors'!J38</f>
        <v>5942228234253.3115</v>
      </c>
      <c r="K12">
        <f>$B12*'Time Series Scaling Factors'!K38</f>
        <v>5815787809829.8701</v>
      </c>
      <c r="L12">
        <f>$B12*'Time Series Scaling Factors'!L38</f>
        <v>5659308902177.3838</v>
      </c>
      <c r="M12">
        <f>$B12*'Time Series Scaling Factors'!M38</f>
        <v>5618656861858.1504</v>
      </c>
      <c r="N12">
        <f>$B12*'Time Series Scaling Factors'!N38</f>
        <v>5569972082390.7432</v>
      </c>
      <c r="O12">
        <f>$B12*'Time Series Scaling Factors'!O38</f>
        <v>5519931126184.0342</v>
      </c>
      <c r="P12">
        <f>$B12*'Time Series Scaling Factors'!P38</f>
        <v>5458590209052.5273</v>
      </c>
      <c r="Q12">
        <f>$B12*'Time Series Scaling Factors'!Q38</f>
        <v>5424383410026.0967</v>
      </c>
      <c r="R12">
        <f>$B12*'Time Series Scaling Factors'!R38</f>
        <v>5403186533900.1055</v>
      </c>
      <c r="S12">
        <f>$B12*'Time Series Scaling Factors'!S38</f>
        <v>5385095105959.7627</v>
      </c>
      <c r="T12">
        <f>$B12*'Time Series Scaling Factors'!T38</f>
        <v>5400587573125.457</v>
      </c>
      <c r="U12">
        <f>$B12*'Time Series Scaling Factors'!U38</f>
        <v>5390208360956.7744</v>
      </c>
      <c r="V12">
        <f>$B12*'Time Series Scaling Factors'!V38</f>
        <v>5355312134290.2979</v>
      </c>
      <c r="W12">
        <f>$B12*'Time Series Scaling Factors'!W38</f>
        <v>5417827799834.7773</v>
      </c>
      <c r="X12">
        <f>$B12*'Time Series Scaling Factors'!X38</f>
        <v>5432645958387.6191</v>
      </c>
      <c r="Y12">
        <f>$B12*'Time Series Scaling Factors'!Y38</f>
        <v>5441218446806.6191</v>
      </c>
      <c r="Z12">
        <f>$B12*'Time Series Scaling Factors'!Z38</f>
        <v>5449550542693.2334</v>
      </c>
      <c r="AA12">
        <f>$B12*'Time Series Scaling Factors'!AA38</f>
        <v>5450516648530.9307</v>
      </c>
      <c r="AB12">
        <f>$B12*'Time Series Scaling Factors'!AB38</f>
        <v>5454657750079.3682</v>
      </c>
      <c r="AC12">
        <f>$B12*'Time Series Scaling Factors'!AC38</f>
        <v>5443697967266.4355</v>
      </c>
      <c r="AD12">
        <f>$B12*'Time Series Scaling Factors'!AD38</f>
        <v>5505141693782.8613</v>
      </c>
      <c r="AE12">
        <f>$B12*'Time Series Scaling Factors'!AE38</f>
        <v>5619683443804.623</v>
      </c>
      <c r="AF12">
        <f>$B12*'Time Series Scaling Factors'!AF38</f>
        <v>5641194795696.25</v>
      </c>
      <c r="AG12">
        <f>$B12*'Time Series Scaling Factors'!AG38</f>
        <v>5547196779825.6982</v>
      </c>
    </row>
    <row r="13" spans="1:35" x14ac:dyDescent="0.35">
      <c r="A13" s="31" t="s">
        <v>252</v>
      </c>
      <c r="B13" s="29">
        <f>'Start Year Data'!C37</f>
        <v>74398997000000</v>
      </c>
      <c r="C13">
        <f>$B13*'Time Series Scaling Factors'!C39</f>
        <v>64884459573996.672</v>
      </c>
      <c r="D13">
        <f>$B13*'Time Series Scaling Factors'!D39</f>
        <v>72808724917625.297</v>
      </c>
      <c r="E13">
        <f>$B13*'Time Series Scaling Factors'!E39</f>
        <v>69026129880352.367</v>
      </c>
      <c r="F13">
        <f>$B13*'Time Series Scaling Factors'!F39</f>
        <v>59312432123659.914</v>
      </c>
      <c r="G13">
        <f>$B13*'Time Series Scaling Factors'!G39</f>
        <v>60622119721542.82</v>
      </c>
      <c r="H13">
        <f>$B13*'Time Series Scaling Factors'!H39</f>
        <v>62184046194061.305</v>
      </c>
      <c r="I13">
        <f>$B13*'Time Series Scaling Factors'!I39</f>
        <v>61476718244408.398</v>
      </c>
      <c r="J13">
        <f>$B13*'Time Series Scaling Factors'!J39</f>
        <v>60679027084249.797</v>
      </c>
      <c r="K13">
        <f>$B13*'Time Series Scaling Factors'!K39</f>
        <v>59387881467541.906</v>
      </c>
      <c r="L13">
        <f>$B13*'Time Series Scaling Factors'!L39</f>
        <v>57789998064002.102</v>
      </c>
      <c r="M13">
        <f>$B13*'Time Series Scaling Factors'!M39</f>
        <v>57374880004190.531</v>
      </c>
      <c r="N13">
        <f>$B13*'Time Series Scaling Factors'!N39</f>
        <v>56877735677948.617</v>
      </c>
      <c r="O13">
        <f>$B13*'Time Series Scaling Factors'!O39</f>
        <v>56366742761270.414</v>
      </c>
      <c r="P13">
        <f>$B13*'Time Series Scaling Factors'!P39</f>
        <v>55740360363075.117</v>
      </c>
      <c r="Q13">
        <f>$B13*'Time Series Scaling Factors'!Q39</f>
        <v>55391057845102.898</v>
      </c>
      <c r="R13">
        <f>$B13*'Time Series Scaling Factors'!R39</f>
        <v>55174606074850.063</v>
      </c>
      <c r="S13">
        <f>$B13*'Time Series Scaling Factors'!S39</f>
        <v>54989865569654.242</v>
      </c>
      <c r="T13">
        <f>$B13*'Time Series Scaling Factors'!T39</f>
        <v>55148066802876.844</v>
      </c>
      <c r="U13">
        <f>$B13*'Time Series Scaling Factors'!U39</f>
        <v>55042079541622.516</v>
      </c>
      <c r="V13">
        <f>$B13*'Time Series Scaling Factors'!V39</f>
        <v>54685736937542.227</v>
      </c>
      <c r="W13">
        <f>$B13*'Time Series Scaling Factors'!W39</f>
        <v>55324115271934.836</v>
      </c>
      <c r="X13">
        <f>$B13*'Time Series Scaling Factors'!X39</f>
        <v>55475430806902.602</v>
      </c>
      <c r="Y13">
        <f>$B13*'Time Series Scaling Factors'!Y39</f>
        <v>55562968719693.867</v>
      </c>
      <c r="Z13">
        <f>$B13*'Time Series Scaling Factors'!Z39</f>
        <v>55648051865618.508</v>
      </c>
      <c r="AA13">
        <f>$B13*'Time Series Scaling Factors'!AA39</f>
        <v>55657917249441.016</v>
      </c>
      <c r="AB13">
        <f>$B13*'Time Series Scaling Factors'!AB39</f>
        <v>55700204082445.477</v>
      </c>
      <c r="AC13">
        <f>$B13*'Time Series Scaling Factors'!AC39</f>
        <v>55588288327626.438</v>
      </c>
      <c r="AD13">
        <f>$B13*'Time Series Scaling Factors'!AD39</f>
        <v>56215720563223.828</v>
      </c>
      <c r="AE13">
        <f>$B13*'Time Series Scaling Factors'!AE39</f>
        <v>57385362939426.023</v>
      </c>
      <c r="AF13">
        <f>$B13*'Time Series Scaling Factors'!AF39</f>
        <v>57605025977026.406</v>
      </c>
      <c r="AG13">
        <f>$B13*'Time Series Scaling Factors'!AG39</f>
        <v>56645165815816.758</v>
      </c>
    </row>
    <row r="14" spans="1:35" x14ac:dyDescent="0.35">
      <c r="A14" s="31" t="s">
        <v>241</v>
      </c>
      <c r="B14" s="29">
        <f>'Start Year Data'!C38</f>
        <v>338510340000000</v>
      </c>
      <c r="C14">
        <f>$B14*'Time Series Scaling Factors'!C40</f>
        <v>295219846459890.69</v>
      </c>
      <c r="D14">
        <f>$B14*'Time Series Scaling Factors'!D40</f>
        <v>331274710959232.56</v>
      </c>
      <c r="E14">
        <f>$B14*'Time Series Scaling Factors'!E40</f>
        <v>314064162648351.81</v>
      </c>
      <c r="F14">
        <f>$B14*'Time Series Scaling Factors'!F40</f>
        <v>269867503246139.72</v>
      </c>
      <c r="G14">
        <f>$B14*'Time Series Scaling Factors'!G40</f>
        <v>275826492102577.19</v>
      </c>
      <c r="H14">
        <f>$B14*'Time Series Scaling Factors'!H40</f>
        <v>282933150560180.25</v>
      </c>
      <c r="I14">
        <f>$B14*'Time Series Scaling Factors'!I40</f>
        <v>279714856841401.91</v>
      </c>
      <c r="J14">
        <f>$B14*'Time Series Scaling Factors'!J40</f>
        <v>276085416704725.31</v>
      </c>
      <c r="K14">
        <f>$B14*'Time Series Scaling Factors'!K40</f>
        <v>270210792592503.78</v>
      </c>
      <c r="L14">
        <f>$B14*'Time Series Scaling Factors'!L40</f>
        <v>262940532561812.53</v>
      </c>
      <c r="M14">
        <f>$B14*'Time Series Scaling Factors'!M40</f>
        <v>261051773825361.34</v>
      </c>
      <c r="N14">
        <f>$B14*'Time Series Scaling Factors'!N40</f>
        <v>258789801195471.97</v>
      </c>
      <c r="O14">
        <f>$B14*'Time Series Scaling Factors'!O40</f>
        <v>256464818427729.44</v>
      </c>
      <c r="P14">
        <f>$B14*'Time Series Scaling Factors'!P40</f>
        <v>253614821423292.59</v>
      </c>
      <c r="Q14">
        <f>$B14*'Time Series Scaling Factors'!Q40</f>
        <v>252025518893829.31</v>
      </c>
      <c r="R14">
        <f>$B14*'Time Series Scaling Factors'!R40</f>
        <v>251040678166179.59</v>
      </c>
      <c r="S14">
        <f>$B14*'Time Series Scaling Factors'!S40</f>
        <v>250200121522309.63</v>
      </c>
      <c r="T14">
        <f>$B14*'Time Series Scaling Factors'!T40</f>
        <v>250919926296648.25</v>
      </c>
      <c r="U14">
        <f>$B14*'Time Series Scaling Factors'!U40</f>
        <v>250437691518095.09</v>
      </c>
      <c r="V14">
        <f>$B14*'Time Series Scaling Factors'!V40</f>
        <v>248816357079087.75</v>
      </c>
      <c r="W14">
        <f>$B14*'Time Series Scaling Factors'!W40</f>
        <v>251720934771497.72</v>
      </c>
      <c r="X14">
        <f>$B14*'Time Series Scaling Factors'!X40</f>
        <v>252409410090448.84</v>
      </c>
      <c r="Y14">
        <f>$B14*'Time Series Scaling Factors'!Y40</f>
        <v>252807701597280.09</v>
      </c>
      <c r="Z14">
        <f>$B14*'Time Series Scaling Factors'!Z40</f>
        <v>253194824083020.28</v>
      </c>
      <c r="AA14">
        <f>$B14*'Time Series Scaling Factors'!AA40</f>
        <v>253239710903631.44</v>
      </c>
      <c r="AB14">
        <f>$B14*'Time Series Scaling Factors'!AB40</f>
        <v>253432113097143.06</v>
      </c>
      <c r="AC14">
        <f>$B14*'Time Series Scaling Factors'!AC40</f>
        <v>252922904078973.78</v>
      </c>
      <c r="AD14">
        <f>$B14*'Time Series Scaling Factors'!AD40</f>
        <v>255777677771676</v>
      </c>
      <c r="AE14">
        <f>$B14*'Time Series Scaling Factors'!AE40</f>
        <v>261099470462599.13</v>
      </c>
      <c r="AF14">
        <f>$B14*'Time Series Scaling Factors'!AF40</f>
        <v>262098922236707.59</v>
      </c>
      <c r="AG14">
        <f>$B14*'Time Series Scaling Factors'!AG40</f>
        <v>257731624253866.06</v>
      </c>
    </row>
    <row r="15" spans="1:35" x14ac:dyDescent="0.35">
      <c r="A15" s="31" t="s">
        <v>253</v>
      </c>
      <c r="B15" s="29">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row>
    <row r="16" spans="1:35" x14ac:dyDescent="0.35">
      <c r="A16" s="31" t="s">
        <v>254</v>
      </c>
      <c r="B16" s="29">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row>
    <row r="17" spans="1:33" x14ac:dyDescent="0.35">
      <c r="A17" s="31" t="s">
        <v>255</v>
      </c>
      <c r="B17" s="29">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row>
    <row r="18" spans="1:33" x14ac:dyDescent="0.35">
      <c r="A18" s="31" t="s">
        <v>242</v>
      </c>
      <c r="B18" s="29">
        <f>'Start Year Data'!C42</f>
        <v>1.658307810686E+16</v>
      </c>
      <c r="C18">
        <f>$B18*'Time Series Scaling Factors'!C44</f>
        <v>1.5489148425526474E+16</v>
      </c>
      <c r="D18">
        <f>$B18*'Time Series Scaling Factors'!D44</f>
        <v>1.4764166049196542E+16</v>
      </c>
      <c r="E18">
        <f>$B18*'Time Series Scaling Factors'!E44</f>
        <v>1.7430315268238706E+16</v>
      </c>
      <c r="F18">
        <f>$B18*'Time Series Scaling Factors'!F44</f>
        <v>1.8251681062949548E+16</v>
      </c>
      <c r="G18">
        <f>$B18*'Time Series Scaling Factors'!G44</f>
        <v>1.7646491257718048E+16</v>
      </c>
      <c r="H18">
        <f>$B18*'Time Series Scaling Factors'!H44</f>
        <v>1.704803150395082E+16</v>
      </c>
      <c r="I18">
        <f>$B18*'Time Series Scaling Factors'!I44</f>
        <v>1.6535172590070266E+16</v>
      </c>
      <c r="J18">
        <f>$B18*'Time Series Scaling Factors'!J44</f>
        <v>1.6707358089530272E+16</v>
      </c>
      <c r="K18">
        <f>$B18*'Time Series Scaling Factors'!K44</f>
        <v>1.6386737329242982E+16</v>
      </c>
      <c r="L18">
        <f>$B18*'Time Series Scaling Factors'!L44</f>
        <v>1.638966747043324E+16</v>
      </c>
      <c r="M18">
        <f>$B18*'Time Series Scaling Factors'!M44</f>
        <v>1.6555539682781602E+16</v>
      </c>
      <c r="N18">
        <f>$B18*'Time Series Scaling Factors'!N44</f>
        <v>1.6768802585366444E+16</v>
      </c>
      <c r="O18">
        <f>$B18*'Time Series Scaling Factors'!O44</f>
        <v>1.7220991907974416E+16</v>
      </c>
      <c r="P18">
        <f>$B18*'Time Series Scaling Factors'!P44</f>
        <v>1.691515615621753E+16</v>
      </c>
      <c r="Q18">
        <f>$B18*'Time Series Scaling Factors'!Q44</f>
        <v>1.7416600416767242E+16</v>
      </c>
      <c r="R18">
        <f>$B18*'Time Series Scaling Factors'!R44</f>
        <v>1.7764792643830964E+16</v>
      </c>
      <c r="S18">
        <f>$B18*'Time Series Scaling Factors'!S44</f>
        <v>1.7914560271514496E+16</v>
      </c>
      <c r="T18">
        <f>$B18*'Time Series Scaling Factors'!T44</f>
        <v>1.8121246611296904E+16</v>
      </c>
      <c r="U18">
        <f>$B18*'Time Series Scaling Factors'!U44</f>
        <v>1.8312551042197308E+16</v>
      </c>
      <c r="V18">
        <f>$B18*'Time Series Scaling Factors'!V44</f>
        <v>1.8416603564202776E+16</v>
      </c>
      <c r="W18">
        <f>$B18*'Time Series Scaling Factors'!W44</f>
        <v>1.8082976771611548E+16</v>
      </c>
      <c r="X18">
        <f>$B18*'Time Series Scaling Factors'!X44</f>
        <v>1.8075836351155548E+16</v>
      </c>
      <c r="Y18">
        <f>$B18*'Time Series Scaling Factors'!Y44</f>
        <v>1.7919523071580646E+16</v>
      </c>
      <c r="Z18">
        <f>$B18*'Time Series Scaling Factors'!Z44</f>
        <v>1.7777365923379994E+16</v>
      </c>
      <c r="AA18">
        <f>$B18*'Time Series Scaling Factors'!AA44</f>
        <v>1.7874452831461006E+16</v>
      </c>
      <c r="AB18">
        <f>$B18*'Time Series Scaling Factors'!AB44</f>
        <v>1.7503122188624954E+16</v>
      </c>
      <c r="AC18">
        <f>$B18*'Time Series Scaling Factors'!AC44</f>
        <v>1.7094877522616466E+16</v>
      </c>
      <c r="AD18">
        <f>$B18*'Time Series Scaling Factors'!AD44</f>
        <v>1.7409187127579082E+16</v>
      </c>
      <c r="AE18">
        <f>$B18*'Time Series Scaling Factors'!AE44</f>
        <v>1.7534141820825356E+16</v>
      </c>
      <c r="AF18">
        <f>$B18*'Time Series Scaling Factors'!AF44</f>
        <v>1.7279024478765112E+16</v>
      </c>
      <c r="AG18">
        <f>$B18*'Time Series Scaling Factors'!AG44</f>
        <v>1.6960699653044508E+16</v>
      </c>
    </row>
    <row r="19" spans="1:33" x14ac:dyDescent="0.35">
      <c r="A19" s="31" t="s">
        <v>256</v>
      </c>
      <c r="B19" s="29">
        <f>'Start Year Data'!C43</f>
        <v>433897305000000</v>
      </c>
      <c r="C19">
        <f>$B19*'Time Series Scaling Factors'!C45</f>
        <v>378408221626141.06</v>
      </c>
      <c r="D19">
        <f>$B19*'Time Series Scaling Factors'!D45</f>
        <v>424622787888443.75</v>
      </c>
      <c r="E19">
        <f>$B19*'Time Series Scaling Factors'!E45</f>
        <v>402562573923743.44</v>
      </c>
      <c r="F19">
        <f>$B19*'Time Series Scaling Factors'!F45</f>
        <v>345911981198502.75</v>
      </c>
      <c r="G19">
        <f>$B19*'Time Series Scaling Factors'!G45</f>
        <v>353550120716879.81</v>
      </c>
      <c r="H19">
        <f>$B19*'Time Series Scaling Factors'!H45</f>
        <v>362659325334704.56</v>
      </c>
      <c r="I19">
        <f>$B19*'Time Series Scaling Factors'!I45</f>
        <v>358534166347607.31</v>
      </c>
      <c r="J19">
        <f>$B19*'Time Series Scaling Factors'!J45</f>
        <v>353882006257127.31</v>
      </c>
      <c r="K19">
        <f>$B19*'Time Series Scaling Factors'!K45</f>
        <v>346352004159758.75</v>
      </c>
      <c r="L19">
        <f>$B19*'Time Series Scaling Factors'!L45</f>
        <v>337033097582293.06</v>
      </c>
      <c r="M19">
        <f>$B19*'Time Series Scaling Factors'!M45</f>
        <v>334612115920281.31</v>
      </c>
      <c r="N19">
        <f>$B19*'Time Series Scaling Factors'!N45</f>
        <v>331712754476572.5</v>
      </c>
      <c r="O19">
        <f>$B19*'Time Series Scaling Factors'!O45</f>
        <v>328732627615174.63</v>
      </c>
      <c r="P19">
        <f>$B19*'Time Series Scaling Factors'!P45</f>
        <v>325079545645852.13</v>
      </c>
      <c r="Q19">
        <f>$B19*'Time Series Scaling Factors'!Q45</f>
        <v>323042402306703.88</v>
      </c>
      <c r="R19">
        <f>$B19*'Time Series Scaling Factors'!R45</f>
        <v>321780048732566.56</v>
      </c>
      <c r="S19">
        <f>$B19*'Time Series Scaling Factors'!S45</f>
        <v>320702636259804.19</v>
      </c>
      <c r="T19">
        <f>$B19*'Time Series Scaling Factors'!T45</f>
        <v>321625270858533.63</v>
      </c>
      <c r="U19">
        <f>$B19*'Time Series Scaling Factors'!U45</f>
        <v>321007149796732.38</v>
      </c>
      <c r="V19">
        <f>$B19*'Time Series Scaling Factors'!V45</f>
        <v>318928948452605.13</v>
      </c>
      <c r="W19">
        <f>$B19*'Time Series Scaling Factors'!W45</f>
        <v>322651991101464.25</v>
      </c>
      <c r="X19">
        <f>$B19*'Time Series Scaling Factors'!X45</f>
        <v>323534468090060.56</v>
      </c>
      <c r="Y19">
        <f>$B19*'Time Series Scaling Factors'!Y45</f>
        <v>324044991967760.94</v>
      </c>
      <c r="Z19">
        <f>$B19*'Time Series Scaling Factors'!Z45</f>
        <v>324541199567409.38</v>
      </c>
      <c r="AA19">
        <f>$B19*'Time Series Scaling Factors'!AA45</f>
        <v>324598734798070.88</v>
      </c>
      <c r="AB19">
        <f>$B19*'Time Series Scaling Factors'!AB45</f>
        <v>324845352946399.13</v>
      </c>
      <c r="AC19">
        <f>$B19*'Time Series Scaling Factors'!AC45</f>
        <v>324192656722510.25</v>
      </c>
      <c r="AD19">
        <f>$B19*'Time Series Scaling Factors'!AD45</f>
        <v>327851861376785.75</v>
      </c>
      <c r="AE19">
        <f>$B19*'Time Series Scaling Factors'!AE45</f>
        <v>334673252730326.88</v>
      </c>
      <c r="AF19">
        <f>$B19*'Time Series Scaling Factors'!AF45</f>
        <v>335954334517261.69</v>
      </c>
      <c r="AG19">
        <f>$B19*'Time Series Scaling Factors'!AG45</f>
        <v>330356399680509.38</v>
      </c>
    </row>
    <row r="20" spans="1:33" x14ac:dyDescent="0.35">
      <c r="A20" s="31" t="s">
        <v>243</v>
      </c>
      <c r="B20" s="29">
        <f>'Start Year Data'!C44</f>
        <v>222079680900000</v>
      </c>
      <c r="C20">
        <f>$B20*'Time Series Scaling Factors'!C46</f>
        <v>193678956149934.78</v>
      </c>
      <c r="D20">
        <f>$B20*'Time Series Scaling Factors'!D46</f>
        <v>217332747058970.5</v>
      </c>
      <c r="E20">
        <f>$B20*'Time Series Scaling Factors'!E46</f>
        <v>206041768245754.84</v>
      </c>
      <c r="F20">
        <f>$B20*'Time Series Scaling Factors'!F46</f>
        <v>177046553455892.72</v>
      </c>
      <c r="G20">
        <f>$B20*'Time Series Scaling Factors'!G46</f>
        <v>180955947608296.75</v>
      </c>
      <c r="H20">
        <f>$B20*'Time Series Scaling Factors'!H46</f>
        <v>185618270308778.41</v>
      </c>
      <c r="I20">
        <f>$B20*'Time Series Scaling Factors'!I46</f>
        <v>183506908977515.19</v>
      </c>
      <c r="J20">
        <f>$B20*'Time Series Scaling Factors'!J46</f>
        <v>181125815072381.31</v>
      </c>
      <c r="K20">
        <f>$B20*'Time Series Scaling Factors'!K46</f>
        <v>177271768403527.41</v>
      </c>
      <c r="L20">
        <f>$B20*'Time Series Scaling Factors'!L46</f>
        <v>172502114904387.81</v>
      </c>
      <c r="M20">
        <f>$B20*'Time Series Scaling Factors'!M46</f>
        <v>171262994889654.53</v>
      </c>
      <c r="N20">
        <f>$B20*'Time Series Scaling Factors'!N46</f>
        <v>169779027930623.5</v>
      </c>
      <c r="O20">
        <f>$B20*'Time Series Scaling Factors'!O46</f>
        <v>168253723175801.94</v>
      </c>
      <c r="P20">
        <f>$B20*'Time Series Scaling Factors'!P46</f>
        <v>166383982873891.84</v>
      </c>
      <c r="Q20">
        <f>$B20*'Time Series Scaling Factors'!Q46</f>
        <v>165341321079286.78</v>
      </c>
      <c r="R20">
        <f>$B20*'Time Series Scaling Factors'!R46</f>
        <v>164695216400375.72</v>
      </c>
      <c r="S20">
        <f>$B20*'Time Series Scaling Factors'!S46</f>
        <v>164143769282840.06</v>
      </c>
      <c r="T20">
        <f>$B20*'Time Series Scaling Factors'!T46</f>
        <v>164615997146235.34</v>
      </c>
      <c r="U20">
        <f>$B20*'Time Series Scaling Factors'!U46</f>
        <v>164299627059165.16</v>
      </c>
      <c r="V20">
        <f>$B20*'Time Series Scaling Factors'!V46</f>
        <v>163235950732920.78</v>
      </c>
      <c r="W20">
        <f>$B20*'Time Series Scaling Factors'!W46</f>
        <v>165141498690716.28</v>
      </c>
      <c r="X20">
        <f>$B20*'Time Series Scaling Factors'!X46</f>
        <v>165593172867464.31</v>
      </c>
      <c r="Y20">
        <f>$B20*'Time Series Scaling Factors'!Y46</f>
        <v>165854471977979.72</v>
      </c>
      <c r="Z20">
        <f>$B20*'Time Series Scaling Factors'!Z46</f>
        <v>166108443653120.84</v>
      </c>
      <c r="AA20">
        <f>$B20*'Time Series Scaling Factors'!AA46</f>
        <v>166137891648115.44</v>
      </c>
      <c r="AB20">
        <f>$B20*'Time Series Scaling Factors'!AB46</f>
        <v>166264117091449.09</v>
      </c>
      <c r="AC20">
        <f>$B20*'Time Series Scaling Factors'!AC46</f>
        <v>165930050556682.56</v>
      </c>
      <c r="AD20">
        <f>$B20*'Time Series Scaling Factors'!AD46</f>
        <v>167802924604538.91</v>
      </c>
      <c r="AE20">
        <f>$B20*'Time Series Scaling Factors'!AE46</f>
        <v>171294286264617.47</v>
      </c>
      <c r="AF20">
        <f>$B20*'Time Series Scaling Factors'!AF46</f>
        <v>171949976519364.03</v>
      </c>
      <c r="AG20">
        <f>$B20*'Time Series Scaling Factors'!AG46</f>
        <v>169084811034538.19</v>
      </c>
    </row>
    <row r="21" spans="1:33" x14ac:dyDescent="0.35">
      <c r="A21" s="31" t="s">
        <v>257</v>
      </c>
      <c r="B21" s="29">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row>
    <row r="22" spans="1:33" x14ac:dyDescent="0.35">
      <c r="A22" s="31" t="s">
        <v>258</v>
      </c>
      <c r="B22" s="29">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row>
    <row r="23" spans="1:33" x14ac:dyDescent="0.35">
      <c r="A23" s="2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workbookViewId="0">
      <selection activeCell="E17" sqref="E17"/>
    </sheetView>
  </sheetViews>
  <sheetFormatPr defaultRowHeight="14.5" x14ac:dyDescent="0.35"/>
  <cols>
    <col min="1" max="1" width="36.26953125" customWidth="1"/>
    <col min="2" max="2" width="13" style="29" customWidth="1"/>
    <col min="3" max="33" width="13" customWidth="1"/>
    <col min="34" max="34" width="16.26953125" customWidth="1"/>
    <col min="35" max="35" width="13" customWidth="1"/>
  </cols>
  <sheetData>
    <row r="1" spans="1:35" x14ac:dyDescent="0.35">
      <c r="A1" s="30" t="s">
        <v>622</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35">
      <c r="A2" s="30" t="s">
        <v>244</v>
      </c>
      <c r="B2" s="29">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row>
    <row r="3" spans="1:35" x14ac:dyDescent="0.35">
      <c r="A3" s="31" t="s">
        <v>245</v>
      </c>
      <c r="B3" s="29">
        <f>'Start Year Data'!D27</f>
        <v>1888127795000000</v>
      </c>
      <c r="C3">
        <f>$B3*'Time Series Scaling Factors'!C54</f>
        <v>1652583388428315</v>
      </c>
      <c r="D3">
        <f>$B3*'Time Series Scaling Factors'!D54</f>
        <v>1784046001711931.3</v>
      </c>
      <c r="E3">
        <f>$B3*'Time Series Scaling Factors'!E54</f>
        <v>1820338414058561.5</v>
      </c>
      <c r="F3">
        <f>$B3*'Time Series Scaling Factors'!F54</f>
        <v>2321085823600647.5</v>
      </c>
      <c r="G3">
        <f>$B3*'Time Series Scaling Factors'!G54</f>
        <v>2222043323606345.3</v>
      </c>
      <c r="H3">
        <f>$B3*'Time Series Scaling Factors'!H54</f>
        <v>2173707277389363</v>
      </c>
      <c r="I3">
        <f>$B3*'Time Series Scaling Factors'!I54</f>
        <v>2278621959372647</v>
      </c>
      <c r="J3">
        <f>$B3*'Time Series Scaling Factors'!J54</f>
        <v>2234398894877757</v>
      </c>
      <c r="K3">
        <f>$B3*'Time Series Scaling Factors'!K54</f>
        <v>2228390537170546</v>
      </c>
      <c r="L3">
        <f>$B3*'Time Series Scaling Factors'!L54</f>
        <v>2208385374099545.3</v>
      </c>
      <c r="M3">
        <f>$B3*'Time Series Scaling Factors'!M54</f>
        <v>2201910693729328.3</v>
      </c>
      <c r="N3">
        <f>$B3*'Time Series Scaling Factors'!N54</f>
        <v>2224364644570576</v>
      </c>
      <c r="O3">
        <f>$B3*'Time Series Scaling Factors'!O54</f>
        <v>2268094467946531.5</v>
      </c>
      <c r="P3">
        <f>$B3*'Time Series Scaling Factors'!P54</f>
        <v>2209469237810333.5</v>
      </c>
      <c r="Q3">
        <f>$B3*'Time Series Scaling Factors'!Q54</f>
        <v>2194425779542482</v>
      </c>
      <c r="R3">
        <f>$B3*'Time Series Scaling Factors'!R54</f>
        <v>2212787333363229</v>
      </c>
      <c r="S3">
        <f>$B3*'Time Series Scaling Factors'!S54</f>
        <v>2188908287796328.3</v>
      </c>
      <c r="T3">
        <f>$B3*'Time Series Scaling Factors'!T54</f>
        <v>2178028481285260</v>
      </c>
      <c r="U3">
        <f>$B3*'Time Series Scaling Factors'!U54</f>
        <v>2205112406546295.3</v>
      </c>
      <c r="V3">
        <f>$B3*'Time Series Scaling Factors'!V54</f>
        <v>2158244207896735.5</v>
      </c>
      <c r="W3">
        <f>$B3*'Time Series Scaling Factors'!W54</f>
        <v>2165562861032256</v>
      </c>
      <c r="X3">
        <f>$B3*'Time Series Scaling Factors'!X54</f>
        <v>2153030736358721.5</v>
      </c>
      <c r="Y3">
        <f>$B3*'Time Series Scaling Factors'!Y54</f>
        <v>2164683260898811</v>
      </c>
      <c r="Z3">
        <f>$B3*'Time Series Scaling Factors'!Z54</f>
        <v>2133622529633911.8</v>
      </c>
      <c r="AA3">
        <f>$B3*'Time Series Scaling Factors'!AA54</f>
        <v>2140900013366246</v>
      </c>
      <c r="AB3">
        <f>$B3*'Time Series Scaling Factors'!AB54</f>
        <v>2147596375138231.3</v>
      </c>
      <c r="AC3">
        <f>$B3*'Time Series Scaling Factors'!AC54</f>
        <v>2135145005832483.8</v>
      </c>
      <c r="AD3">
        <f>$B3*'Time Series Scaling Factors'!AD54</f>
        <v>2130203885730928.3</v>
      </c>
      <c r="AE3">
        <f>$B3*'Time Series Scaling Factors'!AE54</f>
        <v>2149688889227065</v>
      </c>
      <c r="AF3">
        <f>$B3*'Time Series Scaling Factors'!AF54</f>
        <v>2155226965674811.5</v>
      </c>
      <c r="AG3">
        <f>$B3*'Time Series Scaling Factors'!AG54</f>
        <v>2167027541722510.5</v>
      </c>
    </row>
    <row r="4" spans="1:35" x14ac:dyDescent="0.35">
      <c r="A4" s="31" t="s">
        <v>235</v>
      </c>
      <c r="B4" s="29">
        <f>'Start Year Data'!D28</f>
        <v>4483330999999999.5</v>
      </c>
      <c r="C4">
        <f>$B4*'Time Series Scaling Factors'!C55</f>
        <v>5390441000000000</v>
      </c>
      <c r="D4">
        <f>$B4*'Time Series Scaling Factors'!D55</f>
        <v>6809694999999999</v>
      </c>
      <c r="E4">
        <f>$B4*'Time Series Scaling Factors'!E55</f>
        <v>7578409999999999</v>
      </c>
      <c r="F4">
        <f>$B4*'Time Series Scaling Factors'!F55</f>
        <v>7782399000000000</v>
      </c>
      <c r="G4">
        <f>$B4*'Time Series Scaling Factors'!G55</f>
        <v>7865503000000000</v>
      </c>
      <c r="H4">
        <f>$B4*'Time Series Scaling Factors'!H55</f>
        <v>8089572000000000</v>
      </c>
      <c r="I4">
        <f>$B4*'Time Series Scaling Factors'!I55</f>
        <v>8101117000000000</v>
      </c>
      <c r="J4">
        <f>$B4*'Time Series Scaling Factors'!J55</f>
        <v>8228939000000000</v>
      </c>
      <c r="K4">
        <f>$B4*'Time Series Scaling Factors'!K55</f>
        <v>8524461000000000</v>
      </c>
      <c r="L4">
        <f>$B4*'Time Series Scaling Factors'!L55</f>
        <v>8781308999999999</v>
      </c>
      <c r="M4">
        <f>$B4*'Time Series Scaling Factors'!M55</f>
        <v>9006894000000000</v>
      </c>
      <c r="N4">
        <f>$B4*'Time Series Scaling Factors'!N55</f>
        <v>9279448000000000</v>
      </c>
      <c r="O4">
        <f>$B4*'Time Series Scaling Factors'!O55</f>
        <v>9534369000000000</v>
      </c>
      <c r="P4">
        <f>$B4*'Time Series Scaling Factors'!P55</f>
        <v>9655416999999998</v>
      </c>
      <c r="Q4">
        <f>$B4*'Time Series Scaling Factors'!Q55</f>
        <v>9699934000000000</v>
      </c>
      <c r="R4">
        <f>$B4*'Time Series Scaling Factors'!R55</f>
        <v>9750677000000000</v>
      </c>
      <c r="S4">
        <f>$B4*'Time Series Scaling Factors'!S55</f>
        <v>9774525000000000</v>
      </c>
      <c r="T4">
        <f>$B4*'Time Series Scaling Factors'!T55</f>
        <v>9768392000000000</v>
      </c>
      <c r="U4">
        <f>$B4*'Time Series Scaling Factors'!U55</f>
        <v>9788712999999998</v>
      </c>
      <c r="V4">
        <f>$B4*'Time Series Scaling Factors'!V55</f>
        <v>9814887000000000</v>
      </c>
      <c r="W4">
        <f>$B4*'Time Series Scaling Factors'!W55</f>
        <v>9843906000000000</v>
      </c>
      <c r="X4">
        <f>$B4*'Time Series Scaling Factors'!X55</f>
        <v>9844653000000000</v>
      </c>
      <c r="Y4">
        <f>$B4*'Time Series Scaling Factors'!Y55</f>
        <v>9849558999999998</v>
      </c>
      <c r="Z4">
        <f>$B4*'Time Series Scaling Factors'!Z55</f>
        <v>9859168000000000</v>
      </c>
      <c r="AA4">
        <f>$B4*'Time Series Scaling Factors'!AA55</f>
        <v>9902310999999998</v>
      </c>
      <c r="AB4">
        <f>$B4*'Time Series Scaling Factors'!AB55</f>
        <v>9892518000000000</v>
      </c>
      <c r="AC4">
        <f>$B4*'Time Series Scaling Factors'!AC55</f>
        <v>9880074999999998</v>
      </c>
      <c r="AD4">
        <f>$B4*'Time Series Scaling Factors'!AD55</f>
        <v>9869707999999998</v>
      </c>
      <c r="AE4">
        <f>$B4*'Time Series Scaling Factors'!AE55</f>
        <v>9870767000000000</v>
      </c>
      <c r="AF4">
        <f>$B4*'Time Series Scaling Factors'!AF55</f>
        <v>9844450000000000</v>
      </c>
      <c r="AG4">
        <f>$B4*'Time Series Scaling Factors'!AG55</f>
        <v>9835687999999998</v>
      </c>
    </row>
    <row r="5" spans="1:35" x14ac:dyDescent="0.35">
      <c r="A5" s="31" t="s">
        <v>246</v>
      </c>
      <c r="B5" s="29">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row>
    <row r="6" spans="1:35" x14ac:dyDescent="0.35">
      <c r="A6" s="31" t="s">
        <v>247</v>
      </c>
      <c r="B6" s="29">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row>
    <row r="7" spans="1:35" x14ac:dyDescent="0.35">
      <c r="A7" s="31" t="s">
        <v>248</v>
      </c>
      <c r="B7" s="29">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row>
    <row r="8" spans="1:35" x14ac:dyDescent="0.35">
      <c r="A8" s="31" t="s">
        <v>249</v>
      </c>
      <c r="B8" s="29">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row>
    <row r="9" spans="1:35" x14ac:dyDescent="0.35">
      <c r="A9" s="31" t="s">
        <v>238</v>
      </c>
      <c r="B9" s="29">
        <f>'Start Year Data'!D33</f>
        <v>124444981024000</v>
      </c>
      <c r="C9">
        <f>$B9*'Time Series Scaling Factors'!C60</f>
        <v>124444981024000</v>
      </c>
      <c r="D9">
        <f>$B9*'Time Series Scaling Factors'!D60</f>
        <v>124444981024000</v>
      </c>
      <c r="E9">
        <f>$B9*'Time Series Scaling Factors'!E60</f>
        <v>124444981024000</v>
      </c>
      <c r="F9">
        <f>$B9*'Time Series Scaling Factors'!F60</f>
        <v>124444981024000</v>
      </c>
      <c r="G9">
        <f>$B9*'Time Series Scaling Factors'!G60</f>
        <v>124444981024000</v>
      </c>
      <c r="H9">
        <f>$B9*'Time Series Scaling Factors'!H60</f>
        <v>124444981024000</v>
      </c>
      <c r="I9">
        <f>$B9*'Time Series Scaling Factors'!I60</f>
        <v>124444981024000</v>
      </c>
      <c r="J9">
        <f>$B9*'Time Series Scaling Factors'!J60</f>
        <v>124444981024000</v>
      </c>
      <c r="K9">
        <f>$B9*'Time Series Scaling Factors'!K60</f>
        <v>124444981024000</v>
      </c>
      <c r="L9">
        <f>$B9*'Time Series Scaling Factors'!L60</f>
        <v>124444981024000</v>
      </c>
      <c r="M9">
        <f>$B9*'Time Series Scaling Factors'!M60</f>
        <v>124444981024000</v>
      </c>
      <c r="N9">
        <f>$B9*'Time Series Scaling Factors'!N60</f>
        <v>124444981024000</v>
      </c>
      <c r="O9">
        <f>$B9*'Time Series Scaling Factors'!O60</f>
        <v>124444981024000</v>
      </c>
      <c r="P9">
        <f>$B9*'Time Series Scaling Factors'!P60</f>
        <v>124444981024000</v>
      </c>
      <c r="Q9">
        <f>$B9*'Time Series Scaling Factors'!Q60</f>
        <v>124444981024000</v>
      </c>
      <c r="R9">
        <f>$B9*'Time Series Scaling Factors'!R60</f>
        <v>124444981024000</v>
      </c>
      <c r="S9">
        <f>$B9*'Time Series Scaling Factors'!S60</f>
        <v>124444981024000</v>
      </c>
      <c r="T9">
        <f>$B9*'Time Series Scaling Factors'!T60</f>
        <v>124444981024000</v>
      </c>
      <c r="U9">
        <f>$B9*'Time Series Scaling Factors'!U60</f>
        <v>124444981024000</v>
      </c>
      <c r="V9">
        <f>$B9*'Time Series Scaling Factors'!V60</f>
        <v>124444981024000</v>
      </c>
      <c r="W9">
        <f>$B9*'Time Series Scaling Factors'!W60</f>
        <v>124444981024000</v>
      </c>
      <c r="X9">
        <f>$B9*'Time Series Scaling Factors'!X60</f>
        <v>124444981024000</v>
      </c>
      <c r="Y9">
        <f>$B9*'Time Series Scaling Factors'!Y60</f>
        <v>124444981024000</v>
      </c>
      <c r="Z9">
        <f>$B9*'Time Series Scaling Factors'!Z60</f>
        <v>124444981024000</v>
      </c>
      <c r="AA9">
        <f>$B9*'Time Series Scaling Factors'!AA60</f>
        <v>124444981024000</v>
      </c>
      <c r="AB9">
        <f>$B9*'Time Series Scaling Factors'!AB60</f>
        <v>124444981024000</v>
      </c>
      <c r="AC9">
        <f>$B9*'Time Series Scaling Factors'!AC60</f>
        <v>124444981024000</v>
      </c>
      <c r="AD9">
        <f>$B9*'Time Series Scaling Factors'!AD60</f>
        <v>124444981024000</v>
      </c>
      <c r="AE9">
        <f>$B9*'Time Series Scaling Factors'!AE60</f>
        <v>124444981024000</v>
      </c>
      <c r="AF9">
        <f>$B9*'Time Series Scaling Factors'!AF60</f>
        <v>124444981024000</v>
      </c>
      <c r="AG9">
        <f>$B9*'Time Series Scaling Factors'!AG60</f>
        <v>124444981024000</v>
      </c>
    </row>
    <row r="10" spans="1:35" x14ac:dyDescent="0.35">
      <c r="A10" s="31" t="s">
        <v>239</v>
      </c>
      <c r="B10" s="29">
        <f>'Start Year Data'!D34</f>
        <v>1381937220783000</v>
      </c>
      <c r="C10">
        <f>$B10*'Time Series Scaling Factors'!C61</f>
        <v>1628431536724950</v>
      </c>
      <c r="D10">
        <f>$B10*'Time Series Scaling Factors'!D61</f>
        <v>1384769179921512</v>
      </c>
      <c r="E10">
        <f>$B10*'Time Series Scaling Factors'!E61</f>
        <v>1516454328179728</v>
      </c>
      <c r="F10">
        <f>$B10*'Time Series Scaling Factors'!F61</f>
        <v>1578028605869029.8</v>
      </c>
      <c r="G10">
        <f>$B10*'Time Series Scaling Factors'!G61</f>
        <v>1608985516613176.8</v>
      </c>
      <c r="H10">
        <f>$B10*'Time Series Scaling Factors'!H61</f>
        <v>1642114001529723.8</v>
      </c>
      <c r="I10">
        <f>$B10*'Time Series Scaling Factors'!I61</f>
        <v>1633426298004983.5</v>
      </c>
      <c r="J10">
        <f>$B10*'Time Series Scaling Factors'!J61</f>
        <v>1637469624954767.8</v>
      </c>
      <c r="K10">
        <f>$B10*'Time Series Scaling Factors'!K61</f>
        <v>1641069716080178.8</v>
      </c>
      <c r="L10">
        <f>$B10*'Time Series Scaling Factors'!L61</f>
        <v>1634069552684381</v>
      </c>
      <c r="M10">
        <f>$B10*'Time Series Scaling Factors'!M61</f>
        <v>1640388476851979</v>
      </c>
      <c r="N10">
        <f>$B10*'Time Series Scaling Factors'!N61</f>
        <v>1633099250212242.3</v>
      </c>
      <c r="O10">
        <f>$B10*'Time Series Scaling Factors'!O61</f>
        <v>1639267560264762</v>
      </c>
      <c r="P10">
        <f>$B10*'Time Series Scaling Factors'!P61</f>
        <v>1619993091285163.3</v>
      </c>
      <c r="Q10">
        <f>$B10*'Time Series Scaling Factors'!Q61</f>
        <v>1630928420834917</v>
      </c>
      <c r="R10">
        <f>$B10*'Time Series Scaling Factors'!R61</f>
        <v>1635910603353691.5</v>
      </c>
      <c r="S10">
        <f>$B10*'Time Series Scaling Factors'!S61</f>
        <v>1622575461318688.5</v>
      </c>
      <c r="T10">
        <f>$B10*'Time Series Scaling Factors'!T61</f>
        <v>1609171467116792.8</v>
      </c>
      <c r="U10">
        <f>$B10*'Time Series Scaling Factors'!U61</f>
        <v>1612241429659131.8</v>
      </c>
      <c r="V10">
        <f>$B10*'Time Series Scaling Factors'!V61</f>
        <v>1617053136860839.8</v>
      </c>
      <c r="W10">
        <f>$B10*'Time Series Scaling Factors'!W61</f>
        <v>1614514875246730.3</v>
      </c>
      <c r="X10">
        <f>$B10*'Time Series Scaling Factors'!X61</f>
        <v>1617790070209615.3</v>
      </c>
      <c r="Y10">
        <f>$B10*'Time Series Scaling Factors'!Y61</f>
        <v>1605858122095088.5</v>
      </c>
      <c r="Z10">
        <f>$B10*'Time Series Scaling Factors'!Z61</f>
        <v>1575804316756352.5</v>
      </c>
      <c r="AA10">
        <f>$B10*'Time Series Scaling Factors'!AA61</f>
        <v>1588123392799635.5</v>
      </c>
      <c r="AB10">
        <f>$B10*'Time Series Scaling Factors'!AB61</f>
        <v>1565077943602518</v>
      </c>
      <c r="AC10">
        <f>$B10*'Time Series Scaling Factors'!AC61</f>
        <v>1534408109982110.8</v>
      </c>
      <c r="AD10">
        <f>$B10*'Time Series Scaling Factors'!AD61</f>
        <v>1536306509872162.5</v>
      </c>
      <c r="AE10">
        <f>$B10*'Time Series Scaling Factors'!AE61</f>
        <v>1531655347386527.3</v>
      </c>
      <c r="AF10">
        <f>$B10*'Time Series Scaling Factors'!AF61</f>
        <v>1531214014927344.8</v>
      </c>
      <c r="AG10">
        <f>$B10*'Time Series Scaling Factors'!AG61</f>
        <v>1505581064886187.8</v>
      </c>
    </row>
    <row r="11" spans="1:35" x14ac:dyDescent="0.35">
      <c r="A11" s="31" t="s">
        <v>250</v>
      </c>
      <c r="B11" s="29">
        <f>'Start Year Data'!D35</f>
        <v>2936702875000000</v>
      </c>
      <c r="C11">
        <f>$B11*'Time Series Scaling Factors'!C62</f>
        <v>3460518686175369.5</v>
      </c>
      <c r="D11">
        <f>$B11*'Time Series Scaling Factors'!D62</f>
        <v>2942720964981858</v>
      </c>
      <c r="E11">
        <f>$B11*'Time Series Scaling Factors'!E62</f>
        <v>3222560126753324</v>
      </c>
      <c r="F11">
        <f>$B11*'Time Series Scaling Factors'!F62</f>
        <v>3353409311214660</v>
      </c>
      <c r="G11">
        <f>$B11*'Time Series Scaling Factors'!G62</f>
        <v>3419194679331415</v>
      </c>
      <c r="H11">
        <f>$B11*'Time Series Scaling Factors'!H62</f>
        <v>3489594778146102.5</v>
      </c>
      <c r="I11">
        <f>$B11*'Time Series Scaling Factors'!I62</f>
        <v>3471132865741864</v>
      </c>
      <c r="J11">
        <f>$B11*'Time Series Scaling Factors'!J62</f>
        <v>3479725187954061.5</v>
      </c>
      <c r="K11">
        <f>$B11*'Time Series Scaling Factors'!K62</f>
        <v>3487375606366170</v>
      </c>
      <c r="L11">
        <f>$B11*'Time Series Scaling Factors'!L62</f>
        <v>3472499822096997</v>
      </c>
      <c r="M11">
        <f>$B11*'Time Series Scaling Factors'!M62</f>
        <v>3485927930473278.5</v>
      </c>
      <c r="N11">
        <f>$B11*'Time Series Scaling Factors'!N62</f>
        <v>3470437868763158</v>
      </c>
      <c r="O11">
        <f>$B11*'Time Series Scaling Factors'!O62</f>
        <v>3483545912741351.5</v>
      </c>
      <c r="P11">
        <f>$B11*'Time Series Scaling Factors'!P62</f>
        <v>3442586462764011</v>
      </c>
      <c r="Q11">
        <f>$B11*'Time Series Scaling Factors'!Q62</f>
        <v>3465824720801260.5</v>
      </c>
      <c r="R11">
        <f>$B11*'Time Series Scaling Factors'!R62</f>
        <v>3476412169714728</v>
      </c>
      <c r="S11">
        <f>$B11*'Time Series Scaling Factors'!S62</f>
        <v>3448074160314751.5</v>
      </c>
      <c r="T11">
        <f>$B11*'Time Series Scaling Factors'!T62</f>
        <v>3419589835761363</v>
      </c>
      <c r="U11">
        <f>$B11*'Time Series Scaling Factors'!U62</f>
        <v>3426113697836024.5</v>
      </c>
      <c r="V11">
        <f>$B11*'Time Series Scaling Factors'!V62</f>
        <v>3436338876057150.5</v>
      </c>
      <c r="W11">
        <f>$B11*'Time Series Scaling Factors'!W62</f>
        <v>3430944911651564.5</v>
      </c>
      <c r="X11">
        <f>$B11*'Time Series Scaling Factors'!X62</f>
        <v>3437904905433511</v>
      </c>
      <c r="Y11">
        <f>$B11*'Time Series Scaling Factors'!Y62</f>
        <v>3412548770722538</v>
      </c>
      <c r="Z11">
        <f>$B11*'Time Series Scaling Factors'!Z62</f>
        <v>3348682557977396.5</v>
      </c>
      <c r="AA11">
        <f>$B11*'Time Series Scaling Factors'!AA62</f>
        <v>3374861363707193</v>
      </c>
      <c r="AB11">
        <f>$B11*'Time Series Scaling Factors'!AB62</f>
        <v>3325888345327606</v>
      </c>
      <c r="AC11">
        <f>$B11*'Time Series Scaling Factors'!AC62</f>
        <v>3260713034022372.5</v>
      </c>
      <c r="AD11">
        <f>$B11*'Time Series Scaling Factors'!AD62</f>
        <v>3264747252314760</v>
      </c>
      <c r="AE11">
        <f>$B11*'Time Series Scaling Factors'!AE62</f>
        <v>3254863241638850</v>
      </c>
      <c r="AF11">
        <f>$B11*'Time Series Scaling Factors'!AF62</f>
        <v>3253925382608627</v>
      </c>
      <c r="AG11">
        <f>$B11*'Time Series Scaling Factors'!AG62</f>
        <v>3199453763385616.5</v>
      </c>
    </row>
    <row r="12" spans="1:35" x14ac:dyDescent="0.35">
      <c r="A12" s="31" t="s">
        <v>251</v>
      </c>
      <c r="B12" s="29">
        <f>'Start Year Data'!D36</f>
        <v>132183114996000</v>
      </c>
      <c r="C12">
        <f>$B12*'Time Series Scaling Factors'!C63</f>
        <v>155760442547503.47</v>
      </c>
      <c r="D12">
        <f>$B12*'Time Series Scaling Factors'!D63</f>
        <v>132453993567645.83</v>
      </c>
      <c r="E12">
        <f>$B12*'Time Series Scaling Factors'!E63</f>
        <v>145049756120172.34</v>
      </c>
      <c r="F12">
        <f>$B12*'Time Series Scaling Factors'!F63</f>
        <v>150939372309820.25</v>
      </c>
      <c r="G12">
        <f>$B12*'Time Series Scaling Factors'!G63</f>
        <v>153900419187547.47</v>
      </c>
      <c r="H12">
        <f>$B12*'Time Series Scaling Factors'!H63</f>
        <v>157069178423141.44</v>
      </c>
      <c r="I12">
        <f>$B12*'Time Series Scaling Factors'!I63</f>
        <v>156238194427058.56</v>
      </c>
      <c r="J12">
        <f>$B12*'Time Series Scaling Factors'!J63</f>
        <v>156624941048491.13</v>
      </c>
      <c r="K12">
        <f>$B12*'Time Series Scaling Factors'!K63</f>
        <v>156969291900374.72</v>
      </c>
      <c r="L12">
        <f>$B12*'Time Series Scaling Factors'!L63</f>
        <v>156299722118750.91</v>
      </c>
      <c r="M12">
        <f>$B12*'Time Series Scaling Factors'!M63</f>
        <v>156904130964055.28</v>
      </c>
      <c r="N12">
        <f>$B12*'Time Series Scaling Factors'!N63</f>
        <v>156206912111663.22</v>
      </c>
      <c r="O12">
        <f>$B12*'Time Series Scaling Factors'!O63</f>
        <v>156796914627509.22</v>
      </c>
      <c r="P12">
        <f>$B12*'Time Series Scaling Factors'!P63</f>
        <v>154953300235117.66</v>
      </c>
      <c r="Q12">
        <f>$B12*'Time Series Scaling Factors'!Q63</f>
        <v>155999270993887.19</v>
      </c>
      <c r="R12">
        <f>$B12*'Time Series Scaling Factors'!R63</f>
        <v>156475819707465.56</v>
      </c>
      <c r="S12">
        <f>$B12*'Time Series Scaling Factors'!S63</f>
        <v>155200305460803.88</v>
      </c>
      <c r="T12">
        <f>$B12*'Time Series Scaling Factors'!T63</f>
        <v>153918205463532.63</v>
      </c>
      <c r="U12">
        <f>$B12*'Time Series Scaling Factors'!U63</f>
        <v>154211849201948.97</v>
      </c>
      <c r="V12">
        <f>$B12*'Time Series Scaling Factors'!V63</f>
        <v>154672091850316.22</v>
      </c>
      <c r="W12">
        <f>$B12*'Time Series Scaling Factors'!W63</f>
        <v>154429305621114.25</v>
      </c>
      <c r="X12">
        <f>$B12*'Time Series Scaling Factors'!X63</f>
        <v>154742579962309.03</v>
      </c>
      <c r="Y12">
        <f>$B12*'Time Series Scaling Factors'!Y63</f>
        <v>153601282046579.44</v>
      </c>
      <c r="Z12">
        <f>$B12*'Time Series Scaling Factors'!Z63</f>
        <v>150726617736643.06</v>
      </c>
      <c r="AA12">
        <f>$B12*'Time Series Scaling Factors'!AA63</f>
        <v>151904944668420.13</v>
      </c>
      <c r="AB12">
        <f>$B12*'Time Series Scaling Factors'!AB63</f>
        <v>149700633781105.66</v>
      </c>
      <c r="AC12">
        <f>$B12*'Time Series Scaling Factors'!AC63</f>
        <v>146767046000571.41</v>
      </c>
      <c r="AD12">
        <f>$B12*'Time Series Scaling Factors'!AD63</f>
        <v>146948629076272.13</v>
      </c>
      <c r="AE12">
        <f>$B12*'Time Series Scaling Factors'!AE63</f>
        <v>146503742625239.69</v>
      </c>
      <c r="AF12">
        <f>$B12*'Time Series Scaling Factors'!AF63</f>
        <v>146461528913700.34</v>
      </c>
      <c r="AG12">
        <f>$B12*'Time Series Scaling Factors'!AG63</f>
        <v>144009722035630.16</v>
      </c>
    </row>
    <row r="13" spans="1:35" x14ac:dyDescent="0.35">
      <c r="A13" s="31" t="s">
        <v>252</v>
      </c>
      <c r="B13" s="29">
        <f>'Start Year Data'!D37</f>
        <v>11939852000000</v>
      </c>
      <c r="C13">
        <f>$B13*'Time Series Scaling Factors'!C64</f>
        <v>14069547623597.555</v>
      </c>
      <c r="D13">
        <f>$B13*'Time Series Scaling Factors'!D64</f>
        <v>11964319951564.922</v>
      </c>
      <c r="E13">
        <f>$B13*'Time Series Scaling Factors'!E64</f>
        <v>13102071476855.119</v>
      </c>
      <c r="F13">
        <f>$B13*'Time Series Scaling Factors'!F64</f>
        <v>13634069422608.844</v>
      </c>
      <c r="G13">
        <f>$B13*'Time Series Scaling Factors'!G64</f>
        <v>13901535214182.863</v>
      </c>
      <c r="H13">
        <f>$B13*'Time Series Scaling Factors'!H64</f>
        <v>14187763272114.24</v>
      </c>
      <c r="I13">
        <f>$B13*'Time Series Scaling Factors'!I64</f>
        <v>14112702051716.324</v>
      </c>
      <c r="J13">
        <f>$B13*'Time Series Scaling Factors'!J64</f>
        <v>14147636146146.953</v>
      </c>
      <c r="K13">
        <f>$B13*'Time Series Scaling Factors'!K64</f>
        <v>14178740710505.938</v>
      </c>
      <c r="L13">
        <f>$B13*'Time Series Scaling Factors'!L64</f>
        <v>14118259732307.604</v>
      </c>
      <c r="M13">
        <f>$B13*'Time Series Scaling Factors'!M64</f>
        <v>14172854845765.504</v>
      </c>
      <c r="N13">
        <f>$B13*'Time Series Scaling Factors'!N64</f>
        <v>14109876379042.102</v>
      </c>
      <c r="O13">
        <f>$B13*'Time Series Scaling Factors'!O64</f>
        <v>14163170195873.715</v>
      </c>
      <c r="P13">
        <f>$B13*'Time Series Scaling Factors'!P64</f>
        <v>13996639977616.328</v>
      </c>
      <c r="Q13">
        <f>$B13*'Time Series Scaling Factors'!Q64</f>
        <v>14091120547668.063</v>
      </c>
      <c r="R13">
        <f>$B13*'Time Series Scaling Factors'!R64</f>
        <v>14134166296068.592</v>
      </c>
      <c r="S13">
        <f>$B13*'Time Series Scaling Factors'!S64</f>
        <v>14018951494771.975</v>
      </c>
      <c r="T13">
        <f>$B13*'Time Series Scaling Factors'!T64</f>
        <v>13903141815017.627</v>
      </c>
      <c r="U13">
        <f>$B13*'Time Series Scaling Factors'!U64</f>
        <v>13929666101251.34</v>
      </c>
      <c r="V13">
        <f>$B13*'Time Series Scaling Factors'!V64</f>
        <v>13971238953470.471</v>
      </c>
      <c r="W13">
        <f>$B13*'Time Series Scaling Factors'!W64</f>
        <v>13949308530326.807</v>
      </c>
      <c r="X13">
        <f>$B13*'Time Series Scaling Factors'!X64</f>
        <v>13977606011963.371</v>
      </c>
      <c r="Y13">
        <f>$B13*'Time Series Scaling Factors'!Y64</f>
        <v>13874514719235.611</v>
      </c>
      <c r="Z13">
        <f>$B13*'Time Series Scaling Factors'!Z64</f>
        <v>13614851702432.285</v>
      </c>
      <c r="AA13">
        <f>$B13*'Time Series Scaling Factors'!AA64</f>
        <v>13721287756488.492</v>
      </c>
      <c r="AB13">
        <f>$B13*'Time Series Scaling Factors'!AB64</f>
        <v>13522176502699.99</v>
      </c>
      <c r="AC13">
        <f>$B13*'Time Series Scaling Factors'!AC64</f>
        <v>13257191039695.525</v>
      </c>
      <c r="AD13">
        <f>$B13*'Time Series Scaling Factors'!AD64</f>
        <v>13273593097171.906</v>
      </c>
      <c r="AE13">
        <f>$B13*'Time Series Scaling Factors'!AE64</f>
        <v>13233407341356.625</v>
      </c>
      <c r="AF13">
        <f>$B13*'Time Series Scaling Factors'!AF64</f>
        <v>13229594256242.346</v>
      </c>
      <c r="AG13">
        <f>$B13*'Time Series Scaling Factors'!AG64</f>
        <v>13008127155413.119</v>
      </c>
    </row>
    <row r="14" spans="1:35" x14ac:dyDescent="0.35">
      <c r="A14" s="31" t="s">
        <v>241</v>
      </c>
      <c r="B14" s="29">
        <f>'Start Year Data'!D38</f>
        <v>393656760000000</v>
      </c>
      <c r="C14">
        <f>$B14*'Time Series Scaling Factors'!C65</f>
        <v>463872796092540.63</v>
      </c>
      <c r="D14">
        <f>$B14*'Time Series Scaling Factors'!D65</f>
        <v>394463468034310.94</v>
      </c>
      <c r="E14">
        <f>$B14*'Time Series Scaling Factors'!E65</f>
        <v>431975120534760.5</v>
      </c>
      <c r="F14">
        <f>$B14*'Time Series Scaling Factors'!F65</f>
        <v>449515085657616.88</v>
      </c>
      <c r="G14">
        <f>$B14*'Time Series Scaling Factors'!G65</f>
        <v>458333429211780.19</v>
      </c>
      <c r="H14">
        <f>$B14*'Time Series Scaling Factors'!H65</f>
        <v>467770364435630.38</v>
      </c>
      <c r="I14">
        <f>$B14*'Time Series Scaling Factors'!I65</f>
        <v>465295597007735.13</v>
      </c>
      <c r="J14">
        <f>$B14*'Time Series Scaling Factors'!J65</f>
        <v>466447373631691.25</v>
      </c>
      <c r="K14">
        <f>$B14*'Time Series Scaling Factors'!K65</f>
        <v>467472890700643.94</v>
      </c>
      <c r="L14">
        <f>$B14*'Time Series Scaling Factors'!L65</f>
        <v>465478833662149.13</v>
      </c>
      <c r="M14">
        <f>$B14*'Time Series Scaling Factors'!M65</f>
        <v>467278833819242.31</v>
      </c>
      <c r="N14">
        <f>$B14*'Time Series Scaling Factors'!N65</f>
        <v>465202434617635.63</v>
      </c>
      <c r="O14">
        <f>$B14*'Time Series Scaling Factors'!O65</f>
        <v>466959531042446.13</v>
      </c>
      <c r="P14">
        <f>$B14*'Time Series Scaling Factors'!P65</f>
        <v>461469031984225.25</v>
      </c>
      <c r="Q14">
        <f>$B14*'Time Series Scaling Factors'!Q65</f>
        <v>464584055109262.25</v>
      </c>
      <c r="R14">
        <f>$B14*'Time Series Scaling Factors'!R65</f>
        <v>466003272855606.81</v>
      </c>
      <c r="S14">
        <f>$B14*'Time Series Scaling Factors'!S65</f>
        <v>462204642405039.25</v>
      </c>
      <c r="T14">
        <f>$B14*'Time Series Scaling Factors'!T65</f>
        <v>458386398819713.88</v>
      </c>
      <c r="U14">
        <f>$B14*'Time Series Scaling Factors'!U65</f>
        <v>459260904180423.19</v>
      </c>
      <c r="V14">
        <f>$B14*'Time Series Scaling Factors'!V65</f>
        <v>460631560559458.88</v>
      </c>
      <c r="W14">
        <f>$B14*'Time Series Scaling Factors'!W65</f>
        <v>459908514803099.13</v>
      </c>
      <c r="X14">
        <f>$B14*'Time Series Scaling Factors'!X65</f>
        <v>460841482392413.44</v>
      </c>
      <c r="Y14">
        <f>$B14*'Time Series Scaling Factors'!Y65</f>
        <v>457442563856453.19</v>
      </c>
      <c r="Z14">
        <f>$B14*'Time Series Scaling Factors'!Z65</f>
        <v>448881477681631</v>
      </c>
      <c r="AA14">
        <f>$B14*'Time Series Scaling Factors'!AA65</f>
        <v>452390672953645.44</v>
      </c>
      <c r="AB14">
        <f>$B14*'Time Series Scaling Factors'!AB65</f>
        <v>445825977591766.63</v>
      </c>
      <c r="AC14">
        <f>$B14*'Time Series Scaling Factors'!AC65</f>
        <v>437089410437212.44</v>
      </c>
      <c r="AD14">
        <f>$B14*'Time Series Scaling Factors'!AD65</f>
        <v>437630186051808.5</v>
      </c>
      <c r="AE14">
        <f>$B14*'Time Series Scaling Factors'!AE65</f>
        <v>436305262222568.81</v>
      </c>
      <c r="AF14">
        <f>$B14*'Time Series Scaling Factors'!AF65</f>
        <v>436179544857588.81</v>
      </c>
      <c r="AG14">
        <f>$B14*'Time Series Scaling Factors'!AG65</f>
        <v>428877777519180.75</v>
      </c>
    </row>
    <row r="15" spans="1:35" x14ac:dyDescent="0.35">
      <c r="A15" s="31" t="s">
        <v>253</v>
      </c>
      <c r="B15" s="29">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row>
    <row r="16" spans="1:35" x14ac:dyDescent="0.35">
      <c r="A16" s="31" t="s">
        <v>254</v>
      </c>
      <c r="B16" s="29">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row>
    <row r="17" spans="1:33" x14ac:dyDescent="0.35">
      <c r="A17" s="31" t="s">
        <v>255</v>
      </c>
      <c r="B17" s="29">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row>
    <row r="18" spans="1:33" x14ac:dyDescent="0.35">
      <c r="A18" s="31" t="s">
        <v>242</v>
      </c>
      <c r="B18" s="29">
        <f>'Start Year Data'!D42</f>
        <v>2408884127644000</v>
      </c>
      <c r="C18">
        <f>$B18*'Time Series Scaling Factors'!C69</f>
        <v>2838553606327407.5</v>
      </c>
      <c r="D18">
        <f>$B18*'Time Series Scaling Factors'!D69</f>
        <v>2413820575780937</v>
      </c>
      <c r="E18">
        <f>$B18*'Time Series Scaling Factors'!E69</f>
        <v>2643363755250356.5</v>
      </c>
      <c r="F18">
        <f>$B18*'Time Series Scaling Factors'!F69</f>
        <v>2750695186784462.5</v>
      </c>
      <c r="G18">
        <f>$B18*'Time Series Scaling Factors'!G69</f>
        <v>2804656835556189</v>
      </c>
      <c r="H18">
        <f>$B18*'Time Series Scaling Factors'!H69</f>
        <v>2862403801401097.5</v>
      </c>
      <c r="I18">
        <f>$B18*'Time Series Scaling Factors'!I69</f>
        <v>2847260080824148</v>
      </c>
      <c r="J18">
        <f>$B18*'Time Series Scaling Factors'!J69</f>
        <v>2854308089927406.5</v>
      </c>
      <c r="K18">
        <f>$B18*'Time Series Scaling Factors'!K69</f>
        <v>2860583485249027</v>
      </c>
      <c r="L18">
        <f>$B18*'Time Series Scaling Factors'!L69</f>
        <v>2848381351721212</v>
      </c>
      <c r="M18">
        <f>$B18*'Time Series Scaling Factors'!M69</f>
        <v>2859396002677996</v>
      </c>
      <c r="N18">
        <f>$B18*'Time Series Scaling Factors'!N69</f>
        <v>2846689996868765</v>
      </c>
      <c r="O18">
        <f>$B18*'Time Series Scaling Factors'!O69</f>
        <v>2857442109161885.5</v>
      </c>
      <c r="P18">
        <f>$B18*'Time Series Scaling Factors'!P69</f>
        <v>2823844372813619.5</v>
      </c>
      <c r="Q18">
        <f>$B18*'Time Series Scaling Factors'!Q69</f>
        <v>2842905978063700</v>
      </c>
      <c r="R18">
        <f>$B18*'Time Series Scaling Factors'!R69</f>
        <v>2851590526254464.5</v>
      </c>
      <c r="S18">
        <f>$B18*'Time Series Scaling Factors'!S69</f>
        <v>2828345756879343</v>
      </c>
      <c r="T18">
        <f>$B18*'Time Series Scaling Factors'!T69</f>
        <v>2804980969829404.5</v>
      </c>
      <c r="U18">
        <f>$B18*'Time Series Scaling Factors'!U69</f>
        <v>2810332286755734.5</v>
      </c>
      <c r="V18">
        <f>$B18*'Time Series Scaling Factors'!V69</f>
        <v>2818719675799715.5</v>
      </c>
      <c r="W18">
        <f>$B18*'Time Series Scaling Factors'!W69</f>
        <v>2814295178056922</v>
      </c>
      <c r="X18">
        <f>$B18*'Time Series Scaling Factors'!X69</f>
        <v>2820004239975497</v>
      </c>
      <c r="Y18">
        <f>$B18*'Time Series Scaling Factors'!Y69</f>
        <v>2799205407732835.5</v>
      </c>
      <c r="Z18">
        <f>$B18*'Time Series Scaling Factors'!Z69</f>
        <v>2746817981178998</v>
      </c>
      <c r="AA18">
        <f>$B18*'Time Series Scaling Factors'!AA69</f>
        <v>2768291624338482.5</v>
      </c>
      <c r="AB18">
        <f>$B18*'Time Series Scaling Factors'!AB69</f>
        <v>2728120612261748.5</v>
      </c>
      <c r="AC18">
        <f>$B18*'Time Series Scaling Factors'!AC69</f>
        <v>2674659373723125.5</v>
      </c>
      <c r="AD18">
        <f>$B18*'Time Series Scaling Factors'!AD69</f>
        <v>2677968514901388</v>
      </c>
      <c r="AE18">
        <f>$B18*'Time Series Scaling Factors'!AE69</f>
        <v>2669860974762631.5</v>
      </c>
      <c r="AF18">
        <f>$B18*'Time Series Scaling Factors'!AF69</f>
        <v>2669091678777292.5</v>
      </c>
      <c r="AG18">
        <f>$B18*'Time Series Scaling Factors'!AG69</f>
        <v>2624410339010028</v>
      </c>
    </row>
    <row r="19" spans="1:33" x14ac:dyDescent="0.35">
      <c r="A19" s="31" t="s">
        <v>256</v>
      </c>
      <c r="B19" s="29">
        <f>'Start Year Data'!D43</f>
        <v>705652880000000</v>
      </c>
      <c r="C19">
        <f>$B19*'Time Series Scaling Factors'!C70</f>
        <v>831519251736853.25</v>
      </c>
      <c r="D19">
        <f>$B19*'Time Series Scaling Factors'!D70</f>
        <v>707098951566840.75</v>
      </c>
      <c r="E19">
        <f>$B19*'Time Series Scaling Factors'!E70</f>
        <v>774340793471197.88</v>
      </c>
      <c r="F19">
        <f>$B19*'Time Series Scaling Factors'!F70</f>
        <v>805782211888712.5</v>
      </c>
      <c r="G19">
        <f>$B19*'Time Series Scaling Factors'!G70</f>
        <v>821589611019429.25</v>
      </c>
      <c r="H19">
        <f>$B19*'Time Series Scaling Factors'!H70</f>
        <v>838505872076608.5</v>
      </c>
      <c r="I19">
        <f>$B19*'Time Series Scaling Factors'!I70</f>
        <v>834069706004356.88</v>
      </c>
      <c r="J19">
        <f>$B19*'Time Series Scaling Factors'!J70</f>
        <v>836134333300002.25</v>
      </c>
      <c r="K19">
        <f>$B19*'Time Series Scaling Factors'!K70</f>
        <v>837972632922230.63</v>
      </c>
      <c r="L19">
        <f>$B19*'Time Series Scaling Factors'!L70</f>
        <v>834398168477372.25</v>
      </c>
      <c r="M19">
        <f>$B19*'Time Series Scaling Factors'!M70</f>
        <v>837624774556366.63</v>
      </c>
      <c r="N19">
        <f>$B19*'Time Series Scaling Factors'!N70</f>
        <v>833902706944360</v>
      </c>
      <c r="O19">
        <f>$B19*'Time Series Scaling Factors'!O70</f>
        <v>837052405561513.75</v>
      </c>
      <c r="P19">
        <f>$B19*'Time Series Scaling Factors'!P70</f>
        <v>827210363288263.25</v>
      </c>
      <c r="Q19">
        <f>$B19*'Time Series Scaling Factors'!Q70</f>
        <v>832794225329522.13</v>
      </c>
      <c r="R19">
        <f>$B19*'Time Series Scaling Factors'!R70</f>
        <v>835338256556256.75</v>
      </c>
      <c r="S19">
        <f>$B19*'Time Series Scaling Factors'!S70</f>
        <v>828528988204053.88</v>
      </c>
      <c r="T19">
        <f>$B19*'Time Series Scaling Factors'!T70</f>
        <v>821684562155009.5</v>
      </c>
      <c r="U19">
        <f>$B19*'Time Series Scaling Factors'!U70</f>
        <v>823252164414297.5</v>
      </c>
      <c r="V19">
        <f>$B19*'Time Series Scaling Factors'!V70</f>
        <v>825709146535871.88</v>
      </c>
      <c r="W19">
        <f>$B19*'Time Series Scaling Factors'!W70</f>
        <v>824413044519620.38</v>
      </c>
      <c r="X19">
        <f>$B19*'Time Series Scaling Factors'!X70</f>
        <v>826085443759878.13</v>
      </c>
      <c r="Y19">
        <f>$B19*'Time Series Scaling Factors'!Y70</f>
        <v>819992682508208.63</v>
      </c>
      <c r="Z19">
        <f>$B19*'Time Series Scaling Factors'!Z70</f>
        <v>804646432350605.75</v>
      </c>
      <c r="AA19">
        <f>$B19*'Time Series Scaling Factors'!AA70</f>
        <v>810936871133314.13</v>
      </c>
      <c r="AB19">
        <f>$B19*'Time Series Scaling Factors'!AB70</f>
        <v>799169268848439.38</v>
      </c>
      <c r="AC19">
        <f>$B19*'Time Series Scaling Factors'!AC70</f>
        <v>783508458720538.75</v>
      </c>
      <c r="AD19">
        <f>$B19*'Time Series Scaling Factors'!AD70</f>
        <v>784477830794508.63</v>
      </c>
      <c r="AE19">
        <f>$B19*'Time Series Scaling Factors'!AE70</f>
        <v>782102826956435</v>
      </c>
      <c r="AF19">
        <f>$B19*'Time Series Scaling Factors'!AF70</f>
        <v>781877471190502.88</v>
      </c>
      <c r="AG19">
        <f>$B19*'Time Series Scaling Factors'!AG70</f>
        <v>768788624065313</v>
      </c>
    </row>
    <row r="20" spans="1:33" x14ac:dyDescent="0.35">
      <c r="A20" s="31" t="s">
        <v>243</v>
      </c>
      <c r="B20" s="29">
        <f>'Start Year Data'!D44</f>
        <v>1475922862260000</v>
      </c>
      <c r="C20">
        <f>$B20*'Time Series Scaling Factors'!C71</f>
        <v>1739181272877041.3</v>
      </c>
      <c r="D20">
        <f>$B20*'Time Series Scaling Factors'!D71</f>
        <v>1478947423126193.3</v>
      </c>
      <c r="E20">
        <f>$B20*'Time Series Scaling Factors'!E71</f>
        <v>1619588486997587</v>
      </c>
      <c r="F20">
        <f>$B20*'Time Series Scaling Factors'!F71</f>
        <v>1685350435371258.3</v>
      </c>
      <c r="G20">
        <f>$B20*'Time Series Scaling Factors'!G71</f>
        <v>1718412727655665.5</v>
      </c>
      <c r="H20">
        <f>$B20*'Time Series Scaling Factors'!H71</f>
        <v>1753794283015078.8</v>
      </c>
      <c r="I20">
        <f>$B20*'Time Series Scaling Factors'!I71</f>
        <v>1744515728200963.5</v>
      </c>
      <c r="J20">
        <f>$B20*'Time Series Scaling Factors'!J71</f>
        <v>1748834042083122</v>
      </c>
      <c r="K20">
        <f>$B20*'Time Series Scaling Factors'!K71</f>
        <v>1752678975643275</v>
      </c>
      <c r="L20">
        <f>$B20*'Time Series Scaling Factors'!L71</f>
        <v>1745202730673507.5</v>
      </c>
      <c r="M20">
        <f>$B20*'Time Series Scaling Factors'!M71</f>
        <v>1751951405290261</v>
      </c>
      <c r="N20">
        <f>$B20*'Time Series Scaling Factors'!N71</f>
        <v>1744166437866280.5</v>
      </c>
      <c r="O20">
        <f>$B20*'Time Series Scaling Factors'!O71</f>
        <v>1750754255092061.3</v>
      </c>
      <c r="P20">
        <f>$B20*'Time Series Scaling Factors'!P71</f>
        <v>1730168928206667.3</v>
      </c>
      <c r="Q20">
        <f>$B20*'Time Series Scaling Factors'!Q71</f>
        <v>1741847970239911.3</v>
      </c>
      <c r="R20">
        <f>$B20*'Time Series Scaling Factors'!R71</f>
        <v>1747168991320192.3</v>
      </c>
      <c r="S20">
        <f>$B20*'Time Series Scaling Factors'!S71</f>
        <v>1732926925396391.8</v>
      </c>
      <c r="T20">
        <f>$B20*'Time Series Scaling Factors'!T71</f>
        <v>1718611324665289.5</v>
      </c>
      <c r="U20">
        <f>$B20*'Time Series Scaling Factors'!U71</f>
        <v>1721890075562492</v>
      </c>
      <c r="V20">
        <f>$B20*'Time Series Scaling Factors'!V71</f>
        <v>1727029027288156</v>
      </c>
      <c r="W20">
        <f>$B20*'Time Series Scaling Factors'!W71</f>
        <v>1724318138334359.3</v>
      </c>
      <c r="X20">
        <f>$B20*'Time Series Scaling Factors'!X71</f>
        <v>1727816079522557.3</v>
      </c>
      <c r="Y20">
        <f>$B20*'Time Series Scaling Factors'!Y71</f>
        <v>1715072638830257.3</v>
      </c>
      <c r="Z20">
        <f>$B20*'Time Series Scaling Factors'!Z71</f>
        <v>1682974872209412</v>
      </c>
      <c r="AA20">
        <f>$B20*'Time Series Scaling Factors'!AA71</f>
        <v>1696131769426420.8</v>
      </c>
      <c r="AB20">
        <f>$B20*'Time Series Scaling Factors'!AB71</f>
        <v>1671518997710347.5</v>
      </c>
      <c r="AC20">
        <f>$B20*'Time Series Scaling Factors'!AC71</f>
        <v>1638763306683788.5</v>
      </c>
      <c r="AD20">
        <f>$B20*'Time Series Scaling Factors'!AD71</f>
        <v>1640790816875497.3</v>
      </c>
      <c r="AE20">
        <f>$B20*'Time Series Scaling Factors'!AE71</f>
        <v>1635823328522628.8</v>
      </c>
      <c r="AF20">
        <f>$B20*'Time Series Scaling Factors'!AF71</f>
        <v>1635351981013806.3</v>
      </c>
      <c r="AG20">
        <f>$B20*'Time Series Scaling Factors'!AG71</f>
        <v>1607975732350733</v>
      </c>
    </row>
    <row r="21" spans="1:33" x14ac:dyDescent="0.35">
      <c r="A21" s="31" t="s">
        <v>257</v>
      </c>
      <c r="B21" s="29">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row>
    <row r="22" spans="1:33" x14ac:dyDescent="0.35">
      <c r="A22" s="31" t="s">
        <v>258</v>
      </c>
      <c r="B22" s="29">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row>
    <row r="23" spans="1:33" x14ac:dyDescent="0.35">
      <c r="A2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pane xSplit="1" ySplit="3" topLeftCell="B4" activePane="bottomRight" state="frozen"/>
      <selection pane="topRight"/>
      <selection pane="bottomLeft"/>
      <selection pane="bottomRight" activeCell="D12" sqref="D12"/>
    </sheetView>
  </sheetViews>
  <sheetFormatPr defaultRowHeight="14.5" x14ac:dyDescent="0.35"/>
  <cols>
    <col min="1" max="1" width="44" customWidth="1"/>
    <col min="2" max="2" width="12.26953125" customWidth="1"/>
    <col min="3" max="3" width="19.26953125" customWidth="1"/>
    <col min="4" max="4" width="13.1796875" customWidth="1"/>
    <col min="9" max="9" width="12.26953125" customWidth="1"/>
  </cols>
  <sheetData>
    <row r="1" spans="1:12" x14ac:dyDescent="0.35">
      <c r="A1" s="1" t="s">
        <v>29</v>
      </c>
      <c r="B1" s="1" t="s">
        <v>30</v>
      </c>
      <c r="C1" s="1"/>
      <c r="D1" s="1" t="s">
        <v>31</v>
      </c>
    </row>
    <row r="2" spans="1:12" ht="16.5" customHeight="1" x14ac:dyDescent="0.35">
      <c r="B2" s="278" t="s">
        <v>32</v>
      </c>
      <c r="C2" s="278"/>
      <c r="D2" s="278"/>
      <c r="E2" s="278"/>
      <c r="F2" s="278"/>
      <c r="G2" s="278"/>
      <c r="H2" s="279" t="s">
        <v>33</v>
      </c>
      <c r="I2" s="279"/>
      <c r="J2" s="279"/>
      <c r="K2" s="279"/>
      <c r="L2" s="280" t="s">
        <v>34</v>
      </c>
    </row>
    <row r="3" spans="1:12" ht="35.5" x14ac:dyDescent="0.35">
      <c r="B3" s="9" t="s">
        <v>35</v>
      </c>
      <c r="C3" s="9" t="s">
        <v>36</v>
      </c>
      <c r="D3" s="9" t="s">
        <v>37</v>
      </c>
      <c r="E3" s="9" t="s">
        <v>38</v>
      </c>
      <c r="F3" s="9" t="s">
        <v>39</v>
      </c>
      <c r="G3" s="9" t="s">
        <v>40</v>
      </c>
      <c r="H3" s="10" t="s">
        <v>41</v>
      </c>
      <c r="I3" s="10" t="s">
        <v>42</v>
      </c>
      <c r="J3" s="10" t="s">
        <v>43</v>
      </c>
      <c r="K3" s="10" t="s">
        <v>44</v>
      </c>
      <c r="L3" s="280"/>
    </row>
    <row r="4" spans="1:12" x14ac:dyDescent="0.35">
      <c r="A4" s="11" t="s">
        <v>45</v>
      </c>
      <c r="B4" s="12">
        <v>4794078</v>
      </c>
      <c r="C4" s="12">
        <v>437131</v>
      </c>
      <c r="D4" s="12">
        <v>7408771</v>
      </c>
      <c r="E4" s="12">
        <v>3702640</v>
      </c>
      <c r="F4" s="13"/>
      <c r="G4" s="12">
        <v>137262</v>
      </c>
      <c r="H4" s="14">
        <v>-135002</v>
      </c>
      <c r="I4" s="14">
        <v>7003159</v>
      </c>
      <c r="J4" s="14">
        <v>2327156</v>
      </c>
      <c r="K4" s="14">
        <v>7284569</v>
      </c>
      <c r="L4" s="12">
        <v>1894570</v>
      </c>
    </row>
    <row r="5" spans="1:12" x14ac:dyDescent="0.35">
      <c r="A5" s="11" t="s">
        <v>46</v>
      </c>
      <c r="B5" s="12">
        <v>3413376</v>
      </c>
      <c r="C5" s="13" t="s">
        <v>47</v>
      </c>
      <c r="D5" s="13" t="s">
        <v>47</v>
      </c>
      <c r="E5" s="12">
        <v>2908670</v>
      </c>
      <c r="F5" s="13"/>
      <c r="G5" s="12">
        <v>60486</v>
      </c>
      <c r="H5" s="14">
        <v>-95227</v>
      </c>
      <c r="I5" s="14">
        <v>6055241</v>
      </c>
      <c r="J5" s="14">
        <v>422518</v>
      </c>
      <c r="K5" s="14">
        <v>0</v>
      </c>
      <c r="L5" s="12">
        <v>1084477</v>
      </c>
    </row>
    <row r="6" spans="1:12" x14ac:dyDescent="0.35">
      <c r="A6" s="11" t="s">
        <v>48</v>
      </c>
      <c r="B6" s="12">
        <v>1380702</v>
      </c>
      <c r="C6" s="12">
        <v>-7942</v>
      </c>
      <c r="D6" s="12">
        <v>229391</v>
      </c>
      <c r="E6" s="12">
        <v>71427</v>
      </c>
      <c r="F6" s="13"/>
      <c r="G6" s="13" t="s">
        <v>47</v>
      </c>
      <c r="H6" s="14">
        <v>-10191</v>
      </c>
      <c r="I6" s="14">
        <v>206629</v>
      </c>
      <c r="J6" s="14">
        <v>512495</v>
      </c>
      <c r="K6" s="14">
        <v>964645</v>
      </c>
      <c r="L6" s="12">
        <v>190004</v>
      </c>
    </row>
    <row r="7" spans="1:12" x14ac:dyDescent="0.35">
      <c r="A7" s="15" t="s">
        <v>49</v>
      </c>
      <c r="B7" s="12">
        <v>1380702</v>
      </c>
      <c r="C7" s="12">
        <v>-7942</v>
      </c>
      <c r="D7" s="12">
        <v>127270</v>
      </c>
      <c r="E7" s="12">
        <v>60585</v>
      </c>
      <c r="F7" s="13"/>
      <c r="G7" s="13" t="s">
        <v>47</v>
      </c>
      <c r="H7" s="14">
        <v>-6640</v>
      </c>
      <c r="I7" s="14">
        <v>206629</v>
      </c>
      <c r="J7" s="14">
        <v>512495</v>
      </c>
      <c r="K7" s="14">
        <v>848131</v>
      </c>
      <c r="L7" s="12">
        <v>184131</v>
      </c>
    </row>
    <row r="8" spans="1:12" x14ac:dyDescent="0.35">
      <c r="A8" s="16" t="s">
        <v>50</v>
      </c>
      <c r="B8" s="12">
        <v>520504</v>
      </c>
      <c r="C8" s="13" t="s">
        <v>47</v>
      </c>
      <c r="D8" s="12">
        <v>1958</v>
      </c>
      <c r="E8" s="12" t="s">
        <v>51</v>
      </c>
      <c r="F8" s="13"/>
      <c r="G8" s="13" t="s">
        <v>47</v>
      </c>
      <c r="H8" s="14">
        <v>4925</v>
      </c>
      <c r="I8" s="17"/>
      <c r="J8" s="14">
        <v>64822</v>
      </c>
      <c r="K8" s="14">
        <v>452715</v>
      </c>
      <c r="L8" s="12">
        <v>55616</v>
      </c>
    </row>
    <row r="9" spans="1:12" x14ac:dyDescent="0.35">
      <c r="A9" s="16" t="s">
        <v>52</v>
      </c>
      <c r="B9" s="12">
        <v>451133</v>
      </c>
      <c r="C9" s="13" t="s">
        <v>47</v>
      </c>
      <c r="D9" s="12">
        <v>111964</v>
      </c>
      <c r="E9" s="12">
        <v>48606</v>
      </c>
      <c r="F9" s="13"/>
      <c r="G9" s="13" t="s">
        <v>47</v>
      </c>
      <c r="H9" s="14">
        <v>-14864</v>
      </c>
      <c r="I9" s="17"/>
      <c r="J9" s="14">
        <v>333544</v>
      </c>
      <c r="K9" s="14">
        <v>293023</v>
      </c>
      <c r="L9" s="12">
        <v>62183</v>
      </c>
    </row>
    <row r="10" spans="1:12" x14ac:dyDescent="0.35">
      <c r="A10" s="16" t="s">
        <v>53</v>
      </c>
      <c r="B10" s="12">
        <v>115086</v>
      </c>
      <c r="C10" s="13" t="s">
        <v>47</v>
      </c>
      <c r="D10" s="12">
        <v>15710</v>
      </c>
      <c r="E10" s="12">
        <v>5504</v>
      </c>
      <c r="F10" s="13"/>
      <c r="G10" s="13" t="s">
        <v>47</v>
      </c>
      <c r="H10" s="14">
        <v>7939</v>
      </c>
      <c r="I10" s="14">
        <v>64779</v>
      </c>
      <c r="J10" s="14">
        <v>49568</v>
      </c>
      <c r="K10" s="14">
        <v>14014</v>
      </c>
      <c r="L10" s="12">
        <v>37821</v>
      </c>
    </row>
    <row r="11" spans="1:12" x14ac:dyDescent="0.35">
      <c r="A11" s="16" t="s">
        <v>54</v>
      </c>
      <c r="B11" s="12">
        <v>128589</v>
      </c>
      <c r="C11" s="13" t="s">
        <v>47</v>
      </c>
      <c r="D11" s="12">
        <v>-2362</v>
      </c>
      <c r="E11" s="12">
        <v>3735</v>
      </c>
      <c r="F11" s="13"/>
      <c r="G11" s="13" t="s">
        <v>47</v>
      </c>
      <c r="H11" s="14">
        <v>292</v>
      </c>
      <c r="I11" s="14">
        <v>77360</v>
      </c>
      <c r="J11" s="14">
        <v>1321</v>
      </c>
      <c r="K11" s="14">
        <v>50989</v>
      </c>
      <c r="L11" s="12">
        <v>8398</v>
      </c>
    </row>
    <row r="12" spans="1:12" x14ac:dyDescent="0.35">
      <c r="A12" s="16" t="s">
        <v>55</v>
      </c>
      <c r="B12" s="12">
        <v>165390</v>
      </c>
      <c r="C12" s="12">
        <v>-7942</v>
      </c>
      <c r="D12" s="13"/>
      <c r="E12" s="12">
        <v>2740</v>
      </c>
      <c r="F12" s="13"/>
      <c r="G12" s="13" t="s">
        <v>47</v>
      </c>
      <c r="H12" s="14">
        <v>-4932</v>
      </c>
      <c r="I12" s="14">
        <v>64490</v>
      </c>
      <c r="J12" s="14">
        <v>63240</v>
      </c>
      <c r="K12" s="14">
        <v>37390</v>
      </c>
      <c r="L12" s="12">
        <v>20113</v>
      </c>
    </row>
    <row r="13" spans="1:12" x14ac:dyDescent="0.35">
      <c r="A13" s="15" t="s">
        <v>56</v>
      </c>
      <c r="B13" s="13" t="s">
        <v>47</v>
      </c>
      <c r="C13" s="13" t="s">
        <v>47</v>
      </c>
      <c r="D13" s="12">
        <v>102121</v>
      </c>
      <c r="E13" s="12">
        <v>10842</v>
      </c>
      <c r="F13" s="13"/>
      <c r="G13" s="13" t="s">
        <v>47</v>
      </c>
      <c r="H13" s="14">
        <v>-3551</v>
      </c>
      <c r="I13" s="17" t="s">
        <v>47</v>
      </c>
      <c r="J13" s="17" t="s">
        <v>47</v>
      </c>
      <c r="K13" s="14">
        <v>116514</v>
      </c>
      <c r="L13" s="12">
        <v>5873</v>
      </c>
    </row>
    <row r="14" spans="1:12" x14ac:dyDescent="0.35">
      <c r="A14" s="16" t="s">
        <v>57</v>
      </c>
      <c r="B14" s="13" t="s">
        <v>47</v>
      </c>
      <c r="C14" s="13" t="s">
        <v>47</v>
      </c>
      <c r="D14" s="12">
        <v>270</v>
      </c>
      <c r="E14" s="12" t="s">
        <v>51</v>
      </c>
      <c r="F14" s="13"/>
      <c r="G14" s="13" t="s">
        <v>47</v>
      </c>
      <c r="H14" s="14">
        <v>0</v>
      </c>
      <c r="I14" s="17" t="s">
        <v>47</v>
      </c>
      <c r="J14" s="17" t="s">
        <v>47</v>
      </c>
      <c r="K14" s="14">
        <v>270</v>
      </c>
      <c r="L14" s="12">
        <v>0</v>
      </c>
    </row>
    <row r="15" spans="1:12" x14ac:dyDescent="0.35">
      <c r="A15" s="16" t="s">
        <v>58</v>
      </c>
      <c r="B15" s="13" t="s">
        <v>47</v>
      </c>
      <c r="C15" s="13" t="s">
        <v>47</v>
      </c>
      <c r="D15" s="12">
        <v>103962</v>
      </c>
      <c r="E15" s="12">
        <v>8409</v>
      </c>
      <c r="F15" s="13"/>
      <c r="G15" s="13" t="s">
        <v>47</v>
      </c>
      <c r="H15" s="14">
        <v>-2392</v>
      </c>
      <c r="I15" s="17" t="s">
        <v>47</v>
      </c>
      <c r="J15" s="17" t="s">
        <v>47</v>
      </c>
      <c r="K15" s="14">
        <v>114763</v>
      </c>
      <c r="L15" s="12">
        <v>4639</v>
      </c>
    </row>
    <row r="16" spans="1:12" x14ac:dyDescent="0.35">
      <c r="A16" s="16" t="s">
        <v>59</v>
      </c>
      <c r="B16" s="13" t="s">
        <v>47</v>
      </c>
      <c r="C16" s="13" t="s">
        <v>47</v>
      </c>
      <c r="D16" s="12">
        <v>-2397</v>
      </c>
      <c r="E16" s="12">
        <v>2433</v>
      </c>
      <c r="F16" s="13"/>
      <c r="G16" s="13" t="s">
        <v>47</v>
      </c>
      <c r="H16" s="14">
        <v>-1165</v>
      </c>
      <c r="I16" s="17" t="s">
        <v>47</v>
      </c>
      <c r="J16" s="17" t="s">
        <v>47</v>
      </c>
      <c r="K16" s="14">
        <v>1201</v>
      </c>
      <c r="L16" s="12">
        <v>1204</v>
      </c>
    </row>
    <row r="17" spans="1:12" x14ac:dyDescent="0.35">
      <c r="A17" s="16" t="s">
        <v>60</v>
      </c>
      <c r="B17" s="13" t="s">
        <v>47</v>
      </c>
      <c r="C17" s="13" t="s">
        <v>47</v>
      </c>
      <c r="D17" s="12">
        <v>286</v>
      </c>
      <c r="E17" s="12" t="s">
        <v>51</v>
      </c>
      <c r="F17" s="13"/>
      <c r="G17" s="13" t="s">
        <v>47</v>
      </c>
      <c r="H17" s="14">
        <v>6</v>
      </c>
      <c r="I17" s="17" t="s">
        <v>47</v>
      </c>
      <c r="J17" s="17" t="s">
        <v>47</v>
      </c>
      <c r="K17" s="14">
        <v>280</v>
      </c>
      <c r="L17" s="12">
        <v>30</v>
      </c>
    </row>
    <row r="18" spans="1:12" x14ac:dyDescent="0.35">
      <c r="A18" s="11" t="s">
        <v>61</v>
      </c>
      <c r="B18" s="13" t="s">
        <v>47</v>
      </c>
      <c r="C18" s="12">
        <v>443737</v>
      </c>
      <c r="D18" s="13" t="s">
        <v>47</v>
      </c>
      <c r="E18" s="12">
        <v>471784</v>
      </c>
      <c r="F18" s="13"/>
      <c r="G18" s="12">
        <v>19117</v>
      </c>
      <c r="H18" s="14">
        <v>8685</v>
      </c>
      <c r="I18" s="14">
        <v>741289</v>
      </c>
      <c r="J18" s="14">
        <v>171592</v>
      </c>
      <c r="K18" s="14">
        <v>13072</v>
      </c>
      <c r="L18" s="12">
        <v>328230</v>
      </c>
    </row>
    <row r="19" spans="1:12" ht="23" x14ac:dyDescent="0.35">
      <c r="A19" s="15" t="s">
        <v>62</v>
      </c>
      <c r="B19" s="13" t="s">
        <v>47</v>
      </c>
      <c r="C19" s="12">
        <v>443788</v>
      </c>
      <c r="D19" s="13" t="s">
        <v>47</v>
      </c>
      <c r="E19" s="12">
        <v>19778</v>
      </c>
      <c r="F19" s="13"/>
      <c r="G19" s="12">
        <v>36824</v>
      </c>
      <c r="H19" s="14">
        <v>577</v>
      </c>
      <c r="I19" s="14">
        <v>439078</v>
      </c>
      <c r="J19" s="14">
        <v>60735</v>
      </c>
      <c r="K19" s="14">
        <v>0</v>
      </c>
      <c r="L19" s="12">
        <v>29585</v>
      </c>
    </row>
    <row r="20" spans="1:12" x14ac:dyDescent="0.35">
      <c r="A20" s="16" t="s">
        <v>63</v>
      </c>
      <c r="B20" s="13" t="s">
        <v>47</v>
      </c>
      <c r="C20" s="13" t="s">
        <v>47</v>
      </c>
      <c r="D20" s="13" t="s">
        <v>47</v>
      </c>
      <c r="E20" s="13"/>
      <c r="F20" s="13"/>
      <c r="G20" s="12">
        <v>81091</v>
      </c>
      <c r="H20" s="17" t="s">
        <v>47</v>
      </c>
      <c r="I20" s="14">
        <v>81091</v>
      </c>
      <c r="J20" s="17"/>
      <c r="K20" s="14">
        <v>0</v>
      </c>
      <c r="L20" s="13" t="s">
        <v>47</v>
      </c>
    </row>
    <row r="21" spans="1:12" x14ac:dyDescent="0.35">
      <c r="A21" s="16" t="s">
        <v>64</v>
      </c>
      <c r="B21" s="13" t="s">
        <v>47</v>
      </c>
      <c r="C21" s="12">
        <v>26360</v>
      </c>
      <c r="D21" s="13" t="s">
        <v>47</v>
      </c>
      <c r="E21" s="12">
        <v>3835</v>
      </c>
      <c r="F21" s="13"/>
      <c r="G21" s="12">
        <v>-4811</v>
      </c>
      <c r="H21" s="14">
        <v>-31</v>
      </c>
      <c r="I21" s="14" t="s">
        <v>51</v>
      </c>
      <c r="J21" s="14">
        <v>25415</v>
      </c>
      <c r="K21" s="14">
        <v>0</v>
      </c>
      <c r="L21" s="12">
        <v>1446</v>
      </c>
    </row>
    <row r="22" spans="1:12" x14ac:dyDescent="0.35">
      <c r="A22" s="16" t="s">
        <v>65</v>
      </c>
      <c r="B22" s="13" t="s">
        <v>47</v>
      </c>
      <c r="C22" s="12">
        <v>417428</v>
      </c>
      <c r="D22" s="13" t="s">
        <v>47</v>
      </c>
      <c r="E22" s="12">
        <v>15707</v>
      </c>
      <c r="F22" s="13"/>
      <c r="G22" s="12">
        <v>-39640</v>
      </c>
      <c r="H22" s="14">
        <v>578</v>
      </c>
      <c r="I22" s="14">
        <v>357597</v>
      </c>
      <c r="J22" s="14">
        <v>35320</v>
      </c>
      <c r="K22" s="14">
        <v>0</v>
      </c>
      <c r="L22" s="12">
        <v>28092</v>
      </c>
    </row>
    <row r="23" spans="1:12" x14ac:dyDescent="0.35">
      <c r="A23" s="18" t="s">
        <v>66</v>
      </c>
      <c r="B23" s="13" t="s">
        <v>47</v>
      </c>
      <c r="C23" s="12">
        <v>379435</v>
      </c>
      <c r="D23" s="13" t="s">
        <v>47</v>
      </c>
      <c r="E23" s="12">
        <v>1824</v>
      </c>
      <c r="F23" s="13"/>
      <c r="G23" s="12">
        <v>-9859</v>
      </c>
      <c r="H23" s="14">
        <v>3285</v>
      </c>
      <c r="I23" s="14">
        <v>335023</v>
      </c>
      <c r="J23" s="14">
        <v>33092</v>
      </c>
      <c r="K23" s="14">
        <v>0</v>
      </c>
      <c r="L23" s="12">
        <v>23043</v>
      </c>
    </row>
    <row r="24" spans="1:12" x14ac:dyDescent="0.35">
      <c r="A24" s="18" t="s">
        <v>67</v>
      </c>
      <c r="B24" s="13" t="s">
        <v>47</v>
      </c>
      <c r="C24" s="12">
        <v>37993</v>
      </c>
      <c r="D24" s="13" t="s">
        <v>47</v>
      </c>
      <c r="E24" s="12">
        <v>13883</v>
      </c>
      <c r="F24" s="13"/>
      <c r="G24" s="12">
        <v>-29781</v>
      </c>
      <c r="H24" s="14">
        <v>-2707</v>
      </c>
      <c r="I24" s="14">
        <v>22574</v>
      </c>
      <c r="J24" s="14">
        <v>2228</v>
      </c>
      <c r="K24" s="14">
        <v>0</v>
      </c>
      <c r="L24" s="12">
        <v>5049</v>
      </c>
    </row>
    <row r="25" spans="1:12" x14ac:dyDescent="0.35">
      <c r="A25" s="16" t="s">
        <v>68</v>
      </c>
      <c r="B25" s="13" t="s">
        <v>47</v>
      </c>
      <c r="C25" s="13" t="s">
        <v>47</v>
      </c>
      <c r="D25" s="13" t="s">
        <v>47</v>
      </c>
      <c r="E25" s="12">
        <v>236</v>
      </c>
      <c r="F25" s="13"/>
      <c r="G25" s="12">
        <v>184</v>
      </c>
      <c r="H25" s="14">
        <v>30</v>
      </c>
      <c r="I25" s="14">
        <v>390</v>
      </c>
      <c r="J25" s="17"/>
      <c r="K25" s="14">
        <v>0</v>
      </c>
      <c r="L25" s="12">
        <v>47</v>
      </c>
    </row>
    <row r="26" spans="1:12" x14ac:dyDescent="0.35">
      <c r="A26" s="15" t="s">
        <v>69</v>
      </c>
      <c r="B26" s="13" t="s">
        <v>47</v>
      </c>
      <c r="C26" s="13" t="s">
        <v>47</v>
      </c>
      <c r="D26" s="13" t="s">
        <v>47</v>
      </c>
      <c r="E26" s="12">
        <v>231478</v>
      </c>
      <c r="F26" s="13"/>
      <c r="G26" s="13" t="s">
        <v>47</v>
      </c>
      <c r="H26" s="14">
        <v>6013</v>
      </c>
      <c r="I26" s="14">
        <v>129406</v>
      </c>
      <c r="J26" s="14">
        <v>82949</v>
      </c>
      <c r="K26" s="14">
        <v>13110</v>
      </c>
      <c r="L26" s="12">
        <v>86337</v>
      </c>
    </row>
    <row r="27" spans="1:12" x14ac:dyDescent="0.35">
      <c r="A27" s="15" t="s">
        <v>70</v>
      </c>
      <c r="B27" s="13" t="s">
        <v>47</v>
      </c>
      <c r="C27" s="12">
        <v>-51</v>
      </c>
      <c r="D27" s="13" t="s">
        <v>47</v>
      </c>
      <c r="E27" s="12">
        <v>220528</v>
      </c>
      <c r="F27" s="13"/>
      <c r="G27" s="12">
        <v>-17707</v>
      </c>
      <c r="H27" s="14">
        <v>2089</v>
      </c>
      <c r="I27" s="14">
        <v>172773</v>
      </c>
      <c r="J27" s="14">
        <v>27908</v>
      </c>
      <c r="K27" s="14">
        <v>0</v>
      </c>
      <c r="L27" s="12">
        <v>212293</v>
      </c>
    </row>
    <row r="28" spans="1:12" x14ac:dyDescent="0.35">
      <c r="A28" s="16" t="s">
        <v>71</v>
      </c>
      <c r="B28" s="13" t="s">
        <v>47</v>
      </c>
      <c r="C28" s="12">
        <v>-3</v>
      </c>
      <c r="D28" s="13" t="s">
        <v>47</v>
      </c>
      <c r="E28" s="12">
        <v>76948</v>
      </c>
      <c r="F28" s="13"/>
      <c r="G28" s="12">
        <v>65150</v>
      </c>
      <c r="H28" s="14">
        <v>1299</v>
      </c>
      <c r="I28" s="14">
        <v>140697</v>
      </c>
      <c r="J28" s="14">
        <v>99</v>
      </c>
      <c r="K28" s="14">
        <v>0</v>
      </c>
      <c r="L28" s="12">
        <v>53447</v>
      </c>
    </row>
    <row r="29" spans="1:12" x14ac:dyDescent="0.35">
      <c r="A29" s="16" t="s">
        <v>72</v>
      </c>
      <c r="B29" s="13" t="s">
        <v>47</v>
      </c>
      <c r="C29" s="12">
        <v>-48</v>
      </c>
      <c r="D29" s="13" t="s">
        <v>47</v>
      </c>
      <c r="E29" s="12">
        <v>143580</v>
      </c>
      <c r="F29" s="13"/>
      <c r="G29" s="12">
        <v>-82856</v>
      </c>
      <c r="H29" s="14">
        <v>790</v>
      </c>
      <c r="I29" s="14">
        <v>32076</v>
      </c>
      <c r="J29" s="14">
        <v>27810</v>
      </c>
      <c r="K29" s="14">
        <v>0</v>
      </c>
      <c r="L29" s="12">
        <v>158846</v>
      </c>
    </row>
    <row r="30" spans="1:12" x14ac:dyDescent="0.35">
      <c r="A30" s="15" t="s">
        <v>73</v>
      </c>
      <c r="B30" s="13" t="s">
        <v>47</v>
      </c>
      <c r="C30" s="13" t="s">
        <v>47</v>
      </c>
      <c r="D30" s="13" t="s">
        <v>47</v>
      </c>
      <c r="E30" s="12" t="s">
        <v>51</v>
      </c>
      <c r="F30" s="13"/>
      <c r="G30" s="13" t="s">
        <v>47</v>
      </c>
      <c r="H30" s="14">
        <v>6</v>
      </c>
      <c r="I30" s="14">
        <v>32</v>
      </c>
      <c r="J30" s="14" t="s">
        <v>51</v>
      </c>
      <c r="K30" s="14">
        <v>-38</v>
      </c>
      <c r="L30" s="12">
        <v>15</v>
      </c>
    </row>
    <row r="31" spans="1:12" x14ac:dyDescent="0.35">
      <c r="A31" s="11" t="s">
        <v>74</v>
      </c>
      <c r="B31" s="13" t="s">
        <v>47</v>
      </c>
      <c r="C31" s="12">
        <v>1336</v>
      </c>
      <c r="D31" s="12">
        <v>7179380</v>
      </c>
      <c r="E31" s="12">
        <v>250759</v>
      </c>
      <c r="F31" s="13"/>
      <c r="G31" s="12">
        <v>57659</v>
      </c>
      <c r="H31" s="14">
        <v>-38269</v>
      </c>
      <c r="I31" s="17" t="s">
        <v>47</v>
      </c>
      <c r="J31" s="14">
        <v>1220551</v>
      </c>
      <c r="K31" s="14">
        <v>6306852</v>
      </c>
      <c r="L31" s="12">
        <v>291859</v>
      </c>
    </row>
    <row r="32" spans="1:12" x14ac:dyDescent="0.35">
      <c r="A32" s="15" t="s">
        <v>75</v>
      </c>
      <c r="B32" s="13" t="s">
        <v>47</v>
      </c>
      <c r="C32" s="12">
        <v>1336</v>
      </c>
      <c r="D32" s="12">
        <v>3633123</v>
      </c>
      <c r="E32" s="12">
        <v>11784</v>
      </c>
      <c r="F32" s="13"/>
      <c r="G32" s="12">
        <v>27566</v>
      </c>
      <c r="H32" s="14">
        <v>-3860</v>
      </c>
      <c r="I32" s="17" t="s">
        <v>47</v>
      </c>
      <c r="J32" s="14">
        <v>273483</v>
      </c>
      <c r="K32" s="14">
        <v>3404186</v>
      </c>
      <c r="L32" s="12">
        <v>24523</v>
      </c>
    </row>
    <row r="33" spans="1:12" x14ac:dyDescent="0.35">
      <c r="A33" s="16" t="s">
        <v>71</v>
      </c>
      <c r="B33" s="13" t="s">
        <v>47</v>
      </c>
      <c r="C33" s="13"/>
      <c r="D33" s="12">
        <v>1187104</v>
      </c>
      <c r="E33" s="12" t="s">
        <v>51</v>
      </c>
      <c r="F33" s="13"/>
      <c r="G33" s="12">
        <v>-59342</v>
      </c>
      <c r="H33" s="14">
        <v>-7</v>
      </c>
      <c r="I33" s="17" t="s">
        <v>47</v>
      </c>
      <c r="J33" s="14" t="s">
        <v>51</v>
      </c>
      <c r="K33" s="14">
        <v>1127769</v>
      </c>
      <c r="L33" s="12">
        <v>40</v>
      </c>
    </row>
    <row r="34" spans="1:12" x14ac:dyDescent="0.35">
      <c r="A34" s="16" t="s">
        <v>72</v>
      </c>
      <c r="B34" s="13" t="s">
        <v>47</v>
      </c>
      <c r="C34" s="12">
        <v>1336</v>
      </c>
      <c r="D34" s="12">
        <v>2446019</v>
      </c>
      <c r="E34" s="12">
        <v>11784</v>
      </c>
      <c r="F34" s="13"/>
      <c r="G34" s="12">
        <v>86908</v>
      </c>
      <c r="H34" s="14">
        <v>-3853</v>
      </c>
      <c r="I34" s="17" t="s">
        <v>47</v>
      </c>
      <c r="J34" s="14">
        <v>273483</v>
      </c>
      <c r="K34" s="14">
        <v>2276417</v>
      </c>
      <c r="L34" s="12">
        <v>24483</v>
      </c>
    </row>
    <row r="35" spans="1:12" x14ac:dyDescent="0.35">
      <c r="A35" s="15" t="s">
        <v>76</v>
      </c>
      <c r="B35" s="13" t="s">
        <v>47</v>
      </c>
      <c r="C35" s="13" t="s">
        <v>47</v>
      </c>
      <c r="D35" s="12">
        <v>4032</v>
      </c>
      <c r="E35" s="12">
        <v>165</v>
      </c>
      <c r="F35" s="13"/>
      <c r="G35" s="13" t="s">
        <v>47</v>
      </c>
      <c r="H35" s="14">
        <v>47</v>
      </c>
      <c r="I35" s="17" t="s">
        <v>47</v>
      </c>
      <c r="J35" s="14" t="s">
        <v>51</v>
      </c>
      <c r="K35" s="14">
        <v>4150</v>
      </c>
      <c r="L35" s="12">
        <v>1041</v>
      </c>
    </row>
    <row r="36" spans="1:12" x14ac:dyDescent="0.35">
      <c r="A36" s="15" t="s">
        <v>77</v>
      </c>
      <c r="B36" s="13" t="s">
        <v>47</v>
      </c>
      <c r="C36" s="13" t="s">
        <v>47</v>
      </c>
      <c r="D36" s="12">
        <v>621176</v>
      </c>
      <c r="E36" s="12">
        <v>58273</v>
      </c>
      <c r="F36" s="13"/>
      <c r="G36" s="13" t="s">
        <v>47</v>
      </c>
      <c r="H36" s="14">
        <v>-1706</v>
      </c>
      <c r="I36" s="17" t="s">
        <v>47</v>
      </c>
      <c r="J36" s="14">
        <v>67161</v>
      </c>
      <c r="K36" s="14">
        <v>613994</v>
      </c>
      <c r="L36" s="12">
        <v>41304</v>
      </c>
    </row>
    <row r="37" spans="1:12" x14ac:dyDescent="0.35">
      <c r="A37" s="15" t="s">
        <v>78</v>
      </c>
      <c r="B37" s="13" t="s">
        <v>47</v>
      </c>
      <c r="C37" s="13" t="s">
        <v>47</v>
      </c>
      <c r="D37" s="12">
        <v>2738</v>
      </c>
      <c r="E37" s="12">
        <v>1429</v>
      </c>
      <c r="F37" s="13"/>
      <c r="G37" s="13" t="s">
        <v>47</v>
      </c>
      <c r="H37" s="14">
        <v>10</v>
      </c>
      <c r="I37" s="17" t="s">
        <v>47</v>
      </c>
      <c r="J37" s="14">
        <v>2267</v>
      </c>
      <c r="K37" s="14">
        <v>1890</v>
      </c>
      <c r="L37" s="12">
        <v>2138</v>
      </c>
    </row>
    <row r="38" spans="1:12" x14ac:dyDescent="0.35">
      <c r="A38" s="15" t="s">
        <v>79</v>
      </c>
      <c r="B38" s="13" t="s">
        <v>47</v>
      </c>
      <c r="C38" s="13" t="s">
        <v>47</v>
      </c>
      <c r="D38" s="12">
        <v>1833879</v>
      </c>
      <c r="E38" s="12">
        <v>54975</v>
      </c>
      <c r="F38" s="13"/>
      <c r="G38" s="12">
        <v>30093</v>
      </c>
      <c r="H38" s="14">
        <v>-20457</v>
      </c>
      <c r="I38" s="17" t="s">
        <v>47</v>
      </c>
      <c r="J38" s="14">
        <v>504155</v>
      </c>
      <c r="K38" s="14">
        <v>1435249</v>
      </c>
      <c r="L38" s="12">
        <v>145638</v>
      </c>
    </row>
    <row r="39" spans="1:12" x14ac:dyDescent="0.35">
      <c r="A39" s="16" t="s">
        <v>80</v>
      </c>
      <c r="B39" s="13" t="s">
        <v>47</v>
      </c>
      <c r="C39" s="13" t="s">
        <v>47</v>
      </c>
      <c r="D39" s="12">
        <v>1713652</v>
      </c>
      <c r="E39" s="12">
        <v>37012</v>
      </c>
      <c r="F39" s="13"/>
      <c r="G39" s="12">
        <v>30093</v>
      </c>
      <c r="H39" s="14">
        <v>-16256</v>
      </c>
      <c r="I39" s="17" t="s">
        <v>47</v>
      </c>
      <c r="J39" s="14">
        <v>423862</v>
      </c>
      <c r="K39" s="14">
        <v>1373151</v>
      </c>
      <c r="L39" s="12">
        <v>128016</v>
      </c>
    </row>
    <row r="40" spans="1:12" x14ac:dyDescent="0.35">
      <c r="A40" s="16" t="s">
        <v>81</v>
      </c>
      <c r="B40" s="13" t="s">
        <v>47</v>
      </c>
      <c r="C40" s="13" t="s">
        <v>47</v>
      </c>
      <c r="D40" s="12">
        <v>42167</v>
      </c>
      <c r="E40" s="12">
        <v>759</v>
      </c>
      <c r="F40" s="13"/>
      <c r="G40" s="12" t="s">
        <v>51</v>
      </c>
      <c r="H40" s="14">
        <v>-929</v>
      </c>
      <c r="I40" s="17" t="s">
        <v>47</v>
      </c>
      <c r="J40" s="14">
        <v>41645</v>
      </c>
      <c r="K40" s="14">
        <v>2210</v>
      </c>
      <c r="L40" s="12">
        <v>7480</v>
      </c>
    </row>
    <row r="41" spans="1:12" x14ac:dyDescent="0.35">
      <c r="A41" s="16" t="s">
        <v>82</v>
      </c>
      <c r="B41" s="13" t="s">
        <v>47</v>
      </c>
      <c r="C41" s="13" t="s">
        <v>47</v>
      </c>
      <c r="D41" s="12">
        <v>78060</v>
      </c>
      <c r="E41" s="12">
        <v>17204</v>
      </c>
      <c r="F41" s="13"/>
      <c r="G41" s="13" t="s">
        <v>47</v>
      </c>
      <c r="H41" s="14">
        <v>-3272</v>
      </c>
      <c r="I41" s="17" t="s">
        <v>47</v>
      </c>
      <c r="J41" s="14">
        <v>38648</v>
      </c>
      <c r="K41" s="14">
        <v>59888</v>
      </c>
      <c r="L41" s="12">
        <v>10142</v>
      </c>
    </row>
    <row r="42" spans="1:12" x14ac:dyDescent="0.35">
      <c r="A42" s="15" t="s">
        <v>83</v>
      </c>
      <c r="B42" s="13" t="s">
        <v>47</v>
      </c>
      <c r="C42" s="13" t="s">
        <v>47</v>
      </c>
      <c r="D42" s="12">
        <v>155851</v>
      </c>
      <c r="E42" s="12">
        <v>69015</v>
      </c>
      <c r="F42" s="13"/>
      <c r="G42" s="13" t="s">
        <v>47</v>
      </c>
      <c r="H42" s="14">
        <v>-12098</v>
      </c>
      <c r="I42" s="17" t="s">
        <v>47</v>
      </c>
      <c r="J42" s="14">
        <v>112240</v>
      </c>
      <c r="K42" s="14">
        <v>124724</v>
      </c>
      <c r="L42" s="12">
        <v>29377</v>
      </c>
    </row>
    <row r="43" spans="1:12" x14ac:dyDescent="0.35">
      <c r="A43" s="16" t="s">
        <v>84</v>
      </c>
      <c r="B43" s="13" t="s">
        <v>47</v>
      </c>
      <c r="C43" s="13" t="s">
        <v>47</v>
      </c>
      <c r="D43" s="12">
        <v>18946</v>
      </c>
      <c r="E43" s="12">
        <v>4112</v>
      </c>
      <c r="F43" s="13"/>
      <c r="G43" s="13" t="s">
        <v>47</v>
      </c>
      <c r="H43" s="14">
        <v>-2600</v>
      </c>
      <c r="I43" s="17" t="s">
        <v>47</v>
      </c>
      <c r="J43" s="17" t="s">
        <v>85</v>
      </c>
      <c r="K43" s="17" t="s">
        <v>85</v>
      </c>
      <c r="L43" s="12">
        <v>1928</v>
      </c>
    </row>
    <row r="44" spans="1:12" x14ac:dyDescent="0.35">
      <c r="A44" s="16" t="s">
        <v>86</v>
      </c>
      <c r="B44" s="13" t="s">
        <v>47</v>
      </c>
      <c r="C44" s="13" t="s">
        <v>47</v>
      </c>
      <c r="D44" s="12">
        <v>19577</v>
      </c>
      <c r="E44" s="12">
        <v>7295</v>
      </c>
      <c r="F44" s="13"/>
      <c r="G44" s="13" t="s">
        <v>47</v>
      </c>
      <c r="H44" s="14">
        <v>-1119</v>
      </c>
      <c r="I44" s="17" t="s">
        <v>47</v>
      </c>
      <c r="J44" s="17" t="s">
        <v>85</v>
      </c>
      <c r="K44" s="17" t="s">
        <v>85</v>
      </c>
      <c r="L44" s="12">
        <v>6822</v>
      </c>
    </row>
    <row r="45" spans="1:12" x14ac:dyDescent="0.35">
      <c r="A45" s="16" t="s">
        <v>87</v>
      </c>
      <c r="B45" s="13" t="s">
        <v>47</v>
      </c>
      <c r="C45" s="13" t="s">
        <v>47</v>
      </c>
      <c r="D45" s="12">
        <v>117328</v>
      </c>
      <c r="E45" s="12">
        <v>57608</v>
      </c>
      <c r="F45" s="13"/>
      <c r="G45" s="13" t="s">
        <v>47</v>
      </c>
      <c r="H45" s="14">
        <v>-8379</v>
      </c>
      <c r="I45" s="17" t="s">
        <v>47</v>
      </c>
      <c r="J45" s="17" t="s">
        <v>85</v>
      </c>
      <c r="K45" s="17" t="s">
        <v>85</v>
      </c>
      <c r="L45" s="12">
        <v>20621</v>
      </c>
    </row>
    <row r="46" spans="1:12" x14ac:dyDescent="0.35">
      <c r="A46" s="15" t="s">
        <v>88</v>
      </c>
      <c r="B46" s="13" t="s">
        <v>47</v>
      </c>
      <c r="C46" s="13" t="s">
        <v>47</v>
      </c>
      <c r="D46" s="12">
        <v>112198</v>
      </c>
      <c r="E46" s="12">
        <v>15696</v>
      </c>
      <c r="F46" s="13"/>
      <c r="G46" s="13" t="s">
        <v>47</v>
      </c>
      <c r="H46" s="14">
        <v>-357</v>
      </c>
      <c r="I46" s="17" t="s">
        <v>47</v>
      </c>
      <c r="J46" s="14" t="s">
        <v>51</v>
      </c>
      <c r="K46" s="14">
        <v>128251</v>
      </c>
      <c r="L46" s="12">
        <v>2883</v>
      </c>
    </row>
    <row r="47" spans="1:12" x14ac:dyDescent="0.35">
      <c r="A47" s="16" t="s">
        <v>89</v>
      </c>
      <c r="B47" s="13" t="s">
        <v>47</v>
      </c>
      <c r="C47" s="13" t="s">
        <v>47</v>
      </c>
      <c r="D47" s="12">
        <v>71578</v>
      </c>
      <c r="E47" s="12">
        <v>11373</v>
      </c>
      <c r="F47" s="13"/>
      <c r="G47" s="13" t="s">
        <v>47</v>
      </c>
      <c r="H47" s="14">
        <v>-162</v>
      </c>
      <c r="I47" s="17" t="s">
        <v>47</v>
      </c>
      <c r="J47" s="14" t="s">
        <v>51</v>
      </c>
      <c r="K47" s="14">
        <v>83113</v>
      </c>
      <c r="L47" s="12">
        <v>1849</v>
      </c>
    </row>
    <row r="48" spans="1:12" x14ac:dyDescent="0.35">
      <c r="A48" s="16" t="s">
        <v>90</v>
      </c>
      <c r="B48" s="13" t="s">
        <v>47</v>
      </c>
      <c r="C48" s="13" t="s">
        <v>47</v>
      </c>
      <c r="D48" s="12">
        <v>40620</v>
      </c>
      <c r="E48" s="12">
        <v>4323</v>
      </c>
      <c r="F48" s="13"/>
      <c r="G48" s="13" t="s">
        <v>47</v>
      </c>
      <c r="H48" s="14">
        <v>-195</v>
      </c>
      <c r="I48" s="17" t="s">
        <v>47</v>
      </c>
      <c r="J48" s="14" t="s">
        <v>51</v>
      </c>
      <c r="K48" s="14">
        <v>45138</v>
      </c>
      <c r="L48" s="12">
        <v>1034</v>
      </c>
    </row>
    <row r="49" spans="1:12" x14ac:dyDescent="0.35">
      <c r="A49" s="15" t="s">
        <v>91</v>
      </c>
      <c r="B49" s="13" t="s">
        <v>47</v>
      </c>
      <c r="C49" s="13" t="s">
        <v>47</v>
      </c>
      <c r="D49" s="12">
        <v>13688</v>
      </c>
      <c r="E49" s="12">
        <v>5405</v>
      </c>
      <c r="F49" s="13"/>
      <c r="G49" s="13" t="s">
        <v>47</v>
      </c>
      <c r="H49" s="14">
        <v>-26</v>
      </c>
      <c r="I49" s="17" t="s">
        <v>47</v>
      </c>
      <c r="J49" s="14" t="s">
        <v>51</v>
      </c>
      <c r="K49" s="14">
        <v>19119</v>
      </c>
      <c r="L49" s="12">
        <v>1192</v>
      </c>
    </row>
    <row r="50" spans="1:12" x14ac:dyDescent="0.35">
      <c r="A50" s="15" t="s">
        <v>92</v>
      </c>
      <c r="B50" s="13" t="s">
        <v>47</v>
      </c>
      <c r="C50" s="13" t="s">
        <v>47</v>
      </c>
      <c r="D50" s="12">
        <v>64970</v>
      </c>
      <c r="E50" s="12">
        <v>14901</v>
      </c>
      <c r="F50" s="13"/>
      <c r="G50" s="13" t="s">
        <v>47</v>
      </c>
      <c r="H50" s="14">
        <v>-347</v>
      </c>
      <c r="I50" s="17" t="s">
        <v>47</v>
      </c>
      <c r="J50" s="14">
        <v>36215</v>
      </c>
      <c r="K50" s="14">
        <v>44003</v>
      </c>
      <c r="L50" s="12">
        <v>12021</v>
      </c>
    </row>
    <row r="51" spans="1:12" x14ac:dyDescent="0.35">
      <c r="A51" s="15" t="s">
        <v>93</v>
      </c>
      <c r="B51" s="13" t="s">
        <v>47</v>
      </c>
      <c r="C51" s="13" t="s">
        <v>47</v>
      </c>
      <c r="D51" s="12">
        <v>1774</v>
      </c>
      <c r="E51" s="12">
        <v>1724</v>
      </c>
      <c r="F51" s="13"/>
      <c r="G51" s="13" t="s">
        <v>47</v>
      </c>
      <c r="H51" s="14">
        <v>184</v>
      </c>
      <c r="I51" s="17" t="s">
        <v>47</v>
      </c>
      <c r="J51" s="14">
        <v>1479</v>
      </c>
      <c r="K51" s="14">
        <v>1835</v>
      </c>
      <c r="L51" s="12">
        <v>855</v>
      </c>
    </row>
    <row r="52" spans="1:12" x14ac:dyDescent="0.35">
      <c r="A52" s="15" t="s">
        <v>94</v>
      </c>
      <c r="B52" s="13" t="s">
        <v>47</v>
      </c>
      <c r="C52" s="13" t="s">
        <v>47</v>
      </c>
      <c r="D52" s="12">
        <v>329170</v>
      </c>
      <c r="E52" s="12">
        <v>3662</v>
      </c>
      <c r="F52" s="13"/>
      <c r="G52" s="13" t="s">
        <v>47</v>
      </c>
      <c r="H52" s="14">
        <v>1536</v>
      </c>
      <c r="I52" s="17" t="s">
        <v>47</v>
      </c>
      <c r="J52" s="14">
        <v>215873</v>
      </c>
      <c r="K52" s="14">
        <v>115423</v>
      </c>
      <c r="L52" s="12">
        <v>8519</v>
      </c>
    </row>
    <row r="53" spans="1:12" x14ac:dyDescent="0.35">
      <c r="A53" s="16" t="s">
        <v>95</v>
      </c>
      <c r="B53" s="13" t="s">
        <v>47</v>
      </c>
      <c r="C53" s="13" t="s">
        <v>47</v>
      </c>
      <c r="D53" s="12">
        <v>245213</v>
      </c>
      <c r="E53" s="12">
        <v>3662</v>
      </c>
      <c r="F53" s="13"/>
      <c r="G53" s="13" t="s">
        <v>47</v>
      </c>
      <c r="H53" s="14">
        <v>1536</v>
      </c>
      <c r="I53" s="17" t="s">
        <v>47</v>
      </c>
      <c r="J53" s="14">
        <v>215873</v>
      </c>
      <c r="K53" s="14">
        <v>31466</v>
      </c>
      <c r="L53" s="12">
        <v>8519</v>
      </c>
    </row>
    <row r="54" spans="1:12" x14ac:dyDescent="0.35">
      <c r="A54" s="16" t="s">
        <v>96</v>
      </c>
      <c r="B54" s="13" t="s">
        <v>47</v>
      </c>
      <c r="C54" s="13" t="s">
        <v>47</v>
      </c>
      <c r="D54" s="12">
        <v>83957</v>
      </c>
      <c r="E54" s="13" t="s">
        <v>47</v>
      </c>
      <c r="F54" s="13" t="s">
        <v>47</v>
      </c>
      <c r="G54" s="13" t="s">
        <v>47</v>
      </c>
      <c r="H54" s="17" t="s">
        <v>47</v>
      </c>
      <c r="I54" s="17" t="s">
        <v>47</v>
      </c>
      <c r="J54" s="17" t="s">
        <v>47</v>
      </c>
      <c r="K54" s="14">
        <v>83957</v>
      </c>
      <c r="L54" s="13" t="s">
        <v>47</v>
      </c>
    </row>
    <row r="55" spans="1:12" x14ac:dyDescent="0.35">
      <c r="A55" s="15" t="s">
        <v>97</v>
      </c>
      <c r="B55" s="13" t="s">
        <v>47</v>
      </c>
      <c r="C55" s="13" t="s">
        <v>47</v>
      </c>
      <c r="D55" s="12">
        <v>120515</v>
      </c>
      <c r="E55" s="12">
        <v>13666</v>
      </c>
      <c r="F55" s="13"/>
      <c r="G55" s="13" t="s">
        <v>47</v>
      </c>
      <c r="H55" s="14">
        <v>-1184</v>
      </c>
      <c r="I55" s="17" t="s">
        <v>47</v>
      </c>
      <c r="J55" s="14">
        <v>7399</v>
      </c>
      <c r="K55" s="14">
        <v>127966</v>
      </c>
      <c r="L55" s="12">
        <v>21697</v>
      </c>
    </row>
    <row r="56" spans="1:12" x14ac:dyDescent="0.35">
      <c r="A56" s="15" t="s">
        <v>98</v>
      </c>
      <c r="B56" s="13" t="s">
        <v>47</v>
      </c>
      <c r="C56" s="13" t="s">
        <v>47</v>
      </c>
      <c r="D56" s="12">
        <v>251761</v>
      </c>
      <c r="E56" s="13" t="s">
        <v>47</v>
      </c>
      <c r="F56" s="13" t="s">
        <v>47</v>
      </c>
      <c r="G56" s="13" t="s">
        <v>47</v>
      </c>
      <c r="H56" s="17" t="s">
        <v>47</v>
      </c>
      <c r="I56" s="17" t="s">
        <v>47</v>
      </c>
      <c r="J56" s="17" t="s">
        <v>47</v>
      </c>
      <c r="K56" s="14">
        <v>251761</v>
      </c>
      <c r="L56" s="13" t="s">
        <v>47</v>
      </c>
    </row>
    <row r="57" spans="1:12" x14ac:dyDescent="0.35">
      <c r="A57" s="15" t="s">
        <v>99</v>
      </c>
      <c r="B57" s="13" t="s">
        <v>47</v>
      </c>
      <c r="C57" s="13" t="s">
        <v>47</v>
      </c>
      <c r="D57" s="12">
        <v>34505</v>
      </c>
      <c r="E57" s="12">
        <v>64</v>
      </c>
      <c r="F57" s="13"/>
      <c r="G57" s="13" t="s">
        <v>47</v>
      </c>
      <c r="H57" s="14">
        <v>-11</v>
      </c>
      <c r="I57" s="17" t="s">
        <v>47</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0"/>
  <sheetViews>
    <sheetView topLeftCell="A19" workbookViewId="0">
      <selection activeCell="B23" sqref="B23"/>
    </sheetView>
  </sheetViews>
  <sheetFormatPr defaultRowHeight="14.5" x14ac:dyDescent="0.35"/>
  <cols>
    <col min="2" max="2" width="18" customWidth="1"/>
    <col min="3" max="3" width="29" customWidth="1"/>
    <col min="4" max="4" width="36" customWidth="1"/>
    <col min="5" max="5" width="22" customWidth="1"/>
    <col min="6" max="6" width="29.7265625" customWidth="1"/>
    <col min="10" max="10" width="29.81640625" bestFit="1" customWidth="1"/>
    <col min="11" max="11" width="18.08984375" bestFit="1" customWidth="1"/>
  </cols>
  <sheetData>
    <row r="1" spans="1:11" x14ac:dyDescent="0.35">
      <c r="A1" s="1" t="s">
        <v>669</v>
      </c>
    </row>
    <row r="2" spans="1:11" x14ac:dyDescent="0.35">
      <c r="A2" t="s">
        <v>100</v>
      </c>
      <c r="B2" s="19" t="s">
        <v>101</v>
      </c>
      <c r="C2" s="257" t="s">
        <v>668</v>
      </c>
      <c r="D2" s="257" t="s">
        <v>102</v>
      </c>
      <c r="E2" s="19"/>
      <c r="F2" s="19"/>
      <c r="I2" s="19"/>
    </row>
    <row r="3" spans="1:11" x14ac:dyDescent="0.35">
      <c r="A3" t="s">
        <v>103</v>
      </c>
      <c r="I3" s="257"/>
      <c r="J3" s="257"/>
      <c r="K3" s="257"/>
    </row>
    <row r="4" spans="1:11" x14ac:dyDescent="0.35">
      <c r="B4">
        <v>1</v>
      </c>
      <c r="C4">
        <v>184451</v>
      </c>
      <c r="D4">
        <v>589367</v>
      </c>
      <c r="I4" s="257"/>
      <c r="J4" s="257"/>
      <c r="K4" s="257"/>
    </row>
    <row r="5" spans="1:11" x14ac:dyDescent="0.35">
      <c r="B5">
        <v>2</v>
      </c>
      <c r="C5">
        <v>168559</v>
      </c>
      <c r="D5">
        <v>535088</v>
      </c>
      <c r="I5" s="257"/>
    </row>
    <row r="6" spans="1:11" x14ac:dyDescent="0.35">
      <c r="B6">
        <v>3</v>
      </c>
      <c r="C6">
        <v>158633</v>
      </c>
      <c r="D6">
        <v>613798</v>
      </c>
      <c r="I6" s="257"/>
    </row>
    <row r="7" spans="1:11" x14ac:dyDescent="0.35">
      <c r="B7">
        <v>4</v>
      </c>
      <c r="C7">
        <v>122820</v>
      </c>
      <c r="D7">
        <v>592364</v>
      </c>
      <c r="I7" s="257"/>
    </row>
    <row r="8" spans="1:11" x14ac:dyDescent="0.35">
      <c r="B8">
        <v>5</v>
      </c>
      <c r="C8">
        <v>143019</v>
      </c>
      <c r="D8">
        <v>608837</v>
      </c>
      <c r="I8" s="257"/>
    </row>
    <row r="9" spans="1:11" x14ac:dyDescent="0.35">
      <c r="B9">
        <v>6</v>
      </c>
      <c r="C9">
        <v>157357</v>
      </c>
      <c r="D9">
        <v>575481</v>
      </c>
      <c r="I9" s="257"/>
    </row>
    <row r="10" spans="1:11" x14ac:dyDescent="0.35">
      <c r="B10">
        <v>7</v>
      </c>
      <c r="C10">
        <v>174016</v>
      </c>
      <c r="D10">
        <v>581260</v>
      </c>
      <c r="I10" s="257"/>
    </row>
    <row r="11" spans="1:11" x14ac:dyDescent="0.35">
      <c r="B11">
        <v>8</v>
      </c>
      <c r="C11">
        <v>178391</v>
      </c>
      <c r="D11">
        <v>664441</v>
      </c>
      <c r="I11" s="257"/>
    </row>
    <row r="12" spans="1:11" x14ac:dyDescent="0.35">
      <c r="B12">
        <v>9</v>
      </c>
      <c r="C12">
        <v>173333</v>
      </c>
      <c r="D12">
        <v>629927</v>
      </c>
      <c r="I12" s="257"/>
    </row>
    <row r="13" spans="1:11" x14ac:dyDescent="0.35">
      <c r="B13">
        <v>10</v>
      </c>
      <c r="C13">
        <v>193711</v>
      </c>
      <c r="D13">
        <v>658237</v>
      </c>
      <c r="I13" s="257"/>
    </row>
    <row r="14" spans="1:11" x14ac:dyDescent="0.35">
      <c r="B14">
        <v>11</v>
      </c>
      <c r="C14">
        <v>172601</v>
      </c>
      <c r="D14">
        <v>635793</v>
      </c>
      <c r="I14" s="257"/>
    </row>
    <row r="15" spans="1:11" x14ac:dyDescent="0.35">
      <c r="B15">
        <v>12</v>
      </c>
      <c r="C15">
        <v>161979</v>
      </c>
      <c r="D15">
        <v>599576</v>
      </c>
      <c r="I15" s="257"/>
    </row>
    <row r="17" spans="1:3" x14ac:dyDescent="0.35">
      <c r="A17" s="1" t="s">
        <v>671</v>
      </c>
    </row>
    <row r="18" spans="1:3" x14ac:dyDescent="0.35">
      <c r="A18" t="s">
        <v>101</v>
      </c>
      <c r="B18" s="19" t="s">
        <v>104</v>
      </c>
      <c r="C18" s="19" t="s">
        <v>105</v>
      </c>
    </row>
    <row r="19" spans="1:3" x14ac:dyDescent="0.35">
      <c r="A19">
        <v>1</v>
      </c>
      <c r="B19">
        <v>465014</v>
      </c>
      <c r="C19">
        <v>167.75</v>
      </c>
    </row>
    <row r="20" spans="1:3" x14ac:dyDescent="0.35">
      <c r="A20">
        <v>2</v>
      </c>
      <c r="B20">
        <v>532014</v>
      </c>
      <c r="C20">
        <v>163.38999999999999</v>
      </c>
    </row>
    <row r="21" spans="1:3" x14ac:dyDescent="0.35">
      <c r="A21">
        <v>3</v>
      </c>
      <c r="B21">
        <v>655441</v>
      </c>
      <c r="C21">
        <v>167.92</v>
      </c>
    </row>
    <row r="22" spans="1:3" x14ac:dyDescent="0.35">
      <c r="A22">
        <v>4</v>
      </c>
      <c r="B22">
        <v>548340</v>
      </c>
      <c r="C22">
        <v>164.43</v>
      </c>
    </row>
    <row r="23" spans="1:3" x14ac:dyDescent="0.35">
      <c r="A23">
        <v>5</v>
      </c>
      <c r="B23">
        <v>525716</v>
      </c>
      <c r="C23">
        <v>166.38</v>
      </c>
    </row>
    <row r="24" spans="1:3" x14ac:dyDescent="0.35">
      <c r="A24">
        <v>6</v>
      </c>
      <c r="B24">
        <v>627529</v>
      </c>
      <c r="C24">
        <v>159.44</v>
      </c>
    </row>
    <row r="25" spans="1:3" x14ac:dyDescent="0.35">
      <c r="A25">
        <v>7</v>
      </c>
      <c r="B25">
        <v>466871</v>
      </c>
      <c r="C25">
        <v>159.27000000000001</v>
      </c>
    </row>
    <row r="26" spans="1:3" x14ac:dyDescent="0.35">
      <c r="A26">
        <v>8</v>
      </c>
      <c r="B26">
        <v>557048</v>
      </c>
      <c r="C26">
        <v>169.81</v>
      </c>
    </row>
    <row r="27" spans="1:3" x14ac:dyDescent="0.35">
      <c r="A27">
        <v>9</v>
      </c>
      <c r="B27">
        <v>658081</v>
      </c>
      <c r="C27">
        <v>165.88</v>
      </c>
    </row>
    <row r="28" spans="1:3" x14ac:dyDescent="0.35">
      <c r="A28">
        <v>10</v>
      </c>
      <c r="B28">
        <v>572569</v>
      </c>
      <c r="C28">
        <v>166.42</v>
      </c>
    </row>
    <row r="29" spans="1:3" x14ac:dyDescent="0.35">
      <c r="A29">
        <v>11</v>
      </c>
      <c r="B29">
        <v>579346</v>
      </c>
      <c r="C29">
        <v>171.17</v>
      </c>
    </row>
    <row r="30" spans="1:3" x14ac:dyDescent="0.35">
      <c r="A30">
        <v>12</v>
      </c>
      <c r="B30">
        <v>761935</v>
      </c>
      <c r="C30">
        <v>172.44</v>
      </c>
    </row>
    <row r="32" spans="1:3" x14ac:dyDescent="0.35">
      <c r="A32" s="1" t="s">
        <v>106</v>
      </c>
    </row>
    <row r="33" spans="1:4" x14ac:dyDescent="0.35">
      <c r="A33" s="6">
        <f>SUM(C4:D15)</f>
        <v>9273039</v>
      </c>
      <c r="B33" t="s">
        <v>107</v>
      </c>
    </row>
    <row r="35" spans="1:4" x14ac:dyDescent="0.35">
      <c r="A35" s="1" t="s">
        <v>108</v>
      </c>
    </row>
    <row r="36" spans="1:4" x14ac:dyDescent="0.35">
      <c r="A36" s="6">
        <f>SUM(B19:B30)</f>
        <v>6949904</v>
      </c>
      <c r="B36" t="s">
        <v>107</v>
      </c>
    </row>
    <row r="38" spans="1:4" x14ac:dyDescent="0.35">
      <c r="A38" t="s">
        <v>109</v>
      </c>
    </row>
    <row r="39" spans="1:4" x14ac:dyDescent="0.35">
      <c r="A39" t="s">
        <v>110</v>
      </c>
    </row>
    <row r="40" spans="1:4" x14ac:dyDescent="0.35">
      <c r="A40" t="s">
        <v>111</v>
      </c>
    </row>
    <row r="41" spans="1:4" x14ac:dyDescent="0.35">
      <c r="A41" t="s">
        <v>112</v>
      </c>
    </row>
    <row r="43" spans="1:4" x14ac:dyDescent="0.35">
      <c r="B43" s="19" t="s">
        <v>38</v>
      </c>
      <c r="C43" s="19" t="s">
        <v>43</v>
      </c>
      <c r="D43" t="s">
        <v>113</v>
      </c>
    </row>
    <row r="44" spans="1:4" x14ac:dyDescent="0.35">
      <c r="A44">
        <v>2015</v>
      </c>
      <c r="B44">
        <v>207171527</v>
      </c>
      <c r="C44">
        <v>4668774792</v>
      </c>
      <c r="D44" t="s">
        <v>114</v>
      </c>
    </row>
    <row r="46" spans="1:4" x14ac:dyDescent="0.35">
      <c r="A46" s="1" t="s">
        <v>115</v>
      </c>
    </row>
    <row r="47" spans="1:4" x14ac:dyDescent="0.35">
      <c r="A47">
        <f>B44/C44</f>
        <v>4.4373853147723213E-2</v>
      </c>
    </row>
    <row r="49" spans="1:2" x14ac:dyDescent="0.35">
      <c r="A49" s="1" t="s">
        <v>116</v>
      </c>
    </row>
    <row r="50" spans="1:2" x14ac:dyDescent="0.35">
      <c r="A50" s="20">
        <f>A36*A47</f>
        <v>308394.01948677417</v>
      </c>
      <c r="B5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topLeftCell="A13" workbookViewId="0">
      <selection activeCell="A3" sqref="A3"/>
    </sheetView>
  </sheetViews>
  <sheetFormatPr defaultRowHeight="14.5" x14ac:dyDescent="0.35"/>
  <cols>
    <col min="1" max="1" width="10.54296875" customWidth="1"/>
    <col min="2" max="4" width="11.7265625" customWidth="1"/>
    <col min="5" max="5" width="23.26953125" customWidth="1"/>
  </cols>
  <sheetData>
    <row r="1" spans="1:5" x14ac:dyDescent="0.35">
      <c r="A1" s="2" t="s">
        <v>229</v>
      </c>
      <c r="B1" s="8"/>
      <c r="C1" s="8"/>
      <c r="D1" s="8"/>
      <c r="E1" s="8"/>
    </row>
    <row r="2" spans="1:5" x14ac:dyDescent="0.35">
      <c r="B2" t="s">
        <v>127</v>
      </c>
      <c r="C2" t="s">
        <v>38</v>
      </c>
      <c r="D2" t="s">
        <v>43</v>
      </c>
      <c r="E2" t="s">
        <v>113</v>
      </c>
    </row>
    <row r="3" spans="1:5" x14ac:dyDescent="0.35">
      <c r="A3">
        <v>2017</v>
      </c>
      <c r="B3">
        <v>3</v>
      </c>
      <c r="C3">
        <v>40</v>
      </c>
      <c r="D3">
        <v>0</v>
      </c>
      <c r="E3" t="s">
        <v>230</v>
      </c>
    </row>
    <row r="5" spans="1:5" x14ac:dyDescent="0.35">
      <c r="A5" s="2" t="s">
        <v>266</v>
      </c>
      <c r="B5" s="8"/>
      <c r="C5" s="8"/>
      <c r="D5" s="8"/>
      <c r="E5" s="8"/>
    </row>
    <row r="6" spans="1:5" s="5" customFormat="1" x14ac:dyDescent="0.35">
      <c r="A6" s="32">
        <v>0.09</v>
      </c>
      <c r="B6" s="5" t="s">
        <v>262</v>
      </c>
    </row>
    <row r="7" spans="1:5" s="5" customFormat="1" x14ac:dyDescent="0.35">
      <c r="A7" s="5">
        <v>775</v>
      </c>
      <c r="B7" s="5" t="s">
        <v>263</v>
      </c>
    </row>
    <row r="8" spans="1:5" s="5" customFormat="1" x14ac:dyDescent="0.35">
      <c r="A8" s="5">
        <v>97</v>
      </c>
      <c r="B8" s="5" t="s">
        <v>264</v>
      </c>
    </row>
    <row r="9" spans="1:5" s="5" customFormat="1" x14ac:dyDescent="0.35">
      <c r="A9" s="5">
        <v>6</v>
      </c>
      <c r="B9" s="5" t="s">
        <v>265</v>
      </c>
    </row>
    <row r="10" spans="1:5" s="5" customFormat="1" x14ac:dyDescent="0.35">
      <c r="A10" s="21" t="s">
        <v>267</v>
      </c>
    </row>
    <row r="11" spans="1:5" s="5" customFormat="1" x14ac:dyDescent="0.35"/>
    <row r="12" spans="1:5" x14ac:dyDescent="0.35">
      <c r="B12" t="s">
        <v>127</v>
      </c>
      <c r="C12" t="s">
        <v>38</v>
      </c>
      <c r="D12" t="s">
        <v>43</v>
      </c>
      <c r="E12" t="s">
        <v>113</v>
      </c>
    </row>
    <row r="13" spans="1:5" x14ac:dyDescent="0.35">
      <c r="A13" t="s">
        <v>261</v>
      </c>
      <c r="B13" s="33">
        <f>A7*(1-A6)</f>
        <v>705.25</v>
      </c>
      <c r="C13">
        <f>A9</f>
        <v>6</v>
      </c>
      <c r="D13">
        <f>A8</f>
        <v>97</v>
      </c>
      <c r="E13" t="s">
        <v>231</v>
      </c>
    </row>
    <row r="14" spans="1:5" x14ac:dyDescent="0.35">
      <c r="A14" t="s">
        <v>268</v>
      </c>
      <c r="B14" s="33">
        <f>A6*A7</f>
        <v>69.75</v>
      </c>
      <c r="C14">
        <v>0</v>
      </c>
      <c r="D14">
        <v>0</v>
      </c>
      <c r="E14" t="s">
        <v>231</v>
      </c>
    </row>
    <row r="15" spans="1:5" x14ac:dyDescent="0.35">
      <c r="A15" s="5"/>
    </row>
    <row r="16" spans="1:5" x14ac:dyDescent="0.35">
      <c r="A16" s="2" t="s">
        <v>269</v>
      </c>
      <c r="B16" s="8"/>
      <c r="C16" s="8"/>
      <c r="D16" s="8"/>
      <c r="E16" s="8"/>
    </row>
    <row r="17" spans="1:5" x14ac:dyDescent="0.35">
      <c r="A17" s="1" t="s">
        <v>273</v>
      </c>
    </row>
    <row r="18" spans="1:5" x14ac:dyDescent="0.35">
      <c r="A18" s="35">
        <v>262.39999999999998</v>
      </c>
      <c r="B18" s="34" t="s">
        <v>274</v>
      </c>
    </row>
    <row r="19" spans="1:5" x14ac:dyDescent="0.35">
      <c r="A19" s="36">
        <v>33.57</v>
      </c>
      <c r="B19" s="34" t="s">
        <v>275</v>
      </c>
    </row>
    <row r="20" spans="1:5" x14ac:dyDescent="0.35">
      <c r="A20" s="37">
        <v>67.8</v>
      </c>
      <c r="B20" s="34" t="s">
        <v>276</v>
      </c>
    </row>
    <row r="21" spans="1:5" x14ac:dyDescent="0.35">
      <c r="A21" s="37">
        <v>23.4</v>
      </c>
      <c r="B21" s="34" t="s">
        <v>277</v>
      </c>
    </row>
    <row r="22" spans="1:5" x14ac:dyDescent="0.35">
      <c r="A22" s="37">
        <v>137.69999999999999</v>
      </c>
      <c r="B22" s="34" t="s">
        <v>278</v>
      </c>
    </row>
    <row r="24" spans="1:5" x14ac:dyDescent="0.35">
      <c r="A24" s="38" t="s">
        <v>279</v>
      </c>
    </row>
    <row r="25" spans="1:5" x14ac:dyDescent="0.35">
      <c r="A25" t="s">
        <v>280</v>
      </c>
    </row>
    <row r="26" spans="1:5" x14ac:dyDescent="0.35">
      <c r="A26" t="s">
        <v>286</v>
      </c>
    </row>
    <row r="27" spans="1:5" x14ac:dyDescent="0.35">
      <c r="A27" s="3" t="s">
        <v>287</v>
      </c>
      <c r="D27" t="s">
        <v>285</v>
      </c>
    </row>
    <row r="28" spans="1:5" x14ac:dyDescent="0.35">
      <c r="E28" s="4"/>
    </row>
    <row r="30" spans="1:5" x14ac:dyDescent="0.35">
      <c r="A30" t="s">
        <v>281</v>
      </c>
    </row>
    <row r="31" spans="1:5" x14ac:dyDescent="0.35">
      <c r="A31" t="s">
        <v>282</v>
      </c>
    </row>
    <row r="32" spans="1:5" x14ac:dyDescent="0.35">
      <c r="A32" t="s">
        <v>283</v>
      </c>
    </row>
    <row r="34" spans="1:5" x14ac:dyDescent="0.35">
      <c r="A34" s="2" t="s">
        <v>63</v>
      </c>
      <c r="B34" s="8"/>
      <c r="C34" s="8"/>
      <c r="D34" s="8"/>
      <c r="E34" s="8"/>
    </row>
    <row r="35" spans="1:5" x14ac:dyDescent="0.35">
      <c r="A35">
        <v>10</v>
      </c>
      <c r="B35" t="s">
        <v>284</v>
      </c>
    </row>
    <row r="36" spans="1:5" x14ac:dyDescent="0.35">
      <c r="A36" t="s">
        <v>291</v>
      </c>
    </row>
    <row r="38" spans="1:5" x14ac:dyDescent="0.35">
      <c r="A38" t="s">
        <v>292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
  <sheetViews>
    <sheetView workbookViewId="0">
      <pane xSplit="2" ySplit="1" topLeftCell="C8" activePane="bottomRight" state="frozen"/>
      <selection pane="topRight" activeCell="C1" sqref="C1"/>
      <selection pane="bottomLeft" activeCell="A2" sqref="A2"/>
      <selection pane="bottomRight" activeCell="A19" sqref="A19:XFD19"/>
    </sheetView>
  </sheetViews>
  <sheetFormatPr defaultRowHeight="15" customHeight="1" x14ac:dyDescent="0.35"/>
  <cols>
    <col min="1" max="1" width="30.453125" customWidth="1"/>
    <col min="2" max="2" width="45.7265625" customWidth="1"/>
  </cols>
  <sheetData>
    <row r="1" spans="1:35" ht="15" customHeight="1" thickBot="1" x14ac:dyDescent="0.4">
      <c r="B1" s="237" t="s">
        <v>657</v>
      </c>
      <c r="C1" s="238">
        <v>2019</v>
      </c>
      <c r="D1" s="238">
        <v>2020</v>
      </c>
      <c r="E1" s="238">
        <v>2021</v>
      </c>
      <c r="F1" s="238">
        <v>2022</v>
      </c>
      <c r="G1" s="238">
        <v>2023</v>
      </c>
      <c r="H1" s="238">
        <v>2024</v>
      </c>
      <c r="I1" s="238">
        <v>2025</v>
      </c>
      <c r="J1" s="238">
        <v>2026</v>
      </c>
      <c r="K1" s="238">
        <v>2027</v>
      </c>
      <c r="L1" s="238">
        <v>2028</v>
      </c>
      <c r="M1" s="238">
        <v>2029</v>
      </c>
      <c r="N1" s="238">
        <v>2030</v>
      </c>
      <c r="O1" s="238">
        <v>2031</v>
      </c>
      <c r="P1" s="238">
        <v>2032</v>
      </c>
      <c r="Q1" s="238">
        <v>2033</v>
      </c>
      <c r="R1" s="238">
        <v>2034</v>
      </c>
      <c r="S1" s="238">
        <v>2035</v>
      </c>
      <c r="T1" s="238">
        <v>2036</v>
      </c>
      <c r="U1" s="238">
        <v>2037</v>
      </c>
      <c r="V1" s="238">
        <v>2038</v>
      </c>
      <c r="W1" s="238">
        <v>2039</v>
      </c>
      <c r="X1" s="238">
        <v>2040</v>
      </c>
      <c r="Y1" s="238">
        <v>2041</v>
      </c>
      <c r="Z1" s="238">
        <v>2042</v>
      </c>
      <c r="AA1" s="238">
        <v>2043</v>
      </c>
      <c r="AB1" s="238">
        <v>2044</v>
      </c>
      <c r="AC1" s="238">
        <v>2045</v>
      </c>
      <c r="AD1" s="238">
        <v>2046</v>
      </c>
      <c r="AE1" s="238">
        <v>2047</v>
      </c>
      <c r="AF1" s="238">
        <v>2048</v>
      </c>
      <c r="AG1" s="238">
        <v>2049</v>
      </c>
      <c r="AH1" s="238">
        <v>2050</v>
      </c>
    </row>
    <row r="2" spans="1:35" ht="15" customHeight="1" thickTop="1" x14ac:dyDescent="0.35"/>
    <row r="3" spans="1:35" ht="15" customHeight="1" x14ac:dyDescent="0.35">
      <c r="C3" s="256" t="s">
        <v>117</v>
      </c>
      <c r="D3" s="256" t="s">
        <v>658</v>
      </c>
      <c r="E3" s="256"/>
      <c r="F3" s="256"/>
      <c r="G3" s="256"/>
    </row>
    <row r="4" spans="1:35" ht="15" customHeight="1" x14ac:dyDescent="0.35">
      <c r="C4" s="256" t="s">
        <v>118</v>
      </c>
      <c r="D4" s="256" t="s">
        <v>659</v>
      </c>
      <c r="E4" s="256"/>
      <c r="F4" s="256"/>
      <c r="G4" s="256" t="s">
        <v>660</v>
      </c>
    </row>
    <row r="5" spans="1:35" ht="15" customHeight="1" x14ac:dyDescent="0.35">
      <c r="C5" s="256" t="s">
        <v>120</v>
      </c>
      <c r="D5" s="256" t="s">
        <v>661</v>
      </c>
      <c r="E5" s="256"/>
      <c r="F5" s="256"/>
      <c r="G5" s="256"/>
    </row>
    <row r="6" spans="1:35" ht="15" customHeight="1" x14ac:dyDescent="0.35">
      <c r="C6" s="256" t="s">
        <v>121</v>
      </c>
      <c r="D6" s="256"/>
      <c r="E6" s="256" t="s">
        <v>662</v>
      </c>
      <c r="F6" s="256"/>
      <c r="G6" s="256"/>
    </row>
    <row r="10" spans="1:35" ht="15" customHeight="1" x14ac:dyDescent="0.35">
      <c r="A10" s="241" t="s">
        <v>122</v>
      </c>
      <c r="B10" s="242" t="s">
        <v>123</v>
      </c>
    </row>
    <row r="11" spans="1:35" ht="15" customHeight="1" x14ac:dyDescent="0.35">
      <c r="B11" s="237" t="s">
        <v>124</v>
      </c>
    </row>
    <row r="12" spans="1:35" ht="15" customHeight="1" x14ac:dyDescent="0.35">
      <c r="B12" s="237" t="s">
        <v>125</v>
      </c>
      <c r="C12" s="3" t="s">
        <v>125</v>
      </c>
      <c r="D12" s="3" t="s">
        <v>125</v>
      </c>
      <c r="E12" s="3" t="s">
        <v>125</v>
      </c>
      <c r="F12" s="3" t="s">
        <v>125</v>
      </c>
      <c r="G12" s="3" t="s">
        <v>125</v>
      </c>
      <c r="H12" s="3" t="s">
        <v>125</v>
      </c>
      <c r="I12" s="3" t="s">
        <v>125</v>
      </c>
      <c r="J12" s="3" t="s">
        <v>125</v>
      </c>
      <c r="K12" s="3" t="s">
        <v>125</v>
      </c>
      <c r="L12" s="3" t="s">
        <v>125</v>
      </c>
      <c r="M12" s="3" t="s">
        <v>125</v>
      </c>
      <c r="N12" s="3" t="s">
        <v>125</v>
      </c>
      <c r="O12" s="3" t="s">
        <v>125</v>
      </c>
      <c r="P12" s="3" t="s">
        <v>125</v>
      </c>
      <c r="Q12" s="3" t="s">
        <v>125</v>
      </c>
      <c r="R12" s="3" t="s">
        <v>125</v>
      </c>
      <c r="S12" s="3" t="s">
        <v>125</v>
      </c>
      <c r="T12" s="3" t="s">
        <v>125</v>
      </c>
      <c r="U12" s="3" t="s">
        <v>125</v>
      </c>
      <c r="V12" s="3" t="s">
        <v>125</v>
      </c>
      <c r="W12" s="3" t="s">
        <v>125</v>
      </c>
      <c r="X12" s="3" t="s">
        <v>125</v>
      </c>
      <c r="Y12" s="3" t="s">
        <v>125</v>
      </c>
      <c r="Z12" s="3" t="s">
        <v>125</v>
      </c>
      <c r="AA12" s="3" t="s">
        <v>125</v>
      </c>
      <c r="AB12" s="3" t="s">
        <v>125</v>
      </c>
      <c r="AC12" s="3" t="s">
        <v>125</v>
      </c>
      <c r="AD12" s="3" t="s">
        <v>125</v>
      </c>
      <c r="AE12" s="3" t="s">
        <v>125</v>
      </c>
      <c r="AF12" s="3" t="s">
        <v>125</v>
      </c>
      <c r="AG12" s="3" t="s">
        <v>125</v>
      </c>
      <c r="AH12" s="3" t="s">
        <v>125</v>
      </c>
      <c r="AI12" s="3" t="s">
        <v>663</v>
      </c>
    </row>
    <row r="13" spans="1:35" ht="15" customHeight="1" thickBot="1" x14ac:dyDescent="0.4">
      <c r="B13" s="238" t="s">
        <v>126</v>
      </c>
      <c r="C13" s="238">
        <v>2019</v>
      </c>
      <c r="D13" s="238">
        <v>2020</v>
      </c>
      <c r="E13" s="238">
        <v>2021</v>
      </c>
      <c r="F13" s="238">
        <v>2022</v>
      </c>
      <c r="G13" s="238">
        <v>2023</v>
      </c>
      <c r="H13" s="238">
        <v>2024</v>
      </c>
      <c r="I13" s="238">
        <v>2025</v>
      </c>
      <c r="J13" s="238">
        <v>2026</v>
      </c>
      <c r="K13" s="238">
        <v>2027</v>
      </c>
      <c r="L13" s="238">
        <v>2028</v>
      </c>
      <c r="M13" s="238">
        <v>2029</v>
      </c>
      <c r="N13" s="238">
        <v>2030</v>
      </c>
      <c r="O13" s="238">
        <v>2031</v>
      </c>
      <c r="P13" s="238">
        <v>2032</v>
      </c>
      <c r="Q13" s="238">
        <v>2033</v>
      </c>
      <c r="R13" s="238">
        <v>2034</v>
      </c>
      <c r="S13" s="238">
        <v>2035</v>
      </c>
      <c r="T13" s="238">
        <v>2036</v>
      </c>
      <c r="U13" s="238">
        <v>2037</v>
      </c>
      <c r="V13" s="238">
        <v>2038</v>
      </c>
      <c r="W13" s="238">
        <v>2039</v>
      </c>
      <c r="X13" s="238">
        <v>2040</v>
      </c>
      <c r="Y13" s="238">
        <v>2041</v>
      </c>
      <c r="Z13" s="238">
        <v>2042</v>
      </c>
      <c r="AA13" s="238">
        <v>2043</v>
      </c>
      <c r="AB13" s="238">
        <v>2044</v>
      </c>
      <c r="AC13" s="238">
        <v>2045</v>
      </c>
      <c r="AD13" s="238">
        <v>2046</v>
      </c>
      <c r="AE13" s="238">
        <v>2047</v>
      </c>
      <c r="AF13" s="238">
        <v>2048</v>
      </c>
      <c r="AG13" s="238">
        <v>2049</v>
      </c>
      <c r="AH13" s="238">
        <v>2050</v>
      </c>
      <c r="AI13" s="238">
        <v>2050</v>
      </c>
    </row>
    <row r="14" spans="1:35" ht="15" customHeight="1" thickTop="1" x14ac:dyDescent="0.35"/>
    <row r="15" spans="1:35" ht="15" customHeight="1" x14ac:dyDescent="0.35">
      <c r="B15" s="245" t="s">
        <v>127</v>
      </c>
    </row>
    <row r="16" spans="1:35" ht="15" customHeight="1" x14ac:dyDescent="0.35">
      <c r="A16" s="241" t="s">
        <v>128</v>
      </c>
      <c r="B16" s="246" t="s">
        <v>129</v>
      </c>
      <c r="C16" s="247">
        <v>25.609801999999998</v>
      </c>
      <c r="D16" s="247">
        <v>29.023219999999998</v>
      </c>
      <c r="E16" s="247">
        <v>32.153171999999998</v>
      </c>
      <c r="F16" s="247">
        <v>34.069308999999997</v>
      </c>
      <c r="G16" s="247">
        <v>34.946575000000003</v>
      </c>
      <c r="H16" s="247">
        <v>35.786288999999996</v>
      </c>
      <c r="I16" s="247">
        <v>36.260719000000002</v>
      </c>
      <c r="J16" s="247">
        <v>36.787514000000002</v>
      </c>
      <c r="K16" s="247">
        <v>37.048611000000001</v>
      </c>
      <c r="L16" s="247">
        <v>37.295333999999997</v>
      </c>
      <c r="M16" s="247">
        <v>37.478222000000002</v>
      </c>
      <c r="N16" s="247">
        <v>37.728161</v>
      </c>
      <c r="O16" s="247">
        <v>38.161762000000003</v>
      </c>
      <c r="P16" s="247">
        <v>38.435223000000001</v>
      </c>
      <c r="Q16" s="247">
        <v>38.808940999999997</v>
      </c>
      <c r="R16" s="247">
        <v>38.440941000000002</v>
      </c>
      <c r="S16" s="247">
        <v>38.606178</v>
      </c>
      <c r="T16" s="247">
        <v>38.570506999999999</v>
      </c>
      <c r="U16" s="247">
        <v>38.509875999999998</v>
      </c>
      <c r="V16" s="247">
        <v>38.289101000000002</v>
      </c>
      <c r="W16" s="247">
        <v>38.237983999999997</v>
      </c>
      <c r="X16" s="247">
        <v>38.24062</v>
      </c>
      <c r="Y16" s="247">
        <v>38.236804999999997</v>
      </c>
      <c r="Z16" s="247">
        <v>38.273491</v>
      </c>
      <c r="AA16" s="247">
        <v>38.000069000000003</v>
      </c>
      <c r="AB16" s="247">
        <v>37.980083</v>
      </c>
      <c r="AC16" s="247">
        <v>38.048946000000001</v>
      </c>
      <c r="AD16" s="247">
        <v>38.124599000000003</v>
      </c>
      <c r="AE16" s="247">
        <v>38.372813999999998</v>
      </c>
      <c r="AF16" s="247">
        <v>38.755626999999997</v>
      </c>
      <c r="AG16" s="247">
        <v>39.242901000000003</v>
      </c>
      <c r="AH16" s="247">
        <v>39.562629999999999</v>
      </c>
      <c r="AI16" s="248">
        <v>1.4128E-2</v>
      </c>
    </row>
    <row r="17" spans="1:35" ht="15" customHeight="1" x14ac:dyDescent="0.35">
      <c r="A17" s="241" t="s">
        <v>130</v>
      </c>
      <c r="B17" s="246" t="s">
        <v>131</v>
      </c>
      <c r="C17" s="247">
        <v>6.6019019999999999</v>
      </c>
      <c r="D17" s="247">
        <v>7.6872160000000003</v>
      </c>
      <c r="E17" s="247">
        <v>8.2687950000000008</v>
      </c>
      <c r="F17" s="247">
        <v>9.0856349999999999</v>
      </c>
      <c r="G17" s="247">
        <v>9.1540009999999992</v>
      </c>
      <c r="H17" s="247">
        <v>9.280481</v>
      </c>
      <c r="I17" s="247">
        <v>9.3829980000000006</v>
      </c>
      <c r="J17" s="247">
        <v>9.6329510000000003</v>
      </c>
      <c r="K17" s="247">
        <v>9.8887040000000006</v>
      </c>
      <c r="L17" s="247">
        <v>10.018386</v>
      </c>
      <c r="M17" s="247">
        <v>10.108791</v>
      </c>
      <c r="N17" s="247">
        <v>10.070297</v>
      </c>
      <c r="O17" s="247">
        <v>10.089097000000001</v>
      </c>
      <c r="P17" s="247">
        <v>10.124739999999999</v>
      </c>
      <c r="Q17" s="247">
        <v>10.179479000000001</v>
      </c>
      <c r="R17" s="247">
        <v>10.167198000000001</v>
      </c>
      <c r="S17" s="247">
        <v>10.201029</v>
      </c>
      <c r="T17" s="247">
        <v>10.205933999999999</v>
      </c>
      <c r="U17" s="247">
        <v>10.177263999999999</v>
      </c>
      <c r="V17" s="247">
        <v>10.230554</v>
      </c>
      <c r="W17" s="247">
        <v>10.229934</v>
      </c>
      <c r="X17" s="247">
        <v>10.224057999999999</v>
      </c>
      <c r="Y17" s="247">
        <v>10.182619000000001</v>
      </c>
      <c r="Z17" s="247">
        <v>10.205435</v>
      </c>
      <c r="AA17" s="247">
        <v>10.201748</v>
      </c>
      <c r="AB17" s="247">
        <v>10.166046</v>
      </c>
      <c r="AC17" s="247">
        <v>10.195328999999999</v>
      </c>
      <c r="AD17" s="247">
        <v>10.233090000000001</v>
      </c>
      <c r="AE17" s="247">
        <v>10.288786999999999</v>
      </c>
      <c r="AF17" s="247">
        <v>10.369956</v>
      </c>
      <c r="AG17" s="247">
        <v>10.475320999999999</v>
      </c>
      <c r="AH17" s="247">
        <v>10.553595</v>
      </c>
      <c r="AI17" s="248">
        <v>1.5247999999999999E-2</v>
      </c>
    </row>
    <row r="18" spans="1:35" ht="15" customHeight="1" x14ac:dyDescent="0.35">
      <c r="A18" s="241" t="s">
        <v>132</v>
      </c>
      <c r="B18" s="246" t="s">
        <v>133</v>
      </c>
      <c r="C18" s="247">
        <v>35.698853</v>
      </c>
      <c r="D18" s="247">
        <v>36.461613</v>
      </c>
      <c r="E18" s="247">
        <v>38.399318999999998</v>
      </c>
      <c r="F18" s="247">
        <v>39.064152</v>
      </c>
      <c r="G18" s="247">
        <v>39.540782999999998</v>
      </c>
      <c r="H18" s="247">
        <v>40.186931999999999</v>
      </c>
      <c r="I18" s="247">
        <v>41.594856</v>
      </c>
      <c r="J18" s="247">
        <v>42.991824999999999</v>
      </c>
      <c r="K18" s="247">
        <v>43.837153999999998</v>
      </c>
      <c r="L18" s="247">
        <v>44.673091999999997</v>
      </c>
      <c r="M18" s="247">
        <v>45.265652000000003</v>
      </c>
      <c r="N18" s="247">
        <v>45.577869</v>
      </c>
      <c r="O18" s="247">
        <v>46.066223000000001</v>
      </c>
      <c r="P18" s="247">
        <v>46.707607000000003</v>
      </c>
      <c r="Q18" s="247">
        <v>47.376925999999997</v>
      </c>
      <c r="R18" s="247">
        <v>47.925548999999997</v>
      </c>
      <c r="S18" s="247">
        <v>48.427115999999998</v>
      </c>
      <c r="T18" s="247">
        <v>49.248725999999998</v>
      </c>
      <c r="U18" s="247">
        <v>49.617587999999998</v>
      </c>
      <c r="V18" s="247">
        <v>50.274464000000002</v>
      </c>
      <c r="W18" s="247">
        <v>50.788733999999998</v>
      </c>
      <c r="X18" s="247">
        <v>51.329383999999997</v>
      </c>
      <c r="Y18" s="247">
        <v>51.800266000000001</v>
      </c>
      <c r="Z18" s="247">
        <v>52.295409999999997</v>
      </c>
      <c r="AA18" s="247">
        <v>52.754333000000003</v>
      </c>
      <c r="AB18" s="247">
        <v>53.282814000000002</v>
      </c>
      <c r="AC18" s="247">
        <v>53.718960000000003</v>
      </c>
      <c r="AD18" s="247">
        <v>54.344379000000004</v>
      </c>
      <c r="AE18" s="247">
        <v>54.812981000000001</v>
      </c>
      <c r="AF18" s="247">
        <v>55.301307999999999</v>
      </c>
      <c r="AG18" s="247">
        <v>55.799816</v>
      </c>
      <c r="AH18" s="247">
        <v>56.345497000000002</v>
      </c>
      <c r="AI18" s="248">
        <v>1.4831E-2</v>
      </c>
    </row>
    <row r="19" spans="1:35" ht="15" customHeight="1" x14ac:dyDescent="0.35">
      <c r="A19" s="241" t="s">
        <v>134</v>
      </c>
      <c r="B19" s="246" t="s">
        <v>135</v>
      </c>
      <c r="C19" s="247">
        <v>13.570377000000001</v>
      </c>
      <c r="D19" s="247">
        <v>12.323532999999999</v>
      </c>
      <c r="E19" s="247">
        <v>11.59661</v>
      </c>
      <c r="F19" s="247">
        <v>11.398016999999999</v>
      </c>
      <c r="G19" s="247">
        <v>10.785779</v>
      </c>
      <c r="H19" s="247">
        <v>10.465206999999999</v>
      </c>
      <c r="I19" s="247">
        <v>9.4281839999999999</v>
      </c>
      <c r="J19" s="247">
        <v>9.6111799999999992</v>
      </c>
      <c r="K19" s="247">
        <v>9.5653670000000002</v>
      </c>
      <c r="L19" s="247">
        <v>9.4484169999999992</v>
      </c>
      <c r="M19" s="247">
        <v>9.2826070000000005</v>
      </c>
      <c r="N19" s="247">
        <v>9.1185530000000004</v>
      </c>
      <c r="O19" s="247">
        <v>9.0308489999999999</v>
      </c>
      <c r="P19" s="247">
        <v>9.0082240000000002</v>
      </c>
      <c r="Q19" s="247">
        <v>8.9952210000000008</v>
      </c>
      <c r="R19" s="247">
        <v>8.9909090000000003</v>
      </c>
      <c r="S19" s="247">
        <v>8.8800760000000007</v>
      </c>
      <c r="T19" s="247">
        <v>8.872306</v>
      </c>
      <c r="U19" s="247">
        <v>8.8655539999999995</v>
      </c>
      <c r="V19" s="247">
        <v>8.8244550000000004</v>
      </c>
      <c r="W19" s="247">
        <v>8.7824349999999995</v>
      </c>
      <c r="X19" s="247">
        <v>8.6942799999999991</v>
      </c>
      <c r="Y19" s="247">
        <v>8.6302629999999994</v>
      </c>
      <c r="Z19" s="247">
        <v>8.5981109999999994</v>
      </c>
      <c r="AA19" s="247">
        <v>8.5792819999999992</v>
      </c>
      <c r="AB19" s="247">
        <v>8.5431100000000004</v>
      </c>
      <c r="AC19" s="247">
        <v>8.5029319999999995</v>
      </c>
      <c r="AD19" s="247">
        <v>8.5060099999999998</v>
      </c>
      <c r="AE19" s="247">
        <v>8.4820799999999998</v>
      </c>
      <c r="AF19" s="247">
        <v>8.4536800000000003</v>
      </c>
      <c r="AG19" s="247">
        <v>8.4591530000000006</v>
      </c>
      <c r="AH19" s="247">
        <v>8.4323840000000008</v>
      </c>
      <c r="AI19" s="248">
        <v>-1.5231E-2</v>
      </c>
    </row>
    <row r="20" spans="1:35" ht="15" customHeight="1" x14ac:dyDescent="0.35">
      <c r="A20" s="241" t="s">
        <v>136</v>
      </c>
      <c r="B20" s="246" t="s">
        <v>137</v>
      </c>
      <c r="C20" s="247">
        <v>8.4443459999999995</v>
      </c>
      <c r="D20" s="247">
        <v>8.2934459999999994</v>
      </c>
      <c r="E20" s="247">
        <v>8.1563990000000004</v>
      </c>
      <c r="F20" s="247">
        <v>8.0043199999999999</v>
      </c>
      <c r="G20" s="247">
        <v>8.0280679999999993</v>
      </c>
      <c r="H20" s="247">
        <v>8.0590650000000004</v>
      </c>
      <c r="I20" s="247">
        <v>7.9108099999999997</v>
      </c>
      <c r="J20" s="247">
        <v>6.5784770000000004</v>
      </c>
      <c r="K20" s="247">
        <v>6.1104609999999999</v>
      </c>
      <c r="L20" s="247">
        <v>6.114827</v>
      </c>
      <c r="M20" s="247">
        <v>6.1191079999999998</v>
      </c>
      <c r="N20" s="247">
        <v>5.9346240000000003</v>
      </c>
      <c r="O20" s="247">
        <v>5.8426629999999999</v>
      </c>
      <c r="P20" s="247">
        <v>5.7759150000000004</v>
      </c>
      <c r="Q20" s="247">
        <v>5.6171759999999997</v>
      </c>
      <c r="R20" s="247">
        <v>5.3629360000000004</v>
      </c>
      <c r="S20" s="247">
        <v>5.3776339999999996</v>
      </c>
      <c r="T20" s="247">
        <v>4.8830770000000001</v>
      </c>
      <c r="U20" s="247">
        <v>4.8852859999999998</v>
      </c>
      <c r="V20" s="247">
        <v>4.5108389999999998</v>
      </c>
      <c r="W20" s="247">
        <v>4.3309629999999997</v>
      </c>
      <c r="X20" s="247">
        <v>4.3345700000000003</v>
      </c>
      <c r="Y20" s="247">
        <v>4.3476679999999996</v>
      </c>
      <c r="Z20" s="247">
        <v>4.2739649999999996</v>
      </c>
      <c r="AA20" s="247">
        <v>4.2002689999999996</v>
      </c>
      <c r="AB20" s="247">
        <v>4.0483440000000002</v>
      </c>
      <c r="AC20" s="247">
        <v>3.9849679999999998</v>
      </c>
      <c r="AD20" s="247">
        <v>3.9184230000000002</v>
      </c>
      <c r="AE20" s="247">
        <v>3.9228809999999998</v>
      </c>
      <c r="AF20" s="247">
        <v>3.925656</v>
      </c>
      <c r="AG20" s="247">
        <v>3.9290090000000002</v>
      </c>
      <c r="AH20" s="247">
        <v>3.9338570000000002</v>
      </c>
      <c r="AI20" s="248">
        <v>-2.4340000000000001E-2</v>
      </c>
    </row>
    <row r="21" spans="1:35" ht="15" customHeight="1" x14ac:dyDescent="0.35">
      <c r="A21" s="241" t="s">
        <v>138</v>
      </c>
      <c r="B21" s="246" t="s">
        <v>139</v>
      </c>
      <c r="C21" s="247">
        <v>2.62724</v>
      </c>
      <c r="D21" s="247">
        <v>2.6300240000000001</v>
      </c>
      <c r="E21" s="247">
        <v>2.6087720000000001</v>
      </c>
      <c r="F21" s="247">
        <v>2.5553729999999999</v>
      </c>
      <c r="G21" s="247">
        <v>2.5006309999999998</v>
      </c>
      <c r="H21" s="247">
        <v>2.4470450000000001</v>
      </c>
      <c r="I21" s="247">
        <v>2.4145089999999998</v>
      </c>
      <c r="J21" s="247">
        <v>2.335763</v>
      </c>
      <c r="K21" s="247">
        <v>2.3017660000000002</v>
      </c>
      <c r="L21" s="247">
        <v>2.2868230000000001</v>
      </c>
      <c r="M21" s="247">
        <v>2.2741829999999998</v>
      </c>
      <c r="N21" s="247">
        <v>2.2651880000000002</v>
      </c>
      <c r="O21" s="247">
        <v>2.2582719999999998</v>
      </c>
      <c r="P21" s="247">
        <v>2.2477589999999998</v>
      </c>
      <c r="Q21" s="247">
        <v>2.2424330000000001</v>
      </c>
      <c r="R21" s="247">
        <v>2.2373270000000001</v>
      </c>
      <c r="S21" s="247">
        <v>2.2342270000000002</v>
      </c>
      <c r="T21" s="247">
        <v>2.2254559999999999</v>
      </c>
      <c r="U21" s="247">
        <v>2.210283</v>
      </c>
      <c r="V21" s="247">
        <v>2.2100919999999999</v>
      </c>
      <c r="W21" s="247">
        <v>2.1947269999999999</v>
      </c>
      <c r="X21" s="247">
        <v>2.188682</v>
      </c>
      <c r="Y21" s="247">
        <v>2.1710349999999998</v>
      </c>
      <c r="Z21" s="247">
        <v>2.163268</v>
      </c>
      <c r="AA21" s="247">
        <v>2.1493090000000001</v>
      </c>
      <c r="AB21" s="247">
        <v>2.155904</v>
      </c>
      <c r="AC21" s="247">
        <v>2.1478120000000001</v>
      </c>
      <c r="AD21" s="247">
        <v>2.1489400000000001</v>
      </c>
      <c r="AE21" s="247">
        <v>2.1471490000000002</v>
      </c>
      <c r="AF21" s="247">
        <v>2.1497289999999998</v>
      </c>
      <c r="AG21" s="247">
        <v>2.1383939999999999</v>
      </c>
      <c r="AH21" s="247">
        <v>2.1336200000000001</v>
      </c>
      <c r="AI21" s="248">
        <v>-6.6909999999999999E-3</v>
      </c>
    </row>
    <row r="22" spans="1:35" ht="15" customHeight="1" x14ac:dyDescent="0.35">
      <c r="A22" s="241" t="s">
        <v>140</v>
      </c>
      <c r="B22" s="246" t="s">
        <v>141</v>
      </c>
      <c r="C22" s="247">
        <v>4.8251799999999996</v>
      </c>
      <c r="D22" s="247">
        <v>4.7668470000000003</v>
      </c>
      <c r="E22" s="247">
        <v>4.8266299999999998</v>
      </c>
      <c r="F22" s="247">
        <v>4.8912240000000002</v>
      </c>
      <c r="G22" s="247">
        <v>4.9187209999999997</v>
      </c>
      <c r="H22" s="247">
        <v>4.9501220000000004</v>
      </c>
      <c r="I22" s="247">
        <v>4.9801510000000002</v>
      </c>
      <c r="J22" s="247">
        <v>5.0074630000000004</v>
      </c>
      <c r="K22" s="247">
        <v>5.044035</v>
      </c>
      <c r="L22" s="247">
        <v>5.0805860000000003</v>
      </c>
      <c r="M22" s="247">
        <v>5.1063669999999997</v>
      </c>
      <c r="N22" s="247">
        <v>5.1285020000000001</v>
      </c>
      <c r="O22" s="247">
        <v>5.1447729999999998</v>
      </c>
      <c r="P22" s="247">
        <v>5.1521270000000001</v>
      </c>
      <c r="Q22" s="247">
        <v>5.1670100000000003</v>
      </c>
      <c r="R22" s="247">
        <v>5.1740490000000001</v>
      </c>
      <c r="S22" s="247">
        <v>5.1893859999999998</v>
      </c>
      <c r="T22" s="247">
        <v>5.2040689999999996</v>
      </c>
      <c r="U22" s="247">
        <v>5.213857</v>
      </c>
      <c r="V22" s="247">
        <v>5.2279879999999999</v>
      </c>
      <c r="W22" s="247">
        <v>5.2399089999999999</v>
      </c>
      <c r="X22" s="247">
        <v>5.2577559999999997</v>
      </c>
      <c r="Y22" s="247">
        <v>5.2831010000000003</v>
      </c>
      <c r="Z22" s="247">
        <v>5.2957599999999996</v>
      </c>
      <c r="AA22" s="247">
        <v>5.3193109999999999</v>
      </c>
      <c r="AB22" s="247">
        <v>5.3508870000000002</v>
      </c>
      <c r="AC22" s="247">
        <v>5.378565</v>
      </c>
      <c r="AD22" s="247">
        <v>5.4241640000000002</v>
      </c>
      <c r="AE22" s="247">
        <v>5.462148</v>
      </c>
      <c r="AF22" s="247">
        <v>5.5009990000000002</v>
      </c>
      <c r="AG22" s="247">
        <v>5.5460750000000001</v>
      </c>
      <c r="AH22" s="247">
        <v>5.5987090000000004</v>
      </c>
      <c r="AI22" s="248">
        <v>4.8079999999999998E-3</v>
      </c>
    </row>
    <row r="23" spans="1:35" ht="15" customHeight="1" x14ac:dyDescent="0.35">
      <c r="A23" s="241" t="s">
        <v>142</v>
      </c>
      <c r="B23" s="246" t="s">
        <v>143</v>
      </c>
      <c r="C23" s="247">
        <v>3.9866100000000002</v>
      </c>
      <c r="D23" s="247">
        <v>4.4943949999999999</v>
      </c>
      <c r="E23" s="247">
        <v>5.0654859999999999</v>
      </c>
      <c r="F23" s="247">
        <v>5.8727770000000001</v>
      </c>
      <c r="G23" s="247">
        <v>6.2932600000000001</v>
      </c>
      <c r="H23" s="247">
        <v>6.3855959999999996</v>
      </c>
      <c r="I23" s="247">
        <v>6.7426329999999997</v>
      </c>
      <c r="J23" s="247">
        <v>6.775188</v>
      </c>
      <c r="K23" s="247">
        <v>6.8397610000000002</v>
      </c>
      <c r="L23" s="247">
        <v>6.9137060000000004</v>
      </c>
      <c r="M23" s="247">
        <v>7.0304450000000003</v>
      </c>
      <c r="N23" s="247">
        <v>7.3056140000000003</v>
      </c>
      <c r="O23" s="247">
        <v>7.3696809999999999</v>
      </c>
      <c r="P23" s="247">
        <v>7.3790680000000002</v>
      </c>
      <c r="Q23" s="247">
        <v>7.4076320000000004</v>
      </c>
      <c r="R23" s="247">
        <v>7.4510740000000002</v>
      </c>
      <c r="S23" s="247">
        <v>7.7109379999999996</v>
      </c>
      <c r="T23" s="247">
        <v>7.8029659999999996</v>
      </c>
      <c r="U23" s="247">
        <v>7.8337690000000002</v>
      </c>
      <c r="V23" s="247">
        <v>7.8797639999999998</v>
      </c>
      <c r="W23" s="247">
        <v>7.9300490000000003</v>
      </c>
      <c r="X23" s="247">
        <v>7.9818179999999996</v>
      </c>
      <c r="Y23" s="247">
        <v>8.0455719999999999</v>
      </c>
      <c r="Z23" s="247">
        <v>8.1435569999999995</v>
      </c>
      <c r="AA23" s="247">
        <v>8.3033509999999993</v>
      </c>
      <c r="AB23" s="247">
        <v>8.4933429999999994</v>
      </c>
      <c r="AC23" s="247">
        <v>8.6902369999999998</v>
      </c>
      <c r="AD23" s="247">
        <v>8.8819239999999997</v>
      </c>
      <c r="AE23" s="247">
        <v>9.0969390000000008</v>
      </c>
      <c r="AF23" s="247">
        <v>9.3202920000000002</v>
      </c>
      <c r="AG23" s="247">
        <v>9.5950120000000005</v>
      </c>
      <c r="AH23" s="247">
        <v>9.8943119999999993</v>
      </c>
      <c r="AI23" s="248">
        <v>2.9756999999999999E-2</v>
      </c>
    </row>
    <row r="24" spans="1:35" ht="15" customHeight="1" x14ac:dyDescent="0.35">
      <c r="A24" s="241" t="s">
        <v>144</v>
      </c>
      <c r="B24" s="246" t="s">
        <v>145</v>
      </c>
      <c r="C24" s="247">
        <v>1.4188179999999999</v>
      </c>
      <c r="D24" s="247">
        <v>0.77088999999999996</v>
      </c>
      <c r="E24" s="247">
        <v>0.73635600000000001</v>
      </c>
      <c r="F24" s="247">
        <v>0.77302999999999999</v>
      </c>
      <c r="G24" s="247">
        <v>0.85486300000000004</v>
      </c>
      <c r="H24" s="247">
        <v>0.88145899999999999</v>
      </c>
      <c r="I24" s="247">
        <v>0.81568700000000005</v>
      </c>
      <c r="J24" s="247">
        <v>0.66515999999999997</v>
      </c>
      <c r="K24" s="247">
        <v>0.62254200000000004</v>
      </c>
      <c r="L24" s="247">
        <v>0.63731199999999999</v>
      </c>
      <c r="M24" s="247">
        <v>0.62827100000000002</v>
      </c>
      <c r="N24" s="247">
        <v>0.58481099999999997</v>
      </c>
      <c r="O24" s="247">
        <v>0.57833400000000001</v>
      </c>
      <c r="P24" s="247">
        <v>0.58870699999999998</v>
      </c>
      <c r="Q24" s="247">
        <v>0.56707300000000005</v>
      </c>
      <c r="R24" s="247">
        <v>0.580399</v>
      </c>
      <c r="S24" s="247">
        <v>0.578376</v>
      </c>
      <c r="T24" s="247">
        <v>0.57243900000000003</v>
      </c>
      <c r="U24" s="247">
        <v>0.59517100000000001</v>
      </c>
      <c r="V24" s="247">
        <v>0.59510399999999997</v>
      </c>
      <c r="W24" s="247">
        <v>0.59570100000000004</v>
      </c>
      <c r="X24" s="247">
        <v>0.59037600000000001</v>
      </c>
      <c r="Y24" s="247">
        <v>0.60090699999999997</v>
      </c>
      <c r="Z24" s="247">
        <v>0.59753500000000004</v>
      </c>
      <c r="AA24" s="247">
        <v>0.60119299999999998</v>
      </c>
      <c r="AB24" s="247">
        <v>0.60337300000000005</v>
      </c>
      <c r="AC24" s="247">
        <v>0.60776399999999997</v>
      </c>
      <c r="AD24" s="247">
        <v>0.60822900000000002</v>
      </c>
      <c r="AE24" s="247">
        <v>0.61257099999999998</v>
      </c>
      <c r="AF24" s="247">
        <v>0.61423099999999997</v>
      </c>
      <c r="AG24" s="247">
        <v>0.61750899999999997</v>
      </c>
      <c r="AH24" s="247">
        <v>0.612761</v>
      </c>
      <c r="AI24" s="248">
        <v>-2.6721000000000002E-2</v>
      </c>
    </row>
    <row r="25" spans="1:35" ht="15" customHeight="1" x14ac:dyDescent="0.35">
      <c r="A25" s="241" t="s">
        <v>146</v>
      </c>
      <c r="B25" s="245" t="s">
        <v>147</v>
      </c>
      <c r="C25" s="249">
        <v>102.783119</v>
      </c>
      <c r="D25" s="249">
        <v>106.451172</v>
      </c>
      <c r="E25" s="249">
        <v>111.811539</v>
      </c>
      <c r="F25" s="249">
        <v>115.71384399999999</v>
      </c>
      <c r="G25" s="249">
        <v>117.022682</v>
      </c>
      <c r="H25" s="249">
        <v>118.442215</v>
      </c>
      <c r="I25" s="249">
        <v>119.530548</v>
      </c>
      <c r="J25" s="249">
        <v>120.385521</v>
      </c>
      <c r="K25" s="249">
        <v>121.258408</v>
      </c>
      <c r="L25" s="249">
        <v>122.468491</v>
      </c>
      <c r="M25" s="249">
        <v>123.29364</v>
      </c>
      <c r="N25" s="249">
        <v>123.713615</v>
      </c>
      <c r="O25" s="249">
        <v>124.541656</v>
      </c>
      <c r="P25" s="249">
        <v>125.41937299999999</v>
      </c>
      <c r="Q25" s="249">
        <v>126.36187700000001</v>
      </c>
      <c r="R25" s="249">
        <v>126.330383</v>
      </c>
      <c r="S25" s="249">
        <v>127.204956</v>
      </c>
      <c r="T25" s="249">
        <v>127.58548</v>
      </c>
      <c r="U25" s="249">
        <v>127.908653</v>
      </c>
      <c r="V25" s="249">
        <v>128.04235800000001</v>
      </c>
      <c r="W25" s="249">
        <v>128.33042900000001</v>
      </c>
      <c r="X25" s="249">
        <v>128.841553</v>
      </c>
      <c r="Y25" s="249">
        <v>129.298248</v>
      </c>
      <c r="Z25" s="249">
        <v>129.84652700000001</v>
      </c>
      <c r="AA25" s="249">
        <v>130.10887099999999</v>
      </c>
      <c r="AB25" s="249">
        <v>130.62390099999999</v>
      </c>
      <c r="AC25" s="249">
        <v>131.27551299999999</v>
      </c>
      <c r="AD25" s="249">
        <v>132.189774</v>
      </c>
      <c r="AE25" s="249">
        <v>133.19834900000001</v>
      </c>
      <c r="AF25" s="249">
        <v>134.39149499999999</v>
      </c>
      <c r="AG25" s="249">
        <v>135.80317700000001</v>
      </c>
      <c r="AH25" s="249">
        <v>137.06736799999999</v>
      </c>
      <c r="AI25" s="250">
        <v>9.3290000000000005E-3</v>
      </c>
    </row>
    <row r="27" spans="1:35" ht="15" customHeight="1" x14ac:dyDescent="0.35">
      <c r="B27" s="245" t="s">
        <v>38</v>
      </c>
    </row>
    <row r="28" spans="1:35" ht="15" customHeight="1" x14ac:dyDescent="0.35">
      <c r="A28" s="241" t="s">
        <v>148</v>
      </c>
      <c r="B28" s="246" t="s">
        <v>149</v>
      </c>
      <c r="C28" s="247">
        <v>15.557912999999999</v>
      </c>
      <c r="D28" s="247">
        <v>14.531610000000001</v>
      </c>
      <c r="E28" s="247">
        <v>10.839822</v>
      </c>
      <c r="F28" s="247">
        <v>9.2830449999999995</v>
      </c>
      <c r="G28" s="247">
        <v>9.7110830000000004</v>
      </c>
      <c r="H28" s="247">
        <v>9.3964870000000005</v>
      </c>
      <c r="I28" s="247">
        <v>8.3765269999999994</v>
      </c>
      <c r="J28" s="247">
        <v>8.7795159999999992</v>
      </c>
      <c r="K28" s="247">
        <v>8.26525</v>
      </c>
      <c r="L28" s="247">
        <v>7.7403579999999996</v>
      </c>
      <c r="M28" s="247">
        <v>7.3311029999999997</v>
      </c>
      <c r="N28" s="247">
        <v>5.6586470000000002</v>
      </c>
      <c r="O28" s="247">
        <v>5.5154240000000003</v>
      </c>
      <c r="P28" s="247">
        <v>5.242305</v>
      </c>
      <c r="Q28" s="247">
        <v>4.7038979999999997</v>
      </c>
      <c r="R28" s="247">
        <v>5.0363309999999997</v>
      </c>
      <c r="S28" s="247">
        <v>5.0398370000000003</v>
      </c>
      <c r="T28" s="247">
        <v>4.8863589999999997</v>
      </c>
      <c r="U28" s="247">
        <v>5.3576750000000004</v>
      </c>
      <c r="V28" s="247">
        <v>5.2459239999999996</v>
      </c>
      <c r="W28" s="247">
        <v>5.1072490000000004</v>
      </c>
      <c r="X28" s="247">
        <v>5.2335770000000004</v>
      </c>
      <c r="Y28" s="247">
        <v>5.7839109999999998</v>
      </c>
      <c r="Z28" s="247">
        <v>5.6807480000000004</v>
      </c>
      <c r="AA28" s="247">
        <v>5.922231</v>
      </c>
      <c r="AB28" s="247">
        <v>5.976051</v>
      </c>
      <c r="AC28" s="247">
        <v>5.8664319999999996</v>
      </c>
      <c r="AD28" s="247">
        <v>5.9365189999999997</v>
      </c>
      <c r="AE28" s="247">
        <v>5.9632670000000001</v>
      </c>
      <c r="AF28" s="247">
        <v>5.8324150000000001</v>
      </c>
      <c r="AG28" s="247">
        <v>6.03104</v>
      </c>
      <c r="AH28" s="247">
        <v>5.8684029999999998</v>
      </c>
      <c r="AI28" s="248">
        <v>-3.0962E-2</v>
      </c>
    </row>
    <row r="29" spans="1:35" ht="15" customHeight="1" x14ac:dyDescent="0.35">
      <c r="A29" s="241" t="s">
        <v>150</v>
      </c>
      <c r="B29" s="246" t="s">
        <v>151</v>
      </c>
      <c r="C29" s="247">
        <v>4.8189669999999998</v>
      </c>
      <c r="D29" s="247">
        <v>4.2026919999999999</v>
      </c>
      <c r="E29" s="247">
        <v>4.2550379999999999</v>
      </c>
      <c r="F29" s="247">
        <v>4.3444089999999997</v>
      </c>
      <c r="G29" s="247">
        <v>4.3102210000000003</v>
      </c>
      <c r="H29" s="247">
        <v>4.2046720000000004</v>
      </c>
      <c r="I29" s="247">
        <v>4.0513089999999998</v>
      </c>
      <c r="J29" s="247">
        <v>3.73584</v>
      </c>
      <c r="K29" s="247">
        <v>3.7581859999999998</v>
      </c>
      <c r="L29" s="247">
        <v>3.6265990000000001</v>
      </c>
      <c r="M29" s="247">
        <v>3.4723139999999999</v>
      </c>
      <c r="N29" s="247">
        <v>3.5338050000000001</v>
      </c>
      <c r="O29" s="247">
        <v>3.4992549999999998</v>
      </c>
      <c r="P29" s="247">
        <v>3.4031340000000001</v>
      </c>
      <c r="Q29" s="247">
        <v>3.4278849999999998</v>
      </c>
      <c r="R29" s="247">
        <v>3.436105</v>
      </c>
      <c r="S29" s="247">
        <v>3.3913570000000002</v>
      </c>
      <c r="T29" s="247">
        <v>3.3277329999999998</v>
      </c>
      <c r="U29" s="247">
        <v>3.427994</v>
      </c>
      <c r="V29" s="247">
        <v>3.3850250000000002</v>
      </c>
      <c r="W29" s="247">
        <v>3.3944350000000001</v>
      </c>
      <c r="X29" s="247">
        <v>3.4204829999999999</v>
      </c>
      <c r="Y29" s="247">
        <v>3.4190909999999999</v>
      </c>
      <c r="Z29" s="247">
        <v>3.4243320000000002</v>
      </c>
      <c r="AA29" s="247">
        <v>3.4294500000000001</v>
      </c>
      <c r="AB29" s="247">
        <v>3.4336669999999998</v>
      </c>
      <c r="AC29" s="247">
        <v>3.4634749999999999</v>
      </c>
      <c r="AD29" s="247">
        <v>3.5215109999999998</v>
      </c>
      <c r="AE29" s="247">
        <v>3.5346359999999999</v>
      </c>
      <c r="AF29" s="247">
        <v>3.576368</v>
      </c>
      <c r="AG29" s="247">
        <v>3.644244</v>
      </c>
      <c r="AH29" s="247">
        <v>3.6931579999999999</v>
      </c>
      <c r="AI29" s="248">
        <v>-8.5459999999999998E-3</v>
      </c>
    </row>
    <row r="30" spans="1:35" ht="15" customHeight="1" x14ac:dyDescent="0.35">
      <c r="A30" s="241" t="s">
        <v>152</v>
      </c>
      <c r="B30" s="246" t="s">
        <v>153</v>
      </c>
      <c r="C30" s="247">
        <v>2.7910699999999999</v>
      </c>
      <c r="D30" s="247">
        <v>2.72174</v>
      </c>
      <c r="E30" s="247">
        <v>2.397942</v>
      </c>
      <c r="F30" s="247">
        <v>2.3108569999999999</v>
      </c>
      <c r="G30" s="247">
        <v>2.2054640000000001</v>
      </c>
      <c r="H30" s="247">
        <v>2.1710410000000002</v>
      </c>
      <c r="I30" s="247">
        <v>2.2510620000000001</v>
      </c>
      <c r="J30" s="247">
        <v>2.3443779999999999</v>
      </c>
      <c r="K30" s="247">
        <v>2.1893199999999999</v>
      </c>
      <c r="L30" s="247">
        <v>1.8974420000000001</v>
      </c>
      <c r="M30" s="247">
        <v>1.81331</v>
      </c>
      <c r="N30" s="247">
        <v>1.7699849999999999</v>
      </c>
      <c r="O30" s="247">
        <v>1.839804</v>
      </c>
      <c r="P30" s="247">
        <v>1.7664489999999999</v>
      </c>
      <c r="Q30" s="247">
        <v>1.596209</v>
      </c>
      <c r="R30" s="247">
        <v>1.557857</v>
      </c>
      <c r="S30" s="247">
        <v>1.522343</v>
      </c>
      <c r="T30" s="247">
        <v>1.501905</v>
      </c>
      <c r="U30" s="247">
        <v>1.5050410000000001</v>
      </c>
      <c r="V30" s="247">
        <v>1.4863040000000001</v>
      </c>
      <c r="W30" s="247">
        <v>1.46496</v>
      </c>
      <c r="X30" s="247">
        <v>1.443362</v>
      </c>
      <c r="Y30" s="247">
        <v>1.435708</v>
      </c>
      <c r="Z30" s="247">
        <v>1.394784</v>
      </c>
      <c r="AA30" s="247">
        <v>1.3413330000000001</v>
      </c>
      <c r="AB30" s="247">
        <v>1.2892600000000001</v>
      </c>
      <c r="AC30" s="247">
        <v>1.2636419999999999</v>
      </c>
      <c r="AD30" s="247">
        <v>1.2228490000000001</v>
      </c>
      <c r="AE30" s="247">
        <v>1.183778</v>
      </c>
      <c r="AF30" s="247">
        <v>1.151181</v>
      </c>
      <c r="AG30" s="247">
        <v>1.1385050000000001</v>
      </c>
      <c r="AH30" s="247">
        <v>1.106201</v>
      </c>
      <c r="AI30" s="248">
        <v>-2.9413000000000002E-2</v>
      </c>
    </row>
    <row r="31" spans="1:35" ht="15" customHeight="1" x14ac:dyDescent="0.35">
      <c r="A31" s="241" t="s">
        <v>154</v>
      </c>
      <c r="B31" s="246" t="s">
        <v>155</v>
      </c>
      <c r="C31" s="247">
        <v>0.291597</v>
      </c>
      <c r="D31" s="247">
        <v>0.31146499999999999</v>
      </c>
      <c r="E31" s="247">
        <v>0.198491</v>
      </c>
      <c r="F31" s="247">
        <v>0.188917</v>
      </c>
      <c r="G31" s="247">
        <v>0.184921</v>
      </c>
      <c r="H31" s="247">
        <v>0.18823599999999999</v>
      </c>
      <c r="I31" s="247">
        <v>0.17755699999999999</v>
      </c>
      <c r="J31" s="247">
        <v>0.18305299999999999</v>
      </c>
      <c r="K31" s="247">
        <v>0.19739899999999999</v>
      </c>
      <c r="L31" s="247">
        <v>0.20369599999999999</v>
      </c>
      <c r="M31" s="247">
        <v>0.201345</v>
      </c>
      <c r="N31" s="247">
        <v>0.20998700000000001</v>
      </c>
      <c r="O31" s="247">
        <v>0.201656</v>
      </c>
      <c r="P31" s="247">
        <v>0.21015600000000001</v>
      </c>
      <c r="Q31" s="247">
        <v>0.21035799999999999</v>
      </c>
      <c r="R31" s="247">
        <v>0.21873999999999999</v>
      </c>
      <c r="S31" s="247">
        <v>0.21698000000000001</v>
      </c>
      <c r="T31" s="247">
        <v>0.21213599999999999</v>
      </c>
      <c r="U31" s="247">
        <v>0.21097199999999999</v>
      </c>
      <c r="V31" s="247">
        <v>0.20901800000000001</v>
      </c>
      <c r="W31" s="247">
        <v>0.209871</v>
      </c>
      <c r="X31" s="247">
        <v>0.208984</v>
      </c>
      <c r="Y31" s="247">
        <v>0.21038799999999999</v>
      </c>
      <c r="Z31" s="247">
        <v>0.20815700000000001</v>
      </c>
      <c r="AA31" s="247">
        <v>0.206515</v>
      </c>
      <c r="AB31" s="247">
        <v>0.20391200000000001</v>
      </c>
      <c r="AC31" s="247">
        <v>0.20144699999999999</v>
      </c>
      <c r="AD31" s="247">
        <v>0.19919899999999999</v>
      </c>
      <c r="AE31" s="247">
        <v>0.19694999999999999</v>
      </c>
      <c r="AF31" s="247">
        <v>0.19639499999999999</v>
      </c>
      <c r="AG31" s="247">
        <v>0.194942</v>
      </c>
      <c r="AH31" s="247">
        <v>0.19145200000000001</v>
      </c>
      <c r="AI31" s="248">
        <v>-1.3480000000000001E-2</v>
      </c>
    </row>
    <row r="32" spans="1:35" ht="15" customHeight="1" x14ac:dyDescent="0.35">
      <c r="A32" s="241" t="s">
        <v>156</v>
      </c>
      <c r="B32" s="245" t="s">
        <v>147</v>
      </c>
      <c r="C32" s="249">
        <v>23.459548999999999</v>
      </c>
      <c r="D32" s="249">
        <v>21.767506000000001</v>
      </c>
      <c r="E32" s="249">
        <v>17.691293999999999</v>
      </c>
      <c r="F32" s="249">
        <v>16.127226</v>
      </c>
      <c r="G32" s="249">
        <v>16.41169</v>
      </c>
      <c r="H32" s="249">
        <v>15.960435</v>
      </c>
      <c r="I32" s="249">
        <v>14.856455</v>
      </c>
      <c r="J32" s="249">
        <v>15.042787000000001</v>
      </c>
      <c r="K32" s="249">
        <v>14.410155</v>
      </c>
      <c r="L32" s="249">
        <v>13.468095</v>
      </c>
      <c r="M32" s="249">
        <v>12.818072000000001</v>
      </c>
      <c r="N32" s="249">
        <v>11.172423</v>
      </c>
      <c r="O32" s="249">
        <v>11.056138000000001</v>
      </c>
      <c r="P32" s="249">
        <v>10.622044000000001</v>
      </c>
      <c r="Q32" s="249">
        <v>9.9383490000000005</v>
      </c>
      <c r="R32" s="249">
        <v>10.249033000000001</v>
      </c>
      <c r="S32" s="249">
        <v>10.170517</v>
      </c>
      <c r="T32" s="249">
        <v>9.928134</v>
      </c>
      <c r="U32" s="249">
        <v>10.501682000000001</v>
      </c>
      <c r="V32" s="249">
        <v>10.326271999999999</v>
      </c>
      <c r="W32" s="249">
        <v>10.176515</v>
      </c>
      <c r="X32" s="249">
        <v>10.306406000000001</v>
      </c>
      <c r="Y32" s="249">
        <v>10.849097</v>
      </c>
      <c r="Z32" s="249">
        <v>10.708019999999999</v>
      </c>
      <c r="AA32" s="249">
        <v>10.899528999999999</v>
      </c>
      <c r="AB32" s="249">
        <v>10.902891</v>
      </c>
      <c r="AC32" s="249">
        <v>10.794995</v>
      </c>
      <c r="AD32" s="249">
        <v>10.880077</v>
      </c>
      <c r="AE32" s="249">
        <v>10.878632</v>
      </c>
      <c r="AF32" s="249">
        <v>10.756359</v>
      </c>
      <c r="AG32" s="249">
        <v>11.00873</v>
      </c>
      <c r="AH32" s="249">
        <v>10.859214</v>
      </c>
      <c r="AI32" s="250">
        <v>-2.4541E-2</v>
      </c>
    </row>
    <row r="34" spans="1:35" ht="15" customHeight="1" x14ac:dyDescent="0.35">
      <c r="B34" s="245" t="s">
        <v>43</v>
      </c>
    </row>
    <row r="35" spans="1:35" ht="15" customHeight="1" x14ac:dyDescent="0.35">
      <c r="A35" s="241" t="s">
        <v>157</v>
      </c>
      <c r="B35" s="246" t="s">
        <v>158</v>
      </c>
      <c r="C35" s="247">
        <v>16.699137</v>
      </c>
      <c r="D35" s="247">
        <v>19.67774</v>
      </c>
      <c r="E35" s="247">
        <v>19.813248000000002</v>
      </c>
      <c r="F35" s="247">
        <v>21.186703000000001</v>
      </c>
      <c r="G35" s="247">
        <v>22.677301</v>
      </c>
      <c r="H35" s="247">
        <v>23.574000999999999</v>
      </c>
      <c r="I35" s="247">
        <v>23.217295</v>
      </c>
      <c r="J35" s="247">
        <v>24.092285</v>
      </c>
      <c r="K35" s="247">
        <v>24.293886000000001</v>
      </c>
      <c r="L35" s="247">
        <v>24.191198</v>
      </c>
      <c r="M35" s="247">
        <v>24.077266999999999</v>
      </c>
      <c r="N35" s="247">
        <v>22.821301999999999</v>
      </c>
      <c r="O35" s="247">
        <v>23.160934000000001</v>
      </c>
      <c r="P35" s="247">
        <v>23.184768999999999</v>
      </c>
      <c r="Q35" s="247">
        <v>23.166058</v>
      </c>
      <c r="R35" s="247">
        <v>23.190947000000001</v>
      </c>
      <c r="S35" s="247">
        <v>23.408086999999998</v>
      </c>
      <c r="T35" s="247">
        <v>23.194202000000001</v>
      </c>
      <c r="U35" s="247">
        <v>23.611103</v>
      </c>
      <c r="V35" s="247">
        <v>23.302990000000001</v>
      </c>
      <c r="W35" s="247">
        <v>23.079035000000001</v>
      </c>
      <c r="X35" s="247">
        <v>23.200662999999999</v>
      </c>
      <c r="Y35" s="247">
        <v>23.616288999999998</v>
      </c>
      <c r="Z35" s="247">
        <v>23.485143999999998</v>
      </c>
      <c r="AA35" s="247">
        <v>23.346128</v>
      </c>
      <c r="AB35" s="247">
        <v>23.194835999999999</v>
      </c>
      <c r="AC35" s="247">
        <v>23.039408000000002</v>
      </c>
      <c r="AD35" s="247">
        <v>22.963045000000001</v>
      </c>
      <c r="AE35" s="247">
        <v>23.076998</v>
      </c>
      <c r="AF35" s="247">
        <v>23.139054999999999</v>
      </c>
      <c r="AG35" s="247">
        <v>23.632501999999999</v>
      </c>
      <c r="AH35" s="247">
        <v>23.532876999999999</v>
      </c>
      <c r="AI35" s="248">
        <v>1.1127E-2</v>
      </c>
    </row>
    <row r="36" spans="1:35" ht="15" customHeight="1" x14ac:dyDescent="0.35">
      <c r="A36" s="241" t="s">
        <v>159</v>
      </c>
      <c r="B36" s="246" t="s">
        <v>153</v>
      </c>
      <c r="C36" s="247">
        <v>4.4833309999999997</v>
      </c>
      <c r="D36" s="247">
        <v>5.390441</v>
      </c>
      <c r="E36" s="247">
        <v>6.2952500000000002</v>
      </c>
      <c r="F36" s="247">
        <v>6.6590639999999999</v>
      </c>
      <c r="G36" s="247">
        <v>6.8649969999999998</v>
      </c>
      <c r="H36" s="247">
        <v>7.3784159999999996</v>
      </c>
      <c r="I36" s="247">
        <v>8.3290830000000007</v>
      </c>
      <c r="J36" s="247">
        <v>9.2021879999999996</v>
      </c>
      <c r="K36" s="247">
        <v>9.561375</v>
      </c>
      <c r="L36" s="247">
        <v>9.9213090000000008</v>
      </c>
      <c r="M36" s="247">
        <v>10.159160999999999</v>
      </c>
      <c r="N36" s="247">
        <v>10.409155999999999</v>
      </c>
      <c r="O36" s="247">
        <v>10.643183000000001</v>
      </c>
      <c r="P36" s="247">
        <v>10.902958999999999</v>
      </c>
      <c r="Q36" s="247">
        <v>11.031044</v>
      </c>
      <c r="R36" s="247">
        <v>11.16286</v>
      </c>
      <c r="S36" s="247">
        <v>11.386827</v>
      </c>
      <c r="T36" s="247">
        <v>11.532693999999999</v>
      </c>
      <c r="U36" s="247">
        <v>11.532209999999999</v>
      </c>
      <c r="V36" s="247">
        <v>11.555552</v>
      </c>
      <c r="W36" s="247">
        <v>11.577883999999999</v>
      </c>
      <c r="X36" s="247">
        <v>11.721876</v>
      </c>
      <c r="Y36" s="247">
        <v>11.812588999999999</v>
      </c>
      <c r="Z36" s="247">
        <v>11.835786000000001</v>
      </c>
      <c r="AA36" s="247">
        <v>11.857625000000001</v>
      </c>
      <c r="AB36" s="247">
        <v>11.900509</v>
      </c>
      <c r="AC36" s="247">
        <v>11.898771999999999</v>
      </c>
      <c r="AD36" s="247">
        <v>11.921367</v>
      </c>
      <c r="AE36" s="247">
        <v>11.949547000000001</v>
      </c>
      <c r="AF36" s="247">
        <v>12.009178</v>
      </c>
      <c r="AG36" s="247">
        <v>12.025288</v>
      </c>
      <c r="AH36" s="247">
        <v>12.043931000000001</v>
      </c>
      <c r="AI36" s="248">
        <v>3.2391000000000003E-2</v>
      </c>
    </row>
    <row r="37" spans="1:35" ht="15" customHeight="1" x14ac:dyDescent="0.35">
      <c r="A37" s="241" t="s">
        <v>160</v>
      </c>
      <c r="B37" s="246" t="s">
        <v>161</v>
      </c>
      <c r="C37" s="247">
        <v>2.3848449999999999</v>
      </c>
      <c r="D37" s="247">
        <v>2.0873349999999999</v>
      </c>
      <c r="E37" s="247">
        <v>2.2189100000000002</v>
      </c>
      <c r="F37" s="247">
        <v>2.7331300000000001</v>
      </c>
      <c r="G37" s="247">
        <v>2.7490260000000002</v>
      </c>
      <c r="H37" s="247">
        <v>2.7655249999999998</v>
      </c>
      <c r="I37" s="247">
        <v>2.7840210000000001</v>
      </c>
      <c r="J37" s="247">
        <v>2.799102</v>
      </c>
      <c r="K37" s="247">
        <v>2.7965789999999999</v>
      </c>
      <c r="L37" s="247">
        <v>2.7540040000000001</v>
      </c>
      <c r="M37" s="247">
        <v>2.7015910000000001</v>
      </c>
      <c r="N37" s="247">
        <v>2.6620219999999999</v>
      </c>
      <c r="O37" s="247">
        <v>2.659713</v>
      </c>
      <c r="P37" s="247">
        <v>2.6606049999999999</v>
      </c>
      <c r="Q37" s="247">
        <v>2.6583869999999998</v>
      </c>
      <c r="R37" s="247">
        <v>2.6578059999999999</v>
      </c>
      <c r="S37" s="247">
        <v>2.7072690000000001</v>
      </c>
      <c r="T37" s="247">
        <v>2.700574</v>
      </c>
      <c r="U37" s="247">
        <v>2.700053</v>
      </c>
      <c r="V37" s="247">
        <v>2.6995749999999998</v>
      </c>
      <c r="W37" s="247">
        <v>2.6991339999999999</v>
      </c>
      <c r="X37" s="247">
        <v>2.6987299999999999</v>
      </c>
      <c r="Y37" s="247">
        <v>2.6983619999999999</v>
      </c>
      <c r="Z37" s="247">
        <v>2.6980279999999999</v>
      </c>
      <c r="AA37" s="247">
        <v>2.6977259999999998</v>
      </c>
      <c r="AB37" s="247">
        <v>2.705911</v>
      </c>
      <c r="AC37" s="247">
        <v>2.7057540000000002</v>
      </c>
      <c r="AD37" s="247">
        <v>2.7056239999999998</v>
      </c>
      <c r="AE37" s="247">
        <v>2.7055229999999999</v>
      </c>
      <c r="AF37" s="247">
        <v>2.6966480000000002</v>
      </c>
      <c r="AG37" s="247">
        <v>2.7053980000000002</v>
      </c>
      <c r="AH37" s="247">
        <v>2.7053739999999999</v>
      </c>
      <c r="AI37" s="248">
        <v>4.0759999999999998E-3</v>
      </c>
    </row>
    <row r="38" spans="1:35" ht="15" customHeight="1" x14ac:dyDescent="0.35">
      <c r="A38" s="241" t="s">
        <v>162</v>
      </c>
      <c r="B38" s="245" t="s">
        <v>147</v>
      </c>
      <c r="C38" s="249">
        <v>23.567314</v>
      </c>
      <c r="D38" s="249">
        <v>27.155515999999999</v>
      </c>
      <c r="E38" s="249">
        <v>28.327407999999998</v>
      </c>
      <c r="F38" s="249">
        <v>30.578896</v>
      </c>
      <c r="G38" s="249">
        <v>32.291325000000001</v>
      </c>
      <c r="H38" s="249">
        <v>33.717941000000003</v>
      </c>
      <c r="I38" s="249">
        <v>34.330399</v>
      </c>
      <c r="J38" s="249">
        <v>36.093575000000001</v>
      </c>
      <c r="K38" s="249">
        <v>36.65184</v>
      </c>
      <c r="L38" s="249">
        <v>36.866508000000003</v>
      </c>
      <c r="M38" s="249">
        <v>36.938018999999997</v>
      </c>
      <c r="N38" s="249">
        <v>35.892479000000002</v>
      </c>
      <c r="O38" s="249">
        <v>36.463828999999997</v>
      </c>
      <c r="P38" s="249">
        <v>36.748333000000002</v>
      </c>
      <c r="Q38" s="249">
        <v>36.855488000000001</v>
      </c>
      <c r="R38" s="249">
        <v>37.011612</v>
      </c>
      <c r="S38" s="249">
        <v>37.502181999999998</v>
      </c>
      <c r="T38" s="249">
        <v>37.427470999999997</v>
      </c>
      <c r="U38" s="249">
        <v>37.843369000000003</v>
      </c>
      <c r="V38" s="249">
        <v>37.558117000000003</v>
      </c>
      <c r="W38" s="249">
        <v>37.356051999999998</v>
      </c>
      <c r="X38" s="249">
        <v>37.621268999999998</v>
      </c>
      <c r="Y38" s="249">
        <v>38.127239000000003</v>
      </c>
      <c r="Z38" s="249">
        <v>38.018959000000002</v>
      </c>
      <c r="AA38" s="249">
        <v>37.901482000000001</v>
      </c>
      <c r="AB38" s="249">
        <v>37.801254</v>
      </c>
      <c r="AC38" s="249">
        <v>37.643932</v>
      </c>
      <c r="AD38" s="249">
        <v>37.590034000000003</v>
      </c>
      <c r="AE38" s="249">
        <v>37.732067000000001</v>
      </c>
      <c r="AF38" s="249">
        <v>37.844878999999999</v>
      </c>
      <c r="AG38" s="249">
        <v>38.363190000000003</v>
      </c>
      <c r="AH38" s="249">
        <v>38.282184999999998</v>
      </c>
      <c r="AI38" s="250">
        <v>1.5772000000000001E-2</v>
      </c>
    </row>
    <row r="40" spans="1:35" ht="15" customHeight="1" x14ac:dyDescent="0.35">
      <c r="A40" s="241" t="s">
        <v>163</v>
      </c>
      <c r="B40" s="245" t="s">
        <v>164</v>
      </c>
      <c r="C40" s="249">
        <v>2.6694870000000002</v>
      </c>
      <c r="D40" s="249">
        <v>0.95713599999999999</v>
      </c>
      <c r="E40" s="249">
        <v>0.29143000000000002</v>
      </c>
      <c r="F40" s="249">
        <v>0.22148699999999999</v>
      </c>
      <c r="G40" s="249">
        <v>0.18982299999999999</v>
      </c>
      <c r="H40" s="249">
        <v>7.6194999999999999E-2</v>
      </c>
      <c r="I40" s="249">
        <v>4.8325E-2</v>
      </c>
      <c r="J40" s="249">
        <v>0.102432</v>
      </c>
      <c r="K40" s="249">
        <v>4.8897000000000003E-2</v>
      </c>
      <c r="L40" s="249">
        <v>8.1345000000000001E-2</v>
      </c>
      <c r="M40" s="249">
        <v>6.9302000000000002E-2</v>
      </c>
      <c r="N40" s="249">
        <v>9.3658000000000005E-2</v>
      </c>
      <c r="O40" s="249">
        <v>4.3777000000000003E-2</v>
      </c>
      <c r="P40" s="249">
        <v>3.4935000000000001E-2</v>
      </c>
      <c r="Q40" s="249">
        <v>1.8367999999999999E-2</v>
      </c>
      <c r="R40" s="249">
        <v>2.3247E-2</v>
      </c>
      <c r="S40" s="249">
        <v>3.7963999999999998E-2</v>
      </c>
      <c r="T40" s="249">
        <v>1.3191E-2</v>
      </c>
      <c r="U40" s="249">
        <v>9.3990000000000004E-2</v>
      </c>
      <c r="V40" s="249">
        <v>0.10995099999999999</v>
      </c>
      <c r="W40" s="249">
        <v>0.113277</v>
      </c>
      <c r="X40" s="249">
        <v>7.7209E-2</v>
      </c>
      <c r="Y40" s="249">
        <v>8.8421E-2</v>
      </c>
      <c r="Z40" s="249">
        <v>7.8700999999999993E-2</v>
      </c>
      <c r="AA40" s="249">
        <v>0.11026</v>
      </c>
      <c r="AB40" s="249">
        <v>9.8335000000000006E-2</v>
      </c>
      <c r="AC40" s="249">
        <v>6.7656999999999995E-2</v>
      </c>
      <c r="AD40" s="249">
        <v>4.8908E-2</v>
      </c>
      <c r="AE40" s="249">
        <v>9.2387999999999998E-2</v>
      </c>
      <c r="AF40" s="249">
        <v>4.2514999999999997E-2</v>
      </c>
      <c r="AG40" s="249">
        <v>1.5647999999999999E-2</v>
      </c>
      <c r="AH40" s="249">
        <v>-1.4767000000000001E-2</v>
      </c>
      <c r="AI40" s="250" t="s">
        <v>165</v>
      </c>
    </row>
    <row r="42" spans="1:35" ht="15" customHeight="1" x14ac:dyDescent="0.35">
      <c r="B42" s="245" t="s">
        <v>166</v>
      </c>
    </row>
    <row r="43" spans="1:35" ht="15" customHeight="1" x14ac:dyDescent="0.35">
      <c r="A43" s="241" t="s">
        <v>167</v>
      </c>
      <c r="B43" s="246" t="s">
        <v>168</v>
      </c>
      <c r="C43" s="247">
        <v>38.036597999999998</v>
      </c>
      <c r="D43" s="247">
        <v>38.249080999999997</v>
      </c>
      <c r="E43" s="247">
        <v>38.338687999999998</v>
      </c>
      <c r="F43" s="247">
        <v>38.386181000000001</v>
      </c>
      <c r="G43" s="247">
        <v>38.289234</v>
      </c>
      <c r="H43" s="247">
        <v>38.002949000000001</v>
      </c>
      <c r="I43" s="247">
        <v>37.750813000000001</v>
      </c>
      <c r="J43" s="247">
        <v>37.561947000000004</v>
      </c>
      <c r="K43" s="247">
        <v>37.416736999999998</v>
      </c>
      <c r="L43" s="247">
        <v>37.273753999999997</v>
      </c>
      <c r="M43" s="247">
        <v>37.124797999999998</v>
      </c>
      <c r="N43" s="247">
        <v>36.995697</v>
      </c>
      <c r="O43" s="247">
        <v>36.933585999999998</v>
      </c>
      <c r="P43" s="247">
        <v>36.857891000000002</v>
      </c>
      <c r="Q43" s="247">
        <v>36.808525000000003</v>
      </c>
      <c r="R43" s="247">
        <v>36.746333999999997</v>
      </c>
      <c r="S43" s="247">
        <v>36.693485000000003</v>
      </c>
      <c r="T43" s="247">
        <v>36.683826000000003</v>
      </c>
      <c r="U43" s="247">
        <v>36.740817999999997</v>
      </c>
      <c r="V43" s="247">
        <v>36.744765999999998</v>
      </c>
      <c r="W43" s="247">
        <v>36.804943000000002</v>
      </c>
      <c r="X43" s="247">
        <v>36.866256999999997</v>
      </c>
      <c r="Y43" s="247">
        <v>36.954791999999998</v>
      </c>
      <c r="Z43" s="247">
        <v>37.067729999999997</v>
      </c>
      <c r="AA43" s="247">
        <v>37.188457</v>
      </c>
      <c r="AB43" s="247">
        <v>37.365673000000001</v>
      </c>
      <c r="AC43" s="247">
        <v>37.576743999999998</v>
      </c>
      <c r="AD43" s="247">
        <v>37.924441999999999</v>
      </c>
      <c r="AE43" s="247">
        <v>38.174854000000003</v>
      </c>
      <c r="AF43" s="247">
        <v>38.506774999999998</v>
      </c>
      <c r="AG43" s="247">
        <v>38.902462</v>
      </c>
      <c r="AH43" s="247">
        <v>39.312488999999999</v>
      </c>
      <c r="AI43" s="248">
        <v>1.065E-3</v>
      </c>
    </row>
    <row r="44" spans="1:35" ht="15" customHeight="1" x14ac:dyDescent="0.35">
      <c r="A44" s="241" t="s">
        <v>169</v>
      </c>
      <c r="B44" s="246" t="s">
        <v>153</v>
      </c>
      <c r="C44" s="247">
        <v>32.145263999999997</v>
      </c>
      <c r="D44" s="247">
        <v>32.737129000000003</v>
      </c>
      <c r="E44" s="247">
        <v>33.949142000000002</v>
      </c>
      <c r="F44" s="247">
        <v>34.150421000000001</v>
      </c>
      <c r="G44" s="247">
        <v>34.379078</v>
      </c>
      <c r="H44" s="247">
        <v>34.568252999999999</v>
      </c>
      <c r="I44" s="247">
        <v>35.093333999999999</v>
      </c>
      <c r="J44" s="247">
        <v>35.694629999999997</v>
      </c>
      <c r="K44" s="247">
        <v>36.019150000000003</v>
      </c>
      <c r="L44" s="247">
        <v>36.170952</v>
      </c>
      <c r="M44" s="247">
        <v>36.428424999999997</v>
      </c>
      <c r="N44" s="247">
        <v>36.37265</v>
      </c>
      <c r="O44" s="247">
        <v>36.745525000000001</v>
      </c>
      <c r="P44" s="247">
        <v>37.066867999999999</v>
      </c>
      <c r="Q44" s="247">
        <v>37.421097000000003</v>
      </c>
      <c r="R44" s="247">
        <v>37.808135999999998</v>
      </c>
      <c r="S44" s="247">
        <v>38.033005000000003</v>
      </c>
      <c r="T44" s="247">
        <v>38.683639999999997</v>
      </c>
      <c r="U44" s="247">
        <v>39.013336000000002</v>
      </c>
      <c r="V44" s="247">
        <v>39.599761999999998</v>
      </c>
      <c r="W44" s="247">
        <v>40.054459000000001</v>
      </c>
      <c r="X44" s="247">
        <v>40.432426</v>
      </c>
      <c r="Y44" s="247">
        <v>40.813301000000003</v>
      </c>
      <c r="Z44" s="247">
        <v>41.232796</v>
      </c>
      <c r="AA44" s="247">
        <v>41.579891000000003</v>
      </c>
      <c r="AB44" s="247">
        <v>42.008536999999997</v>
      </c>
      <c r="AC44" s="247">
        <v>42.425044999999997</v>
      </c>
      <c r="AD44" s="247">
        <v>42.982323000000001</v>
      </c>
      <c r="AE44" s="247">
        <v>43.330105000000003</v>
      </c>
      <c r="AF44" s="247">
        <v>43.763385999999997</v>
      </c>
      <c r="AG44" s="247">
        <v>44.238911000000002</v>
      </c>
      <c r="AH44" s="247">
        <v>44.742080999999999</v>
      </c>
      <c r="AI44" s="248">
        <v>1.0723E-2</v>
      </c>
    </row>
    <row r="45" spans="1:35" ht="15" customHeight="1" x14ac:dyDescent="0.35">
      <c r="A45" s="241" t="s">
        <v>170</v>
      </c>
      <c r="B45" s="246" t="s">
        <v>171</v>
      </c>
      <c r="C45" s="247">
        <v>11.259031</v>
      </c>
      <c r="D45" s="247">
        <v>10.280395</v>
      </c>
      <c r="E45" s="247">
        <v>9.3330649999999995</v>
      </c>
      <c r="F45" s="247">
        <v>8.6225339999999999</v>
      </c>
      <c r="G45" s="247">
        <v>8.0022610000000007</v>
      </c>
      <c r="H45" s="247">
        <v>7.662528</v>
      </c>
      <c r="I45" s="247">
        <v>6.6053920000000002</v>
      </c>
      <c r="J45" s="247">
        <v>6.7737809999999996</v>
      </c>
      <c r="K45" s="247">
        <v>6.734324</v>
      </c>
      <c r="L45" s="247">
        <v>6.6580139999999997</v>
      </c>
      <c r="M45" s="247">
        <v>6.5445960000000003</v>
      </c>
      <c r="N45" s="247">
        <v>6.4233479999999998</v>
      </c>
      <c r="O45" s="247">
        <v>6.3340360000000002</v>
      </c>
      <c r="P45" s="247">
        <v>6.3121869999999998</v>
      </c>
      <c r="Q45" s="247">
        <v>6.3002320000000003</v>
      </c>
      <c r="R45" s="247">
        <v>6.2978750000000003</v>
      </c>
      <c r="S45" s="247">
        <v>6.135948</v>
      </c>
      <c r="T45" s="247">
        <v>6.1386310000000002</v>
      </c>
      <c r="U45" s="247">
        <v>6.1299729999999997</v>
      </c>
      <c r="V45" s="247">
        <v>6.0884520000000002</v>
      </c>
      <c r="W45" s="247">
        <v>6.0475760000000003</v>
      </c>
      <c r="X45" s="247">
        <v>5.9586009999999998</v>
      </c>
      <c r="Y45" s="247">
        <v>5.8939469999999998</v>
      </c>
      <c r="Z45" s="247">
        <v>5.8613470000000003</v>
      </c>
      <c r="AA45" s="247">
        <v>5.8446699999999998</v>
      </c>
      <c r="AB45" s="247">
        <v>5.8015780000000001</v>
      </c>
      <c r="AC45" s="247">
        <v>5.7608709999999999</v>
      </c>
      <c r="AD45" s="247">
        <v>5.7643950000000004</v>
      </c>
      <c r="AE45" s="247">
        <v>5.7399170000000002</v>
      </c>
      <c r="AF45" s="247">
        <v>5.7217450000000003</v>
      </c>
      <c r="AG45" s="247">
        <v>5.718521</v>
      </c>
      <c r="AH45" s="247">
        <v>5.6890280000000004</v>
      </c>
      <c r="AI45" s="248">
        <v>-2.1780000000000001E-2</v>
      </c>
    </row>
    <row r="46" spans="1:35" ht="15" customHeight="1" x14ac:dyDescent="0.35">
      <c r="A46" s="241" t="s">
        <v>172</v>
      </c>
      <c r="B46" s="246" t="s">
        <v>137</v>
      </c>
      <c r="C46" s="247">
        <v>8.4443459999999995</v>
      </c>
      <c r="D46" s="247">
        <v>8.2934459999999994</v>
      </c>
      <c r="E46" s="247">
        <v>8.1563990000000004</v>
      </c>
      <c r="F46" s="247">
        <v>8.0043199999999999</v>
      </c>
      <c r="G46" s="247">
        <v>8.0280679999999993</v>
      </c>
      <c r="H46" s="247">
        <v>8.0590650000000004</v>
      </c>
      <c r="I46" s="247">
        <v>7.9108099999999997</v>
      </c>
      <c r="J46" s="247">
        <v>6.5784770000000004</v>
      </c>
      <c r="K46" s="247">
        <v>6.1104609999999999</v>
      </c>
      <c r="L46" s="247">
        <v>6.114827</v>
      </c>
      <c r="M46" s="247">
        <v>6.1191079999999998</v>
      </c>
      <c r="N46" s="247">
        <v>5.9346240000000003</v>
      </c>
      <c r="O46" s="247">
        <v>5.8426629999999999</v>
      </c>
      <c r="P46" s="247">
        <v>5.7759150000000004</v>
      </c>
      <c r="Q46" s="247">
        <v>5.6171759999999997</v>
      </c>
      <c r="R46" s="247">
        <v>5.3629360000000004</v>
      </c>
      <c r="S46" s="247">
        <v>5.3776339999999996</v>
      </c>
      <c r="T46" s="247">
        <v>4.8830770000000001</v>
      </c>
      <c r="U46" s="247">
        <v>4.8852859999999998</v>
      </c>
      <c r="V46" s="247">
        <v>4.5108389999999998</v>
      </c>
      <c r="W46" s="247">
        <v>4.3309629999999997</v>
      </c>
      <c r="X46" s="247">
        <v>4.3345700000000003</v>
      </c>
      <c r="Y46" s="247">
        <v>4.3476679999999996</v>
      </c>
      <c r="Z46" s="247">
        <v>4.2739649999999996</v>
      </c>
      <c r="AA46" s="247">
        <v>4.2002689999999996</v>
      </c>
      <c r="AB46" s="247">
        <v>4.0483440000000002</v>
      </c>
      <c r="AC46" s="247">
        <v>3.9849679999999998</v>
      </c>
      <c r="AD46" s="247">
        <v>3.9184230000000002</v>
      </c>
      <c r="AE46" s="247">
        <v>3.9228809999999998</v>
      </c>
      <c r="AF46" s="247">
        <v>3.925656</v>
      </c>
      <c r="AG46" s="247">
        <v>3.9290090000000002</v>
      </c>
      <c r="AH46" s="247">
        <v>3.9338570000000002</v>
      </c>
      <c r="AI46" s="248">
        <v>-2.4340000000000001E-2</v>
      </c>
    </row>
    <row r="47" spans="1:35" ht="15" customHeight="1" x14ac:dyDescent="0.35">
      <c r="A47" s="241" t="s">
        <v>173</v>
      </c>
      <c r="B47" s="246" t="s">
        <v>139</v>
      </c>
      <c r="C47" s="247">
        <v>2.62724</v>
      </c>
      <c r="D47" s="247">
        <v>2.6300240000000001</v>
      </c>
      <c r="E47" s="247">
        <v>2.6087720000000001</v>
      </c>
      <c r="F47" s="247">
        <v>2.5553729999999999</v>
      </c>
      <c r="G47" s="247">
        <v>2.5006309999999998</v>
      </c>
      <c r="H47" s="247">
        <v>2.4470450000000001</v>
      </c>
      <c r="I47" s="247">
        <v>2.4145089999999998</v>
      </c>
      <c r="J47" s="247">
        <v>2.335763</v>
      </c>
      <c r="K47" s="247">
        <v>2.3017660000000002</v>
      </c>
      <c r="L47" s="247">
        <v>2.2868230000000001</v>
      </c>
      <c r="M47" s="247">
        <v>2.2741829999999998</v>
      </c>
      <c r="N47" s="247">
        <v>2.2651880000000002</v>
      </c>
      <c r="O47" s="247">
        <v>2.2582719999999998</v>
      </c>
      <c r="P47" s="247">
        <v>2.2477589999999998</v>
      </c>
      <c r="Q47" s="247">
        <v>2.2424330000000001</v>
      </c>
      <c r="R47" s="247">
        <v>2.2373270000000001</v>
      </c>
      <c r="S47" s="247">
        <v>2.2342270000000002</v>
      </c>
      <c r="T47" s="247">
        <v>2.2254559999999999</v>
      </c>
      <c r="U47" s="247">
        <v>2.210283</v>
      </c>
      <c r="V47" s="247">
        <v>2.2100919999999999</v>
      </c>
      <c r="W47" s="247">
        <v>2.1947269999999999</v>
      </c>
      <c r="X47" s="247">
        <v>2.188682</v>
      </c>
      <c r="Y47" s="247">
        <v>2.1710349999999998</v>
      </c>
      <c r="Z47" s="247">
        <v>2.163268</v>
      </c>
      <c r="AA47" s="247">
        <v>2.1493090000000001</v>
      </c>
      <c r="AB47" s="247">
        <v>2.155904</v>
      </c>
      <c r="AC47" s="247">
        <v>2.1478120000000001</v>
      </c>
      <c r="AD47" s="247">
        <v>2.1489400000000001</v>
      </c>
      <c r="AE47" s="247">
        <v>2.1471490000000002</v>
      </c>
      <c r="AF47" s="247">
        <v>2.1497289999999998</v>
      </c>
      <c r="AG47" s="247">
        <v>2.1383939999999999</v>
      </c>
      <c r="AH47" s="247">
        <v>2.1336200000000001</v>
      </c>
      <c r="AI47" s="248">
        <v>-6.6909999999999999E-3</v>
      </c>
    </row>
    <row r="48" spans="1:35" ht="15" customHeight="1" x14ac:dyDescent="0.35">
      <c r="A48" s="241" t="s">
        <v>174</v>
      </c>
      <c r="B48" s="246" t="s">
        <v>175</v>
      </c>
      <c r="C48" s="247">
        <v>3.2253829999999999</v>
      </c>
      <c r="D48" s="247">
        <v>3.098976</v>
      </c>
      <c r="E48" s="247">
        <v>3.124981</v>
      </c>
      <c r="F48" s="247">
        <v>3.156809</v>
      </c>
      <c r="G48" s="247">
        <v>3.1747359999999998</v>
      </c>
      <c r="H48" s="247">
        <v>3.1894230000000001</v>
      </c>
      <c r="I48" s="247">
        <v>3.2094800000000001</v>
      </c>
      <c r="J48" s="247">
        <v>3.2268560000000002</v>
      </c>
      <c r="K48" s="247">
        <v>3.2463600000000001</v>
      </c>
      <c r="L48" s="247">
        <v>3.2646660000000001</v>
      </c>
      <c r="M48" s="247">
        <v>3.2796810000000001</v>
      </c>
      <c r="N48" s="247">
        <v>3.2907519999999999</v>
      </c>
      <c r="O48" s="247">
        <v>3.3031069999999998</v>
      </c>
      <c r="P48" s="247">
        <v>3.3063639999999999</v>
      </c>
      <c r="Q48" s="247">
        <v>3.3170959999999998</v>
      </c>
      <c r="R48" s="247">
        <v>3.3199010000000002</v>
      </c>
      <c r="S48" s="247">
        <v>3.330778</v>
      </c>
      <c r="T48" s="247">
        <v>3.340802</v>
      </c>
      <c r="U48" s="247">
        <v>3.345825</v>
      </c>
      <c r="V48" s="247">
        <v>3.3550979999999999</v>
      </c>
      <c r="W48" s="247">
        <v>3.3620559999999999</v>
      </c>
      <c r="X48" s="247">
        <v>3.3748749999999998</v>
      </c>
      <c r="Y48" s="247">
        <v>3.3913700000000002</v>
      </c>
      <c r="Z48" s="247">
        <v>3.402288</v>
      </c>
      <c r="AA48" s="247">
        <v>3.4200140000000001</v>
      </c>
      <c r="AB48" s="247">
        <v>3.4456440000000002</v>
      </c>
      <c r="AC48" s="247">
        <v>3.4673929999999999</v>
      </c>
      <c r="AD48" s="247">
        <v>3.5070869999999998</v>
      </c>
      <c r="AE48" s="247">
        <v>3.5389460000000001</v>
      </c>
      <c r="AF48" s="247">
        <v>3.5719270000000001</v>
      </c>
      <c r="AG48" s="247">
        <v>3.6110699999999998</v>
      </c>
      <c r="AH48" s="247">
        <v>3.65761</v>
      </c>
      <c r="AI48" s="248">
        <v>4.065E-3</v>
      </c>
    </row>
    <row r="49" spans="1:35" ht="15" customHeight="1" x14ac:dyDescent="0.35">
      <c r="A49" s="241" t="s">
        <v>176</v>
      </c>
      <c r="B49" s="246" t="s">
        <v>143</v>
      </c>
      <c r="C49" s="247">
        <v>3.9866100000000002</v>
      </c>
      <c r="D49" s="247">
        <v>4.4943949999999999</v>
      </c>
      <c r="E49" s="247">
        <v>5.0654859999999999</v>
      </c>
      <c r="F49" s="247">
        <v>5.8727770000000001</v>
      </c>
      <c r="G49" s="247">
        <v>6.2932600000000001</v>
      </c>
      <c r="H49" s="247">
        <v>6.3855959999999996</v>
      </c>
      <c r="I49" s="247">
        <v>6.7426329999999997</v>
      </c>
      <c r="J49" s="247">
        <v>6.775188</v>
      </c>
      <c r="K49" s="247">
        <v>6.8397610000000002</v>
      </c>
      <c r="L49" s="247">
        <v>6.9137060000000004</v>
      </c>
      <c r="M49" s="247">
        <v>7.0304450000000003</v>
      </c>
      <c r="N49" s="247">
        <v>7.3056140000000003</v>
      </c>
      <c r="O49" s="247">
        <v>7.3696809999999999</v>
      </c>
      <c r="P49" s="247">
        <v>7.3790680000000002</v>
      </c>
      <c r="Q49" s="247">
        <v>7.4076320000000004</v>
      </c>
      <c r="R49" s="247">
        <v>7.4510740000000002</v>
      </c>
      <c r="S49" s="247">
        <v>7.7109379999999996</v>
      </c>
      <c r="T49" s="247">
        <v>7.8029659999999996</v>
      </c>
      <c r="U49" s="247">
        <v>7.8337690000000002</v>
      </c>
      <c r="V49" s="247">
        <v>7.8797639999999998</v>
      </c>
      <c r="W49" s="247">
        <v>7.9300490000000003</v>
      </c>
      <c r="X49" s="247">
        <v>7.9818179999999996</v>
      </c>
      <c r="Y49" s="247">
        <v>8.0455719999999999</v>
      </c>
      <c r="Z49" s="247">
        <v>8.1435569999999995</v>
      </c>
      <c r="AA49" s="247">
        <v>8.3033509999999993</v>
      </c>
      <c r="AB49" s="247">
        <v>8.4933429999999994</v>
      </c>
      <c r="AC49" s="247">
        <v>8.6902369999999998</v>
      </c>
      <c r="AD49" s="247">
        <v>8.8819239999999997</v>
      </c>
      <c r="AE49" s="247">
        <v>9.0969390000000008</v>
      </c>
      <c r="AF49" s="247">
        <v>9.3202920000000002</v>
      </c>
      <c r="AG49" s="247">
        <v>9.5950120000000005</v>
      </c>
      <c r="AH49" s="247">
        <v>9.8943119999999993</v>
      </c>
      <c r="AI49" s="248">
        <v>2.9756999999999999E-2</v>
      </c>
    </row>
    <row r="50" spans="1:35" ht="15" customHeight="1" x14ac:dyDescent="0.35">
      <c r="A50" s="241" t="s">
        <v>177</v>
      </c>
      <c r="B50" s="246" t="s">
        <v>178</v>
      </c>
      <c r="C50" s="247">
        <v>0.281393</v>
      </c>
      <c r="D50" s="247">
        <v>0.32258599999999998</v>
      </c>
      <c r="E50" s="247">
        <v>0.30746499999999999</v>
      </c>
      <c r="F50" s="247">
        <v>0.29226600000000003</v>
      </c>
      <c r="G50" s="247">
        <v>0.28595999999999999</v>
      </c>
      <c r="H50" s="247">
        <v>0.293659</v>
      </c>
      <c r="I50" s="247">
        <v>0.28131299999999998</v>
      </c>
      <c r="J50" s="247">
        <v>0.28566900000000001</v>
      </c>
      <c r="K50" s="247">
        <v>0.29927900000000002</v>
      </c>
      <c r="L50" s="247">
        <v>0.30600100000000002</v>
      </c>
      <c r="M50" s="247">
        <v>0.30315300000000001</v>
      </c>
      <c r="N50" s="247">
        <v>0.31203500000000001</v>
      </c>
      <c r="O50" s="247">
        <v>0.30332100000000001</v>
      </c>
      <c r="P50" s="247">
        <v>0.31209199999999998</v>
      </c>
      <c r="Q50" s="247">
        <v>0.31218299999999999</v>
      </c>
      <c r="R50" s="247">
        <v>0.32096999999999998</v>
      </c>
      <c r="S50" s="247">
        <v>0.31931700000000002</v>
      </c>
      <c r="T50" s="247">
        <v>0.31455499999999997</v>
      </c>
      <c r="U50" s="247">
        <v>0.31368800000000002</v>
      </c>
      <c r="V50" s="247">
        <v>0.31178899999999998</v>
      </c>
      <c r="W50" s="247">
        <v>0.31284099999999998</v>
      </c>
      <c r="X50" s="247">
        <v>0.31224400000000002</v>
      </c>
      <c r="Y50" s="247">
        <v>0.31399700000000003</v>
      </c>
      <c r="Z50" s="247">
        <v>0.31194100000000002</v>
      </c>
      <c r="AA50" s="247">
        <v>0.31069099999999999</v>
      </c>
      <c r="AB50" s="247">
        <v>0.30818899999999999</v>
      </c>
      <c r="AC50" s="247">
        <v>0.30585000000000001</v>
      </c>
      <c r="AD50" s="247">
        <v>0.30336600000000002</v>
      </c>
      <c r="AE50" s="247">
        <v>0.30173800000000001</v>
      </c>
      <c r="AF50" s="247">
        <v>0.30094700000000002</v>
      </c>
      <c r="AG50" s="247">
        <v>0.29969000000000001</v>
      </c>
      <c r="AH50" s="247">
        <v>0.29616999999999999</v>
      </c>
      <c r="AI50" s="248">
        <v>1.652E-3</v>
      </c>
    </row>
    <row r="51" spans="1:35" ht="15" customHeight="1" x14ac:dyDescent="0.35">
      <c r="A51" s="241" t="s">
        <v>179</v>
      </c>
      <c r="B51" s="245" t="s">
        <v>180</v>
      </c>
      <c r="C51" s="249">
        <v>100.00586699999999</v>
      </c>
      <c r="D51" s="249">
        <v>100.106026</v>
      </c>
      <c r="E51" s="249">
        <v>100.883995</v>
      </c>
      <c r="F51" s="249">
        <v>101.040688</v>
      </c>
      <c r="G51" s="249">
        <v>100.95322400000001</v>
      </c>
      <c r="H51" s="249">
        <v>100.608513</v>
      </c>
      <c r="I51" s="249">
        <v>100.008278</v>
      </c>
      <c r="J51" s="249">
        <v>99.232299999999995</v>
      </c>
      <c r="K51" s="249">
        <v>98.967827</v>
      </c>
      <c r="L51" s="249">
        <v>98.988731000000001</v>
      </c>
      <c r="M51" s="249">
        <v>99.104393000000002</v>
      </c>
      <c r="N51" s="249">
        <v>98.899901999999997</v>
      </c>
      <c r="O51" s="249">
        <v>99.090187</v>
      </c>
      <c r="P51" s="249">
        <v>99.258148000000006</v>
      </c>
      <c r="Q51" s="249">
        <v>99.426368999999994</v>
      </c>
      <c r="R51" s="249">
        <v>99.544556</v>
      </c>
      <c r="S51" s="249">
        <v>99.835327000000007</v>
      </c>
      <c r="T51" s="249">
        <v>100.072952</v>
      </c>
      <c r="U51" s="249">
        <v>100.472977</v>
      </c>
      <c r="V51" s="249">
        <v>100.70056200000001</v>
      </c>
      <c r="W51" s="249">
        <v>101.03761299999999</v>
      </c>
      <c r="X51" s="249">
        <v>101.449478</v>
      </c>
      <c r="Y51" s="249">
        <v>101.931686</v>
      </c>
      <c r="Z51" s="249">
        <v>102.456886</v>
      </c>
      <c r="AA51" s="249">
        <v>102.996658</v>
      </c>
      <c r="AB51" s="249">
        <v>103.627205</v>
      </c>
      <c r="AC51" s="249">
        <v>104.35891700000001</v>
      </c>
      <c r="AD51" s="249">
        <v>105.430908</v>
      </c>
      <c r="AE51" s="249">
        <v>106.25252500000001</v>
      </c>
      <c r="AF51" s="249">
        <v>107.26045999999999</v>
      </c>
      <c r="AG51" s="249">
        <v>108.43306699999999</v>
      </c>
      <c r="AH51" s="249">
        <v>109.659164</v>
      </c>
      <c r="AI51" s="250">
        <v>2.977E-3</v>
      </c>
    </row>
    <row r="53" spans="1:35" ht="15" customHeight="1" x14ac:dyDescent="0.35">
      <c r="B53" s="245" t="s">
        <v>664</v>
      </c>
    </row>
    <row r="54" spans="1:35" ht="15" customHeight="1" x14ac:dyDescent="0.35">
      <c r="A54" s="241" t="s">
        <v>181</v>
      </c>
      <c r="B54" s="246" t="s">
        <v>182</v>
      </c>
      <c r="C54" s="251">
        <v>63.371997999999998</v>
      </c>
      <c r="D54" s="251">
        <v>57.724522</v>
      </c>
      <c r="E54" s="251">
        <v>58.922595999999999</v>
      </c>
      <c r="F54" s="251">
        <v>60.425055999999998</v>
      </c>
      <c r="G54" s="251">
        <v>61.430351000000002</v>
      </c>
      <c r="H54" s="251">
        <v>62.381129999999999</v>
      </c>
      <c r="I54" s="251">
        <v>63.533954999999999</v>
      </c>
      <c r="J54" s="251">
        <v>64.565697</v>
      </c>
      <c r="K54" s="251">
        <v>65.742774999999995</v>
      </c>
      <c r="L54" s="251">
        <v>66.727455000000006</v>
      </c>
      <c r="M54" s="251">
        <v>67.963661000000002</v>
      </c>
      <c r="N54" s="251">
        <v>69.206680000000006</v>
      </c>
      <c r="O54" s="251">
        <v>70.411636000000001</v>
      </c>
      <c r="P54" s="251">
        <v>71.622894000000002</v>
      </c>
      <c r="Q54" s="251">
        <v>72.731605999999999</v>
      </c>
      <c r="R54" s="251">
        <v>74.266746999999995</v>
      </c>
      <c r="S54" s="251">
        <v>75.43338</v>
      </c>
      <c r="T54" s="251">
        <v>76.704254000000006</v>
      </c>
      <c r="U54" s="251">
        <v>77.701995999999994</v>
      </c>
      <c r="V54" s="251">
        <v>78.906395000000003</v>
      </c>
      <c r="W54" s="251">
        <v>80.181808000000004</v>
      </c>
      <c r="X54" s="251">
        <v>81.759392000000005</v>
      </c>
      <c r="Y54" s="251">
        <v>83.171790999999999</v>
      </c>
      <c r="Z54" s="251">
        <v>84.555915999999996</v>
      </c>
      <c r="AA54" s="251">
        <v>85.999213999999995</v>
      </c>
      <c r="AB54" s="251">
        <v>87.053359999999998</v>
      </c>
      <c r="AC54" s="251">
        <v>88.038773000000006</v>
      </c>
      <c r="AD54" s="251">
        <v>89.021079999999998</v>
      </c>
      <c r="AE54" s="251">
        <v>89.703666999999996</v>
      </c>
      <c r="AF54" s="251">
        <v>90.323441000000003</v>
      </c>
      <c r="AG54" s="251">
        <v>90.755263999999997</v>
      </c>
      <c r="AH54" s="251">
        <v>91.386757000000003</v>
      </c>
      <c r="AI54" s="248">
        <v>1.1879000000000001E-2</v>
      </c>
    </row>
    <row r="55" spans="1:35" ht="15" customHeight="1" x14ac:dyDescent="0.35">
      <c r="A55" s="241" t="s">
        <v>183</v>
      </c>
      <c r="B55" s="246" t="s">
        <v>184</v>
      </c>
      <c r="C55" s="251">
        <v>56.261001999999998</v>
      </c>
      <c r="D55" s="251">
        <v>54.319656000000002</v>
      </c>
      <c r="E55" s="251">
        <v>53.787860999999999</v>
      </c>
      <c r="F55" s="251">
        <v>54.445362000000003</v>
      </c>
      <c r="G55" s="251">
        <v>55.377003000000002</v>
      </c>
      <c r="H55" s="251">
        <v>56.431797000000003</v>
      </c>
      <c r="I55" s="251">
        <v>57.670924999999997</v>
      </c>
      <c r="J55" s="251">
        <v>58.112758999999997</v>
      </c>
      <c r="K55" s="251">
        <v>59.152476999999998</v>
      </c>
      <c r="L55" s="251">
        <v>59.626846</v>
      </c>
      <c r="M55" s="251">
        <v>61.200031000000003</v>
      </c>
      <c r="N55" s="251">
        <v>61.784191</v>
      </c>
      <c r="O55" s="251">
        <v>63.240383000000001</v>
      </c>
      <c r="P55" s="251">
        <v>63.937023000000003</v>
      </c>
      <c r="Q55" s="251">
        <v>65.294265999999993</v>
      </c>
      <c r="R55" s="251">
        <v>67.102942999999996</v>
      </c>
      <c r="S55" s="251">
        <v>68.327972000000003</v>
      </c>
      <c r="T55" s="251">
        <v>69.380416999999994</v>
      </c>
      <c r="U55" s="251">
        <v>71.079978999999994</v>
      </c>
      <c r="V55" s="251">
        <v>72.109206999999998</v>
      </c>
      <c r="W55" s="251">
        <v>73.262459000000007</v>
      </c>
      <c r="X55" s="251">
        <v>74.774445</v>
      </c>
      <c r="Y55" s="251">
        <v>76.134270000000001</v>
      </c>
      <c r="Z55" s="251">
        <v>77.891746999999995</v>
      </c>
      <c r="AA55" s="251">
        <v>79.440323000000006</v>
      </c>
      <c r="AB55" s="251">
        <v>80.294273000000004</v>
      </c>
      <c r="AC55" s="251">
        <v>81.265411</v>
      </c>
      <c r="AD55" s="251">
        <v>82.265563999999998</v>
      </c>
      <c r="AE55" s="251">
        <v>82.930176000000003</v>
      </c>
      <c r="AF55" s="251">
        <v>83.169044</v>
      </c>
      <c r="AG55" s="251">
        <v>83.461624</v>
      </c>
      <c r="AH55" s="251">
        <v>84.412727000000004</v>
      </c>
      <c r="AI55" s="248">
        <v>1.3174E-2</v>
      </c>
    </row>
    <row r="56" spans="1:35" ht="15" customHeight="1" x14ac:dyDescent="0.35">
      <c r="A56" s="241" t="s">
        <v>185</v>
      </c>
      <c r="B56" s="246" t="s">
        <v>186</v>
      </c>
      <c r="C56" s="247">
        <v>2.5669469999999999</v>
      </c>
      <c r="D56" s="247">
        <v>2.4611399999999999</v>
      </c>
      <c r="E56" s="247">
        <v>2.3785419999999999</v>
      </c>
      <c r="F56" s="247">
        <v>2.2675939999999999</v>
      </c>
      <c r="G56" s="247">
        <v>2.2170390000000002</v>
      </c>
      <c r="H56" s="247">
        <v>2.2321040000000001</v>
      </c>
      <c r="I56" s="247">
        <v>2.3912900000000001</v>
      </c>
      <c r="J56" s="247">
        <v>2.5930559999999998</v>
      </c>
      <c r="K56" s="247">
        <v>2.682391</v>
      </c>
      <c r="L56" s="247">
        <v>2.6820900000000001</v>
      </c>
      <c r="M56" s="247">
        <v>2.635443</v>
      </c>
      <c r="N56" s="247">
        <v>2.5877870000000001</v>
      </c>
      <c r="O56" s="247">
        <v>2.5805120000000001</v>
      </c>
      <c r="P56" s="247">
        <v>2.596762</v>
      </c>
      <c r="Q56" s="247">
        <v>2.6120830000000002</v>
      </c>
      <c r="R56" s="247">
        <v>2.6165430000000001</v>
      </c>
      <c r="S56" s="247">
        <v>2.6053999999999999</v>
      </c>
      <c r="T56" s="247">
        <v>2.6145580000000002</v>
      </c>
      <c r="U56" s="247">
        <v>2.636981</v>
      </c>
      <c r="V56" s="247">
        <v>2.6473209999999998</v>
      </c>
      <c r="W56" s="247">
        <v>2.649715</v>
      </c>
      <c r="X56" s="247">
        <v>2.645178</v>
      </c>
      <c r="Y56" s="247">
        <v>2.6380180000000002</v>
      </c>
      <c r="Z56" s="247">
        <v>2.6349499999999999</v>
      </c>
      <c r="AA56" s="247">
        <v>2.6078549999999998</v>
      </c>
      <c r="AB56" s="247">
        <v>2.5851500000000001</v>
      </c>
      <c r="AC56" s="247">
        <v>2.571348</v>
      </c>
      <c r="AD56" s="247">
        <v>2.5700729999999998</v>
      </c>
      <c r="AE56" s="247">
        <v>2.5608070000000001</v>
      </c>
      <c r="AF56" s="247">
        <v>2.5516619999999999</v>
      </c>
      <c r="AG56" s="247">
        <v>2.5442520000000002</v>
      </c>
      <c r="AH56" s="247">
        <v>2.5372840000000001</v>
      </c>
      <c r="AI56" s="248">
        <v>-3.7500000000000001E-4</v>
      </c>
    </row>
    <row r="57" spans="1:35" ht="15" customHeight="1" x14ac:dyDescent="0.35">
      <c r="A57" s="241" t="s">
        <v>187</v>
      </c>
      <c r="B57" s="246" t="s">
        <v>188</v>
      </c>
      <c r="C57" s="252">
        <v>34.280701000000001</v>
      </c>
      <c r="D57" s="252">
        <v>32.949497000000001</v>
      </c>
      <c r="E57" s="252">
        <v>35.148879999999998</v>
      </c>
      <c r="F57" s="252">
        <v>35.364960000000004</v>
      </c>
      <c r="G57" s="252">
        <v>34.924270999999997</v>
      </c>
      <c r="H57" s="252">
        <v>35.077209000000003</v>
      </c>
      <c r="I57" s="252">
        <v>36.054295000000003</v>
      </c>
      <c r="J57" s="252">
        <v>34.973942000000001</v>
      </c>
      <c r="K57" s="252">
        <v>35.137031999999998</v>
      </c>
      <c r="L57" s="252">
        <v>34.781272999999999</v>
      </c>
      <c r="M57" s="252">
        <v>35.045932999999998</v>
      </c>
      <c r="N57" s="252">
        <v>35.215336000000001</v>
      </c>
      <c r="O57" s="252">
        <v>35.304592</v>
      </c>
      <c r="P57" s="252">
        <v>35.364494000000001</v>
      </c>
      <c r="Q57" s="252">
        <v>35.478259999999999</v>
      </c>
      <c r="R57" s="252">
        <v>35.483234000000003</v>
      </c>
      <c r="S57" s="252">
        <v>35.929049999999997</v>
      </c>
      <c r="T57" s="252">
        <v>36.205711000000001</v>
      </c>
      <c r="U57" s="252">
        <v>36.589981000000002</v>
      </c>
      <c r="V57" s="252">
        <v>37.444744</v>
      </c>
      <c r="W57" s="252">
        <v>37.581074000000001</v>
      </c>
      <c r="X57" s="252">
        <v>38.080601000000001</v>
      </c>
      <c r="Y57" s="252">
        <v>38.290585</v>
      </c>
      <c r="Z57" s="252">
        <v>38.386752999999999</v>
      </c>
      <c r="AA57" s="252">
        <v>38.492984999999997</v>
      </c>
      <c r="AB57" s="252">
        <v>38.673492000000003</v>
      </c>
      <c r="AC57" s="252">
        <v>38.847790000000003</v>
      </c>
      <c r="AD57" s="252">
        <v>38.999949999999998</v>
      </c>
      <c r="AE57" s="252">
        <v>39.092632000000002</v>
      </c>
      <c r="AF57" s="252">
        <v>39.182383999999999</v>
      </c>
      <c r="AG57" s="252">
        <v>39.428085000000003</v>
      </c>
      <c r="AH57" s="252">
        <v>39.576504</v>
      </c>
      <c r="AI57" s="248">
        <v>4.6449999999999998E-3</v>
      </c>
    </row>
    <row r="58" spans="1:35" ht="15" customHeight="1" x14ac:dyDescent="0.35">
      <c r="A58" s="241" t="s">
        <v>189</v>
      </c>
      <c r="B58" s="246" t="s">
        <v>190</v>
      </c>
      <c r="C58" s="247">
        <v>1.7045300000000001</v>
      </c>
      <c r="D58" s="247">
        <v>1.6207959999999999</v>
      </c>
      <c r="E58" s="247">
        <v>1.678334</v>
      </c>
      <c r="F58" s="247">
        <v>1.6736599999999999</v>
      </c>
      <c r="G58" s="247">
        <v>1.65489</v>
      </c>
      <c r="H58" s="247">
        <v>1.6542349999999999</v>
      </c>
      <c r="I58" s="247">
        <v>1.6825140000000001</v>
      </c>
      <c r="J58" s="247">
        <v>1.6482520000000001</v>
      </c>
      <c r="K58" s="247">
        <v>1.6551629999999999</v>
      </c>
      <c r="L58" s="247">
        <v>1.6423430000000001</v>
      </c>
      <c r="M58" s="247">
        <v>1.651438</v>
      </c>
      <c r="N58" s="247">
        <v>1.6566810000000001</v>
      </c>
      <c r="O58" s="247">
        <v>1.6605259999999999</v>
      </c>
      <c r="P58" s="247">
        <v>1.664496</v>
      </c>
      <c r="Q58" s="247">
        <v>1.6701349999999999</v>
      </c>
      <c r="R58" s="247">
        <v>1.6725719999999999</v>
      </c>
      <c r="S58" s="247">
        <v>1.6897530000000001</v>
      </c>
      <c r="T58" s="247">
        <v>1.700725</v>
      </c>
      <c r="U58" s="247">
        <v>1.7147570000000001</v>
      </c>
      <c r="V58" s="247">
        <v>1.740343</v>
      </c>
      <c r="W58" s="247">
        <v>1.7463280000000001</v>
      </c>
      <c r="X58" s="247">
        <v>1.7643230000000001</v>
      </c>
      <c r="Y58" s="247">
        <v>1.77129</v>
      </c>
      <c r="Z58" s="247">
        <v>1.7765899999999999</v>
      </c>
      <c r="AA58" s="247">
        <v>1.781166</v>
      </c>
      <c r="AB58" s="247">
        <v>1.7883020000000001</v>
      </c>
      <c r="AC58" s="247">
        <v>1.7967360000000001</v>
      </c>
      <c r="AD58" s="247">
        <v>1.8046580000000001</v>
      </c>
      <c r="AE58" s="247">
        <v>1.809374</v>
      </c>
      <c r="AF58" s="247">
        <v>1.8139019999999999</v>
      </c>
      <c r="AG58" s="247">
        <v>1.8224530000000001</v>
      </c>
      <c r="AH58" s="247">
        <v>1.8293619999999999</v>
      </c>
      <c r="AI58" s="248">
        <v>2.2829999999999999E-3</v>
      </c>
    </row>
    <row r="59" spans="1:35" ht="15" customHeight="1" x14ac:dyDescent="0.35">
      <c r="A59" s="241" t="s">
        <v>191</v>
      </c>
      <c r="B59" s="246" t="s">
        <v>192</v>
      </c>
      <c r="C59" s="247">
        <v>2.1871900000000002</v>
      </c>
      <c r="D59" s="247">
        <v>2.1790500000000002</v>
      </c>
      <c r="E59" s="247">
        <v>2.1352980000000001</v>
      </c>
      <c r="F59" s="247">
        <v>2.0811760000000001</v>
      </c>
      <c r="G59" s="247">
        <v>2.0618609999999999</v>
      </c>
      <c r="H59" s="247">
        <v>2.0466280000000001</v>
      </c>
      <c r="I59" s="247">
        <v>2.0357470000000002</v>
      </c>
      <c r="J59" s="247">
        <v>2.022008</v>
      </c>
      <c r="K59" s="247">
        <v>2.0354510000000001</v>
      </c>
      <c r="L59" s="247">
        <v>2.0311309999999998</v>
      </c>
      <c r="M59" s="247">
        <v>2.03477</v>
      </c>
      <c r="N59" s="247">
        <v>2.028044</v>
      </c>
      <c r="O59" s="247">
        <v>2.025258</v>
      </c>
      <c r="P59" s="247">
        <v>2.0228730000000001</v>
      </c>
      <c r="Q59" s="247">
        <v>2.0244460000000002</v>
      </c>
      <c r="R59" s="247">
        <v>2.0269659999999998</v>
      </c>
      <c r="S59" s="247">
        <v>2.0285920000000002</v>
      </c>
      <c r="T59" s="247">
        <v>2.0320469999999999</v>
      </c>
      <c r="U59" s="247">
        <v>2.0358390000000002</v>
      </c>
      <c r="V59" s="247">
        <v>2.0397020000000001</v>
      </c>
      <c r="W59" s="247">
        <v>2.0394009999999998</v>
      </c>
      <c r="X59" s="247">
        <v>2.04244</v>
      </c>
      <c r="Y59" s="247">
        <v>2.039507</v>
      </c>
      <c r="Z59" s="247">
        <v>2.0408750000000002</v>
      </c>
      <c r="AA59" s="247">
        <v>2.041382</v>
      </c>
      <c r="AB59" s="247">
        <v>2.041337</v>
      </c>
      <c r="AC59" s="247">
        <v>2.0415410000000001</v>
      </c>
      <c r="AD59" s="247">
        <v>2.045588</v>
      </c>
      <c r="AE59" s="247">
        <v>2.0448520000000001</v>
      </c>
      <c r="AF59" s="247">
        <v>2.0458829999999999</v>
      </c>
      <c r="AG59" s="247">
        <v>2.0458349999999998</v>
      </c>
      <c r="AH59" s="247">
        <v>2.0479159999999998</v>
      </c>
      <c r="AI59" s="248">
        <v>-2.1199999999999999E-3</v>
      </c>
    </row>
    <row r="60" spans="1:35" ht="15" customHeight="1" x14ac:dyDescent="0.35">
      <c r="A60" s="241" t="s">
        <v>193</v>
      </c>
      <c r="B60" s="246" t="s">
        <v>194</v>
      </c>
      <c r="C60" s="252">
        <v>10.388245</v>
      </c>
      <c r="D60" s="252">
        <v>10.218346</v>
      </c>
      <c r="E60" s="252">
        <v>10.115773000000001</v>
      </c>
      <c r="F60" s="252">
        <v>10.047506</v>
      </c>
      <c r="G60" s="252">
        <v>9.9895739999999993</v>
      </c>
      <c r="H60" s="252">
        <v>10.004821</v>
      </c>
      <c r="I60" s="252">
        <v>10.077984000000001</v>
      </c>
      <c r="J60" s="252">
        <v>10.158848000000001</v>
      </c>
      <c r="K60" s="252">
        <v>10.150057</v>
      </c>
      <c r="L60" s="252">
        <v>10.111454999999999</v>
      </c>
      <c r="M60" s="252">
        <v>10.010123</v>
      </c>
      <c r="N60" s="252">
        <v>9.9697990000000001</v>
      </c>
      <c r="O60" s="252">
        <v>9.940785</v>
      </c>
      <c r="P60" s="252">
        <v>9.9319369999999996</v>
      </c>
      <c r="Q60" s="252">
        <v>9.9258480000000002</v>
      </c>
      <c r="R60" s="252">
        <v>9.9098520000000008</v>
      </c>
      <c r="S60" s="252">
        <v>9.8644879999999997</v>
      </c>
      <c r="T60" s="252">
        <v>9.8430669999999996</v>
      </c>
      <c r="U60" s="252">
        <v>9.8278970000000001</v>
      </c>
      <c r="V60" s="252">
        <v>9.7997589999999999</v>
      </c>
      <c r="W60" s="252">
        <v>9.7712079999999997</v>
      </c>
      <c r="X60" s="252">
        <v>9.7547680000000003</v>
      </c>
      <c r="Y60" s="252">
        <v>9.7319340000000008</v>
      </c>
      <c r="Z60" s="252">
        <v>9.7143809999999995</v>
      </c>
      <c r="AA60" s="252">
        <v>9.6772399999999994</v>
      </c>
      <c r="AB60" s="252">
        <v>9.6325339999999997</v>
      </c>
      <c r="AC60" s="252">
        <v>9.6062049999999992</v>
      </c>
      <c r="AD60" s="252">
        <v>9.5538290000000003</v>
      </c>
      <c r="AE60" s="252">
        <v>9.5183959999999992</v>
      </c>
      <c r="AF60" s="252">
        <v>9.5149690000000007</v>
      </c>
      <c r="AG60" s="252">
        <v>9.4576550000000008</v>
      </c>
      <c r="AH60" s="252">
        <v>9.3930819999999997</v>
      </c>
      <c r="AI60" s="248">
        <v>-3.2429999999999998E-3</v>
      </c>
    </row>
    <row r="63" spans="1:35" ht="15" customHeight="1" x14ac:dyDescent="0.35">
      <c r="B63" s="245" t="s">
        <v>195</v>
      </c>
    </row>
    <row r="64" spans="1:35" ht="15" customHeight="1" x14ac:dyDescent="0.35">
      <c r="A64" s="241" t="s">
        <v>196</v>
      </c>
      <c r="B64" s="246" t="s">
        <v>182</v>
      </c>
      <c r="C64" s="251">
        <v>63.371997999999998</v>
      </c>
      <c r="D64" s="251">
        <v>59.077347000000003</v>
      </c>
      <c r="E64" s="251">
        <v>61.818973999999997</v>
      </c>
      <c r="F64" s="251">
        <v>65.025085000000004</v>
      </c>
      <c r="G64" s="251">
        <v>67.779212999999999</v>
      </c>
      <c r="H64" s="251">
        <v>70.536017999999999</v>
      </c>
      <c r="I64" s="251">
        <v>73.653580000000005</v>
      </c>
      <c r="J64" s="251">
        <v>76.803391000000005</v>
      </c>
      <c r="K64" s="251">
        <v>80.309258</v>
      </c>
      <c r="L64" s="251">
        <v>83.701019000000002</v>
      </c>
      <c r="M64" s="251">
        <v>87.538749999999993</v>
      </c>
      <c r="N64" s="251">
        <v>91.495277000000002</v>
      </c>
      <c r="O64" s="251">
        <v>95.484993000000003</v>
      </c>
      <c r="P64" s="251">
        <v>99.574180999999996</v>
      </c>
      <c r="Q64" s="251">
        <v>103.629654</v>
      </c>
      <c r="R64" s="251">
        <v>108.384331</v>
      </c>
      <c r="S64" s="251">
        <v>112.70813</v>
      </c>
      <c r="T64" s="251">
        <v>117.323853</v>
      </c>
      <c r="U64" s="251">
        <v>121.64743</v>
      </c>
      <c r="V64" s="251">
        <v>126.40358000000001</v>
      </c>
      <c r="W64" s="251">
        <v>131.39115899999999</v>
      </c>
      <c r="X64" s="251">
        <v>137.068848</v>
      </c>
      <c r="Y64" s="251">
        <v>142.62617499999999</v>
      </c>
      <c r="Z64" s="251">
        <v>148.32708700000001</v>
      </c>
      <c r="AA64" s="251">
        <v>154.26850899999999</v>
      </c>
      <c r="AB64" s="251">
        <v>159.64691199999999</v>
      </c>
      <c r="AC64" s="251">
        <v>165.05808999999999</v>
      </c>
      <c r="AD64" s="251">
        <v>170.62506099999999</v>
      </c>
      <c r="AE64" s="251">
        <v>175.80865499999999</v>
      </c>
      <c r="AF64" s="251">
        <v>181.11958300000001</v>
      </c>
      <c r="AG64" s="251">
        <v>186.33601400000001</v>
      </c>
      <c r="AH64" s="251">
        <v>192.18858299999999</v>
      </c>
      <c r="AI64" s="248">
        <v>3.6436999999999997E-2</v>
      </c>
    </row>
    <row r="65" spans="1:35" ht="15" customHeight="1" x14ac:dyDescent="0.35">
      <c r="A65" s="241" t="s">
        <v>197</v>
      </c>
      <c r="B65" s="246" t="s">
        <v>184</v>
      </c>
      <c r="C65" s="251">
        <v>56.261001999999998</v>
      </c>
      <c r="D65" s="251">
        <v>55.592682000000003</v>
      </c>
      <c r="E65" s="251">
        <v>56.431838999999997</v>
      </c>
      <c r="F65" s="251">
        <v>58.590172000000003</v>
      </c>
      <c r="G65" s="251">
        <v>61.100245999999999</v>
      </c>
      <c r="H65" s="251">
        <v>63.808951999999998</v>
      </c>
      <c r="I65" s="251">
        <v>66.856689000000003</v>
      </c>
      <c r="J65" s="251">
        <v>69.127373000000006</v>
      </c>
      <c r="K65" s="251">
        <v>72.258758999999998</v>
      </c>
      <c r="L65" s="251">
        <v>74.794212000000002</v>
      </c>
      <c r="M65" s="251">
        <v>78.827042000000006</v>
      </c>
      <c r="N65" s="251">
        <v>81.682311999999996</v>
      </c>
      <c r="O65" s="251">
        <v>85.760077999999993</v>
      </c>
      <c r="P65" s="251">
        <v>88.888846999999998</v>
      </c>
      <c r="Q65" s="251">
        <v>93.032760999999994</v>
      </c>
      <c r="R65" s="251">
        <v>97.929526999999993</v>
      </c>
      <c r="S65" s="251">
        <v>102.091644</v>
      </c>
      <c r="T65" s="251">
        <v>106.12159</v>
      </c>
      <c r="U65" s="251">
        <v>111.28025100000001</v>
      </c>
      <c r="V65" s="251">
        <v>115.514877</v>
      </c>
      <c r="W65" s="251">
        <v>120.05265</v>
      </c>
      <c r="X65" s="251">
        <v>125.35865</v>
      </c>
      <c r="Y65" s="251">
        <v>130.55796799999999</v>
      </c>
      <c r="Z65" s="251">
        <v>136.63687100000001</v>
      </c>
      <c r="AA65" s="251">
        <v>142.50292999999999</v>
      </c>
      <c r="AB65" s="251">
        <v>147.25143399999999</v>
      </c>
      <c r="AC65" s="251">
        <v>152.359161</v>
      </c>
      <c r="AD65" s="251">
        <v>157.67688000000001</v>
      </c>
      <c r="AE65" s="251">
        <v>162.53341699999999</v>
      </c>
      <c r="AF65" s="251">
        <v>166.77336099999999</v>
      </c>
      <c r="AG65" s="251">
        <v>171.36093099999999</v>
      </c>
      <c r="AH65" s="251">
        <v>177.52203399999999</v>
      </c>
      <c r="AI65" s="248">
        <v>3.7762999999999998E-2</v>
      </c>
    </row>
    <row r="66" spans="1:35" ht="15" customHeight="1" x14ac:dyDescent="0.35">
      <c r="A66" s="241" t="s">
        <v>198</v>
      </c>
      <c r="B66" s="246" t="s">
        <v>186</v>
      </c>
      <c r="C66" s="247">
        <v>2.5669469999999999</v>
      </c>
      <c r="D66" s="247">
        <v>2.5188190000000001</v>
      </c>
      <c r="E66" s="247">
        <v>2.4954610000000002</v>
      </c>
      <c r="F66" s="247">
        <v>2.4402219999999999</v>
      </c>
      <c r="G66" s="247">
        <v>2.4461710000000001</v>
      </c>
      <c r="H66" s="247">
        <v>2.5238999999999998</v>
      </c>
      <c r="I66" s="247">
        <v>2.7721719999999999</v>
      </c>
      <c r="J66" s="247">
        <v>3.0845410000000002</v>
      </c>
      <c r="K66" s="247">
        <v>3.2767219999999999</v>
      </c>
      <c r="L66" s="247">
        <v>3.3643369999999999</v>
      </c>
      <c r="M66" s="247">
        <v>3.3945110000000001</v>
      </c>
      <c r="N66" s="247">
        <v>3.4212060000000002</v>
      </c>
      <c r="O66" s="247">
        <v>3.4994239999999999</v>
      </c>
      <c r="P66" s="247">
        <v>3.6101649999999998</v>
      </c>
      <c r="Q66" s="247">
        <v>3.7217560000000001</v>
      </c>
      <c r="R66" s="247">
        <v>3.8185630000000002</v>
      </c>
      <c r="S66" s="247">
        <v>3.8928349999999998</v>
      </c>
      <c r="T66" s="247">
        <v>3.999126</v>
      </c>
      <c r="U66" s="247">
        <v>4.1283609999999999</v>
      </c>
      <c r="V66" s="247">
        <v>4.2408590000000004</v>
      </c>
      <c r="W66" s="247">
        <v>4.341996</v>
      </c>
      <c r="X66" s="247">
        <v>4.4346160000000001</v>
      </c>
      <c r="Y66" s="247">
        <v>4.5237749999999997</v>
      </c>
      <c r="Z66" s="247">
        <v>4.6222009999999996</v>
      </c>
      <c r="AA66" s="247">
        <v>4.678064</v>
      </c>
      <c r="AB66" s="247">
        <v>4.7408989999999998</v>
      </c>
      <c r="AC66" s="247">
        <v>4.8208510000000002</v>
      </c>
      <c r="AD66" s="247">
        <v>4.9260120000000001</v>
      </c>
      <c r="AE66" s="247">
        <v>5.0188819999999996</v>
      </c>
      <c r="AF66" s="247">
        <v>5.1166790000000004</v>
      </c>
      <c r="AG66" s="247">
        <v>5.2237830000000001</v>
      </c>
      <c r="AH66" s="247">
        <v>5.3359690000000004</v>
      </c>
      <c r="AI66" s="248">
        <v>2.3886000000000001E-2</v>
      </c>
    </row>
    <row r="67" spans="1:35" ht="15" customHeight="1" x14ac:dyDescent="0.35">
      <c r="A67" s="241" t="s">
        <v>199</v>
      </c>
      <c r="B67" s="246" t="s">
        <v>188</v>
      </c>
      <c r="C67" s="252">
        <v>34.280701000000001</v>
      </c>
      <c r="D67" s="252">
        <v>33.721694999999997</v>
      </c>
      <c r="E67" s="252">
        <v>36.876648000000003</v>
      </c>
      <c r="F67" s="252">
        <v>38.057217000000001</v>
      </c>
      <c r="G67" s="252">
        <v>38.533709999999999</v>
      </c>
      <c r="H67" s="252">
        <v>39.662742999999999</v>
      </c>
      <c r="I67" s="252">
        <v>41.796985999999997</v>
      </c>
      <c r="J67" s="252">
        <v>41.602856000000003</v>
      </c>
      <c r="K67" s="252">
        <v>42.922263999999998</v>
      </c>
      <c r="L67" s="252">
        <v>43.628635000000003</v>
      </c>
      <c r="M67" s="252">
        <v>45.139964999999997</v>
      </c>
      <c r="N67" s="252">
        <v>46.556731999999997</v>
      </c>
      <c r="O67" s="252">
        <v>47.876441999999997</v>
      </c>
      <c r="P67" s="252">
        <v>49.165706999999998</v>
      </c>
      <c r="Q67" s="252">
        <v>50.550235999999998</v>
      </c>
      <c r="R67" s="252">
        <v>51.783965999999999</v>
      </c>
      <c r="S67" s="252">
        <v>53.683078999999999</v>
      </c>
      <c r="T67" s="252">
        <v>55.378852999999999</v>
      </c>
      <c r="U67" s="252">
        <v>57.283946999999998</v>
      </c>
      <c r="V67" s="252">
        <v>59.984360000000002</v>
      </c>
      <c r="W67" s="252">
        <v>61.582802000000001</v>
      </c>
      <c r="X67" s="252">
        <v>63.841769999999997</v>
      </c>
      <c r="Y67" s="252">
        <v>65.662163000000007</v>
      </c>
      <c r="Z67" s="252">
        <v>67.337631000000002</v>
      </c>
      <c r="AA67" s="252">
        <v>69.050110000000004</v>
      </c>
      <c r="AB67" s="252">
        <v>70.923209999999997</v>
      </c>
      <c r="AC67" s="252">
        <v>72.833160000000007</v>
      </c>
      <c r="AD67" s="252">
        <v>74.750488000000004</v>
      </c>
      <c r="AE67" s="252">
        <v>76.616973999999999</v>
      </c>
      <c r="AF67" s="252">
        <v>78.569832000000005</v>
      </c>
      <c r="AG67" s="252">
        <v>80.952567999999999</v>
      </c>
      <c r="AH67" s="252">
        <v>83.230346999999995</v>
      </c>
      <c r="AI67" s="248">
        <v>2.9027000000000001E-2</v>
      </c>
    </row>
    <row r="68" spans="1:35" ht="15" customHeight="1" x14ac:dyDescent="0.35">
      <c r="A68" s="241" t="s">
        <v>200</v>
      </c>
      <c r="B68" s="246" t="s">
        <v>190</v>
      </c>
      <c r="C68" s="247">
        <v>1.7045300000000001</v>
      </c>
      <c r="D68" s="247">
        <v>1.6587810000000001</v>
      </c>
      <c r="E68" s="247">
        <v>1.760834</v>
      </c>
      <c r="F68" s="247">
        <v>1.801072</v>
      </c>
      <c r="G68" s="247">
        <v>1.8259240000000001</v>
      </c>
      <c r="H68" s="247">
        <v>1.8704879999999999</v>
      </c>
      <c r="I68" s="247">
        <v>1.9505030000000001</v>
      </c>
      <c r="J68" s="247">
        <v>1.9606600000000001</v>
      </c>
      <c r="K68" s="247">
        <v>2.0218940000000001</v>
      </c>
      <c r="L68" s="247">
        <v>2.0601080000000001</v>
      </c>
      <c r="M68" s="247">
        <v>2.1270899999999999</v>
      </c>
      <c r="N68" s="247">
        <v>2.1902300000000001</v>
      </c>
      <c r="O68" s="247">
        <v>2.251833</v>
      </c>
      <c r="P68" s="247">
        <v>2.314076</v>
      </c>
      <c r="Q68" s="247">
        <v>2.3796469999999998</v>
      </c>
      <c r="R68" s="247">
        <v>2.4409380000000001</v>
      </c>
      <c r="S68" s="247">
        <v>2.5247289999999998</v>
      </c>
      <c r="T68" s="247">
        <v>2.601362</v>
      </c>
      <c r="U68" s="247">
        <v>2.6845620000000001</v>
      </c>
      <c r="V68" s="247">
        <v>2.7879309999999999</v>
      </c>
      <c r="W68" s="247">
        <v>2.8616480000000002</v>
      </c>
      <c r="X68" s="247">
        <v>2.9578709999999999</v>
      </c>
      <c r="Y68" s="247">
        <v>3.0374750000000001</v>
      </c>
      <c r="Z68" s="247">
        <v>3.1164749999999999</v>
      </c>
      <c r="AA68" s="247">
        <v>3.1951200000000002</v>
      </c>
      <c r="AB68" s="247">
        <v>3.2795619999999999</v>
      </c>
      <c r="AC68" s="247">
        <v>3.368582</v>
      </c>
      <c r="AD68" s="247">
        <v>3.4589539999999999</v>
      </c>
      <c r="AE68" s="247">
        <v>3.5461619999999998</v>
      </c>
      <c r="AF68" s="247">
        <v>3.6372969999999998</v>
      </c>
      <c r="AG68" s="247">
        <v>3.741806</v>
      </c>
      <c r="AH68" s="247">
        <v>3.8471929999999999</v>
      </c>
      <c r="AI68" s="248">
        <v>2.6608E-2</v>
      </c>
    </row>
    <row r="69" spans="1:35" ht="15" customHeight="1" x14ac:dyDescent="0.35">
      <c r="A69" s="241" t="s">
        <v>201</v>
      </c>
      <c r="B69" s="246" t="s">
        <v>192</v>
      </c>
      <c r="C69" s="247">
        <v>2.1871900000000002</v>
      </c>
      <c r="D69" s="247">
        <v>2.230118</v>
      </c>
      <c r="E69" s="247">
        <v>2.2402600000000001</v>
      </c>
      <c r="F69" s="247">
        <v>2.239611</v>
      </c>
      <c r="G69" s="247">
        <v>2.2749549999999998</v>
      </c>
      <c r="H69" s="247">
        <v>2.3141780000000001</v>
      </c>
      <c r="I69" s="247">
        <v>2.3599990000000002</v>
      </c>
      <c r="J69" s="247">
        <v>2.4052560000000001</v>
      </c>
      <c r="K69" s="247">
        <v>2.4864410000000001</v>
      </c>
      <c r="L69" s="247">
        <v>2.547793</v>
      </c>
      <c r="M69" s="247">
        <v>2.6208300000000002</v>
      </c>
      <c r="N69" s="247">
        <v>2.6811929999999999</v>
      </c>
      <c r="O69" s="247">
        <v>2.7464460000000002</v>
      </c>
      <c r="P69" s="247">
        <v>2.8123119999999999</v>
      </c>
      <c r="Q69" s="247">
        <v>2.8844759999999998</v>
      </c>
      <c r="R69" s="247">
        <v>2.9581390000000001</v>
      </c>
      <c r="S69" s="247">
        <v>3.0310030000000001</v>
      </c>
      <c r="T69" s="247">
        <v>3.1081400000000001</v>
      </c>
      <c r="U69" s="247">
        <v>3.1872349999999998</v>
      </c>
      <c r="V69" s="247">
        <v>3.2674880000000002</v>
      </c>
      <c r="W69" s="247">
        <v>3.3418950000000001</v>
      </c>
      <c r="X69" s="247">
        <v>3.424131</v>
      </c>
      <c r="Y69" s="247">
        <v>3.4974259999999999</v>
      </c>
      <c r="Z69" s="247">
        <v>3.580082</v>
      </c>
      <c r="AA69" s="247">
        <v>3.661905</v>
      </c>
      <c r="AB69" s="247">
        <v>3.743601</v>
      </c>
      <c r="AC69" s="247">
        <v>3.82755</v>
      </c>
      <c r="AD69" s="247">
        <v>3.920741</v>
      </c>
      <c r="AE69" s="247">
        <v>4.0076700000000001</v>
      </c>
      <c r="AF69" s="247">
        <v>4.1024719999999997</v>
      </c>
      <c r="AG69" s="247">
        <v>4.2004469999999996</v>
      </c>
      <c r="AH69" s="247">
        <v>4.3068169999999997</v>
      </c>
      <c r="AI69" s="248">
        <v>2.2098E-2</v>
      </c>
    </row>
    <row r="70" spans="1:35" ht="15" customHeight="1" x14ac:dyDescent="0.35">
      <c r="A70" s="241" t="s">
        <v>202</v>
      </c>
      <c r="B70" s="246" t="s">
        <v>194</v>
      </c>
      <c r="C70" s="252">
        <v>10.388245</v>
      </c>
      <c r="D70" s="252">
        <v>10.457822</v>
      </c>
      <c r="E70" s="252">
        <v>10.613020000000001</v>
      </c>
      <c r="F70" s="252">
        <v>10.812402000000001</v>
      </c>
      <c r="G70" s="252">
        <v>11.022003</v>
      </c>
      <c r="H70" s="252">
        <v>11.312719</v>
      </c>
      <c r="I70" s="252">
        <v>11.683195</v>
      </c>
      <c r="J70" s="252">
        <v>12.084341</v>
      </c>
      <c r="K70" s="252">
        <v>12.398980999999999</v>
      </c>
      <c r="L70" s="252">
        <v>12.68352</v>
      </c>
      <c r="M70" s="252">
        <v>12.893268000000001</v>
      </c>
      <c r="N70" s="252">
        <v>13.180657</v>
      </c>
      <c r="O70" s="252">
        <v>13.480665999999999</v>
      </c>
      <c r="P70" s="252">
        <v>13.807938</v>
      </c>
      <c r="Q70" s="252">
        <v>14.142575000000001</v>
      </c>
      <c r="R70" s="252">
        <v>14.462362000000001</v>
      </c>
      <c r="S70" s="252">
        <v>14.738937999999999</v>
      </c>
      <c r="T70" s="252">
        <v>15.055573000000001</v>
      </c>
      <c r="U70" s="252">
        <v>15.386201</v>
      </c>
      <c r="V70" s="252">
        <v>15.698658999999999</v>
      </c>
      <c r="W70" s="252">
        <v>16.011738000000001</v>
      </c>
      <c r="X70" s="252">
        <v>16.353778999999999</v>
      </c>
      <c r="Y70" s="252">
        <v>16.688692</v>
      </c>
      <c r="Z70" s="252">
        <v>17.040863000000002</v>
      </c>
      <c r="AA70" s="252">
        <v>17.359383000000001</v>
      </c>
      <c r="AB70" s="252">
        <v>17.665077</v>
      </c>
      <c r="AC70" s="252">
        <v>18.01004</v>
      </c>
      <c r="AD70" s="252">
        <v>18.311647000000001</v>
      </c>
      <c r="AE70" s="252">
        <v>18.65494</v>
      </c>
      <c r="AF70" s="252">
        <v>19.079733000000001</v>
      </c>
      <c r="AG70" s="252">
        <v>19.418175000000002</v>
      </c>
      <c r="AH70" s="252">
        <v>19.753879999999999</v>
      </c>
      <c r="AI70" s="248">
        <v>2.0948000000000001E-2</v>
      </c>
    </row>
    <row r="71" spans="1:35" ht="15" customHeight="1" thickBot="1" x14ac:dyDescent="0.4"/>
    <row r="72" spans="1:35" ht="15" customHeight="1" x14ac:dyDescent="0.35">
      <c r="B72" s="281" t="s">
        <v>203</v>
      </c>
      <c r="C72" s="281"/>
      <c r="D72" s="281"/>
      <c r="E72" s="281"/>
      <c r="F72" s="281"/>
      <c r="G72" s="281"/>
      <c r="H72" s="281"/>
      <c r="I72" s="281"/>
      <c r="J72" s="281"/>
      <c r="K72" s="281"/>
      <c r="L72" s="281"/>
      <c r="M72" s="281"/>
      <c r="N72" s="281"/>
      <c r="O72" s="281"/>
      <c r="P72" s="281"/>
      <c r="Q72" s="281"/>
      <c r="R72" s="281"/>
      <c r="S72" s="281"/>
      <c r="T72" s="281"/>
      <c r="U72" s="281"/>
      <c r="V72" s="281"/>
      <c r="W72" s="281"/>
      <c r="X72" s="281"/>
      <c r="Y72" s="281"/>
      <c r="Z72" s="281"/>
      <c r="AA72" s="281"/>
      <c r="AB72" s="281"/>
      <c r="AC72" s="281"/>
      <c r="AD72" s="281"/>
      <c r="AE72" s="281"/>
      <c r="AF72" s="281"/>
      <c r="AG72" s="281"/>
      <c r="AH72" s="281"/>
      <c r="AI72" s="281"/>
    </row>
    <row r="73" spans="1:35" ht="15" customHeight="1" x14ac:dyDescent="0.35">
      <c r="B73" s="254" t="s">
        <v>204</v>
      </c>
    </row>
    <row r="74" spans="1:35" ht="15" customHeight="1" x14ac:dyDescent="0.35">
      <c r="B74" s="254" t="s">
        <v>205</v>
      </c>
    </row>
    <row r="75" spans="1:35" ht="15" customHeight="1" x14ac:dyDescent="0.35">
      <c r="B75" s="254" t="s">
        <v>206</v>
      </c>
    </row>
    <row r="76" spans="1:35" ht="15" customHeight="1" x14ac:dyDescent="0.35">
      <c r="B76" s="254" t="s">
        <v>207</v>
      </c>
    </row>
    <row r="77" spans="1:35" ht="15" customHeight="1" x14ac:dyDescent="0.35">
      <c r="B77" s="254" t="s">
        <v>208</v>
      </c>
    </row>
    <row r="78" spans="1:35" ht="15" customHeight="1" x14ac:dyDescent="0.35">
      <c r="B78" s="254" t="s">
        <v>209</v>
      </c>
    </row>
    <row r="79" spans="1:35" ht="15" customHeight="1" x14ac:dyDescent="0.35">
      <c r="B79" s="254" t="s">
        <v>210</v>
      </c>
    </row>
    <row r="80" spans="1:35" ht="15" customHeight="1" x14ac:dyDescent="0.35">
      <c r="B80" s="254" t="s">
        <v>211</v>
      </c>
    </row>
    <row r="81" spans="2:2" ht="15" customHeight="1" x14ac:dyDescent="0.35">
      <c r="B81" s="254" t="s">
        <v>212</v>
      </c>
    </row>
    <row r="82" spans="2:2" ht="15" customHeight="1" x14ac:dyDescent="0.35">
      <c r="B82" s="254" t="s">
        <v>213</v>
      </c>
    </row>
    <row r="83" spans="2:2" ht="15" customHeight="1" x14ac:dyDescent="0.35">
      <c r="B83" s="254" t="s">
        <v>214</v>
      </c>
    </row>
    <row r="84" spans="2:2" ht="15" customHeight="1" x14ac:dyDescent="0.35">
      <c r="B84" s="254" t="s">
        <v>215</v>
      </c>
    </row>
    <row r="85" spans="2:2" ht="15" customHeight="1" x14ac:dyDescent="0.35">
      <c r="B85" s="254" t="s">
        <v>216</v>
      </c>
    </row>
    <row r="86" spans="2:2" ht="15" customHeight="1" x14ac:dyDescent="0.35">
      <c r="B86" s="254" t="s">
        <v>217</v>
      </c>
    </row>
    <row r="87" spans="2:2" ht="15" customHeight="1" x14ac:dyDescent="0.35">
      <c r="B87" s="254" t="s">
        <v>218</v>
      </c>
    </row>
    <row r="88" spans="2:2" ht="15" customHeight="1" x14ac:dyDescent="0.35">
      <c r="B88" s="254" t="s">
        <v>219</v>
      </c>
    </row>
    <row r="89" spans="2:2" ht="15" customHeight="1" x14ac:dyDescent="0.35">
      <c r="B89" s="254" t="s">
        <v>220</v>
      </c>
    </row>
    <row r="90" spans="2:2" ht="15" customHeight="1" x14ac:dyDescent="0.35">
      <c r="B90" s="254" t="s">
        <v>221</v>
      </c>
    </row>
    <row r="91" spans="2:2" ht="15" customHeight="1" x14ac:dyDescent="0.35">
      <c r="B91" s="254" t="s">
        <v>222</v>
      </c>
    </row>
    <row r="92" spans="2:2" ht="15" customHeight="1" x14ac:dyDescent="0.35">
      <c r="B92" s="254" t="s">
        <v>223</v>
      </c>
    </row>
    <row r="93" spans="2:2" ht="15" customHeight="1" x14ac:dyDescent="0.35">
      <c r="B93" s="254" t="s">
        <v>224</v>
      </c>
    </row>
    <row r="94" spans="2:2" ht="15" customHeight="1" x14ac:dyDescent="0.35">
      <c r="B94" s="254" t="s">
        <v>225</v>
      </c>
    </row>
    <row r="95" spans="2:2" ht="15" customHeight="1" x14ac:dyDescent="0.35">
      <c r="B95" s="254" t="s">
        <v>226</v>
      </c>
    </row>
    <row r="96" spans="2:2" ht="15" customHeight="1" x14ac:dyDescent="0.35">
      <c r="B96" s="254" t="s">
        <v>227</v>
      </c>
    </row>
    <row r="97" spans="2:2" ht="15" customHeight="1" x14ac:dyDescent="0.35">
      <c r="B97" s="254" t="s">
        <v>228</v>
      </c>
    </row>
    <row r="98" spans="2:2" ht="15" customHeight="1" x14ac:dyDescent="0.35">
      <c r="B98" s="254" t="s">
        <v>665</v>
      </c>
    </row>
    <row r="99" spans="2:2" ht="15" customHeight="1" x14ac:dyDescent="0.35">
      <c r="B99" s="254" t="s">
        <v>666</v>
      </c>
    </row>
    <row r="100" spans="2:2" ht="15" customHeight="1" x14ac:dyDescent="0.35">
      <c r="B100" s="254" t="s">
        <v>667</v>
      </c>
    </row>
  </sheetData>
  <mergeCells count="1">
    <mergeCell ref="B72:AI72"/>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EE866-B8AA-442D-B9F0-E90DBCC325DB}">
  <dimension ref="A1:AG2837"/>
  <sheetViews>
    <sheetView workbookViewId="0">
      <pane xSplit="2" ySplit="1" topLeftCell="C2" activePane="bottomRight" state="frozen"/>
      <selection pane="topRight" activeCell="C1" sqref="C1"/>
      <selection pane="bottomLeft" activeCell="A2" sqref="A2"/>
      <selection pane="bottomRight" activeCell="L19" sqref="L19"/>
    </sheetView>
  </sheetViews>
  <sheetFormatPr defaultRowHeight="15" customHeight="1" x14ac:dyDescent="0.3"/>
  <cols>
    <col min="1" max="1" width="21.36328125" style="259" hidden="1" customWidth="1"/>
    <col min="2" max="2" width="46.7265625" style="259" customWidth="1"/>
    <col min="3" max="16384" width="8.7265625" style="259"/>
  </cols>
  <sheetData>
    <row r="1" spans="1:33" ht="15" customHeight="1" thickBot="1" x14ac:dyDescent="0.35">
      <c r="B1" s="275" t="s">
        <v>705</v>
      </c>
      <c r="C1" s="272">
        <v>2021</v>
      </c>
      <c r="D1" s="272">
        <v>2022</v>
      </c>
      <c r="E1" s="272">
        <v>2023</v>
      </c>
      <c r="F1" s="272">
        <v>2024</v>
      </c>
      <c r="G1" s="272">
        <v>2025</v>
      </c>
      <c r="H1" s="272">
        <v>2026</v>
      </c>
      <c r="I1" s="272">
        <v>2027</v>
      </c>
      <c r="J1" s="272">
        <v>2028</v>
      </c>
      <c r="K1" s="272">
        <v>2029</v>
      </c>
      <c r="L1" s="272">
        <v>2030</v>
      </c>
      <c r="M1" s="272">
        <v>2031</v>
      </c>
      <c r="N1" s="272">
        <v>2032</v>
      </c>
      <c r="O1" s="272">
        <v>2033</v>
      </c>
      <c r="P1" s="272">
        <v>2034</v>
      </c>
      <c r="Q1" s="272">
        <v>2035</v>
      </c>
      <c r="R1" s="272">
        <v>2036</v>
      </c>
      <c r="S1" s="272">
        <v>2037</v>
      </c>
      <c r="T1" s="272">
        <v>2038</v>
      </c>
      <c r="U1" s="272">
        <v>2039</v>
      </c>
      <c r="V1" s="272">
        <v>2040</v>
      </c>
      <c r="W1" s="272">
        <v>2041</v>
      </c>
      <c r="X1" s="272">
        <v>2042</v>
      </c>
      <c r="Y1" s="272">
        <v>2043</v>
      </c>
      <c r="Z1" s="272">
        <v>2044</v>
      </c>
      <c r="AA1" s="272">
        <v>2045</v>
      </c>
      <c r="AB1" s="272">
        <v>2046</v>
      </c>
      <c r="AC1" s="272">
        <v>2047</v>
      </c>
      <c r="AD1" s="272">
        <v>2048</v>
      </c>
      <c r="AE1" s="272">
        <v>2049</v>
      </c>
      <c r="AF1" s="272">
        <v>2050</v>
      </c>
    </row>
    <row r="2" spans="1:33" ht="15" customHeight="1" thickTop="1" x14ac:dyDescent="0.3"/>
    <row r="3" spans="1:33" ht="15" customHeight="1" x14ac:dyDescent="0.3">
      <c r="C3" s="277" t="s">
        <v>117</v>
      </c>
      <c r="D3" s="277" t="s">
        <v>704</v>
      </c>
      <c r="E3" s="277"/>
      <c r="F3" s="277"/>
      <c r="G3" s="277"/>
    </row>
    <row r="4" spans="1:33" ht="15" customHeight="1" x14ac:dyDescent="0.3">
      <c r="C4" s="277" t="s">
        <v>118</v>
      </c>
      <c r="D4" s="277" t="s">
        <v>703</v>
      </c>
      <c r="E4" s="277"/>
      <c r="F4" s="277"/>
      <c r="G4" s="277" t="s">
        <v>702</v>
      </c>
    </row>
    <row r="5" spans="1:33" ht="15" customHeight="1" x14ac:dyDescent="0.3">
      <c r="C5" s="277" t="s">
        <v>120</v>
      </c>
      <c r="D5" s="277" t="s">
        <v>701</v>
      </c>
      <c r="E5" s="277"/>
      <c r="F5" s="277"/>
      <c r="G5" s="277"/>
    </row>
    <row r="6" spans="1:33" ht="15" customHeight="1" x14ac:dyDescent="0.3">
      <c r="C6" s="277" t="s">
        <v>121</v>
      </c>
      <c r="D6" s="277"/>
      <c r="E6" s="277" t="s">
        <v>700</v>
      </c>
      <c r="F6" s="277"/>
      <c r="G6" s="277"/>
    </row>
    <row r="7" spans="1:33" ht="12" x14ac:dyDescent="0.3"/>
    <row r="8" spans="1:33" ht="12" x14ac:dyDescent="0.3"/>
    <row r="9" spans="1:33" ht="12" x14ac:dyDescent="0.3"/>
    <row r="10" spans="1:33" ht="15" customHeight="1" x14ac:dyDescent="0.35">
      <c r="A10" s="265" t="s">
        <v>122</v>
      </c>
      <c r="B10" s="276" t="s">
        <v>123</v>
      </c>
      <c r="AG10" s="273" t="s">
        <v>699</v>
      </c>
    </row>
    <row r="11" spans="1:33" ht="15" customHeight="1" x14ac:dyDescent="0.3">
      <c r="B11" s="275" t="s">
        <v>124</v>
      </c>
      <c r="AG11" s="273" t="s">
        <v>698</v>
      </c>
    </row>
    <row r="12" spans="1:33" ht="15" customHeight="1" x14ac:dyDescent="0.3">
      <c r="B12" s="275"/>
      <c r="C12" s="274"/>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3" t="s">
        <v>697</v>
      </c>
    </row>
    <row r="13" spans="1:33" ht="15" customHeight="1" thickBot="1" x14ac:dyDescent="0.35">
      <c r="B13" s="272" t="s">
        <v>126</v>
      </c>
      <c r="C13" s="272">
        <v>2021</v>
      </c>
      <c r="D13" s="272">
        <v>2022</v>
      </c>
      <c r="E13" s="272">
        <v>2023</v>
      </c>
      <c r="F13" s="272">
        <v>2024</v>
      </c>
      <c r="G13" s="272">
        <v>2025</v>
      </c>
      <c r="H13" s="272">
        <v>2026</v>
      </c>
      <c r="I13" s="272">
        <v>2027</v>
      </c>
      <c r="J13" s="272">
        <v>2028</v>
      </c>
      <c r="K13" s="272">
        <v>2029</v>
      </c>
      <c r="L13" s="272">
        <v>2030</v>
      </c>
      <c r="M13" s="272">
        <v>2031</v>
      </c>
      <c r="N13" s="272">
        <v>2032</v>
      </c>
      <c r="O13" s="272">
        <v>2033</v>
      </c>
      <c r="P13" s="272">
        <v>2034</v>
      </c>
      <c r="Q13" s="272">
        <v>2035</v>
      </c>
      <c r="R13" s="272">
        <v>2036</v>
      </c>
      <c r="S13" s="272">
        <v>2037</v>
      </c>
      <c r="T13" s="272">
        <v>2038</v>
      </c>
      <c r="U13" s="272">
        <v>2039</v>
      </c>
      <c r="V13" s="272">
        <v>2040</v>
      </c>
      <c r="W13" s="272">
        <v>2041</v>
      </c>
      <c r="X13" s="272">
        <v>2042</v>
      </c>
      <c r="Y13" s="272">
        <v>2043</v>
      </c>
      <c r="Z13" s="272">
        <v>2044</v>
      </c>
      <c r="AA13" s="272">
        <v>2045</v>
      </c>
      <c r="AB13" s="272">
        <v>2046</v>
      </c>
      <c r="AC13" s="272">
        <v>2047</v>
      </c>
      <c r="AD13" s="272">
        <v>2048</v>
      </c>
      <c r="AE13" s="272">
        <v>2049</v>
      </c>
      <c r="AF13" s="272">
        <v>2050</v>
      </c>
      <c r="AG13" s="271" t="s">
        <v>696</v>
      </c>
    </row>
    <row r="14" spans="1:33" ht="15" customHeight="1" thickTop="1" x14ac:dyDescent="0.3"/>
    <row r="15" spans="1:33" ht="15" customHeight="1" x14ac:dyDescent="0.3">
      <c r="B15" s="268" t="s">
        <v>127</v>
      </c>
    </row>
    <row r="16" spans="1:33" ht="15" customHeight="1" x14ac:dyDescent="0.35">
      <c r="A16" s="265" t="s">
        <v>128</v>
      </c>
      <c r="B16" s="264" t="s">
        <v>129</v>
      </c>
      <c r="C16" s="266">
        <v>23.173483000000001</v>
      </c>
      <c r="D16" s="266">
        <v>24.718959999999999</v>
      </c>
      <c r="E16" s="266">
        <v>25.497368000000002</v>
      </c>
      <c r="F16" s="266">
        <v>26.154591</v>
      </c>
      <c r="G16" s="266">
        <v>27.055797999999999</v>
      </c>
      <c r="H16" s="266">
        <v>27.446814</v>
      </c>
      <c r="I16" s="266">
        <v>27.357749999999999</v>
      </c>
      <c r="J16" s="266">
        <v>27.782630999999999</v>
      </c>
      <c r="K16" s="266">
        <v>27.704027</v>
      </c>
      <c r="L16" s="266">
        <v>27.57546</v>
      </c>
      <c r="M16" s="266">
        <v>27.345032</v>
      </c>
      <c r="N16" s="266">
        <v>27.073671000000001</v>
      </c>
      <c r="O16" s="266">
        <v>27.201284000000001</v>
      </c>
      <c r="P16" s="266">
        <v>26.862385</v>
      </c>
      <c r="Q16" s="266">
        <v>26.600777000000001</v>
      </c>
      <c r="R16" s="266">
        <v>26.372246000000001</v>
      </c>
      <c r="S16" s="266">
        <v>26.081237999999999</v>
      </c>
      <c r="T16" s="266">
        <v>25.955031999999999</v>
      </c>
      <c r="U16" s="266">
        <v>25.959454000000001</v>
      </c>
      <c r="V16" s="266">
        <v>26.192076</v>
      </c>
      <c r="W16" s="266">
        <v>26.230937999999998</v>
      </c>
      <c r="X16" s="266">
        <v>26.295432999999999</v>
      </c>
      <c r="Y16" s="266">
        <v>26.138387999999999</v>
      </c>
      <c r="Z16" s="266">
        <v>26.198795</v>
      </c>
      <c r="AA16" s="266">
        <v>26.342886</v>
      </c>
      <c r="AB16" s="266">
        <v>26.481573000000001</v>
      </c>
      <c r="AC16" s="266">
        <v>26.292308999999999</v>
      </c>
      <c r="AD16" s="266">
        <v>26.207750000000001</v>
      </c>
      <c r="AE16" s="266">
        <v>26.556781999999998</v>
      </c>
      <c r="AF16" s="266">
        <v>26.863942999999999</v>
      </c>
      <c r="AG16" s="262">
        <v>5.1089999999999998E-3</v>
      </c>
    </row>
    <row r="17" spans="1:33" ht="15" customHeight="1" x14ac:dyDescent="0.35">
      <c r="A17" s="265" t="s">
        <v>130</v>
      </c>
      <c r="B17" s="264" t="s">
        <v>131</v>
      </c>
      <c r="C17" s="266">
        <v>7.0062150000000001</v>
      </c>
      <c r="D17" s="266">
        <v>7.571612</v>
      </c>
      <c r="E17" s="266">
        <v>7.9118000000000004</v>
      </c>
      <c r="F17" s="266">
        <v>8.0760199999999998</v>
      </c>
      <c r="G17" s="266">
        <v>8.2314190000000007</v>
      </c>
      <c r="H17" s="266">
        <v>8.1831460000000007</v>
      </c>
      <c r="I17" s="266">
        <v>8.1277480000000004</v>
      </c>
      <c r="J17" s="266">
        <v>8.1528170000000006</v>
      </c>
      <c r="K17" s="266">
        <v>8.2261489999999995</v>
      </c>
      <c r="L17" s="266">
        <v>8.2785089999999997</v>
      </c>
      <c r="M17" s="266">
        <v>8.311337</v>
      </c>
      <c r="N17" s="266">
        <v>8.3905910000000006</v>
      </c>
      <c r="O17" s="266">
        <v>8.3840170000000001</v>
      </c>
      <c r="P17" s="266">
        <v>8.4296880000000005</v>
      </c>
      <c r="Q17" s="266">
        <v>8.4338169999999995</v>
      </c>
      <c r="R17" s="266">
        <v>8.4141340000000007</v>
      </c>
      <c r="S17" s="266">
        <v>8.4362630000000003</v>
      </c>
      <c r="T17" s="266">
        <v>8.454561</v>
      </c>
      <c r="U17" s="266">
        <v>8.5408899999999992</v>
      </c>
      <c r="V17" s="266">
        <v>8.5980209999999992</v>
      </c>
      <c r="W17" s="266">
        <v>8.6840469999999996</v>
      </c>
      <c r="X17" s="266">
        <v>8.7282639999999994</v>
      </c>
      <c r="Y17" s="266">
        <v>8.7398109999999996</v>
      </c>
      <c r="Z17" s="266">
        <v>8.8389860000000002</v>
      </c>
      <c r="AA17" s="266">
        <v>8.9019220000000008</v>
      </c>
      <c r="AB17" s="266">
        <v>8.9375420000000005</v>
      </c>
      <c r="AC17" s="266">
        <v>8.9679839999999995</v>
      </c>
      <c r="AD17" s="266">
        <v>8.9143709999999992</v>
      </c>
      <c r="AE17" s="266">
        <v>8.9685649999999999</v>
      </c>
      <c r="AF17" s="266">
        <v>8.9968970000000006</v>
      </c>
      <c r="AG17" s="262">
        <v>8.6610000000000003E-3</v>
      </c>
    </row>
    <row r="18" spans="1:33" ht="15" customHeight="1" x14ac:dyDescent="0.35">
      <c r="A18" s="265" t="s">
        <v>132</v>
      </c>
      <c r="B18" s="264" t="s">
        <v>133</v>
      </c>
      <c r="C18" s="266">
        <v>35.677112999999999</v>
      </c>
      <c r="D18" s="266">
        <v>37.00629</v>
      </c>
      <c r="E18" s="266">
        <v>37.386218999999997</v>
      </c>
      <c r="F18" s="266">
        <v>37.756729</v>
      </c>
      <c r="G18" s="266">
        <v>37.834484000000003</v>
      </c>
      <c r="H18" s="266">
        <v>37.923594999999999</v>
      </c>
      <c r="I18" s="266">
        <v>38.078377000000003</v>
      </c>
      <c r="J18" s="266">
        <v>38.638888999999999</v>
      </c>
      <c r="K18" s="266">
        <v>38.901229999999998</v>
      </c>
      <c r="L18" s="266">
        <v>39.014060999999998</v>
      </c>
      <c r="M18" s="266">
        <v>39.335814999999997</v>
      </c>
      <c r="N18" s="266">
        <v>39.765284999999999</v>
      </c>
      <c r="O18" s="266">
        <v>39.928764000000001</v>
      </c>
      <c r="P18" s="266">
        <v>40.026867000000003</v>
      </c>
      <c r="Q18" s="266">
        <v>40.023518000000003</v>
      </c>
      <c r="R18" s="266">
        <v>40.137062</v>
      </c>
      <c r="S18" s="266">
        <v>40.332740999999999</v>
      </c>
      <c r="T18" s="266">
        <v>40.594585000000002</v>
      </c>
      <c r="U18" s="266">
        <v>40.806216999999997</v>
      </c>
      <c r="V18" s="266">
        <v>41.107716000000003</v>
      </c>
      <c r="W18" s="266">
        <v>41.445438000000003</v>
      </c>
      <c r="X18" s="266">
        <v>41.757412000000002</v>
      </c>
      <c r="Y18" s="266">
        <v>42.016826999999999</v>
      </c>
      <c r="Z18" s="266">
        <v>42.548439000000002</v>
      </c>
      <c r="AA18" s="266">
        <v>42.854004000000003</v>
      </c>
      <c r="AB18" s="266">
        <v>43.109141999999999</v>
      </c>
      <c r="AC18" s="266">
        <v>43.367289999999997</v>
      </c>
      <c r="AD18" s="266">
        <v>43.614924999999999</v>
      </c>
      <c r="AE18" s="266">
        <v>43.823196000000003</v>
      </c>
      <c r="AF18" s="266">
        <v>44.157814000000002</v>
      </c>
      <c r="AG18" s="262">
        <v>7.3810000000000004E-3</v>
      </c>
    </row>
    <row r="19" spans="1:33" ht="15" customHeight="1" x14ac:dyDescent="0.35">
      <c r="A19" s="265" t="s">
        <v>134</v>
      </c>
      <c r="B19" s="264" t="s">
        <v>135</v>
      </c>
      <c r="C19" s="266">
        <v>13.080795</v>
      </c>
      <c r="D19" s="266">
        <v>12.697872</v>
      </c>
      <c r="E19" s="266">
        <v>13.05766</v>
      </c>
      <c r="F19" s="266">
        <v>11.547979</v>
      </c>
      <c r="G19" s="266">
        <v>11.248151</v>
      </c>
      <c r="H19" s="266">
        <v>11.334068</v>
      </c>
      <c r="I19" s="266">
        <v>11.198976999999999</v>
      </c>
      <c r="J19" s="266">
        <v>11.104506000000001</v>
      </c>
      <c r="K19" s="266">
        <v>10.842525</v>
      </c>
      <c r="L19" s="266">
        <v>10.713126000000001</v>
      </c>
      <c r="M19" s="266">
        <v>10.645557999999999</v>
      </c>
      <c r="N19" s="266">
        <v>10.560084</v>
      </c>
      <c r="O19" s="266">
        <v>10.560112</v>
      </c>
      <c r="P19" s="266">
        <v>10.136657</v>
      </c>
      <c r="Q19" s="266">
        <v>9.9907909999999998</v>
      </c>
      <c r="R19" s="266">
        <v>9.7326250000000005</v>
      </c>
      <c r="S19" s="266">
        <v>9.6177499999999991</v>
      </c>
      <c r="T19" s="266">
        <v>9.6234129999999993</v>
      </c>
      <c r="U19" s="266">
        <v>9.5561430000000005</v>
      </c>
      <c r="V19" s="266">
        <v>9.4595149999999997</v>
      </c>
      <c r="W19" s="266">
        <v>9.3932830000000003</v>
      </c>
      <c r="X19" s="266">
        <v>9.3467789999999997</v>
      </c>
      <c r="Y19" s="266">
        <v>9.226521</v>
      </c>
      <c r="Z19" s="266">
        <v>9.1479879999999998</v>
      </c>
      <c r="AA19" s="266">
        <v>9.0831040000000005</v>
      </c>
      <c r="AB19" s="266">
        <v>9.0389999999999997</v>
      </c>
      <c r="AC19" s="266">
        <v>8.9906520000000008</v>
      </c>
      <c r="AD19" s="266">
        <v>8.9896130000000003</v>
      </c>
      <c r="AE19" s="266">
        <v>8.9897150000000003</v>
      </c>
      <c r="AF19" s="266">
        <v>9.0124650000000006</v>
      </c>
      <c r="AG19" s="262">
        <v>-1.2763999999999999E-2</v>
      </c>
    </row>
    <row r="20" spans="1:33" ht="15" customHeight="1" x14ac:dyDescent="0.35">
      <c r="A20" s="265" t="s">
        <v>136</v>
      </c>
      <c r="B20" s="264" t="s">
        <v>137</v>
      </c>
      <c r="C20" s="266">
        <v>8.1211500000000001</v>
      </c>
      <c r="D20" s="266">
        <v>8.1831110000000002</v>
      </c>
      <c r="E20" s="266">
        <v>8.2025790000000001</v>
      </c>
      <c r="F20" s="266">
        <v>8.239058</v>
      </c>
      <c r="G20" s="266">
        <v>8.1638990000000007</v>
      </c>
      <c r="H20" s="266">
        <v>8.0757549999999991</v>
      </c>
      <c r="I20" s="266">
        <v>7.9302669999999997</v>
      </c>
      <c r="J20" s="266">
        <v>7.5376779999999997</v>
      </c>
      <c r="K20" s="266">
        <v>7.4682399999999998</v>
      </c>
      <c r="L20" s="266">
        <v>7.3830489999999998</v>
      </c>
      <c r="M20" s="266">
        <v>7.3944660000000004</v>
      </c>
      <c r="N20" s="266">
        <v>7.4023870000000001</v>
      </c>
      <c r="O20" s="266">
        <v>6.97715</v>
      </c>
      <c r="P20" s="266">
        <v>6.9844030000000004</v>
      </c>
      <c r="Q20" s="266">
        <v>6.9990759999999996</v>
      </c>
      <c r="R20" s="266">
        <v>7.0099830000000001</v>
      </c>
      <c r="S20" s="266">
        <v>6.9454250000000002</v>
      </c>
      <c r="T20" s="266">
        <v>6.9476250000000004</v>
      </c>
      <c r="U20" s="266">
        <v>6.9433559999999996</v>
      </c>
      <c r="V20" s="266">
        <v>6.9481529999999996</v>
      </c>
      <c r="W20" s="266">
        <v>6.9605319999999997</v>
      </c>
      <c r="X20" s="266">
        <v>6.9737629999999999</v>
      </c>
      <c r="Y20" s="266">
        <v>6.982812</v>
      </c>
      <c r="Z20" s="266">
        <v>6.9907719999999998</v>
      </c>
      <c r="AA20" s="266">
        <v>6.9993160000000003</v>
      </c>
      <c r="AB20" s="266">
        <v>7.0037760000000002</v>
      </c>
      <c r="AC20" s="266">
        <v>7.0082190000000004</v>
      </c>
      <c r="AD20" s="266">
        <v>6.9090119999999997</v>
      </c>
      <c r="AE20" s="266">
        <v>6.9123650000000003</v>
      </c>
      <c r="AF20" s="266">
        <v>6.9172060000000002</v>
      </c>
      <c r="AG20" s="262">
        <v>-5.5180000000000003E-3</v>
      </c>
    </row>
    <row r="21" spans="1:33" ht="15" customHeight="1" x14ac:dyDescent="0.35">
      <c r="A21" s="265" t="s">
        <v>138</v>
      </c>
      <c r="B21" s="264" t="s">
        <v>139</v>
      </c>
      <c r="C21" s="266">
        <v>2.2890280000000001</v>
      </c>
      <c r="D21" s="266">
        <v>2.3967839999999998</v>
      </c>
      <c r="E21" s="266">
        <v>2.5171679999999999</v>
      </c>
      <c r="F21" s="266">
        <v>2.608241</v>
      </c>
      <c r="G21" s="266">
        <v>2.559021</v>
      </c>
      <c r="H21" s="266">
        <v>2.532505</v>
      </c>
      <c r="I21" s="266">
        <v>2.5173380000000001</v>
      </c>
      <c r="J21" s="266">
        <v>2.492607</v>
      </c>
      <c r="K21" s="266">
        <v>2.481665</v>
      </c>
      <c r="L21" s="266">
        <v>2.4606750000000002</v>
      </c>
      <c r="M21" s="266">
        <v>2.4493909999999999</v>
      </c>
      <c r="N21" s="266">
        <v>2.4410449999999999</v>
      </c>
      <c r="O21" s="266">
        <v>2.428226</v>
      </c>
      <c r="P21" s="266">
        <v>2.419861</v>
      </c>
      <c r="Q21" s="266">
        <v>2.40219</v>
      </c>
      <c r="R21" s="266">
        <v>2.3892720000000001</v>
      </c>
      <c r="S21" s="266">
        <v>2.3758460000000001</v>
      </c>
      <c r="T21" s="266">
        <v>2.3621409999999998</v>
      </c>
      <c r="U21" s="266">
        <v>2.348846</v>
      </c>
      <c r="V21" s="266">
        <v>2.3479320000000001</v>
      </c>
      <c r="W21" s="266">
        <v>2.3437739999999998</v>
      </c>
      <c r="X21" s="266">
        <v>2.3283559999999999</v>
      </c>
      <c r="Y21" s="266">
        <v>2.313898</v>
      </c>
      <c r="Z21" s="266">
        <v>2.311712</v>
      </c>
      <c r="AA21" s="266">
        <v>2.3028740000000001</v>
      </c>
      <c r="AB21" s="266">
        <v>2.2963979999999999</v>
      </c>
      <c r="AC21" s="266">
        <v>2.29053</v>
      </c>
      <c r="AD21" s="266">
        <v>2.2572459999999999</v>
      </c>
      <c r="AE21" s="266">
        <v>2.2424409999999999</v>
      </c>
      <c r="AF21" s="266">
        <v>2.2397749999999998</v>
      </c>
      <c r="AG21" s="262">
        <v>-7.5000000000000002E-4</v>
      </c>
    </row>
    <row r="22" spans="1:33" ht="15" customHeight="1" x14ac:dyDescent="0.35">
      <c r="A22" s="265" t="s">
        <v>140</v>
      </c>
      <c r="B22" s="264" t="s">
        <v>141</v>
      </c>
      <c r="C22" s="266">
        <v>4.6995639999999996</v>
      </c>
      <c r="D22" s="266">
        <v>4.8605219999999996</v>
      </c>
      <c r="E22" s="266">
        <v>4.780913</v>
      </c>
      <c r="F22" s="266">
        <v>4.7969010000000001</v>
      </c>
      <c r="G22" s="266">
        <v>4.8384600000000004</v>
      </c>
      <c r="H22" s="266">
        <v>4.8504379999999996</v>
      </c>
      <c r="I22" s="266">
        <v>4.8545350000000003</v>
      </c>
      <c r="J22" s="266">
        <v>4.857653</v>
      </c>
      <c r="K22" s="266">
        <v>4.8672139999999997</v>
      </c>
      <c r="L22" s="266">
        <v>4.8842590000000001</v>
      </c>
      <c r="M22" s="266">
        <v>4.8992310000000003</v>
      </c>
      <c r="N22" s="266">
        <v>4.9090759999999998</v>
      </c>
      <c r="O22" s="266">
        <v>4.9207340000000004</v>
      </c>
      <c r="P22" s="266">
        <v>4.927079</v>
      </c>
      <c r="Q22" s="266">
        <v>4.9486619999999997</v>
      </c>
      <c r="R22" s="266">
        <v>4.9522360000000001</v>
      </c>
      <c r="S22" s="266">
        <v>4.9738600000000002</v>
      </c>
      <c r="T22" s="266">
        <v>5.0261009999999997</v>
      </c>
      <c r="U22" s="266">
        <v>5.0460159999999998</v>
      </c>
      <c r="V22" s="266">
        <v>5.081639</v>
      </c>
      <c r="W22" s="266">
        <v>5.1232319999999998</v>
      </c>
      <c r="X22" s="266">
        <v>5.1600950000000001</v>
      </c>
      <c r="Y22" s="266">
        <v>5.2151860000000001</v>
      </c>
      <c r="Z22" s="266">
        <v>5.2665559999999996</v>
      </c>
      <c r="AA22" s="266">
        <v>5.302136</v>
      </c>
      <c r="AB22" s="266">
        <v>5.3510980000000004</v>
      </c>
      <c r="AC22" s="266">
        <v>5.3894849999999996</v>
      </c>
      <c r="AD22" s="266">
        <v>5.4544139999999999</v>
      </c>
      <c r="AE22" s="266">
        <v>5.5039689999999997</v>
      </c>
      <c r="AF22" s="266">
        <v>5.5558529999999999</v>
      </c>
      <c r="AG22" s="262">
        <v>5.7879999999999997E-3</v>
      </c>
    </row>
    <row r="23" spans="1:33" ht="15" customHeight="1" x14ac:dyDescent="0.35">
      <c r="A23" s="265" t="s">
        <v>142</v>
      </c>
      <c r="B23" s="264" t="s">
        <v>143</v>
      </c>
      <c r="C23" s="266">
        <v>4.8375180000000002</v>
      </c>
      <c r="D23" s="266">
        <v>5.5315700000000003</v>
      </c>
      <c r="E23" s="266">
        <v>6.0711469999999998</v>
      </c>
      <c r="F23" s="266">
        <v>7.048057</v>
      </c>
      <c r="G23" s="266">
        <v>7.6961969999999997</v>
      </c>
      <c r="H23" s="266">
        <v>7.9871150000000002</v>
      </c>
      <c r="I23" s="266">
        <v>8.1648899999999998</v>
      </c>
      <c r="J23" s="266">
        <v>8.4470709999999993</v>
      </c>
      <c r="K23" s="266">
        <v>8.9855330000000002</v>
      </c>
      <c r="L23" s="266">
        <v>9.4192999999999998</v>
      </c>
      <c r="M23" s="266">
        <v>9.6682009999999998</v>
      </c>
      <c r="N23" s="266">
        <v>9.8812870000000004</v>
      </c>
      <c r="O23" s="266">
        <v>10.22967</v>
      </c>
      <c r="P23" s="266">
        <v>10.708444999999999</v>
      </c>
      <c r="Q23" s="266">
        <v>11.114723</v>
      </c>
      <c r="R23" s="266">
        <v>11.477456999999999</v>
      </c>
      <c r="S23" s="266">
        <v>11.710376</v>
      </c>
      <c r="T23" s="266">
        <v>11.856728</v>
      </c>
      <c r="U23" s="266">
        <v>12.052443999999999</v>
      </c>
      <c r="V23" s="266">
        <v>12.223924999999999</v>
      </c>
      <c r="W23" s="266">
        <v>12.321215</v>
      </c>
      <c r="X23" s="266">
        <v>12.488827000000001</v>
      </c>
      <c r="Y23" s="266">
        <v>12.741999</v>
      </c>
      <c r="Z23" s="266">
        <v>12.862004000000001</v>
      </c>
      <c r="AA23" s="266">
        <v>13.024609</v>
      </c>
      <c r="AB23" s="266">
        <v>13.209072000000001</v>
      </c>
      <c r="AC23" s="266">
        <v>13.428094</v>
      </c>
      <c r="AD23" s="266">
        <v>13.684735999999999</v>
      </c>
      <c r="AE23" s="266">
        <v>13.945974</v>
      </c>
      <c r="AF23" s="266">
        <v>14.195777</v>
      </c>
      <c r="AG23" s="262">
        <v>3.7819999999999999E-2</v>
      </c>
    </row>
    <row r="24" spans="1:33" ht="15" customHeight="1" x14ac:dyDescent="0.35">
      <c r="A24" s="265" t="s">
        <v>144</v>
      </c>
      <c r="B24" s="264" t="s">
        <v>145</v>
      </c>
      <c r="C24" s="266">
        <v>2.1335760000000001</v>
      </c>
      <c r="D24" s="266">
        <v>1.0129729999999999</v>
      </c>
      <c r="E24" s="266">
        <v>0.89186299999999996</v>
      </c>
      <c r="F24" s="266">
        <v>0.91043300000000005</v>
      </c>
      <c r="G24" s="266">
        <v>0.79186400000000001</v>
      </c>
      <c r="H24" s="266">
        <v>0.90730100000000002</v>
      </c>
      <c r="I24" s="266">
        <v>0.89102199999999998</v>
      </c>
      <c r="J24" s="266">
        <v>0.81895200000000001</v>
      </c>
      <c r="K24" s="266">
        <v>0.79786500000000005</v>
      </c>
      <c r="L24" s="266">
        <v>0.79955200000000004</v>
      </c>
      <c r="M24" s="266">
        <v>0.78735500000000003</v>
      </c>
      <c r="N24" s="266">
        <v>0.66710000000000003</v>
      </c>
      <c r="O24" s="266">
        <v>0.66477799999999998</v>
      </c>
      <c r="P24" s="266">
        <v>0.66735500000000003</v>
      </c>
      <c r="Q24" s="266">
        <v>0.67216900000000002</v>
      </c>
      <c r="R24" s="266">
        <v>0.67508299999999999</v>
      </c>
      <c r="S24" s="266">
        <v>0.68022199999999999</v>
      </c>
      <c r="T24" s="266">
        <v>0.68031799999999998</v>
      </c>
      <c r="U24" s="266">
        <v>0.68044800000000005</v>
      </c>
      <c r="V24" s="266">
        <v>0.67422099999999996</v>
      </c>
      <c r="W24" s="266">
        <v>0.67469199999999996</v>
      </c>
      <c r="X24" s="266">
        <v>0.67234899999999997</v>
      </c>
      <c r="Y24" s="266">
        <v>0.66174100000000002</v>
      </c>
      <c r="Z24" s="266">
        <v>0.66670399999999996</v>
      </c>
      <c r="AA24" s="266">
        <v>0.66200800000000004</v>
      </c>
      <c r="AB24" s="266">
        <v>0.65541899999999997</v>
      </c>
      <c r="AC24" s="266">
        <v>0.65508100000000002</v>
      </c>
      <c r="AD24" s="266">
        <v>0.65375399999999995</v>
      </c>
      <c r="AE24" s="266">
        <v>0.6542</v>
      </c>
      <c r="AF24" s="266">
        <v>0.65100100000000005</v>
      </c>
      <c r="AG24" s="262">
        <v>-4.0106000000000003E-2</v>
      </c>
    </row>
    <row r="25" spans="1:33" ht="15" customHeight="1" x14ac:dyDescent="0.3">
      <c r="A25" s="265" t="s">
        <v>146</v>
      </c>
      <c r="B25" s="268" t="s">
        <v>147</v>
      </c>
      <c r="C25" s="270">
        <v>101.01844</v>
      </c>
      <c r="D25" s="270">
        <v>103.979698</v>
      </c>
      <c r="E25" s="270">
        <v>106.316711</v>
      </c>
      <c r="F25" s="270">
        <v>107.138008</v>
      </c>
      <c r="G25" s="270">
        <v>108.419304</v>
      </c>
      <c r="H25" s="270">
        <v>109.24073799999999</v>
      </c>
      <c r="I25" s="270">
        <v>109.120895</v>
      </c>
      <c r="J25" s="270">
        <v>109.83281700000001</v>
      </c>
      <c r="K25" s="270">
        <v>110.274452</v>
      </c>
      <c r="L25" s="270">
        <v>110.527985</v>
      </c>
      <c r="M25" s="270">
        <v>110.836388</v>
      </c>
      <c r="N25" s="270">
        <v>111.09053</v>
      </c>
      <c r="O25" s="270">
        <v>111.29473900000001</v>
      </c>
      <c r="P25" s="270">
        <v>111.162735</v>
      </c>
      <c r="Q25" s="270">
        <v>111.185722</v>
      </c>
      <c r="R25" s="270">
        <v>111.16010300000001</v>
      </c>
      <c r="S25" s="270">
        <v>111.15372499999999</v>
      </c>
      <c r="T25" s="270">
        <v>111.500511</v>
      </c>
      <c r="U25" s="270">
        <v>111.933815</v>
      </c>
      <c r="V25" s="270">
        <v>112.633202</v>
      </c>
      <c r="W25" s="270">
        <v>113.17714700000001</v>
      </c>
      <c r="X25" s="270">
        <v>113.751282</v>
      </c>
      <c r="Y25" s="270">
        <v>114.03717</v>
      </c>
      <c r="Z25" s="270">
        <v>114.83195499999999</v>
      </c>
      <c r="AA25" s="270">
        <v>115.47286200000001</v>
      </c>
      <c r="AB25" s="270">
        <v>116.083023</v>
      </c>
      <c r="AC25" s="270">
        <v>116.389641</v>
      </c>
      <c r="AD25" s="270">
        <v>116.685822</v>
      </c>
      <c r="AE25" s="270">
        <v>117.59721399999999</v>
      </c>
      <c r="AF25" s="270">
        <v>118.590729</v>
      </c>
      <c r="AG25" s="269">
        <v>5.5449999999999996E-3</v>
      </c>
    </row>
    <row r="27" spans="1:33" ht="15" customHeight="1" x14ac:dyDescent="0.3">
      <c r="B27" s="268" t="s">
        <v>38</v>
      </c>
    </row>
    <row r="28" spans="1:33" ht="15" customHeight="1" x14ac:dyDescent="0.35">
      <c r="A28" s="265" t="s">
        <v>148</v>
      </c>
      <c r="B28" s="264" t="s">
        <v>149</v>
      </c>
      <c r="C28" s="266">
        <v>13.851445999999999</v>
      </c>
      <c r="D28" s="266">
        <v>16.352774</v>
      </c>
      <c r="E28" s="266">
        <v>17.123363000000001</v>
      </c>
      <c r="F28" s="266">
        <v>16.555586000000002</v>
      </c>
      <c r="G28" s="266">
        <v>15.994123</v>
      </c>
      <c r="H28" s="266">
        <v>15.512969</v>
      </c>
      <c r="I28" s="266">
        <v>15.67451</v>
      </c>
      <c r="J28" s="266">
        <v>15.373710000000001</v>
      </c>
      <c r="K28" s="266">
        <v>15.376459000000001</v>
      </c>
      <c r="L28" s="266">
        <v>15.532076999999999</v>
      </c>
      <c r="M28" s="266">
        <v>15.732156</v>
      </c>
      <c r="N28" s="266">
        <v>16.156390999999999</v>
      </c>
      <c r="O28" s="266">
        <v>15.869462</v>
      </c>
      <c r="P28" s="266">
        <v>16.339907</v>
      </c>
      <c r="Q28" s="266">
        <v>16.666574000000001</v>
      </c>
      <c r="R28" s="266">
        <v>16.807082999999999</v>
      </c>
      <c r="S28" s="266">
        <v>17.000992</v>
      </c>
      <c r="T28" s="266">
        <v>17.18047</v>
      </c>
      <c r="U28" s="266">
        <v>17.278089999999999</v>
      </c>
      <c r="V28" s="266">
        <v>16.965088000000002</v>
      </c>
      <c r="W28" s="266">
        <v>16.958389</v>
      </c>
      <c r="X28" s="266">
        <v>16.811738999999999</v>
      </c>
      <c r="Y28" s="266">
        <v>16.678370000000001</v>
      </c>
      <c r="Z28" s="266">
        <v>16.769455000000001</v>
      </c>
      <c r="AA28" s="266">
        <v>16.42108</v>
      </c>
      <c r="AB28" s="266">
        <v>16.038073000000001</v>
      </c>
      <c r="AC28" s="266">
        <v>16.332951999999999</v>
      </c>
      <c r="AD28" s="266">
        <v>16.450182000000002</v>
      </c>
      <c r="AE28" s="266">
        <v>16.210836</v>
      </c>
      <c r="AF28" s="266">
        <v>15.912190000000001</v>
      </c>
      <c r="AG28" s="262">
        <v>4.7939999999999997E-3</v>
      </c>
    </row>
    <row r="29" spans="1:33" ht="15" customHeight="1" x14ac:dyDescent="0.35">
      <c r="A29" s="265" t="s">
        <v>150</v>
      </c>
      <c r="B29" s="264" t="s">
        <v>151</v>
      </c>
      <c r="C29" s="266">
        <v>4.7159620000000002</v>
      </c>
      <c r="D29" s="266">
        <v>4.4709560000000002</v>
      </c>
      <c r="E29" s="266">
        <v>3.8417810000000001</v>
      </c>
      <c r="F29" s="266">
        <v>3.926612</v>
      </c>
      <c r="G29" s="266">
        <v>4.0277810000000001</v>
      </c>
      <c r="H29" s="266">
        <v>3.9819659999999999</v>
      </c>
      <c r="I29" s="266">
        <v>3.9302980000000001</v>
      </c>
      <c r="J29" s="266">
        <v>3.8466680000000002</v>
      </c>
      <c r="K29" s="266">
        <v>3.7431700000000001</v>
      </c>
      <c r="L29" s="266">
        <v>3.7162820000000001</v>
      </c>
      <c r="M29" s="266">
        <v>3.6840809999999999</v>
      </c>
      <c r="N29" s="266">
        <v>3.6509830000000001</v>
      </c>
      <c r="O29" s="266">
        <v>3.610411</v>
      </c>
      <c r="P29" s="266">
        <v>3.5877859999999999</v>
      </c>
      <c r="Q29" s="266">
        <v>3.573766</v>
      </c>
      <c r="R29" s="266">
        <v>3.5617999999999999</v>
      </c>
      <c r="S29" s="266">
        <v>3.572047</v>
      </c>
      <c r="T29" s="266">
        <v>3.5651820000000001</v>
      </c>
      <c r="U29" s="266">
        <v>3.5421010000000002</v>
      </c>
      <c r="V29" s="266">
        <v>3.58345</v>
      </c>
      <c r="W29" s="266">
        <v>3.593251</v>
      </c>
      <c r="X29" s="266">
        <v>3.5989209999999998</v>
      </c>
      <c r="Y29" s="266">
        <v>3.6044320000000001</v>
      </c>
      <c r="Z29" s="266">
        <v>3.6050710000000001</v>
      </c>
      <c r="AA29" s="266">
        <v>3.6078100000000002</v>
      </c>
      <c r="AB29" s="266">
        <v>3.6005609999999999</v>
      </c>
      <c r="AC29" s="266">
        <v>3.6412010000000001</v>
      </c>
      <c r="AD29" s="266">
        <v>3.716961</v>
      </c>
      <c r="AE29" s="266">
        <v>3.7311890000000001</v>
      </c>
      <c r="AF29" s="266">
        <v>3.6690170000000002</v>
      </c>
      <c r="AG29" s="262">
        <v>-8.6189999999999999E-3</v>
      </c>
    </row>
    <row r="30" spans="1:33" ht="15" customHeight="1" x14ac:dyDescent="0.35">
      <c r="A30" s="265" t="s">
        <v>152</v>
      </c>
      <c r="B30" s="264" t="s">
        <v>153</v>
      </c>
      <c r="C30" s="266">
        <v>2.8061600000000002</v>
      </c>
      <c r="D30" s="266">
        <v>2.5544750000000001</v>
      </c>
      <c r="E30" s="266">
        <v>2.4887139999999999</v>
      </c>
      <c r="F30" s="266">
        <v>2.392671</v>
      </c>
      <c r="G30" s="266">
        <v>2.3174299999999999</v>
      </c>
      <c r="H30" s="266">
        <v>2.2999079999999998</v>
      </c>
      <c r="I30" s="266">
        <v>2.2852049999999999</v>
      </c>
      <c r="J30" s="266">
        <v>2.2154919999999998</v>
      </c>
      <c r="K30" s="266">
        <v>2.0558019999999999</v>
      </c>
      <c r="L30" s="266">
        <v>2.035542</v>
      </c>
      <c r="M30" s="266">
        <v>1.954658</v>
      </c>
      <c r="N30" s="266">
        <v>1.935603</v>
      </c>
      <c r="O30" s="266">
        <v>1.9605999999999999</v>
      </c>
      <c r="P30" s="266">
        <v>1.924811</v>
      </c>
      <c r="Q30" s="266">
        <v>1.927792</v>
      </c>
      <c r="R30" s="266">
        <v>1.9346810000000001</v>
      </c>
      <c r="S30" s="266">
        <v>1.9415100000000001</v>
      </c>
      <c r="T30" s="266">
        <v>1.925829</v>
      </c>
      <c r="U30" s="266">
        <v>1.8939459999999999</v>
      </c>
      <c r="V30" s="266">
        <v>1.8681779999999999</v>
      </c>
      <c r="W30" s="266">
        <v>1.8265290000000001</v>
      </c>
      <c r="X30" s="266">
        <v>1.8098209999999999</v>
      </c>
      <c r="Y30" s="266">
        <v>1.795485</v>
      </c>
      <c r="Z30" s="266">
        <v>1.6439159999999999</v>
      </c>
      <c r="AA30" s="266">
        <v>1.6023480000000001</v>
      </c>
      <c r="AB30" s="266">
        <v>1.5737969999999999</v>
      </c>
      <c r="AC30" s="266">
        <v>1.548036</v>
      </c>
      <c r="AD30" s="266">
        <v>1.5503089999999999</v>
      </c>
      <c r="AE30" s="266">
        <v>1.50597</v>
      </c>
      <c r="AF30" s="266">
        <v>1.469028</v>
      </c>
      <c r="AG30" s="262">
        <v>-2.2071E-2</v>
      </c>
    </row>
    <row r="31" spans="1:33" ht="14.5" x14ac:dyDescent="0.35">
      <c r="A31" s="265" t="s">
        <v>154</v>
      </c>
      <c r="B31" s="264" t="s">
        <v>155</v>
      </c>
      <c r="C31" s="266">
        <v>0.30027300000000001</v>
      </c>
      <c r="D31" s="266">
        <v>0.23143</v>
      </c>
      <c r="E31" s="266">
        <v>0.11656999999999999</v>
      </c>
      <c r="F31" s="266">
        <v>0.121073</v>
      </c>
      <c r="G31" s="266">
        <v>0.110529</v>
      </c>
      <c r="H31" s="266">
        <v>0.11602999999999999</v>
      </c>
      <c r="I31" s="266">
        <v>0.12961800000000001</v>
      </c>
      <c r="J31" s="266">
        <v>0.137875</v>
      </c>
      <c r="K31" s="266">
        <v>0.14092299999999999</v>
      </c>
      <c r="L31" s="266">
        <v>0.14709</v>
      </c>
      <c r="M31" s="266">
        <v>0.13969699999999999</v>
      </c>
      <c r="N31" s="266">
        <v>0.14357</v>
      </c>
      <c r="O31" s="266">
        <v>0.139122</v>
      </c>
      <c r="P31" s="266">
        <v>0.14421700000000001</v>
      </c>
      <c r="Q31" s="266">
        <v>0.139346</v>
      </c>
      <c r="R31" s="266">
        <v>0.13652300000000001</v>
      </c>
      <c r="S31" s="266">
        <v>0.134437</v>
      </c>
      <c r="T31" s="266">
        <v>0.13556299999999999</v>
      </c>
      <c r="U31" s="266">
        <v>0.13850199999999999</v>
      </c>
      <c r="V31" s="266">
        <v>0.139516</v>
      </c>
      <c r="W31" s="266">
        <v>0.13549800000000001</v>
      </c>
      <c r="X31" s="266">
        <v>0.13995299999999999</v>
      </c>
      <c r="Y31" s="266">
        <v>0.13746</v>
      </c>
      <c r="Z31" s="266">
        <v>0.140179</v>
      </c>
      <c r="AA31" s="266">
        <v>0.13686799999999999</v>
      </c>
      <c r="AB31" s="266">
        <v>0.13746900000000001</v>
      </c>
      <c r="AC31" s="266">
        <v>0.137433</v>
      </c>
      <c r="AD31" s="266">
        <v>0.137739</v>
      </c>
      <c r="AE31" s="266">
        <v>0.138018</v>
      </c>
      <c r="AF31" s="266">
        <v>0.13867599999999999</v>
      </c>
      <c r="AG31" s="262">
        <v>-2.6287999999999999E-2</v>
      </c>
    </row>
    <row r="32" spans="1:33" ht="12" x14ac:dyDescent="0.3">
      <c r="A32" s="265" t="s">
        <v>156</v>
      </c>
      <c r="B32" s="268" t="s">
        <v>147</v>
      </c>
      <c r="C32" s="270">
        <v>21.673843000000002</v>
      </c>
      <c r="D32" s="270">
        <v>23.609635999999998</v>
      </c>
      <c r="E32" s="270">
        <v>23.570429000000001</v>
      </c>
      <c r="F32" s="270">
        <v>22.995940999999998</v>
      </c>
      <c r="G32" s="270">
        <v>22.449863000000001</v>
      </c>
      <c r="H32" s="270">
        <v>21.910872999999999</v>
      </c>
      <c r="I32" s="270">
        <v>22.019628999999998</v>
      </c>
      <c r="J32" s="270">
        <v>21.573746</v>
      </c>
      <c r="K32" s="270">
        <v>21.316352999999999</v>
      </c>
      <c r="L32" s="270">
        <v>21.430990000000001</v>
      </c>
      <c r="M32" s="270">
        <v>21.510591999999999</v>
      </c>
      <c r="N32" s="270">
        <v>21.886545000000002</v>
      </c>
      <c r="O32" s="270">
        <v>21.579595999999999</v>
      </c>
      <c r="P32" s="270">
        <v>21.996721000000001</v>
      </c>
      <c r="Q32" s="270">
        <v>22.307478</v>
      </c>
      <c r="R32" s="270">
        <v>22.440086000000001</v>
      </c>
      <c r="S32" s="270">
        <v>22.648985</v>
      </c>
      <c r="T32" s="270">
        <v>22.807043</v>
      </c>
      <c r="U32" s="270">
        <v>22.852637999999999</v>
      </c>
      <c r="V32" s="270">
        <v>22.556232000000001</v>
      </c>
      <c r="W32" s="270">
        <v>22.513666000000001</v>
      </c>
      <c r="X32" s="270">
        <v>22.360434000000001</v>
      </c>
      <c r="Y32" s="270">
        <v>22.215745999999999</v>
      </c>
      <c r="Z32" s="270">
        <v>22.158619000000002</v>
      </c>
      <c r="AA32" s="270">
        <v>21.768106</v>
      </c>
      <c r="AB32" s="270">
        <v>21.349899000000001</v>
      </c>
      <c r="AC32" s="270">
        <v>21.659621999999999</v>
      </c>
      <c r="AD32" s="270">
        <v>21.855191999999999</v>
      </c>
      <c r="AE32" s="270">
        <v>21.586013999999999</v>
      </c>
      <c r="AF32" s="270">
        <v>21.188911000000001</v>
      </c>
      <c r="AG32" s="269">
        <v>-7.7999999999999999E-4</v>
      </c>
    </row>
    <row r="33" spans="1:33" ht="12" x14ac:dyDescent="0.3"/>
    <row r="34" spans="1:33" ht="12" x14ac:dyDescent="0.3">
      <c r="B34" s="268" t="s">
        <v>43</v>
      </c>
    </row>
    <row r="35" spans="1:33" ht="14.5" x14ac:dyDescent="0.35">
      <c r="A35" s="265" t="s">
        <v>157</v>
      </c>
      <c r="B35" s="264" t="s">
        <v>158</v>
      </c>
      <c r="C35" s="266">
        <v>16.733357999999999</v>
      </c>
      <c r="D35" s="266">
        <v>18.324622999999999</v>
      </c>
      <c r="E35" s="266">
        <v>19.068677999999998</v>
      </c>
      <c r="F35" s="266">
        <v>19.442757</v>
      </c>
      <c r="G35" s="266">
        <v>19.843077000000001</v>
      </c>
      <c r="H35" s="266">
        <v>19.738095999999999</v>
      </c>
      <c r="I35" s="266">
        <v>19.786954999999999</v>
      </c>
      <c r="J35" s="266">
        <v>19.830458</v>
      </c>
      <c r="K35" s="266">
        <v>19.745868999999999</v>
      </c>
      <c r="L35" s="266">
        <v>19.822226000000001</v>
      </c>
      <c r="M35" s="266">
        <v>19.734144000000001</v>
      </c>
      <c r="N35" s="266">
        <v>19.808681</v>
      </c>
      <c r="O35" s="266">
        <v>19.575771</v>
      </c>
      <c r="P35" s="266">
        <v>19.707912</v>
      </c>
      <c r="Q35" s="266">
        <v>19.768115999999999</v>
      </c>
      <c r="R35" s="266">
        <v>19.606976</v>
      </c>
      <c r="S35" s="266">
        <v>19.445004000000001</v>
      </c>
      <c r="T35" s="266">
        <v>19.482101</v>
      </c>
      <c r="U35" s="266">
        <v>19.540244999999999</v>
      </c>
      <c r="V35" s="266">
        <v>19.509573</v>
      </c>
      <c r="W35" s="266">
        <v>19.549150000000001</v>
      </c>
      <c r="X35" s="266">
        <v>19.404966000000002</v>
      </c>
      <c r="Y35" s="266">
        <v>19.041799999999999</v>
      </c>
      <c r="Z35" s="266">
        <v>19.190662</v>
      </c>
      <c r="AA35" s="266">
        <v>18.912184</v>
      </c>
      <c r="AB35" s="266">
        <v>18.541574000000001</v>
      </c>
      <c r="AC35" s="266">
        <v>18.564513999999999</v>
      </c>
      <c r="AD35" s="266">
        <v>18.508310000000002</v>
      </c>
      <c r="AE35" s="266">
        <v>18.502977000000001</v>
      </c>
      <c r="AF35" s="266">
        <v>18.193231999999998</v>
      </c>
      <c r="AG35" s="262">
        <v>2.8879999999999999E-3</v>
      </c>
    </row>
    <row r="36" spans="1:33" ht="14.5" x14ac:dyDescent="0.35">
      <c r="A36" s="265" t="s">
        <v>159</v>
      </c>
      <c r="B36" s="264" t="s">
        <v>153</v>
      </c>
      <c r="C36" s="266">
        <v>6.8096949999999996</v>
      </c>
      <c r="D36" s="266">
        <v>7.5784099999999999</v>
      </c>
      <c r="E36" s="266">
        <v>7.7823989999999998</v>
      </c>
      <c r="F36" s="266">
        <v>7.8655030000000004</v>
      </c>
      <c r="G36" s="266">
        <v>8.0895720000000004</v>
      </c>
      <c r="H36" s="266">
        <v>8.1011170000000003</v>
      </c>
      <c r="I36" s="266">
        <v>8.2289390000000004</v>
      </c>
      <c r="J36" s="266">
        <v>8.5244610000000005</v>
      </c>
      <c r="K36" s="266">
        <v>8.7813090000000003</v>
      </c>
      <c r="L36" s="266">
        <v>9.0068940000000008</v>
      </c>
      <c r="M36" s="266">
        <v>9.2794480000000004</v>
      </c>
      <c r="N36" s="266">
        <v>9.5343689999999999</v>
      </c>
      <c r="O36" s="266">
        <v>9.6554169999999999</v>
      </c>
      <c r="P36" s="266">
        <v>9.6999340000000007</v>
      </c>
      <c r="Q36" s="266">
        <v>9.7506769999999996</v>
      </c>
      <c r="R36" s="266">
        <v>9.7745250000000006</v>
      </c>
      <c r="S36" s="266">
        <v>9.7683920000000004</v>
      </c>
      <c r="T36" s="266">
        <v>9.7887129999999996</v>
      </c>
      <c r="U36" s="266">
        <v>9.8148870000000006</v>
      </c>
      <c r="V36" s="266">
        <v>9.8439060000000005</v>
      </c>
      <c r="W36" s="266">
        <v>9.8446529999999992</v>
      </c>
      <c r="X36" s="266">
        <v>9.8495589999999993</v>
      </c>
      <c r="Y36" s="266">
        <v>9.8591680000000004</v>
      </c>
      <c r="Z36" s="266">
        <v>9.9023109999999992</v>
      </c>
      <c r="AA36" s="266">
        <v>9.8925180000000008</v>
      </c>
      <c r="AB36" s="266">
        <v>9.8800749999999997</v>
      </c>
      <c r="AC36" s="266">
        <v>9.8697079999999993</v>
      </c>
      <c r="AD36" s="266">
        <v>9.8707670000000007</v>
      </c>
      <c r="AE36" s="266">
        <v>9.8444500000000001</v>
      </c>
      <c r="AF36" s="266">
        <v>9.8356879999999993</v>
      </c>
      <c r="AG36" s="262">
        <v>1.2759E-2</v>
      </c>
    </row>
    <row r="37" spans="1:33" ht="14.5" x14ac:dyDescent="0.35">
      <c r="A37" s="265" t="s">
        <v>160</v>
      </c>
      <c r="B37" s="264" t="s">
        <v>161</v>
      </c>
      <c r="C37" s="266">
        <v>2.2533820000000002</v>
      </c>
      <c r="D37" s="266">
        <v>2.2992219999999999</v>
      </c>
      <c r="E37" s="266">
        <v>2.9317030000000002</v>
      </c>
      <c r="F37" s="266">
        <v>2.8066049999999998</v>
      </c>
      <c r="G37" s="266">
        <v>2.7455530000000001</v>
      </c>
      <c r="H37" s="266">
        <v>2.8780679999999998</v>
      </c>
      <c r="I37" s="266">
        <v>2.8222109999999998</v>
      </c>
      <c r="J37" s="266">
        <v>2.814622</v>
      </c>
      <c r="K37" s="266">
        <v>2.7893539999999999</v>
      </c>
      <c r="L37" s="266">
        <v>2.7811759999999999</v>
      </c>
      <c r="M37" s="266">
        <v>2.8095370000000002</v>
      </c>
      <c r="N37" s="266">
        <v>2.8647710000000002</v>
      </c>
      <c r="O37" s="266">
        <v>2.7907229999999998</v>
      </c>
      <c r="P37" s="266">
        <v>2.771722</v>
      </c>
      <c r="Q37" s="266">
        <v>2.7949139999999999</v>
      </c>
      <c r="R37" s="266">
        <v>2.7647529999999998</v>
      </c>
      <c r="S37" s="266">
        <v>2.7510110000000001</v>
      </c>
      <c r="T37" s="266">
        <v>2.7852199999999998</v>
      </c>
      <c r="U37" s="266">
        <v>2.7260219999999999</v>
      </c>
      <c r="V37" s="266">
        <v>2.7352660000000002</v>
      </c>
      <c r="W37" s="266">
        <v>2.7194370000000001</v>
      </c>
      <c r="X37" s="266">
        <v>2.7341549999999999</v>
      </c>
      <c r="Y37" s="266">
        <v>2.6949230000000002</v>
      </c>
      <c r="Z37" s="266">
        <v>2.7041149999999998</v>
      </c>
      <c r="AA37" s="266">
        <v>2.7125729999999999</v>
      </c>
      <c r="AB37" s="266">
        <v>2.6968459999999999</v>
      </c>
      <c r="AC37" s="266">
        <v>2.6906050000000001</v>
      </c>
      <c r="AD37" s="266">
        <v>2.7152159999999999</v>
      </c>
      <c r="AE37" s="266">
        <v>2.7222110000000002</v>
      </c>
      <c r="AF37" s="266">
        <v>2.7371159999999999</v>
      </c>
      <c r="AG37" s="262">
        <v>6.7289999999999997E-3</v>
      </c>
    </row>
    <row r="38" spans="1:33" ht="12" x14ac:dyDescent="0.3">
      <c r="A38" s="265" t="s">
        <v>162</v>
      </c>
      <c r="B38" s="268" t="s">
        <v>147</v>
      </c>
      <c r="C38" s="270">
        <v>25.796434000000001</v>
      </c>
      <c r="D38" s="270">
        <v>28.202252999999999</v>
      </c>
      <c r="E38" s="270">
        <v>29.782779999999999</v>
      </c>
      <c r="F38" s="270">
        <v>30.114864000000001</v>
      </c>
      <c r="G38" s="270">
        <v>30.678201999999999</v>
      </c>
      <c r="H38" s="270">
        <v>30.717281</v>
      </c>
      <c r="I38" s="270">
        <v>30.838104000000001</v>
      </c>
      <c r="J38" s="270">
        <v>31.169542</v>
      </c>
      <c r="K38" s="270">
        <v>31.316531999999999</v>
      </c>
      <c r="L38" s="270">
        <v>31.610296000000002</v>
      </c>
      <c r="M38" s="270">
        <v>31.823129999999999</v>
      </c>
      <c r="N38" s="270">
        <v>32.207821000000003</v>
      </c>
      <c r="O38" s="270">
        <v>32.021912</v>
      </c>
      <c r="P38" s="270">
        <v>32.179569000000001</v>
      </c>
      <c r="Q38" s="270">
        <v>32.313704999999999</v>
      </c>
      <c r="R38" s="270">
        <v>32.146254999999996</v>
      </c>
      <c r="S38" s="270">
        <v>31.964404999999999</v>
      </c>
      <c r="T38" s="270">
        <v>32.056033999999997</v>
      </c>
      <c r="U38" s="270">
        <v>32.081153999999998</v>
      </c>
      <c r="V38" s="270">
        <v>32.088745000000003</v>
      </c>
      <c r="W38" s="270">
        <v>32.113239</v>
      </c>
      <c r="X38" s="270">
        <v>31.988679999999999</v>
      </c>
      <c r="Y38" s="270">
        <v>31.595890000000001</v>
      </c>
      <c r="Z38" s="270">
        <v>31.797089</v>
      </c>
      <c r="AA38" s="270">
        <v>31.517275000000001</v>
      </c>
      <c r="AB38" s="270">
        <v>31.118496</v>
      </c>
      <c r="AC38" s="270">
        <v>31.124828000000001</v>
      </c>
      <c r="AD38" s="270">
        <v>31.094294000000001</v>
      </c>
      <c r="AE38" s="270">
        <v>31.069638999999999</v>
      </c>
      <c r="AF38" s="270">
        <v>30.766034999999999</v>
      </c>
      <c r="AG38" s="269">
        <v>6.0939999999999996E-3</v>
      </c>
    </row>
    <row r="39" spans="1:33" ht="12" x14ac:dyDescent="0.3"/>
    <row r="40" spans="1:33" ht="12" x14ac:dyDescent="0.3">
      <c r="A40" s="265" t="s">
        <v>163</v>
      </c>
      <c r="B40" s="268" t="s">
        <v>164</v>
      </c>
      <c r="C40" s="270">
        <v>-0.103189</v>
      </c>
      <c r="D40" s="270">
        <v>0.56476999999999999</v>
      </c>
      <c r="E40" s="270">
        <v>0.36546899999999999</v>
      </c>
      <c r="F40" s="270">
        <v>0.381855</v>
      </c>
      <c r="G40" s="270">
        <v>0.35130499999999998</v>
      </c>
      <c r="H40" s="270">
        <v>0.38721800000000001</v>
      </c>
      <c r="I40" s="270">
        <v>0.38105600000000001</v>
      </c>
      <c r="J40" s="270">
        <v>0.39583400000000002</v>
      </c>
      <c r="K40" s="270">
        <v>0.404194</v>
      </c>
      <c r="L40" s="270">
        <v>0.39312200000000003</v>
      </c>
      <c r="M40" s="270">
        <v>0.422514</v>
      </c>
      <c r="N40" s="270">
        <v>0.44431700000000002</v>
      </c>
      <c r="O40" s="270">
        <v>0.42461399999999999</v>
      </c>
      <c r="P40" s="270">
        <v>0.41476099999999999</v>
      </c>
      <c r="Q40" s="270">
        <v>0.421234</v>
      </c>
      <c r="R40" s="270">
        <v>0.41451300000000002</v>
      </c>
      <c r="S40" s="270">
        <v>0.42515199999999997</v>
      </c>
      <c r="T40" s="270">
        <v>0.40603299999999998</v>
      </c>
      <c r="U40" s="270">
        <v>0.41001100000000001</v>
      </c>
      <c r="V40" s="270">
        <v>0.39545799999999998</v>
      </c>
      <c r="W40" s="270">
        <v>0.38189299999999998</v>
      </c>
      <c r="X40" s="270">
        <v>0.37395299999999998</v>
      </c>
      <c r="Y40" s="270">
        <v>0.35894599999999999</v>
      </c>
      <c r="Z40" s="270">
        <v>0.35383999999999999</v>
      </c>
      <c r="AA40" s="270">
        <v>0.34014899999999998</v>
      </c>
      <c r="AB40" s="270">
        <v>0.311832</v>
      </c>
      <c r="AC40" s="270">
        <v>0.33169199999999999</v>
      </c>
      <c r="AD40" s="270">
        <v>0.34863699999999997</v>
      </c>
      <c r="AE40" s="270">
        <v>0.334314</v>
      </c>
      <c r="AF40" s="270">
        <v>0.333208</v>
      </c>
      <c r="AG40" s="269" t="s">
        <v>695</v>
      </c>
    </row>
    <row r="41" spans="1:33" ht="12" x14ac:dyDescent="0.3"/>
    <row r="42" spans="1:33" ht="12" x14ac:dyDescent="0.3">
      <c r="B42" s="268" t="s">
        <v>166</v>
      </c>
    </row>
    <row r="43" spans="1:33" ht="14.5" x14ac:dyDescent="0.35">
      <c r="A43" s="265" t="s">
        <v>167</v>
      </c>
      <c r="B43" s="264" t="s">
        <v>168</v>
      </c>
      <c r="C43" s="266">
        <v>36.044361000000002</v>
      </c>
      <c r="D43" s="266">
        <v>37.224972000000001</v>
      </c>
      <c r="E43" s="266">
        <v>37.818272</v>
      </c>
      <c r="F43" s="266">
        <v>37.821902999999999</v>
      </c>
      <c r="G43" s="266">
        <v>37.948394999999998</v>
      </c>
      <c r="H43" s="266">
        <v>38.010570999999999</v>
      </c>
      <c r="I43" s="266">
        <v>37.922511999999998</v>
      </c>
      <c r="J43" s="266">
        <v>37.872149999999998</v>
      </c>
      <c r="K43" s="266">
        <v>37.837966999999999</v>
      </c>
      <c r="L43" s="266">
        <v>37.828014000000003</v>
      </c>
      <c r="M43" s="266">
        <v>37.847389</v>
      </c>
      <c r="N43" s="266">
        <v>37.852668999999999</v>
      </c>
      <c r="O43" s="266">
        <v>37.889983999999998</v>
      </c>
      <c r="P43" s="266">
        <v>37.912601000000002</v>
      </c>
      <c r="Q43" s="266">
        <v>37.928756999999997</v>
      </c>
      <c r="R43" s="266">
        <v>37.977603999999999</v>
      </c>
      <c r="S43" s="266">
        <v>38.092112999999998</v>
      </c>
      <c r="T43" s="266">
        <v>38.168449000000003</v>
      </c>
      <c r="U43" s="266">
        <v>38.289459000000001</v>
      </c>
      <c r="V43" s="266">
        <v>38.363556000000003</v>
      </c>
      <c r="W43" s="266">
        <v>38.490177000000003</v>
      </c>
      <c r="X43" s="266">
        <v>38.626716999999999</v>
      </c>
      <c r="Y43" s="266">
        <v>38.758597999999999</v>
      </c>
      <c r="Z43" s="266">
        <v>38.902782000000002</v>
      </c>
      <c r="AA43" s="266">
        <v>39.068516000000002</v>
      </c>
      <c r="AB43" s="266">
        <v>39.271403999999997</v>
      </c>
      <c r="AC43" s="266">
        <v>39.448132000000001</v>
      </c>
      <c r="AD43" s="266">
        <v>39.59684</v>
      </c>
      <c r="AE43" s="266">
        <v>39.813606</v>
      </c>
      <c r="AF43" s="266">
        <v>40.124302</v>
      </c>
      <c r="AG43" s="262">
        <v>3.705E-3</v>
      </c>
    </row>
    <row r="44" spans="1:33" ht="14.5" x14ac:dyDescent="0.35">
      <c r="A44" s="265" t="s">
        <v>169</v>
      </c>
      <c r="B44" s="264" t="s">
        <v>153</v>
      </c>
      <c r="C44" s="266">
        <v>31.364001999999999</v>
      </c>
      <c r="D44" s="266">
        <v>31.590693000000002</v>
      </c>
      <c r="E44" s="266">
        <v>31.669806000000001</v>
      </c>
      <c r="F44" s="266">
        <v>31.834752999999999</v>
      </c>
      <c r="G44" s="266">
        <v>31.606369000000001</v>
      </c>
      <c r="H44" s="266">
        <v>31.646839</v>
      </c>
      <c r="I44" s="266">
        <v>31.648223999999999</v>
      </c>
      <c r="J44" s="266">
        <v>31.834326000000001</v>
      </c>
      <c r="K44" s="266">
        <v>31.667535999999998</v>
      </c>
      <c r="L44" s="266">
        <v>31.540631999999999</v>
      </c>
      <c r="M44" s="266">
        <v>31.508800999999998</v>
      </c>
      <c r="N44" s="266">
        <v>31.644221999999999</v>
      </c>
      <c r="O44" s="266">
        <v>31.724525</v>
      </c>
      <c r="P44" s="266">
        <v>31.748529000000001</v>
      </c>
      <c r="Q44" s="266">
        <v>31.702368</v>
      </c>
      <c r="R44" s="266">
        <v>31.800056000000001</v>
      </c>
      <c r="S44" s="266">
        <v>32.000366</v>
      </c>
      <c r="T44" s="266">
        <v>32.228591999999999</v>
      </c>
      <c r="U44" s="266">
        <v>32.384529000000001</v>
      </c>
      <c r="V44" s="266">
        <v>32.631245</v>
      </c>
      <c r="W44" s="266">
        <v>32.928466999999998</v>
      </c>
      <c r="X44" s="266">
        <v>33.218964</v>
      </c>
      <c r="Y44" s="266">
        <v>33.452292999999997</v>
      </c>
      <c r="Z44" s="266">
        <v>33.794918000000003</v>
      </c>
      <c r="AA44" s="266">
        <v>34.070728000000003</v>
      </c>
      <c r="AB44" s="266">
        <v>34.311028</v>
      </c>
      <c r="AC44" s="266">
        <v>34.532719</v>
      </c>
      <c r="AD44" s="266">
        <v>34.766818999999998</v>
      </c>
      <c r="AE44" s="266">
        <v>34.970325000000003</v>
      </c>
      <c r="AF44" s="266">
        <v>35.272995000000002</v>
      </c>
      <c r="AG44" s="262">
        <v>4.058E-3</v>
      </c>
    </row>
    <row r="45" spans="1:33" ht="14.5" x14ac:dyDescent="0.35">
      <c r="A45" s="265" t="s">
        <v>170</v>
      </c>
      <c r="B45" s="264" t="s">
        <v>171</v>
      </c>
      <c r="C45" s="266">
        <v>10.883175</v>
      </c>
      <c r="D45" s="266">
        <v>10.445541</v>
      </c>
      <c r="E45" s="266">
        <v>10.101284</v>
      </c>
      <c r="F45" s="266">
        <v>8.709911</v>
      </c>
      <c r="G45" s="266">
        <v>8.4682560000000002</v>
      </c>
      <c r="H45" s="266">
        <v>8.3823170000000005</v>
      </c>
      <c r="I45" s="266">
        <v>8.3112879999999993</v>
      </c>
      <c r="J45" s="266">
        <v>8.2223109999999995</v>
      </c>
      <c r="K45" s="266">
        <v>7.9810280000000002</v>
      </c>
      <c r="L45" s="266">
        <v>7.8595860000000002</v>
      </c>
      <c r="M45" s="266">
        <v>7.763439</v>
      </c>
      <c r="N45" s="266">
        <v>7.6234830000000002</v>
      </c>
      <c r="O45" s="266">
        <v>7.6946349999999999</v>
      </c>
      <c r="P45" s="266">
        <v>7.3000720000000001</v>
      </c>
      <c r="Q45" s="266">
        <v>7.1232829999999998</v>
      </c>
      <c r="R45" s="266">
        <v>6.8965509999999997</v>
      </c>
      <c r="S45" s="266">
        <v>6.7943470000000001</v>
      </c>
      <c r="T45" s="266">
        <v>6.7756059999999998</v>
      </c>
      <c r="U45" s="266">
        <v>6.7576470000000004</v>
      </c>
      <c r="V45" s="266">
        <v>6.6525119999999998</v>
      </c>
      <c r="W45" s="266">
        <v>6.6026619999999996</v>
      </c>
      <c r="X45" s="266">
        <v>6.549118</v>
      </c>
      <c r="Y45" s="266">
        <v>6.4690919999999998</v>
      </c>
      <c r="Z45" s="266">
        <v>6.3793249999999997</v>
      </c>
      <c r="AA45" s="266">
        <v>6.3075530000000004</v>
      </c>
      <c r="AB45" s="266">
        <v>6.2796469999999998</v>
      </c>
      <c r="AC45" s="266">
        <v>6.2360530000000001</v>
      </c>
      <c r="AD45" s="266">
        <v>6.2113950000000004</v>
      </c>
      <c r="AE45" s="266">
        <v>6.2032030000000002</v>
      </c>
      <c r="AF45" s="266">
        <v>6.2120629999999997</v>
      </c>
      <c r="AG45" s="262">
        <v>-1.915E-2</v>
      </c>
    </row>
    <row r="46" spans="1:33" ht="14.5" x14ac:dyDescent="0.35">
      <c r="A46" s="265" t="s">
        <v>172</v>
      </c>
      <c r="B46" s="264" t="s">
        <v>137</v>
      </c>
      <c r="C46" s="266">
        <v>8.1211500000000001</v>
      </c>
      <c r="D46" s="266">
        <v>8.1831110000000002</v>
      </c>
      <c r="E46" s="266">
        <v>8.2025790000000001</v>
      </c>
      <c r="F46" s="266">
        <v>8.239058</v>
      </c>
      <c r="G46" s="266">
        <v>8.1638990000000007</v>
      </c>
      <c r="H46" s="266">
        <v>8.0757549999999991</v>
      </c>
      <c r="I46" s="266">
        <v>7.9302669999999997</v>
      </c>
      <c r="J46" s="266">
        <v>7.5376779999999997</v>
      </c>
      <c r="K46" s="266">
        <v>7.4682399999999998</v>
      </c>
      <c r="L46" s="266">
        <v>7.3830489999999998</v>
      </c>
      <c r="M46" s="266">
        <v>7.3944660000000004</v>
      </c>
      <c r="N46" s="266">
        <v>7.4023870000000001</v>
      </c>
      <c r="O46" s="266">
        <v>6.97715</v>
      </c>
      <c r="P46" s="266">
        <v>6.9844030000000004</v>
      </c>
      <c r="Q46" s="266">
        <v>6.9990759999999996</v>
      </c>
      <c r="R46" s="266">
        <v>7.0099830000000001</v>
      </c>
      <c r="S46" s="266">
        <v>6.9454250000000002</v>
      </c>
      <c r="T46" s="266">
        <v>6.9476250000000004</v>
      </c>
      <c r="U46" s="266">
        <v>6.9433559999999996</v>
      </c>
      <c r="V46" s="266">
        <v>6.9481529999999996</v>
      </c>
      <c r="W46" s="266">
        <v>6.9605319999999997</v>
      </c>
      <c r="X46" s="266">
        <v>6.9737629999999999</v>
      </c>
      <c r="Y46" s="266">
        <v>6.982812</v>
      </c>
      <c r="Z46" s="266">
        <v>6.9907719999999998</v>
      </c>
      <c r="AA46" s="266">
        <v>6.9993160000000003</v>
      </c>
      <c r="AB46" s="266">
        <v>7.0037760000000002</v>
      </c>
      <c r="AC46" s="266">
        <v>7.0082190000000004</v>
      </c>
      <c r="AD46" s="266">
        <v>6.9090119999999997</v>
      </c>
      <c r="AE46" s="266">
        <v>6.9123650000000003</v>
      </c>
      <c r="AF46" s="266">
        <v>6.9172060000000002</v>
      </c>
      <c r="AG46" s="262">
        <v>-5.5180000000000003E-3</v>
      </c>
    </row>
    <row r="47" spans="1:33" ht="14.5" x14ac:dyDescent="0.35">
      <c r="A47" s="265" t="s">
        <v>173</v>
      </c>
      <c r="B47" s="264" t="s">
        <v>139</v>
      </c>
      <c r="C47" s="266">
        <v>2.2890280000000001</v>
      </c>
      <c r="D47" s="266">
        <v>2.3967839999999998</v>
      </c>
      <c r="E47" s="266">
        <v>2.5171679999999999</v>
      </c>
      <c r="F47" s="266">
        <v>2.608241</v>
      </c>
      <c r="G47" s="266">
        <v>2.559021</v>
      </c>
      <c r="H47" s="266">
        <v>2.532505</v>
      </c>
      <c r="I47" s="266">
        <v>2.5173380000000001</v>
      </c>
      <c r="J47" s="266">
        <v>2.492607</v>
      </c>
      <c r="K47" s="266">
        <v>2.481665</v>
      </c>
      <c r="L47" s="266">
        <v>2.4606750000000002</v>
      </c>
      <c r="M47" s="266">
        <v>2.4493909999999999</v>
      </c>
      <c r="N47" s="266">
        <v>2.4410449999999999</v>
      </c>
      <c r="O47" s="266">
        <v>2.428226</v>
      </c>
      <c r="P47" s="266">
        <v>2.419861</v>
      </c>
      <c r="Q47" s="266">
        <v>2.40219</v>
      </c>
      <c r="R47" s="266">
        <v>2.3892720000000001</v>
      </c>
      <c r="S47" s="266">
        <v>2.3758460000000001</v>
      </c>
      <c r="T47" s="266">
        <v>2.3621409999999998</v>
      </c>
      <c r="U47" s="266">
        <v>2.348846</v>
      </c>
      <c r="V47" s="266">
        <v>2.3479320000000001</v>
      </c>
      <c r="W47" s="266">
        <v>2.3437739999999998</v>
      </c>
      <c r="X47" s="266">
        <v>2.3283559999999999</v>
      </c>
      <c r="Y47" s="266">
        <v>2.313898</v>
      </c>
      <c r="Z47" s="266">
        <v>2.311712</v>
      </c>
      <c r="AA47" s="266">
        <v>2.3028740000000001</v>
      </c>
      <c r="AB47" s="266">
        <v>2.2963979999999999</v>
      </c>
      <c r="AC47" s="266">
        <v>2.29053</v>
      </c>
      <c r="AD47" s="266">
        <v>2.2572459999999999</v>
      </c>
      <c r="AE47" s="266">
        <v>2.2424409999999999</v>
      </c>
      <c r="AF47" s="266">
        <v>2.2397749999999998</v>
      </c>
      <c r="AG47" s="262">
        <v>-7.5000000000000002E-4</v>
      </c>
    </row>
    <row r="48" spans="1:33" ht="14.5" x14ac:dyDescent="0.35">
      <c r="A48" s="265" t="s">
        <v>174</v>
      </c>
      <c r="B48" s="264" t="s">
        <v>175</v>
      </c>
      <c r="C48" s="266">
        <v>3.1231010000000001</v>
      </c>
      <c r="D48" s="266">
        <v>3.1651180000000001</v>
      </c>
      <c r="E48" s="266">
        <v>3.0964849999999999</v>
      </c>
      <c r="F48" s="266">
        <v>3.1100829999999999</v>
      </c>
      <c r="G48" s="266">
        <v>3.1420189999999999</v>
      </c>
      <c r="H48" s="266">
        <v>3.1514530000000001</v>
      </c>
      <c r="I48" s="266">
        <v>3.152345</v>
      </c>
      <c r="J48" s="266">
        <v>3.1522670000000002</v>
      </c>
      <c r="K48" s="266">
        <v>3.162369</v>
      </c>
      <c r="L48" s="266">
        <v>3.172193</v>
      </c>
      <c r="M48" s="266">
        <v>3.1847810000000001</v>
      </c>
      <c r="N48" s="266">
        <v>3.1909939999999999</v>
      </c>
      <c r="O48" s="266">
        <v>3.1990440000000002</v>
      </c>
      <c r="P48" s="266">
        <v>3.2014849999999999</v>
      </c>
      <c r="Q48" s="266">
        <v>3.202966</v>
      </c>
      <c r="R48" s="266">
        <v>3.2063459999999999</v>
      </c>
      <c r="S48" s="266">
        <v>3.2146880000000002</v>
      </c>
      <c r="T48" s="266">
        <v>3.2252890000000001</v>
      </c>
      <c r="U48" s="266">
        <v>3.2349190000000001</v>
      </c>
      <c r="V48" s="266">
        <v>3.25265</v>
      </c>
      <c r="W48" s="266">
        <v>3.2680359999999999</v>
      </c>
      <c r="X48" s="266">
        <v>3.2848929999999998</v>
      </c>
      <c r="Y48" s="266">
        <v>3.3033419999999998</v>
      </c>
      <c r="Z48" s="266">
        <v>3.319197</v>
      </c>
      <c r="AA48" s="266">
        <v>3.3341270000000001</v>
      </c>
      <c r="AB48" s="266">
        <v>3.3547530000000001</v>
      </c>
      <c r="AC48" s="266">
        <v>3.3722750000000001</v>
      </c>
      <c r="AD48" s="266">
        <v>3.3945609999999999</v>
      </c>
      <c r="AE48" s="266">
        <v>3.4135680000000002</v>
      </c>
      <c r="AF48" s="266">
        <v>3.4399540000000002</v>
      </c>
      <c r="AG48" s="262">
        <v>3.3379999999999998E-3</v>
      </c>
    </row>
    <row r="49" spans="1:33" ht="14.5" x14ac:dyDescent="0.35">
      <c r="A49" s="265" t="s">
        <v>176</v>
      </c>
      <c r="B49" s="264" t="s">
        <v>143</v>
      </c>
      <c r="C49" s="266">
        <v>4.8375180000000002</v>
      </c>
      <c r="D49" s="266">
        <v>5.5315700000000003</v>
      </c>
      <c r="E49" s="266">
        <v>6.0711469999999998</v>
      </c>
      <c r="F49" s="266">
        <v>7.048057</v>
      </c>
      <c r="G49" s="266">
        <v>7.6961969999999997</v>
      </c>
      <c r="H49" s="266">
        <v>7.9871150000000002</v>
      </c>
      <c r="I49" s="266">
        <v>8.1648899999999998</v>
      </c>
      <c r="J49" s="266">
        <v>8.4470709999999993</v>
      </c>
      <c r="K49" s="266">
        <v>8.9855330000000002</v>
      </c>
      <c r="L49" s="266">
        <v>9.4192999999999998</v>
      </c>
      <c r="M49" s="266">
        <v>9.6682009999999998</v>
      </c>
      <c r="N49" s="266">
        <v>9.8812870000000004</v>
      </c>
      <c r="O49" s="266">
        <v>10.22967</v>
      </c>
      <c r="P49" s="266">
        <v>10.708444999999999</v>
      </c>
      <c r="Q49" s="266">
        <v>11.114723</v>
      </c>
      <c r="R49" s="266">
        <v>11.477456999999999</v>
      </c>
      <c r="S49" s="266">
        <v>11.710376</v>
      </c>
      <c r="T49" s="266">
        <v>11.856728</v>
      </c>
      <c r="U49" s="266">
        <v>12.052443999999999</v>
      </c>
      <c r="V49" s="266">
        <v>12.223924999999999</v>
      </c>
      <c r="W49" s="266">
        <v>12.321215</v>
      </c>
      <c r="X49" s="266">
        <v>12.488827000000001</v>
      </c>
      <c r="Y49" s="266">
        <v>12.741999</v>
      </c>
      <c r="Z49" s="266">
        <v>12.862004000000001</v>
      </c>
      <c r="AA49" s="266">
        <v>13.024609</v>
      </c>
      <c r="AB49" s="266">
        <v>13.209072000000001</v>
      </c>
      <c r="AC49" s="266">
        <v>13.428094</v>
      </c>
      <c r="AD49" s="266">
        <v>13.684735999999999</v>
      </c>
      <c r="AE49" s="266">
        <v>13.945974</v>
      </c>
      <c r="AF49" s="266">
        <v>14.195777</v>
      </c>
      <c r="AG49" s="262">
        <v>3.7819999999999999E-2</v>
      </c>
    </row>
    <row r="50" spans="1:33" ht="15" customHeight="1" x14ac:dyDescent="0.35">
      <c r="A50" s="265" t="s">
        <v>177</v>
      </c>
      <c r="B50" s="264" t="s">
        <v>178</v>
      </c>
      <c r="C50" s="266">
        <v>0.33670600000000001</v>
      </c>
      <c r="D50" s="266">
        <v>0.28452499999999997</v>
      </c>
      <c r="E50" s="266">
        <v>0.26216499999999998</v>
      </c>
      <c r="F50" s="266">
        <v>0.26523000000000002</v>
      </c>
      <c r="G50" s="266">
        <v>0.255498</v>
      </c>
      <c r="H50" s="266">
        <v>0.26056800000000002</v>
      </c>
      <c r="I50" s="266">
        <v>0.27449800000000002</v>
      </c>
      <c r="J50" s="266">
        <v>0.28276899999999999</v>
      </c>
      <c r="K50" s="266">
        <v>0.28574699999999997</v>
      </c>
      <c r="L50" s="266">
        <v>0.29210799999999998</v>
      </c>
      <c r="M50" s="266">
        <v>0.28487600000000002</v>
      </c>
      <c r="N50" s="266">
        <v>0.28884799999999999</v>
      </c>
      <c r="O50" s="266">
        <v>0.284584</v>
      </c>
      <c r="P50" s="266">
        <v>0.28972599999999998</v>
      </c>
      <c r="Q50" s="266">
        <v>0.28489599999999998</v>
      </c>
      <c r="R50" s="266">
        <v>0.28214</v>
      </c>
      <c r="S50" s="266">
        <v>0.27998699999999999</v>
      </c>
      <c r="T50" s="266">
        <v>0.281057</v>
      </c>
      <c r="U50" s="266">
        <v>0.28409899999999999</v>
      </c>
      <c r="V50" s="266">
        <v>0.28526800000000002</v>
      </c>
      <c r="W50" s="266">
        <v>0.28082600000000002</v>
      </c>
      <c r="X50" s="266">
        <v>0.27845199999999998</v>
      </c>
      <c r="Y50" s="266">
        <v>0.27604299999999998</v>
      </c>
      <c r="Z50" s="266">
        <v>0.27892899999999998</v>
      </c>
      <c r="AA50" s="266">
        <v>0.27582499999999999</v>
      </c>
      <c r="AB50" s="266">
        <v>0.27652500000000002</v>
      </c>
      <c r="AC50" s="266">
        <v>0.276725</v>
      </c>
      <c r="AD50" s="266">
        <v>0.27746300000000002</v>
      </c>
      <c r="AE50" s="266">
        <v>0.277785</v>
      </c>
      <c r="AF50" s="266">
        <v>0.27832200000000001</v>
      </c>
      <c r="AG50" s="262">
        <v>-6.5449999999999996E-3</v>
      </c>
    </row>
    <row r="51" spans="1:33" ht="15" customHeight="1" x14ac:dyDescent="0.3">
      <c r="A51" s="265" t="s">
        <v>179</v>
      </c>
      <c r="B51" s="268" t="s">
        <v>180</v>
      </c>
      <c r="C51" s="270">
        <v>96.999038999999996</v>
      </c>
      <c r="D51" s="270">
        <v>98.822310999999999</v>
      </c>
      <c r="E51" s="270">
        <v>99.738892000000007</v>
      </c>
      <c r="F51" s="270">
        <v>99.637230000000002</v>
      </c>
      <c r="G51" s="270">
        <v>99.839661000000007</v>
      </c>
      <c r="H51" s="270">
        <v>100.047112</v>
      </c>
      <c r="I51" s="270">
        <v>99.921363999999997</v>
      </c>
      <c r="J51" s="270">
        <v>99.841187000000005</v>
      </c>
      <c r="K51" s="270">
        <v>99.870079000000004</v>
      </c>
      <c r="L51" s="270">
        <v>99.955558999999994</v>
      </c>
      <c r="M51" s="270">
        <v>100.10133399999999</v>
      </c>
      <c r="N51" s="270">
        <v>100.32493599999999</v>
      </c>
      <c r="O51" s="270">
        <v>100.42781100000001</v>
      </c>
      <c r="P51" s="270">
        <v>100.56512499999999</v>
      </c>
      <c r="Q51" s="270">
        <v>100.758263</v>
      </c>
      <c r="R51" s="270">
        <v>101.039421</v>
      </c>
      <c r="S51" s="270">
        <v>101.413155</v>
      </c>
      <c r="T51" s="270">
        <v>101.84549</v>
      </c>
      <c r="U51" s="270">
        <v>102.295288</v>
      </c>
      <c r="V51" s="270">
        <v>102.705231</v>
      </c>
      <c r="W51" s="270">
        <v>103.195679</v>
      </c>
      <c r="X51" s="270">
        <v>103.749084</v>
      </c>
      <c r="Y51" s="270">
        <v>104.29808</v>
      </c>
      <c r="Z51" s="270">
        <v>104.839645</v>
      </c>
      <c r="AA51" s="270">
        <v>105.383545</v>
      </c>
      <c r="AB51" s="270">
        <v>106.002594</v>
      </c>
      <c r="AC51" s="270">
        <v>106.592743</v>
      </c>
      <c r="AD51" s="270">
        <v>107.098083</v>
      </c>
      <c r="AE51" s="270">
        <v>107.779274</v>
      </c>
      <c r="AF51" s="270">
        <v>108.680397</v>
      </c>
      <c r="AG51" s="269">
        <v>3.9290000000000002E-3</v>
      </c>
    </row>
    <row r="53" spans="1:33" ht="15" customHeight="1" x14ac:dyDescent="0.3">
      <c r="B53" s="268" t="s">
        <v>694</v>
      </c>
    </row>
    <row r="54" spans="1:33" ht="15" customHeight="1" x14ac:dyDescent="0.35">
      <c r="A54" s="265" t="s">
        <v>181</v>
      </c>
      <c r="B54" s="264" t="s">
        <v>182</v>
      </c>
      <c r="C54" s="267">
        <v>71.587997000000001</v>
      </c>
      <c r="D54" s="267">
        <v>70.213927999999996</v>
      </c>
      <c r="E54" s="267">
        <v>60.555264000000001</v>
      </c>
      <c r="F54" s="267">
        <v>65.698181000000005</v>
      </c>
      <c r="G54" s="267">
        <v>66.966232000000005</v>
      </c>
      <c r="H54" s="267">
        <v>68.566528000000005</v>
      </c>
      <c r="I54" s="267">
        <v>70.331649999999996</v>
      </c>
      <c r="J54" s="267">
        <v>71.846969999999999</v>
      </c>
      <c r="K54" s="267">
        <v>72.554810000000003</v>
      </c>
      <c r="L54" s="267">
        <v>73.927574000000007</v>
      </c>
      <c r="M54" s="267">
        <v>75.428145999999998</v>
      </c>
      <c r="N54" s="267">
        <v>76.548935</v>
      </c>
      <c r="O54" s="267">
        <v>77.393790999999993</v>
      </c>
      <c r="P54" s="267">
        <v>78.101562000000001</v>
      </c>
      <c r="Q54" s="267">
        <v>78.826622</v>
      </c>
      <c r="R54" s="267">
        <v>79.945999</v>
      </c>
      <c r="S54" s="267">
        <v>80.923584000000005</v>
      </c>
      <c r="T54" s="267">
        <v>81.905868999999996</v>
      </c>
      <c r="U54" s="267">
        <v>82.210007000000004</v>
      </c>
      <c r="V54" s="267">
        <v>83.920638999999994</v>
      </c>
      <c r="W54" s="267">
        <v>84.768226999999996</v>
      </c>
      <c r="X54" s="267">
        <v>85.086143000000007</v>
      </c>
      <c r="Y54" s="267">
        <v>86.488570999999993</v>
      </c>
      <c r="Z54" s="267">
        <v>88.146811999999997</v>
      </c>
      <c r="AA54" s="267">
        <v>88.602631000000002</v>
      </c>
      <c r="AB54" s="267">
        <v>89.846305999999998</v>
      </c>
      <c r="AC54" s="267">
        <v>90.272803999999994</v>
      </c>
      <c r="AD54" s="267">
        <v>90.105484000000004</v>
      </c>
      <c r="AE54" s="267">
        <v>90.229286000000002</v>
      </c>
      <c r="AF54" s="267">
        <v>89.908057999999997</v>
      </c>
      <c r="AG54" s="262">
        <v>7.8879999999999992E-3</v>
      </c>
    </row>
    <row r="55" spans="1:33" ht="15" customHeight="1" x14ac:dyDescent="0.35">
      <c r="A55" s="265" t="s">
        <v>183</v>
      </c>
      <c r="B55" s="264" t="s">
        <v>693</v>
      </c>
      <c r="C55" s="267">
        <v>69.023003000000003</v>
      </c>
      <c r="D55" s="267">
        <v>66.671440000000004</v>
      </c>
      <c r="E55" s="267">
        <v>58.789005000000003</v>
      </c>
      <c r="F55" s="267">
        <v>63.971465999999999</v>
      </c>
      <c r="G55" s="267">
        <v>64.730819999999994</v>
      </c>
      <c r="H55" s="267">
        <v>65.986869999999996</v>
      </c>
      <c r="I55" s="267">
        <v>67.861976999999996</v>
      </c>
      <c r="J55" s="267">
        <v>69.232902999999993</v>
      </c>
      <c r="K55" s="267">
        <v>70.250511000000003</v>
      </c>
      <c r="L55" s="267">
        <v>71.330612000000002</v>
      </c>
      <c r="M55" s="267">
        <v>72.823188999999999</v>
      </c>
      <c r="N55" s="267">
        <v>73.993660000000006</v>
      </c>
      <c r="O55" s="267">
        <v>74.785088000000002</v>
      </c>
      <c r="P55" s="267">
        <v>75.188484000000003</v>
      </c>
      <c r="Q55" s="267">
        <v>75.902907999999996</v>
      </c>
      <c r="R55" s="267">
        <v>77.117073000000005</v>
      </c>
      <c r="S55" s="267">
        <v>78.005936000000005</v>
      </c>
      <c r="T55" s="267">
        <v>79.037025</v>
      </c>
      <c r="U55" s="267">
        <v>79.295051999999998</v>
      </c>
      <c r="V55" s="267">
        <v>80.803855999999996</v>
      </c>
      <c r="W55" s="267">
        <v>81.726851999999994</v>
      </c>
      <c r="X55" s="267">
        <v>82.116341000000006</v>
      </c>
      <c r="Y55" s="267">
        <v>83.541427999999996</v>
      </c>
      <c r="Z55" s="267">
        <v>85.256896999999995</v>
      </c>
      <c r="AA55" s="267">
        <v>85.725876</v>
      </c>
      <c r="AB55" s="267">
        <v>86.969375999999997</v>
      </c>
      <c r="AC55" s="267">
        <v>86.918678</v>
      </c>
      <c r="AD55" s="267">
        <v>87.038887000000003</v>
      </c>
      <c r="AE55" s="267">
        <v>87.344871999999995</v>
      </c>
      <c r="AF55" s="267">
        <v>87.069678999999994</v>
      </c>
      <c r="AG55" s="262">
        <v>8.0409999999999995E-3</v>
      </c>
    </row>
    <row r="56" spans="1:33" ht="15" customHeight="1" x14ac:dyDescent="0.35">
      <c r="A56" s="265" t="s">
        <v>185</v>
      </c>
      <c r="B56" s="264" t="s">
        <v>186</v>
      </c>
      <c r="C56" s="266">
        <v>4.1076509999999997</v>
      </c>
      <c r="D56" s="266">
        <v>3.8431999999999999</v>
      </c>
      <c r="E56" s="266">
        <v>3.4932249999999998</v>
      </c>
      <c r="F56" s="266">
        <v>3.1748050000000001</v>
      </c>
      <c r="G56" s="266">
        <v>3.0008349999999999</v>
      </c>
      <c r="H56" s="266">
        <v>2.9781339999999998</v>
      </c>
      <c r="I56" s="266">
        <v>3.075542</v>
      </c>
      <c r="J56" s="266">
        <v>3.2467950000000001</v>
      </c>
      <c r="K56" s="266">
        <v>3.3646910000000001</v>
      </c>
      <c r="L56" s="266">
        <v>3.4596520000000002</v>
      </c>
      <c r="M56" s="266">
        <v>3.5438399999999999</v>
      </c>
      <c r="N56" s="266">
        <v>3.5773830000000002</v>
      </c>
      <c r="O56" s="266">
        <v>3.6457830000000002</v>
      </c>
      <c r="P56" s="266">
        <v>3.640091</v>
      </c>
      <c r="Q56" s="266">
        <v>3.6379039999999998</v>
      </c>
      <c r="R56" s="266">
        <v>3.6477919999999999</v>
      </c>
      <c r="S56" s="266">
        <v>3.6650480000000001</v>
      </c>
      <c r="T56" s="266">
        <v>3.6839080000000002</v>
      </c>
      <c r="U56" s="266">
        <v>3.685022</v>
      </c>
      <c r="V56" s="266">
        <v>3.7205379999999999</v>
      </c>
      <c r="W56" s="266">
        <v>3.7265929999999998</v>
      </c>
      <c r="X56" s="266">
        <v>3.70383</v>
      </c>
      <c r="Y56" s="266">
        <v>3.7073689999999999</v>
      </c>
      <c r="Z56" s="266">
        <v>3.645143</v>
      </c>
      <c r="AA56" s="266">
        <v>3.6145320000000001</v>
      </c>
      <c r="AB56" s="266">
        <v>3.6030579999999999</v>
      </c>
      <c r="AC56" s="266">
        <v>3.596854</v>
      </c>
      <c r="AD56" s="266">
        <v>3.6211030000000002</v>
      </c>
      <c r="AE56" s="266">
        <v>3.597585</v>
      </c>
      <c r="AF56" s="266">
        <v>3.590354</v>
      </c>
      <c r="AG56" s="262">
        <v>-4.6309999999999997E-3</v>
      </c>
    </row>
    <row r="57" spans="1:33" ht="15" customHeight="1" x14ac:dyDescent="0.35">
      <c r="A57" s="265" t="s">
        <v>187</v>
      </c>
      <c r="B57" s="264" t="s">
        <v>188</v>
      </c>
      <c r="C57" s="263">
        <v>35.111503999999996</v>
      </c>
      <c r="D57" s="263">
        <v>33.844917000000002</v>
      </c>
      <c r="E57" s="263">
        <v>33.609684000000001</v>
      </c>
      <c r="F57" s="263">
        <v>34.958438999999998</v>
      </c>
      <c r="G57" s="263">
        <v>32.931694</v>
      </c>
      <c r="H57" s="263">
        <v>31.57048</v>
      </c>
      <c r="I57" s="263">
        <v>31.043099999999999</v>
      </c>
      <c r="J57" s="263">
        <v>30.872254999999999</v>
      </c>
      <c r="K57" s="263">
        <v>30.817554000000001</v>
      </c>
      <c r="L57" s="263">
        <v>30.928635</v>
      </c>
      <c r="M57" s="263">
        <v>31.011113999999999</v>
      </c>
      <c r="N57" s="263">
        <v>30.980854000000001</v>
      </c>
      <c r="O57" s="263">
        <v>31.089146</v>
      </c>
      <c r="P57" s="263">
        <v>31.342055999999999</v>
      </c>
      <c r="Q57" s="263">
        <v>31.416717999999999</v>
      </c>
      <c r="R57" s="263">
        <v>31.852381000000001</v>
      </c>
      <c r="S57" s="263">
        <v>32.196510000000004</v>
      </c>
      <c r="T57" s="263">
        <v>32.524253999999999</v>
      </c>
      <c r="U57" s="263">
        <v>32.59816</v>
      </c>
      <c r="V57" s="263">
        <v>33.097641000000003</v>
      </c>
      <c r="W57" s="263">
        <v>33.301228000000002</v>
      </c>
      <c r="X57" s="263">
        <v>33.331947</v>
      </c>
      <c r="Y57" s="263">
        <v>33.504508999999999</v>
      </c>
      <c r="Z57" s="263">
        <v>33.887622999999998</v>
      </c>
      <c r="AA57" s="263">
        <v>34.218879999999999</v>
      </c>
      <c r="AB57" s="263">
        <v>34.546219000000001</v>
      </c>
      <c r="AC57" s="263">
        <v>34.745182</v>
      </c>
      <c r="AD57" s="263">
        <v>34.672203000000003</v>
      </c>
      <c r="AE57" s="263">
        <v>34.851219</v>
      </c>
      <c r="AF57" s="263">
        <v>34.886673000000002</v>
      </c>
      <c r="AG57" s="262">
        <v>-2.2100000000000001E-4</v>
      </c>
    </row>
    <row r="58" spans="1:33" ht="15" customHeight="1" x14ac:dyDescent="0.35">
      <c r="A58" s="265" t="s">
        <v>189</v>
      </c>
      <c r="B58" s="264" t="s">
        <v>190</v>
      </c>
      <c r="C58" s="266">
        <v>1.705446</v>
      </c>
      <c r="D58" s="266">
        <v>1.6388210000000001</v>
      </c>
      <c r="E58" s="266">
        <v>1.6095120000000001</v>
      </c>
      <c r="F58" s="266">
        <v>1.647257</v>
      </c>
      <c r="G58" s="266">
        <v>1.5704400000000001</v>
      </c>
      <c r="H58" s="266">
        <v>1.5194460000000001</v>
      </c>
      <c r="I58" s="266">
        <v>1.497841</v>
      </c>
      <c r="J58" s="266">
        <v>1.4938290000000001</v>
      </c>
      <c r="K58" s="266">
        <v>1.496864</v>
      </c>
      <c r="L58" s="266">
        <v>1.4988109999999999</v>
      </c>
      <c r="M58" s="266">
        <v>1.503771</v>
      </c>
      <c r="N58" s="266">
        <v>1.5000720000000001</v>
      </c>
      <c r="O58" s="266">
        <v>1.500092</v>
      </c>
      <c r="P58" s="266">
        <v>1.512297</v>
      </c>
      <c r="Q58" s="266">
        <v>1.516378</v>
      </c>
      <c r="R58" s="266">
        <v>1.533965</v>
      </c>
      <c r="S58" s="266">
        <v>1.543024</v>
      </c>
      <c r="T58" s="266">
        <v>1.5575650000000001</v>
      </c>
      <c r="U58" s="266">
        <v>1.5622499999999999</v>
      </c>
      <c r="V58" s="266">
        <v>1.5828770000000001</v>
      </c>
      <c r="W58" s="266">
        <v>1.5926210000000001</v>
      </c>
      <c r="X58" s="266">
        <v>1.595726</v>
      </c>
      <c r="Y58" s="266">
        <v>1.602735</v>
      </c>
      <c r="Z58" s="266">
        <v>1.6165419999999999</v>
      </c>
      <c r="AA58" s="266">
        <v>1.6299600000000001</v>
      </c>
      <c r="AB58" s="266">
        <v>1.6387160000000001</v>
      </c>
      <c r="AC58" s="266">
        <v>1.6470659999999999</v>
      </c>
      <c r="AD58" s="266">
        <v>1.646091</v>
      </c>
      <c r="AE58" s="266">
        <v>1.65524</v>
      </c>
      <c r="AF58" s="266">
        <v>1.658512</v>
      </c>
      <c r="AG58" s="262">
        <v>-9.6199999999999996E-4</v>
      </c>
    </row>
    <row r="59" spans="1:33" ht="15" customHeight="1" x14ac:dyDescent="0.35">
      <c r="A59" s="265" t="s">
        <v>191</v>
      </c>
      <c r="B59" s="264" t="s">
        <v>192</v>
      </c>
      <c r="C59" s="266">
        <v>2.1722579999999998</v>
      </c>
      <c r="D59" s="266">
        <v>2.1414930000000001</v>
      </c>
      <c r="E59" s="266">
        <v>2.121902</v>
      </c>
      <c r="F59" s="266">
        <v>2.12609</v>
      </c>
      <c r="G59" s="266">
        <v>2.0790690000000001</v>
      </c>
      <c r="H59" s="266">
        <v>2.0494460000000001</v>
      </c>
      <c r="I59" s="266">
        <v>2.0459580000000002</v>
      </c>
      <c r="J59" s="266">
        <v>2.0371679999999999</v>
      </c>
      <c r="K59" s="266">
        <v>2.046529</v>
      </c>
      <c r="L59" s="266">
        <v>2.0462850000000001</v>
      </c>
      <c r="M59" s="266">
        <v>2.0472779999999999</v>
      </c>
      <c r="N59" s="266">
        <v>2.0419139999999998</v>
      </c>
      <c r="O59" s="266">
        <v>2.039256</v>
      </c>
      <c r="P59" s="266">
        <v>2.042259</v>
      </c>
      <c r="Q59" s="266">
        <v>2.0357090000000002</v>
      </c>
      <c r="R59" s="266">
        <v>2.0302069999999999</v>
      </c>
      <c r="S59" s="266">
        <v>2.033128</v>
      </c>
      <c r="T59" s="266">
        <v>2.0364460000000002</v>
      </c>
      <c r="U59" s="266">
        <v>2.0368659999999998</v>
      </c>
      <c r="V59" s="266">
        <v>2.0465800000000001</v>
      </c>
      <c r="W59" s="266">
        <v>2.0468359999999999</v>
      </c>
      <c r="X59" s="266">
        <v>2.0412490000000001</v>
      </c>
      <c r="Y59" s="266">
        <v>2.0360740000000002</v>
      </c>
      <c r="Z59" s="266">
        <v>2.0358179999999999</v>
      </c>
      <c r="AA59" s="266">
        <v>2.0370759999999999</v>
      </c>
      <c r="AB59" s="266">
        <v>2.0375390000000002</v>
      </c>
      <c r="AC59" s="266">
        <v>2.0349469999999998</v>
      </c>
      <c r="AD59" s="266">
        <v>2.0279880000000001</v>
      </c>
      <c r="AE59" s="266">
        <v>2.0303800000000001</v>
      </c>
      <c r="AF59" s="266">
        <v>2.0303659999999999</v>
      </c>
      <c r="AG59" s="262">
        <v>-2.3270000000000001E-3</v>
      </c>
    </row>
    <row r="60" spans="1:33" ht="15" customHeight="1" x14ac:dyDescent="0.35">
      <c r="A60" s="265" t="s">
        <v>193</v>
      </c>
      <c r="B60" s="264" t="s">
        <v>194</v>
      </c>
      <c r="C60" s="263">
        <v>11.075704999999999</v>
      </c>
      <c r="D60" s="263">
        <v>11.009380999999999</v>
      </c>
      <c r="E60" s="263">
        <v>10.803708</v>
      </c>
      <c r="F60" s="263">
        <v>10.535565999999999</v>
      </c>
      <c r="G60" s="263">
        <v>10.477593000000001</v>
      </c>
      <c r="H60" s="263">
        <v>10.445914999999999</v>
      </c>
      <c r="I60" s="263">
        <v>10.468019999999999</v>
      </c>
      <c r="J60" s="263">
        <v>10.506577</v>
      </c>
      <c r="K60" s="263">
        <v>10.537261000000001</v>
      </c>
      <c r="L60" s="263">
        <v>10.552866</v>
      </c>
      <c r="M60" s="263">
        <v>10.588819000000001</v>
      </c>
      <c r="N60" s="263">
        <v>10.607756</v>
      </c>
      <c r="O60" s="263">
        <v>10.666314</v>
      </c>
      <c r="P60" s="263">
        <v>10.702524</v>
      </c>
      <c r="Q60" s="263">
        <v>10.638994</v>
      </c>
      <c r="R60" s="263">
        <v>10.615938999999999</v>
      </c>
      <c r="S60" s="263">
        <v>10.560205</v>
      </c>
      <c r="T60" s="263">
        <v>10.504894</v>
      </c>
      <c r="U60" s="263">
        <v>10.508597999999999</v>
      </c>
      <c r="V60" s="263">
        <v>10.502003999999999</v>
      </c>
      <c r="W60" s="263">
        <v>10.460717000000001</v>
      </c>
      <c r="X60" s="263">
        <v>10.449843</v>
      </c>
      <c r="Y60" s="263">
        <v>10.421255</v>
      </c>
      <c r="Z60" s="263">
        <v>10.346347</v>
      </c>
      <c r="AA60" s="263">
        <v>10.344573</v>
      </c>
      <c r="AB60" s="263">
        <v>10.326129999999999</v>
      </c>
      <c r="AC60" s="263">
        <v>10.295339999999999</v>
      </c>
      <c r="AD60" s="263">
        <v>10.308408999999999</v>
      </c>
      <c r="AE60" s="263">
        <v>10.284522000000001</v>
      </c>
      <c r="AF60" s="263">
        <v>10.210072</v>
      </c>
      <c r="AG60" s="262">
        <v>-2.8019999999999998E-3</v>
      </c>
    </row>
    <row r="63" spans="1:33" ht="15" customHeight="1" x14ac:dyDescent="0.3">
      <c r="B63" s="268" t="s">
        <v>195</v>
      </c>
    </row>
    <row r="64" spans="1:33" ht="15" customHeight="1" x14ac:dyDescent="0.35">
      <c r="A64" s="265" t="s">
        <v>196</v>
      </c>
      <c r="B64" s="264" t="s">
        <v>182</v>
      </c>
      <c r="C64" s="267">
        <v>71.587997000000001</v>
      </c>
      <c r="D64" s="267">
        <v>71.908996999999999</v>
      </c>
      <c r="E64" s="267">
        <v>63.119633</v>
      </c>
      <c r="F64" s="267">
        <v>70.030754000000002</v>
      </c>
      <c r="G64" s="267">
        <v>73.077590999999998</v>
      </c>
      <c r="H64" s="267">
        <v>76.659148999999999</v>
      </c>
      <c r="I64" s="267">
        <v>80.626732000000004</v>
      </c>
      <c r="J64" s="267">
        <v>84.434218999999999</v>
      </c>
      <c r="K64" s="267">
        <v>87.341201999999996</v>
      </c>
      <c r="L64" s="267">
        <v>91.066528000000005</v>
      </c>
      <c r="M64" s="267">
        <v>95.058066999999994</v>
      </c>
      <c r="N64" s="267">
        <v>98.613822999999996</v>
      </c>
      <c r="O64" s="267">
        <v>101.909042</v>
      </c>
      <c r="P64" s="267">
        <v>105.137276</v>
      </c>
      <c r="Q64" s="267">
        <v>108.46315</v>
      </c>
      <c r="R64" s="267">
        <v>112.433739</v>
      </c>
      <c r="S64" s="267">
        <v>116.328453</v>
      </c>
      <c r="T64" s="267">
        <v>120.363411</v>
      </c>
      <c r="U64" s="267">
        <v>123.48275</v>
      </c>
      <c r="V64" s="267">
        <v>128.911697</v>
      </c>
      <c r="W64" s="267">
        <v>133.167023</v>
      </c>
      <c r="X64" s="267">
        <v>136.71412699999999</v>
      </c>
      <c r="Y64" s="267">
        <v>142.15248099999999</v>
      </c>
      <c r="Z64" s="267">
        <v>148.18592799999999</v>
      </c>
      <c r="AA64" s="267">
        <v>152.33590699999999</v>
      </c>
      <c r="AB64" s="267">
        <v>158.004425</v>
      </c>
      <c r="AC64" s="267">
        <v>162.371307</v>
      </c>
      <c r="AD64" s="267">
        <v>165.773224</v>
      </c>
      <c r="AE64" s="267">
        <v>169.80813599999999</v>
      </c>
      <c r="AF64" s="267">
        <v>173.077652</v>
      </c>
      <c r="AG64" s="262">
        <v>3.091E-2</v>
      </c>
    </row>
    <row r="65" spans="1:33" ht="15" customHeight="1" x14ac:dyDescent="0.35">
      <c r="A65" s="265" t="s">
        <v>197</v>
      </c>
      <c r="B65" s="264" t="s">
        <v>693</v>
      </c>
      <c r="C65" s="267">
        <v>69.023003000000003</v>
      </c>
      <c r="D65" s="267">
        <v>68.280997999999997</v>
      </c>
      <c r="E65" s="267">
        <v>61.278576000000001</v>
      </c>
      <c r="F65" s="267">
        <v>68.190169999999995</v>
      </c>
      <c r="G65" s="267">
        <v>70.638176000000001</v>
      </c>
      <c r="H65" s="267">
        <v>73.775024000000002</v>
      </c>
      <c r="I65" s="267">
        <v>77.795546999999999</v>
      </c>
      <c r="J65" s="267">
        <v>81.362174999999993</v>
      </c>
      <c r="K65" s="267">
        <v>84.567290999999997</v>
      </c>
      <c r="L65" s="267">
        <v>87.867508000000001</v>
      </c>
      <c r="M65" s="267">
        <v>91.775176999999999</v>
      </c>
      <c r="N65" s="267">
        <v>95.321999000000005</v>
      </c>
      <c r="O65" s="267">
        <v>98.474007</v>
      </c>
      <c r="P65" s="267">
        <v>101.215805</v>
      </c>
      <c r="Q65" s="267">
        <v>104.440201</v>
      </c>
      <c r="R65" s="267">
        <v>108.455223</v>
      </c>
      <c r="S65" s="267">
        <v>112.134308</v>
      </c>
      <c r="T65" s="267">
        <v>116.147552</v>
      </c>
      <c r="U65" s="267">
        <v>119.10437</v>
      </c>
      <c r="V65" s="267">
        <v>124.12396200000001</v>
      </c>
      <c r="W65" s="267">
        <v>128.38916</v>
      </c>
      <c r="X65" s="267">
        <v>131.94232199999999</v>
      </c>
      <c r="Y65" s="267">
        <v>137.30856299999999</v>
      </c>
      <c r="Z65" s="267">
        <v>143.32762099999999</v>
      </c>
      <c r="AA65" s="267">
        <v>147.389847</v>
      </c>
      <c r="AB65" s="267">
        <v>152.94503800000001</v>
      </c>
      <c r="AC65" s="267">
        <v>156.33833300000001</v>
      </c>
      <c r="AD65" s="267">
        <v>160.131393</v>
      </c>
      <c r="AE65" s="267">
        <v>164.37977599999999</v>
      </c>
      <c r="AF65" s="267">
        <v>167.613632</v>
      </c>
      <c r="AG65" s="262">
        <v>3.1067000000000001E-2</v>
      </c>
    </row>
    <row r="66" spans="1:33" ht="14.5" x14ac:dyDescent="0.35">
      <c r="A66" s="265" t="s">
        <v>198</v>
      </c>
      <c r="B66" s="264" t="s">
        <v>186</v>
      </c>
      <c r="C66" s="266">
        <v>4.1076509999999997</v>
      </c>
      <c r="D66" s="266">
        <v>3.935981</v>
      </c>
      <c r="E66" s="266">
        <v>3.6411549999999999</v>
      </c>
      <c r="F66" s="266">
        <v>3.3841730000000001</v>
      </c>
      <c r="G66" s="266">
        <v>3.2746930000000001</v>
      </c>
      <c r="H66" s="266">
        <v>3.329631</v>
      </c>
      <c r="I66" s="266">
        <v>3.5257369999999999</v>
      </c>
      <c r="J66" s="266">
        <v>3.8156180000000002</v>
      </c>
      <c r="K66" s="266">
        <v>4.0504030000000002</v>
      </c>
      <c r="L66" s="266">
        <v>4.2617190000000003</v>
      </c>
      <c r="M66" s="266">
        <v>4.466113</v>
      </c>
      <c r="N66" s="266">
        <v>4.6085469999999997</v>
      </c>
      <c r="O66" s="266">
        <v>4.8006219999999997</v>
      </c>
      <c r="P66" s="266">
        <v>4.9001479999999997</v>
      </c>
      <c r="Q66" s="266">
        <v>5.0056510000000003</v>
      </c>
      <c r="R66" s="266">
        <v>5.1301490000000003</v>
      </c>
      <c r="S66" s="266">
        <v>5.2685430000000002</v>
      </c>
      <c r="T66" s="266">
        <v>5.413627</v>
      </c>
      <c r="U66" s="266">
        <v>5.5350510000000002</v>
      </c>
      <c r="V66" s="266">
        <v>5.7151719999999999</v>
      </c>
      <c r="W66" s="266">
        <v>5.8543070000000004</v>
      </c>
      <c r="X66" s="266">
        <v>5.9512130000000001</v>
      </c>
      <c r="Y66" s="266">
        <v>6.093426</v>
      </c>
      <c r="Z66" s="266">
        <v>6.1279450000000004</v>
      </c>
      <c r="AA66" s="266">
        <v>6.2145219999999997</v>
      </c>
      <c r="AB66" s="266">
        <v>6.3363659999999999</v>
      </c>
      <c r="AC66" s="266">
        <v>6.4695660000000004</v>
      </c>
      <c r="AD66" s="266">
        <v>6.6619910000000004</v>
      </c>
      <c r="AE66" s="266">
        <v>6.7705209999999996</v>
      </c>
      <c r="AF66" s="266">
        <v>6.9116179999999998</v>
      </c>
      <c r="AG66" s="262">
        <v>1.8105E-2</v>
      </c>
    </row>
    <row r="67" spans="1:33" ht="15" customHeight="1" x14ac:dyDescent="0.35">
      <c r="A67" s="265" t="s">
        <v>199</v>
      </c>
      <c r="B67" s="264" t="s">
        <v>188</v>
      </c>
      <c r="C67" s="263">
        <v>35.111503999999996</v>
      </c>
      <c r="D67" s="263">
        <v>34.661987000000003</v>
      </c>
      <c r="E67" s="263">
        <v>35.032974000000003</v>
      </c>
      <c r="F67" s="263">
        <v>37.263832000000001</v>
      </c>
      <c r="G67" s="263">
        <v>35.937054000000003</v>
      </c>
      <c r="H67" s="263">
        <v>35.296612000000003</v>
      </c>
      <c r="I67" s="263">
        <v>35.587158000000002</v>
      </c>
      <c r="J67" s="263">
        <v>36.280929999999998</v>
      </c>
      <c r="K67" s="263">
        <v>37.098053</v>
      </c>
      <c r="L67" s="263">
        <v>38.098956999999999</v>
      </c>
      <c r="M67" s="263">
        <v>39.081654</v>
      </c>
      <c r="N67" s="263">
        <v>39.910946000000003</v>
      </c>
      <c r="O67" s="263">
        <v>40.936942999999999</v>
      </c>
      <c r="P67" s="263">
        <v>42.191451999999998</v>
      </c>
      <c r="Q67" s="263">
        <v>43.228493</v>
      </c>
      <c r="R67" s="263">
        <v>44.796267999999998</v>
      </c>
      <c r="S67" s="263">
        <v>46.282803000000001</v>
      </c>
      <c r="T67" s="263">
        <v>47.795479</v>
      </c>
      <c r="U67" s="263">
        <v>48.963752999999997</v>
      </c>
      <c r="V67" s="263">
        <v>50.841759000000003</v>
      </c>
      <c r="W67" s="263">
        <v>52.314712999999998</v>
      </c>
      <c r="X67" s="263">
        <v>53.556873000000003</v>
      </c>
      <c r="Y67" s="263">
        <v>55.067959000000002</v>
      </c>
      <c r="Z67" s="263">
        <v>56.969379000000004</v>
      </c>
      <c r="AA67" s="263">
        <v>58.833064999999998</v>
      </c>
      <c r="AB67" s="263">
        <v>60.753250000000001</v>
      </c>
      <c r="AC67" s="263">
        <v>62.495243000000002</v>
      </c>
      <c r="AD67" s="263">
        <v>63.788817999999999</v>
      </c>
      <c r="AE67" s="263">
        <v>65.588691999999995</v>
      </c>
      <c r="AF67" s="263">
        <v>67.158646000000005</v>
      </c>
      <c r="AG67" s="262">
        <v>2.2615E-2</v>
      </c>
    </row>
    <row r="68" spans="1:33" ht="15" customHeight="1" x14ac:dyDescent="0.35">
      <c r="A68" s="265" t="s">
        <v>200</v>
      </c>
      <c r="B68" s="264" t="s">
        <v>190</v>
      </c>
      <c r="C68" s="266">
        <v>1.705446</v>
      </c>
      <c r="D68" s="266">
        <v>1.6783840000000001</v>
      </c>
      <c r="E68" s="266">
        <v>1.6776709999999999</v>
      </c>
      <c r="F68" s="266">
        <v>1.7558879999999999</v>
      </c>
      <c r="G68" s="266">
        <v>1.713759</v>
      </c>
      <c r="H68" s="266">
        <v>1.698779</v>
      </c>
      <c r="I68" s="266">
        <v>1.7170939999999999</v>
      </c>
      <c r="J68" s="266">
        <v>1.755541</v>
      </c>
      <c r="K68" s="266">
        <v>1.80192</v>
      </c>
      <c r="L68" s="266">
        <v>1.846287</v>
      </c>
      <c r="M68" s="266">
        <v>1.8951229999999999</v>
      </c>
      <c r="N68" s="266">
        <v>1.932461</v>
      </c>
      <c r="O68" s="266">
        <v>1.9752620000000001</v>
      </c>
      <c r="P68" s="266">
        <v>2.0357949999999998</v>
      </c>
      <c r="Q68" s="266">
        <v>2.0864919999999998</v>
      </c>
      <c r="R68" s="266">
        <v>2.157324</v>
      </c>
      <c r="S68" s="266">
        <v>2.2181120000000001</v>
      </c>
      <c r="T68" s="266">
        <v>2.2888929999999998</v>
      </c>
      <c r="U68" s="266">
        <v>2.346562</v>
      </c>
      <c r="V68" s="266">
        <v>2.4314800000000001</v>
      </c>
      <c r="W68" s="266">
        <v>2.501935</v>
      </c>
      <c r="X68" s="266">
        <v>2.5639690000000002</v>
      </c>
      <c r="Y68" s="266">
        <v>2.634252</v>
      </c>
      <c r="Z68" s="266">
        <v>2.7176110000000002</v>
      </c>
      <c r="AA68" s="266">
        <v>2.802416</v>
      </c>
      <c r="AB68" s="266">
        <v>2.8818579999999998</v>
      </c>
      <c r="AC68" s="266">
        <v>2.9625339999999998</v>
      </c>
      <c r="AD68" s="266">
        <v>3.0284270000000002</v>
      </c>
      <c r="AE68" s="266">
        <v>3.1150989999999998</v>
      </c>
      <c r="AF68" s="266">
        <v>3.1927219999999998</v>
      </c>
      <c r="AG68" s="262">
        <v>2.1857999999999999E-2</v>
      </c>
    </row>
    <row r="69" spans="1:33" ht="15" customHeight="1" x14ac:dyDescent="0.35">
      <c r="A69" s="265" t="s">
        <v>201</v>
      </c>
      <c r="B69" s="264" t="s">
        <v>192</v>
      </c>
      <c r="C69" s="266">
        <v>2.1722579999999998</v>
      </c>
      <c r="D69" s="266">
        <v>2.1931919999999998</v>
      </c>
      <c r="E69" s="266">
        <v>2.2117589999999998</v>
      </c>
      <c r="F69" s="266">
        <v>2.2662979999999999</v>
      </c>
      <c r="G69" s="266">
        <v>2.268805</v>
      </c>
      <c r="H69" s="266">
        <v>2.2913329999999998</v>
      </c>
      <c r="I69" s="266">
        <v>2.3454429999999999</v>
      </c>
      <c r="J69" s="266">
        <v>2.3940700000000001</v>
      </c>
      <c r="K69" s="266">
        <v>2.463603</v>
      </c>
      <c r="L69" s="266">
        <v>2.5206840000000001</v>
      </c>
      <c r="M69" s="266">
        <v>2.580076</v>
      </c>
      <c r="N69" s="266">
        <v>2.6304859999999999</v>
      </c>
      <c r="O69" s="266">
        <v>2.6852109999999998</v>
      </c>
      <c r="P69" s="266">
        <v>2.749209</v>
      </c>
      <c r="Q69" s="266">
        <v>2.8010769999999998</v>
      </c>
      <c r="R69" s="266">
        <v>2.8552240000000002</v>
      </c>
      <c r="S69" s="266">
        <v>2.922641</v>
      </c>
      <c r="T69" s="266">
        <v>2.9926249999999999</v>
      </c>
      <c r="U69" s="266">
        <v>3.059456</v>
      </c>
      <c r="V69" s="266">
        <v>3.14378</v>
      </c>
      <c r="W69" s="266">
        <v>3.2154859999999998</v>
      </c>
      <c r="X69" s="266">
        <v>3.2798240000000001</v>
      </c>
      <c r="Y69" s="266">
        <v>3.3464879999999999</v>
      </c>
      <c r="Z69" s="266">
        <v>3.4224670000000001</v>
      </c>
      <c r="AA69" s="266">
        <v>3.5023780000000002</v>
      </c>
      <c r="AB69" s="266">
        <v>3.5832320000000002</v>
      </c>
      <c r="AC69" s="266">
        <v>3.6602049999999999</v>
      </c>
      <c r="AD69" s="266">
        <v>3.7310289999999999</v>
      </c>
      <c r="AE69" s="266">
        <v>3.8210999999999999</v>
      </c>
      <c r="AF69" s="266">
        <v>3.90856</v>
      </c>
      <c r="AG69" s="262">
        <v>2.0462000000000001E-2</v>
      </c>
    </row>
    <row r="70" spans="1:33" ht="15" customHeight="1" x14ac:dyDescent="0.35">
      <c r="A70" s="265" t="s">
        <v>202</v>
      </c>
      <c r="B70" s="264" t="s">
        <v>194</v>
      </c>
      <c r="C70" s="263">
        <v>11.075704999999999</v>
      </c>
      <c r="D70" s="263">
        <v>11.275164999999999</v>
      </c>
      <c r="E70" s="263">
        <v>11.261218</v>
      </c>
      <c r="F70" s="263">
        <v>11.230351000000001</v>
      </c>
      <c r="G70" s="263">
        <v>11.433783</v>
      </c>
      <c r="H70" s="263">
        <v>11.678803</v>
      </c>
      <c r="I70" s="263">
        <v>12.000318999999999</v>
      </c>
      <c r="J70" s="263">
        <v>12.347279</v>
      </c>
      <c r="K70" s="263">
        <v>12.684714</v>
      </c>
      <c r="L70" s="263">
        <v>12.999383999999999</v>
      </c>
      <c r="M70" s="263">
        <v>13.344523000000001</v>
      </c>
      <c r="N70" s="263">
        <v>13.665393999999999</v>
      </c>
      <c r="O70" s="263">
        <v>14.044976</v>
      </c>
      <c r="P70" s="263">
        <v>14.40732</v>
      </c>
      <c r="Q70" s="263">
        <v>14.638947999999999</v>
      </c>
      <c r="R70" s="263">
        <v>14.92995</v>
      </c>
      <c r="S70" s="263">
        <v>15.180398</v>
      </c>
      <c r="T70" s="263">
        <v>15.437293</v>
      </c>
      <c r="U70" s="263">
        <v>15.784338999999999</v>
      </c>
      <c r="V70" s="263">
        <v>16.132277999999999</v>
      </c>
      <c r="W70" s="263">
        <v>16.433309999999999</v>
      </c>
      <c r="X70" s="263">
        <v>16.790527000000001</v>
      </c>
      <c r="Y70" s="263">
        <v>17.128361000000002</v>
      </c>
      <c r="Z70" s="263">
        <v>17.393516999999999</v>
      </c>
      <c r="AA70" s="263">
        <v>17.785587</v>
      </c>
      <c r="AB70" s="263">
        <v>18.159613</v>
      </c>
      <c r="AC70" s="263">
        <v>18.517956000000002</v>
      </c>
      <c r="AD70" s="263">
        <v>18.965084000000001</v>
      </c>
      <c r="AE70" s="263">
        <v>19.355084999999999</v>
      </c>
      <c r="AF70" s="263">
        <v>19.654914999999999</v>
      </c>
      <c r="AG70" s="262">
        <v>1.9975E-2</v>
      </c>
    </row>
    <row r="71" spans="1:33" ht="15" customHeight="1" thickBot="1" x14ac:dyDescent="0.35"/>
    <row r="72" spans="1:33" ht="15" customHeight="1" x14ac:dyDescent="0.3">
      <c r="B72" s="261" t="s">
        <v>692</v>
      </c>
    </row>
    <row r="73" spans="1:33" ht="12" x14ac:dyDescent="0.3">
      <c r="B73" s="260" t="s">
        <v>691</v>
      </c>
    </row>
    <row r="74" spans="1:33" ht="15" customHeight="1" x14ac:dyDescent="0.3">
      <c r="B74" s="260" t="s">
        <v>205</v>
      </c>
    </row>
    <row r="75" spans="1:33" ht="15" customHeight="1" x14ac:dyDescent="0.3">
      <c r="B75" s="260" t="s">
        <v>690</v>
      </c>
    </row>
    <row r="76" spans="1:33" ht="15" customHeight="1" x14ac:dyDescent="0.3">
      <c r="B76" s="260" t="s">
        <v>207</v>
      </c>
    </row>
    <row r="77" spans="1:33" ht="15" customHeight="1" x14ac:dyDescent="0.3">
      <c r="B77" s="260" t="s">
        <v>689</v>
      </c>
    </row>
    <row r="78" spans="1:33" ht="15" customHeight="1" x14ac:dyDescent="0.3">
      <c r="B78" s="260" t="s">
        <v>688</v>
      </c>
    </row>
    <row r="79" spans="1:33" ht="12" x14ac:dyDescent="0.3">
      <c r="B79" s="260" t="s">
        <v>210</v>
      </c>
    </row>
    <row r="80" spans="1:33" ht="15" customHeight="1" x14ac:dyDescent="0.3">
      <c r="B80" s="260" t="s">
        <v>687</v>
      </c>
    </row>
    <row r="81" spans="2:2" ht="12" x14ac:dyDescent="0.3">
      <c r="B81" s="260" t="s">
        <v>686</v>
      </c>
    </row>
    <row r="82" spans="2:2" ht="15" customHeight="1" x14ac:dyDescent="0.3">
      <c r="B82" s="260" t="s">
        <v>685</v>
      </c>
    </row>
    <row r="83" spans="2:2" ht="15" customHeight="1" x14ac:dyDescent="0.3">
      <c r="B83" s="260" t="s">
        <v>684</v>
      </c>
    </row>
    <row r="84" spans="2:2" ht="15" customHeight="1" x14ac:dyDescent="0.3">
      <c r="B84" s="260" t="s">
        <v>683</v>
      </c>
    </row>
    <row r="85" spans="2:2" ht="15" customHeight="1" x14ac:dyDescent="0.3">
      <c r="B85" s="260" t="s">
        <v>682</v>
      </c>
    </row>
    <row r="86" spans="2:2" ht="15" customHeight="1" x14ac:dyDescent="0.3">
      <c r="B86" s="260" t="s">
        <v>217</v>
      </c>
    </row>
    <row r="87" spans="2:2" ht="15" customHeight="1" x14ac:dyDescent="0.3">
      <c r="B87" s="260" t="s">
        <v>218</v>
      </c>
    </row>
    <row r="88" spans="2:2" ht="15" customHeight="1" x14ac:dyDescent="0.3">
      <c r="B88" s="260" t="s">
        <v>681</v>
      </c>
    </row>
    <row r="89" spans="2:2" ht="15" customHeight="1" x14ac:dyDescent="0.3">
      <c r="B89" s="260" t="s">
        <v>680</v>
      </c>
    </row>
    <row r="90" spans="2:2" ht="15" customHeight="1" x14ac:dyDescent="0.3">
      <c r="B90" s="260" t="s">
        <v>221</v>
      </c>
    </row>
    <row r="91" spans="2:2" ht="15" customHeight="1" x14ac:dyDescent="0.3">
      <c r="B91" s="260" t="s">
        <v>679</v>
      </c>
    </row>
    <row r="92" spans="2:2" ht="12" x14ac:dyDescent="0.3">
      <c r="B92" s="260" t="s">
        <v>678</v>
      </c>
    </row>
    <row r="93" spans="2:2" ht="15" customHeight="1" x14ac:dyDescent="0.3">
      <c r="B93" s="260" t="s">
        <v>224</v>
      </c>
    </row>
    <row r="94" spans="2:2" ht="15" customHeight="1" x14ac:dyDescent="0.3">
      <c r="B94" s="260" t="s">
        <v>677</v>
      </c>
    </row>
    <row r="95" spans="2:2" ht="15" customHeight="1" x14ac:dyDescent="0.3">
      <c r="B95" s="260" t="s">
        <v>676</v>
      </c>
    </row>
    <row r="96" spans="2:2" ht="15" customHeight="1" x14ac:dyDescent="0.3">
      <c r="B96" s="260" t="s">
        <v>675</v>
      </c>
    </row>
    <row r="97" spans="2:33" ht="15" customHeight="1" x14ac:dyDescent="0.3">
      <c r="B97" s="260" t="s">
        <v>644</v>
      </c>
    </row>
    <row r="98" spans="2:33" ht="15" customHeight="1" x14ac:dyDescent="0.3">
      <c r="B98" s="260" t="s">
        <v>674</v>
      </c>
    </row>
    <row r="99" spans="2:33" ht="15" customHeight="1" x14ac:dyDescent="0.3">
      <c r="B99" s="260" t="s">
        <v>673</v>
      </c>
    </row>
    <row r="100" spans="2:33" ht="15" customHeight="1" x14ac:dyDescent="0.3">
      <c r="B100" s="260" t="s">
        <v>672</v>
      </c>
    </row>
    <row r="101" spans="2:33" ht="12" x14ac:dyDescent="0.3"/>
    <row r="102" spans="2:33" ht="12" x14ac:dyDescent="0.3"/>
    <row r="112" spans="2:33" ht="15" customHeight="1" x14ac:dyDescent="0.3">
      <c r="B112" s="282"/>
      <c r="C112" s="282"/>
      <c r="D112" s="282"/>
      <c r="E112" s="282"/>
      <c r="F112" s="282"/>
      <c r="G112" s="282"/>
      <c r="H112" s="282"/>
      <c r="I112" s="282"/>
      <c r="J112" s="282"/>
      <c r="K112" s="282"/>
      <c r="L112" s="282"/>
      <c r="M112" s="282"/>
      <c r="N112" s="282"/>
      <c r="O112" s="282"/>
      <c r="P112" s="282"/>
      <c r="Q112" s="282"/>
      <c r="R112" s="282"/>
      <c r="S112" s="282"/>
      <c r="T112" s="282"/>
      <c r="U112" s="282"/>
      <c r="V112" s="282"/>
      <c r="W112" s="282"/>
      <c r="X112" s="282"/>
      <c r="Y112" s="282"/>
      <c r="Z112" s="282"/>
      <c r="AA112" s="282"/>
      <c r="AB112" s="282"/>
      <c r="AC112" s="282"/>
      <c r="AD112" s="282"/>
      <c r="AE112" s="282"/>
      <c r="AF112" s="282"/>
      <c r="AG112" s="282"/>
    </row>
    <row r="308" spans="2:33" ht="15" customHeight="1" x14ac:dyDescent="0.3">
      <c r="B308" s="282"/>
      <c r="C308" s="282"/>
      <c r="D308" s="282"/>
      <c r="E308" s="282"/>
      <c r="F308" s="282"/>
      <c r="G308" s="282"/>
      <c r="H308" s="282"/>
      <c r="I308" s="282"/>
      <c r="J308" s="282"/>
      <c r="K308" s="282"/>
      <c r="L308" s="282"/>
      <c r="M308" s="282"/>
      <c r="N308" s="282"/>
      <c r="O308" s="282"/>
      <c r="P308" s="282"/>
      <c r="Q308" s="282"/>
      <c r="R308" s="282"/>
      <c r="S308" s="282"/>
      <c r="T308" s="282"/>
      <c r="U308" s="282"/>
      <c r="V308" s="282"/>
      <c r="W308" s="282"/>
      <c r="X308" s="282"/>
      <c r="Y308" s="282"/>
      <c r="Z308" s="282"/>
      <c r="AA308" s="282"/>
      <c r="AB308" s="282"/>
      <c r="AC308" s="282"/>
      <c r="AD308" s="282"/>
      <c r="AE308" s="282"/>
      <c r="AF308" s="282"/>
      <c r="AG308" s="282"/>
    </row>
    <row r="511" spans="2:33" ht="15" customHeight="1" x14ac:dyDescent="0.3">
      <c r="B511" s="282"/>
      <c r="C511" s="282"/>
      <c r="D511" s="282"/>
      <c r="E511" s="282"/>
      <c r="F511" s="282"/>
      <c r="G511" s="282"/>
      <c r="H511" s="282"/>
      <c r="I511" s="282"/>
      <c r="J511" s="282"/>
      <c r="K511" s="282"/>
      <c r="L511" s="282"/>
      <c r="M511" s="282"/>
      <c r="N511" s="282"/>
      <c r="O511" s="282"/>
      <c r="P511" s="282"/>
      <c r="Q511" s="282"/>
      <c r="R511" s="282"/>
      <c r="S511" s="282"/>
      <c r="T511" s="282"/>
      <c r="U511" s="282"/>
      <c r="V511" s="282"/>
      <c r="W511" s="282"/>
      <c r="X511" s="282"/>
      <c r="Y511" s="282"/>
      <c r="Z511" s="282"/>
      <c r="AA511" s="282"/>
      <c r="AB511" s="282"/>
      <c r="AC511" s="282"/>
      <c r="AD511" s="282"/>
      <c r="AE511" s="282"/>
      <c r="AF511" s="282"/>
      <c r="AG511" s="282"/>
    </row>
    <row r="712" spans="2:33" ht="15" customHeight="1" x14ac:dyDescent="0.3">
      <c r="B712" s="282"/>
      <c r="C712" s="282"/>
      <c r="D712" s="282"/>
      <c r="E712" s="282"/>
      <c r="F712" s="282"/>
      <c r="G712" s="282"/>
      <c r="H712" s="282"/>
      <c r="I712" s="282"/>
      <c r="J712" s="282"/>
      <c r="K712" s="282"/>
      <c r="L712" s="282"/>
      <c r="M712" s="282"/>
      <c r="N712" s="282"/>
      <c r="O712" s="282"/>
      <c r="P712" s="282"/>
      <c r="Q712" s="282"/>
      <c r="R712" s="282"/>
      <c r="S712" s="282"/>
      <c r="T712" s="282"/>
      <c r="U712" s="282"/>
      <c r="V712" s="282"/>
      <c r="W712" s="282"/>
      <c r="X712" s="282"/>
      <c r="Y712" s="282"/>
      <c r="Z712" s="282"/>
      <c r="AA712" s="282"/>
      <c r="AB712" s="282"/>
      <c r="AC712" s="282"/>
      <c r="AD712" s="282"/>
      <c r="AE712" s="282"/>
      <c r="AF712" s="282"/>
      <c r="AG712" s="282"/>
    </row>
    <row r="887" spans="2:33" ht="15" customHeight="1" x14ac:dyDescent="0.3">
      <c r="B887" s="282"/>
      <c r="C887" s="282"/>
      <c r="D887" s="282"/>
      <c r="E887" s="282"/>
      <c r="F887" s="282"/>
      <c r="G887" s="282"/>
      <c r="H887" s="282"/>
      <c r="I887" s="282"/>
      <c r="J887" s="282"/>
      <c r="K887" s="282"/>
      <c r="L887" s="282"/>
      <c r="M887" s="282"/>
      <c r="N887" s="282"/>
      <c r="O887" s="282"/>
      <c r="P887" s="282"/>
      <c r="Q887" s="282"/>
      <c r="R887" s="282"/>
      <c r="S887" s="282"/>
      <c r="T887" s="282"/>
      <c r="U887" s="282"/>
      <c r="V887" s="282"/>
      <c r="W887" s="282"/>
      <c r="X887" s="282"/>
      <c r="Y887" s="282"/>
      <c r="Z887" s="282"/>
      <c r="AA887" s="282"/>
      <c r="AB887" s="282"/>
      <c r="AC887" s="282"/>
      <c r="AD887" s="282"/>
      <c r="AE887" s="282"/>
      <c r="AF887" s="282"/>
      <c r="AG887" s="282"/>
    </row>
    <row r="1100" spans="2:33" ht="15" customHeight="1" x14ac:dyDescent="0.3">
      <c r="B1100" s="282"/>
      <c r="C1100" s="282"/>
      <c r="D1100" s="282"/>
      <c r="E1100" s="282"/>
      <c r="F1100" s="282"/>
      <c r="G1100" s="282"/>
      <c r="H1100" s="282"/>
      <c r="I1100" s="282"/>
      <c r="J1100" s="282"/>
      <c r="K1100" s="282"/>
      <c r="L1100" s="282"/>
      <c r="M1100" s="282"/>
      <c r="N1100" s="282"/>
      <c r="O1100" s="282"/>
      <c r="P1100" s="282"/>
      <c r="Q1100" s="282"/>
      <c r="R1100" s="282"/>
      <c r="S1100" s="282"/>
      <c r="T1100" s="282"/>
      <c r="U1100" s="282"/>
      <c r="V1100" s="282"/>
      <c r="W1100" s="282"/>
      <c r="X1100" s="282"/>
      <c r="Y1100" s="282"/>
      <c r="Z1100" s="282"/>
      <c r="AA1100" s="282"/>
      <c r="AB1100" s="282"/>
      <c r="AC1100" s="282"/>
      <c r="AD1100" s="282"/>
      <c r="AE1100" s="282"/>
      <c r="AF1100" s="282"/>
      <c r="AG1100" s="282"/>
    </row>
    <row r="1227" spans="2:33" ht="15" customHeight="1" x14ac:dyDescent="0.3">
      <c r="B1227" s="282"/>
      <c r="C1227" s="282"/>
      <c r="D1227" s="282"/>
      <c r="E1227" s="282"/>
      <c r="F1227" s="282"/>
      <c r="G1227" s="282"/>
      <c r="H1227" s="282"/>
      <c r="I1227" s="282"/>
      <c r="J1227" s="282"/>
      <c r="K1227" s="282"/>
      <c r="L1227" s="282"/>
      <c r="M1227" s="282"/>
      <c r="N1227" s="282"/>
      <c r="O1227" s="282"/>
      <c r="P1227" s="282"/>
      <c r="Q1227" s="282"/>
      <c r="R1227" s="282"/>
      <c r="S1227" s="282"/>
      <c r="T1227" s="282"/>
      <c r="U1227" s="282"/>
      <c r="V1227" s="282"/>
      <c r="W1227" s="282"/>
      <c r="X1227" s="282"/>
      <c r="Y1227" s="282"/>
      <c r="Z1227" s="282"/>
      <c r="AA1227" s="282"/>
      <c r="AB1227" s="282"/>
      <c r="AC1227" s="282"/>
      <c r="AD1227" s="282"/>
      <c r="AE1227" s="282"/>
      <c r="AF1227" s="282"/>
      <c r="AG1227" s="282"/>
    </row>
    <row r="1390" spans="2:33" ht="15" customHeight="1" x14ac:dyDescent="0.3">
      <c r="B1390" s="282"/>
      <c r="C1390" s="282"/>
      <c r="D1390" s="282"/>
      <c r="E1390" s="282"/>
      <c r="F1390" s="282"/>
      <c r="G1390" s="282"/>
      <c r="H1390" s="282"/>
      <c r="I1390" s="282"/>
      <c r="J1390" s="282"/>
      <c r="K1390" s="282"/>
      <c r="L1390" s="282"/>
      <c r="M1390" s="282"/>
      <c r="N1390" s="282"/>
      <c r="O1390" s="282"/>
      <c r="P1390" s="282"/>
      <c r="Q1390" s="282"/>
      <c r="R1390" s="282"/>
      <c r="S1390" s="282"/>
      <c r="T1390" s="282"/>
      <c r="U1390" s="282"/>
      <c r="V1390" s="282"/>
      <c r="W1390" s="282"/>
      <c r="X1390" s="282"/>
      <c r="Y1390" s="282"/>
      <c r="Z1390" s="282"/>
      <c r="AA1390" s="282"/>
      <c r="AB1390" s="282"/>
      <c r="AC1390" s="282"/>
      <c r="AD1390" s="282"/>
      <c r="AE1390" s="282"/>
      <c r="AF1390" s="282"/>
      <c r="AG1390" s="282"/>
    </row>
    <row r="1502" spans="2:33" ht="15" customHeight="1" x14ac:dyDescent="0.3">
      <c r="B1502" s="282"/>
      <c r="C1502" s="282"/>
      <c r="D1502" s="282"/>
      <c r="E1502" s="282"/>
      <c r="F1502" s="282"/>
      <c r="G1502" s="282"/>
      <c r="H1502" s="282"/>
      <c r="I1502" s="282"/>
      <c r="J1502" s="282"/>
      <c r="K1502" s="282"/>
      <c r="L1502" s="282"/>
      <c r="M1502" s="282"/>
      <c r="N1502" s="282"/>
      <c r="O1502" s="282"/>
      <c r="P1502" s="282"/>
      <c r="Q1502" s="282"/>
      <c r="R1502" s="282"/>
      <c r="S1502" s="282"/>
      <c r="T1502" s="282"/>
      <c r="U1502" s="282"/>
      <c r="V1502" s="282"/>
      <c r="W1502" s="282"/>
      <c r="X1502" s="282"/>
      <c r="Y1502" s="282"/>
      <c r="Z1502" s="282"/>
      <c r="AA1502" s="282"/>
      <c r="AB1502" s="282"/>
      <c r="AC1502" s="282"/>
      <c r="AD1502" s="282"/>
      <c r="AE1502" s="282"/>
      <c r="AF1502" s="282"/>
      <c r="AG1502" s="282"/>
    </row>
    <row r="1604" spans="2:33" ht="15" customHeight="1" x14ac:dyDescent="0.3">
      <c r="B1604" s="282"/>
      <c r="C1604" s="282"/>
      <c r="D1604" s="282"/>
      <c r="E1604" s="282"/>
      <c r="F1604" s="282"/>
      <c r="G1604" s="282"/>
      <c r="H1604" s="282"/>
      <c r="I1604" s="282"/>
      <c r="J1604" s="282"/>
      <c r="K1604" s="282"/>
      <c r="L1604" s="282"/>
      <c r="M1604" s="282"/>
      <c r="N1604" s="282"/>
      <c r="O1604" s="282"/>
      <c r="P1604" s="282"/>
      <c r="Q1604" s="282"/>
      <c r="R1604" s="282"/>
      <c r="S1604" s="282"/>
      <c r="T1604" s="282"/>
      <c r="U1604" s="282"/>
      <c r="V1604" s="282"/>
      <c r="W1604" s="282"/>
      <c r="X1604" s="282"/>
      <c r="Y1604" s="282"/>
      <c r="Z1604" s="282"/>
      <c r="AA1604" s="282"/>
      <c r="AB1604" s="282"/>
      <c r="AC1604" s="282"/>
      <c r="AD1604" s="282"/>
      <c r="AE1604" s="282"/>
      <c r="AF1604" s="282"/>
      <c r="AG1604" s="282"/>
    </row>
    <row r="1698" spans="2:33" ht="15" customHeight="1" x14ac:dyDescent="0.3">
      <c r="B1698" s="282"/>
      <c r="C1698" s="282"/>
      <c r="D1698" s="282"/>
      <c r="E1698" s="282"/>
      <c r="F1698" s="282"/>
      <c r="G1698" s="282"/>
      <c r="H1698" s="282"/>
      <c r="I1698" s="282"/>
      <c r="J1698" s="282"/>
      <c r="K1698" s="282"/>
      <c r="L1698" s="282"/>
      <c r="M1698" s="282"/>
      <c r="N1698" s="282"/>
      <c r="O1698" s="282"/>
      <c r="P1698" s="282"/>
      <c r="Q1698" s="282"/>
      <c r="R1698" s="282"/>
      <c r="S1698" s="282"/>
      <c r="T1698" s="282"/>
      <c r="U1698" s="282"/>
      <c r="V1698" s="282"/>
      <c r="W1698" s="282"/>
      <c r="X1698" s="282"/>
      <c r="Y1698" s="282"/>
      <c r="Z1698" s="282"/>
      <c r="AA1698" s="282"/>
      <c r="AB1698" s="282"/>
      <c r="AC1698" s="282"/>
      <c r="AD1698" s="282"/>
      <c r="AE1698" s="282"/>
      <c r="AF1698" s="282"/>
      <c r="AG1698" s="282"/>
    </row>
    <row r="1945" spans="2:33" ht="15" customHeight="1" x14ac:dyDescent="0.3">
      <c r="B1945" s="282"/>
      <c r="C1945" s="282"/>
      <c r="D1945" s="282"/>
      <c r="E1945" s="282"/>
      <c r="F1945" s="282"/>
      <c r="G1945" s="282"/>
      <c r="H1945" s="282"/>
      <c r="I1945" s="282"/>
      <c r="J1945" s="282"/>
      <c r="K1945" s="282"/>
      <c r="L1945" s="282"/>
      <c r="M1945" s="282"/>
      <c r="N1945" s="282"/>
      <c r="O1945" s="282"/>
      <c r="P1945" s="282"/>
      <c r="Q1945" s="282"/>
      <c r="R1945" s="282"/>
      <c r="S1945" s="282"/>
      <c r="T1945" s="282"/>
      <c r="U1945" s="282"/>
      <c r="V1945" s="282"/>
      <c r="W1945" s="282"/>
      <c r="X1945" s="282"/>
      <c r="Y1945" s="282"/>
      <c r="Z1945" s="282"/>
      <c r="AA1945" s="282"/>
      <c r="AB1945" s="282"/>
      <c r="AC1945" s="282"/>
      <c r="AD1945" s="282"/>
      <c r="AE1945" s="282"/>
      <c r="AF1945" s="282"/>
      <c r="AG1945" s="282"/>
    </row>
    <row r="2031" spans="2:33" ht="15" customHeight="1" x14ac:dyDescent="0.3">
      <c r="B2031" s="282"/>
      <c r="C2031" s="282"/>
      <c r="D2031" s="282"/>
      <c r="E2031" s="282"/>
      <c r="F2031" s="282"/>
      <c r="G2031" s="282"/>
      <c r="H2031" s="282"/>
      <c r="I2031" s="282"/>
      <c r="J2031" s="282"/>
      <c r="K2031" s="282"/>
      <c r="L2031" s="282"/>
      <c r="M2031" s="282"/>
      <c r="N2031" s="282"/>
      <c r="O2031" s="282"/>
      <c r="P2031" s="282"/>
      <c r="Q2031" s="282"/>
      <c r="R2031" s="282"/>
      <c r="S2031" s="282"/>
      <c r="T2031" s="282"/>
      <c r="U2031" s="282"/>
      <c r="V2031" s="282"/>
      <c r="W2031" s="282"/>
      <c r="X2031" s="282"/>
      <c r="Y2031" s="282"/>
      <c r="Z2031" s="282"/>
      <c r="AA2031" s="282"/>
      <c r="AB2031" s="282"/>
      <c r="AC2031" s="282"/>
      <c r="AD2031" s="282"/>
      <c r="AE2031" s="282"/>
      <c r="AF2031" s="282"/>
      <c r="AG2031" s="282"/>
    </row>
    <row r="2153" spans="2:33" ht="15" customHeight="1" x14ac:dyDescent="0.3">
      <c r="B2153" s="282"/>
      <c r="C2153" s="282"/>
      <c r="D2153" s="282"/>
      <c r="E2153" s="282"/>
      <c r="F2153" s="282"/>
      <c r="G2153" s="282"/>
      <c r="H2153" s="282"/>
      <c r="I2153" s="282"/>
      <c r="J2153" s="282"/>
      <c r="K2153" s="282"/>
      <c r="L2153" s="282"/>
      <c r="M2153" s="282"/>
      <c r="N2153" s="282"/>
      <c r="O2153" s="282"/>
      <c r="P2153" s="282"/>
      <c r="Q2153" s="282"/>
      <c r="R2153" s="282"/>
      <c r="S2153" s="282"/>
      <c r="T2153" s="282"/>
      <c r="U2153" s="282"/>
      <c r="V2153" s="282"/>
      <c r="W2153" s="282"/>
      <c r="X2153" s="282"/>
      <c r="Y2153" s="282"/>
      <c r="Z2153" s="282"/>
      <c r="AA2153" s="282"/>
      <c r="AB2153" s="282"/>
      <c r="AC2153" s="282"/>
      <c r="AD2153" s="282"/>
      <c r="AE2153" s="282"/>
      <c r="AF2153" s="282"/>
      <c r="AG2153" s="282"/>
    </row>
    <row r="2317" spans="2:33" ht="15" customHeight="1" x14ac:dyDescent="0.3">
      <c r="B2317" s="282"/>
      <c r="C2317" s="282"/>
      <c r="D2317" s="282"/>
      <c r="E2317" s="282"/>
      <c r="F2317" s="282"/>
      <c r="G2317" s="282"/>
      <c r="H2317" s="282"/>
      <c r="I2317" s="282"/>
      <c r="J2317" s="282"/>
      <c r="K2317" s="282"/>
      <c r="L2317" s="282"/>
      <c r="M2317" s="282"/>
      <c r="N2317" s="282"/>
      <c r="O2317" s="282"/>
      <c r="P2317" s="282"/>
      <c r="Q2317" s="282"/>
      <c r="R2317" s="282"/>
      <c r="S2317" s="282"/>
      <c r="T2317" s="282"/>
      <c r="U2317" s="282"/>
      <c r="V2317" s="282"/>
      <c r="W2317" s="282"/>
      <c r="X2317" s="282"/>
      <c r="Y2317" s="282"/>
      <c r="Z2317" s="282"/>
      <c r="AA2317" s="282"/>
      <c r="AB2317" s="282"/>
      <c r="AC2317" s="282"/>
      <c r="AD2317" s="282"/>
      <c r="AE2317" s="282"/>
      <c r="AF2317" s="282"/>
      <c r="AG2317" s="282"/>
    </row>
    <row r="2419" spans="2:33" ht="15" customHeight="1" x14ac:dyDescent="0.3">
      <c r="B2419" s="282"/>
      <c r="C2419" s="282"/>
      <c r="D2419" s="282"/>
      <c r="E2419" s="282"/>
      <c r="F2419" s="282"/>
      <c r="G2419" s="282"/>
      <c r="H2419" s="282"/>
      <c r="I2419" s="282"/>
      <c r="J2419" s="282"/>
      <c r="K2419" s="282"/>
      <c r="L2419" s="282"/>
      <c r="M2419" s="282"/>
      <c r="N2419" s="282"/>
      <c r="O2419" s="282"/>
      <c r="P2419" s="282"/>
      <c r="Q2419" s="282"/>
      <c r="R2419" s="282"/>
      <c r="S2419" s="282"/>
      <c r="T2419" s="282"/>
      <c r="U2419" s="282"/>
      <c r="V2419" s="282"/>
      <c r="W2419" s="282"/>
      <c r="X2419" s="282"/>
      <c r="Y2419" s="282"/>
      <c r="Z2419" s="282"/>
      <c r="AA2419" s="282"/>
      <c r="AB2419" s="282"/>
      <c r="AC2419" s="282"/>
      <c r="AD2419" s="282"/>
      <c r="AE2419" s="282"/>
      <c r="AF2419" s="282"/>
      <c r="AG2419" s="282"/>
    </row>
    <row r="2509" spans="2:33" ht="15" customHeight="1" x14ac:dyDescent="0.3">
      <c r="B2509" s="282"/>
      <c r="C2509" s="282"/>
      <c r="D2509" s="282"/>
      <c r="E2509" s="282"/>
      <c r="F2509" s="282"/>
      <c r="G2509" s="282"/>
      <c r="H2509" s="282"/>
      <c r="I2509" s="282"/>
      <c r="J2509" s="282"/>
      <c r="K2509" s="282"/>
      <c r="L2509" s="282"/>
      <c r="M2509" s="282"/>
      <c r="N2509" s="282"/>
      <c r="O2509" s="282"/>
      <c r="P2509" s="282"/>
      <c r="Q2509" s="282"/>
      <c r="R2509" s="282"/>
      <c r="S2509" s="282"/>
      <c r="T2509" s="282"/>
      <c r="U2509" s="282"/>
      <c r="V2509" s="282"/>
      <c r="W2509" s="282"/>
      <c r="X2509" s="282"/>
      <c r="Y2509" s="282"/>
      <c r="Z2509" s="282"/>
      <c r="AA2509" s="282"/>
      <c r="AB2509" s="282"/>
      <c r="AC2509" s="282"/>
      <c r="AD2509" s="282"/>
      <c r="AE2509" s="282"/>
      <c r="AF2509" s="282"/>
      <c r="AG2509" s="282"/>
    </row>
    <row r="2598" spans="2:33" ht="15" customHeight="1" x14ac:dyDescent="0.3">
      <c r="B2598" s="282"/>
      <c r="C2598" s="282"/>
      <c r="D2598" s="282"/>
      <c r="E2598" s="282"/>
      <c r="F2598" s="282"/>
      <c r="G2598" s="282"/>
      <c r="H2598" s="282"/>
      <c r="I2598" s="282"/>
      <c r="J2598" s="282"/>
      <c r="K2598" s="282"/>
      <c r="L2598" s="282"/>
      <c r="M2598" s="282"/>
      <c r="N2598" s="282"/>
      <c r="O2598" s="282"/>
      <c r="P2598" s="282"/>
      <c r="Q2598" s="282"/>
      <c r="R2598" s="282"/>
      <c r="S2598" s="282"/>
      <c r="T2598" s="282"/>
      <c r="U2598" s="282"/>
      <c r="V2598" s="282"/>
      <c r="W2598" s="282"/>
      <c r="X2598" s="282"/>
      <c r="Y2598" s="282"/>
      <c r="Z2598" s="282"/>
      <c r="AA2598" s="282"/>
      <c r="AB2598" s="282"/>
      <c r="AC2598" s="282"/>
      <c r="AD2598" s="282"/>
      <c r="AE2598" s="282"/>
      <c r="AF2598" s="282"/>
      <c r="AG2598" s="282"/>
    </row>
    <row r="2719" spans="2:33" ht="15" customHeight="1" x14ac:dyDescent="0.3">
      <c r="B2719" s="282"/>
      <c r="C2719" s="282"/>
      <c r="D2719" s="282"/>
      <c r="E2719" s="282"/>
      <c r="F2719" s="282"/>
      <c r="G2719" s="282"/>
      <c r="H2719" s="282"/>
      <c r="I2719" s="282"/>
      <c r="J2719" s="282"/>
      <c r="K2719" s="282"/>
      <c r="L2719" s="282"/>
      <c r="M2719" s="282"/>
      <c r="N2719" s="282"/>
      <c r="O2719" s="282"/>
      <c r="P2719" s="282"/>
      <c r="Q2719" s="282"/>
      <c r="R2719" s="282"/>
      <c r="S2719" s="282"/>
      <c r="T2719" s="282"/>
      <c r="U2719" s="282"/>
      <c r="V2719" s="282"/>
      <c r="W2719" s="282"/>
      <c r="X2719" s="282"/>
      <c r="Y2719" s="282"/>
      <c r="Z2719" s="282"/>
      <c r="AA2719" s="282"/>
      <c r="AB2719" s="282"/>
      <c r="AC2719" s="282"/>
      <c r="AD2719" s="282"/>
      <c r="AE2719" s="282"/>
      <c r="AF2719" s="282"/>
      <c r="AG2719" s="282"/>
    </row>
    <row r="2837" spans="2:33" ht="15" customHeight="1" x14ac:dyDescent="0.3">
      <c r="B2837" s="282"/>
      <c r="C2837" s="282"/>
      <c r="D2837" s="282"/>
      <c r="E2837" s="282"/>
      <c r="F2837" s="282"/>
      <c r="G2837" s="282"/>
      <c r="H2837" s="282"/>
      <c r="I2837" s="282"/>
      <c r="J2837" s="282"/>
      <c r="K2837" s="282"/>
      <c r="L2837" s="282"/>
      <c r="M2837" s="282"/>
      <c r="N2837" s="282"/>
      <c r="O2837" s="282"/>
      <c r="P2837" s="282"/>
      <c r="Q2837" s="282"/>
      <c r="R2837" s="282"/>
      <c r="S2837" s="282"/>
      <c r="T2837" s="282"/>
      <c r="U2837" s="282"/>
      <c r="V2837" s="282"/>
      <c r="W2837" s="282"/>
      <c r="X2837" s="282"/>
      <c r="Y2837" s="282"/>
      <c r="Z2837" s="282"/>
      <c r="AA2837" s="282"/>
      <c r="AB2837" s="282"/>
      <c r="AC2837" s="282"/>
      <c r="AD2837" s="282"/>
      <c r="AE2837" s="282"/>
      <c r="AF2837" s="282"/>
      <c r="AG2837" s="282"/>
    </row>
  </sheetData>
  <mergeCells count="20">
    <mergeCell ref="B1100:AG1100"/>
    <mergeCell ref="B1227:AG1227"/>
    <mergeCell ref="B1390:AG1390"/>
    <mergeCell ref="B1502:AG1502"/>
    <mergeCell ref="B112:AG112"/>
    <mergeCell ref="B308:AG308"/>
    <mergeCell ref="B511:AG511"/>
    <mergeCell ref="B712:AG712"/>
    <mergeCell ref="B887:AG887"/>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2540"/>
  <sheetViews>
    <sheetView workbookViewId="0">
      <pane xSplit="2" ySplit="1" topLeftCell="C53" activePane="bottomRight" state="frozen"/>
      <selection activeCell="B1" sqref="B1"/>
      <selection pane="topRight" activeCell="B1" sqref="B1"/>
      <selection pane="bottomLeft" activeCell="B1" sqref="B1"/>
      <selection pane="bottomRight" activeCell="C66" sqref="C66"/>
    </sheetView>
  </sheetViews>
  <sheetFormatPr defaultRowHeight="15" customHeight="1" x14ac:dyDescent="0.35"/>
  <cols>
    <col min="1" max="1" width="30.453125" customWidth="1"/>
    <col min="2" max="2" width="49" customWidth="1"/>
  </cols>
  <sheetData>
    <row r="1" spans="1:34" ht="15" customHeight="1" thickBot="1" x14ac:dyDescent="0.4">
      <c r="B1" s="237" t="s">
        <v>645</v>
      </c>
      <c r="C1" s="238">
        <v>2020</v>
      </c>
      <c r="D1" s="238">
        <v>2021</v>
      </c>
      <c r="E1" s="238">
        <v>2022</v>
      </c>
      <c r="F1" s="238">
        <v>2023</v>
      </c>
      <c r="G1" s="238">
        <v>2024</v>
      </c>
      <c r="H1" s="238">
        <v>2025</v>
      </c>
      <c r="I1" s="238">
        <v>2026</v>
      </c>
      <c r="J1" s="238">
        <v>2027</v>
      </c>
      <c r="K1" s="238">
        <v>2028</v>
      </c>
      <c r="L1" s="238">
        <v>2029</v>
      </c>
      <c r="M1" s="238">
        <v>2030</v>
      </c>
      <c r="N1" s="238">
        <v>2031</v>
      </c>
      <c r="O1" s="238">
        <v>2032</v>
      </c>
      <c r="P1" s="238">
        <v>2033</v>
      </c>
      <c r="Q1" s="238">
        <v>2034</v>
      </c>
      <c r="R1" s="238">
        <v>2035</v>
      </c>
      <c r="S1" s="238">
        <v>2036</v>
      </c>
      <c r="T1" s="238">
        <v>2037</v>
      </c>
      <c r="U1" s="238">
        <v>2038</v>
      </c>
      <c r="V1" s="238">
        <v>2039</v>
      </c>
      <c r="W1" s="238">
        <v>2040</v>
      </c>
      <c r="X1" s="238">
        <v>2041</v>
      </c>
      <c r="Y1" s="238">
        <v>2042</v>
      </c>
      <c r="Z1" s="238">
        <v>2043</v>
      </c>
      <c r="AA1" s="238">
        <v>2044</v>
      </c>
      <c r="AB1" s="238">
        <v>2045</v>
      </c>
      <c r="AC1" s="238">
        <v>2046</v>
      </c>
      <c r="AD1" s="238">
        <v>2047</v>
      </c>
      <c r="AE1" s="238">
        <v>2048</v>
      </c>
      <c r="AF1" s="238">
        <v>2049</v>
      </c>
      <c r="AG1" s="238">
        <v>2050</v>
      </c>
    </row>
    <row r="2" spans="1:34" ht="15" customHeight="1" thickTop="1" x14ac:dyDescent="0.35"/>
    <row r="3" spans="1:34" ht="15" customHeight="1" x14ac:dyDescent="0.35">
      <c r="C3" s="239" t="s">
        <v>117</v>
      </c>
      <c r="D3" s="239" t="s">
        <v>636</v>
      </c>
      <c r="E3" s="240"/>
      <c r="F3" s="240"/>
      <c r="G3" s="240"/>
      <c r="H3" s="240"/>
    </row>
    <row r="4" spans="1:34" ht="15" customHeight="1" x14ac:dyDescent="0.35">
      <c r="C4" s="239" t="s">
        <v>118</v>
      </c>
      <c r="D4" s="239" t="s">
        <v>637</v>
      </c>
      <c r="E4" s="240"/>
      <c r="F4" s="240"/>
      <c r="G4" s="239" t="s">
        <v>119</v>
      </c>
      <c r="H4" s="240"/>
    </row>
    <row r="5" spans="1:34" ht="15" customHeight="1" x14ac:dyDescent="0.35">
      <c r="C5" s="239" t="s">
        <v>120</v>
      </c>
      <c r="D5" s="239" t="s">
        <v>638</v>
      </c>
      <c r="E5" s="240"/>
      <c r="F5" s="240"/>
      <c r="G5" s="240"/>
      <c r="H5" s="240"/>
    </row>
    <row r="6" spans="1:34" ht="15" customHeight="1" x14ac:dyDescent="0.35">
      <c r="C6" s="239" t="s">
        <v>121</v>
      </c>
      <c r="D6" s="240"/>
      <c r="E6" s="239" t="s">
        <v>639</v>
      </c>
      <c r="F6" s="240"/>
      <c r="G6" s="240"/>
      <c r="H6" s="240"/>
    </row>
    <row r="10" spans="1:34" ht="15" customHeight="1" x14ac:dyDescent="0.35">
      <c r="A10" s="241" t="s">
        <v>294</v>
      </c>
      <c r="B10" s="242" t="s">
        <v>646</v>
      </c>
      <c r="AH10" s="243" t="s">
        <v>640</v>
      </c>
    </row>
    <row r="11" spans="1:34" ht="15" customHeight="1" x14ac:dyDescent="0.35">
      <c r="B11" s="237" t="s">
        <v>295</v>
      </c>
      <c r="AH11" s="243" t="s">
        <v>641</v>
      </c>
    </row>
    <row r="12" spans="1:34" ht="15" customHeight="1" x14ac:dyDescent="0.35">
      <c r="B12" s="23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43" t="s">
        <v>642</v>
      </c>
    </row>
    <row r="13" spans="1:34" ht="15" customHeight="1" thickBot="1" x14ac:dyDescent="0.4">
      <c r="B13" s="238"/>
      <c r="C13" s="238">
        <v>2020</v>
      </c>
      <c r="D13" s="238">
        <v>2021</v>
      </c>
      <c r="E13" s="238">
        <v>2022</v>
      </c>
      <c r="F13" s="238">
        <v>2023</v>
      </c>
      <c r="G13" s="238">
        <v>2024</v>
      </c>
      <c r="H13" s="238">
        <v>2025</v>
      </c>
      <c r="I13" s="238">
        <v>2026</v>
      </c>
      <c r="J13" s="238">
        <v>2027</v>
      </c>
      <c r="K13" s="238">
        <v>2028</v>
      </c>
      <c r="L13" s="238">
        <v>2029</v>
      </c>
      <c r="M13" s="238">
        <v>2030</v>
      </c>
      <c r="N13" s="238">
        <v>2031</v>
      </c>
      <c r="O13" s="238">
        <v>2032</v>
      </c>
      <c r="P13" s="238">
        <v>2033</v>
      </c>
      <c r="Q13" s="238">
        <v>2034</v>
      </c>
      <c r="R13" s="238">
        <v>2035</v>
      </c>
      <c r="S13" s="238">
        <v>2036</v>
      </c>
      <c r="T13" s="238">
        <v>2037</v>
      </c>
      <c r="U13" s="238">
        <v>2038</v>
      </c>
      <c r="V13" s="238">
        <v>2039</v>
      </c>
      <c r="W13" s="238">
        <v>2040</v>
      </c>
      <c r="X13" s="238">
        <v>2041</v>
      </c>
      <c r="Y13" s="238">
        <v>2042</v>
      </c>
      <c r="Z13" s="238">
        <v>2043</v>
      </c>
      <c r="AA13" s="238">
        <v>2044</v>
      </c>
      <c r="AB13" s="238">
        <v>2045</v>
      </c>
      <c r="AC13" s="238">
        <v>2046</v>
      </c>
      <c r="AD13" s="238">
        <v>2047</v>
      </c>
      <c r="AE13" s="238">
        <v>2048</v>
      </c>
      <c r="AF13" s="238">
        <v>2049</v>
      </c>
      <c r="AG13" s="238">
        <v>2050</v>
      </c>
      <c r="AH13" s="244" t="s">
        <v>643</v>
      </c>
    </row>
    <row r="14" spans="1:34" ht="15" customHeight="1" thickTop="1" x14ac:dyDescent="0.35">
      <c r="B14" s="245" t="s">
        <v>296</v>
      </c>
    </row>
    <row r="15" spans="1:34" ht="15" customHeight="1" x14ac:dyDescent="0.35">
      <c r="B15" s="245" t="s">
        <v>297</v>
      </c>
    </row>
    <row r="16" spans="1:34" ht="15" customHeight="1" x14ac:dyDescent="0.35">
      <c r="A16" s="241" t="s">
        <v>298</v>
      </c>
      <c r="B16" s="246" t="s">
        <v>299</v>
      </c>
      <c r="C16" s="255">
        <v>6.6360000000000001</v>
      </c>
      <c r="D16" s="255">
        <v>6.6360000000000001</v>
      </c>
      <c r="E16" s="255">
        <v>6.6360000000000001</v>
      </c>
      <c r="F16" s="255">
        <v>6.6360000000000001</v>
      </c>
      <c r="G16" s="255">
        <v>6.6360000000000001</v>
      </c>
      <c r="H16" s="255">
        <v>6.6360000000000001</v>
      </c>
      <c r="I16" s="255">
        <v>6.6360000000000001</v>
      </c>
      <c r="J16" s="255">
        <v>6.6360000000000001</v>
      </c>
      <c r="K16" s="255">
        <v>6.6360000000000001</v>
      </c>
      <c r="L16" s="255">
        <v>6.6360000000000001</v>
      </c>
      <c r="M16" s="255">
        <v>6.6360000000000001</v>
      </c>
      <c r="N16" s="255">
        <v>6.6360000000000001</v>
      </c>
      <c r="O16" s="255">
        <v>6.6360000000000001</v>
      </c>
      <c r="P16" s="255">
        <v>6.6360000000000001</v>
      </c>
      <c r="Q16" s="255">
        <v>6.6360000000000001</v>
      </c>
      <c r="R16" s="255">
        <v>6.6360000000000001</v>
      </c>
      <c r="S16" s="255">
        <v>6.6360000000000001</v>
      </c>
      <c r="T16" s="255">
        <v>6.6360000000000001</v>
      </c>
      <c r="U16" s="255">
        <v>6.6360000000000001</v>
      </c>
      <c r="V16" s="255">
        <v>6.6360000000000001</v>
      </c>
      <c r="W16" s="255">
        <v>6.6360000000000001</v>
      </c>
      <c r="X16" s="255">
        <v>6.6360000000000001</v>
      </c>
      <c r="Y16" s="255">
        <v>6.6360000000000001</v>
      </c>
      <c r="Z16" s="255">
        <v>6.6360000000000001</v>
      </c>
      <c r="AA16" s="255">
        <v>6.6360000000000001</v>
      </c>
      <c r="AB16" s="255">
        <v>6.6360000000000001</v>
      </c>
      <c r="AC16" s="255">
        <v>6.6360000000000001</v>
      </c>
      <c r="AD16" s="255">
        <v>6.6360000000000001</v>
      </c>
      <c r="AE16" s="255">
        <v>6.6360000000000001</v>
      </c>
      <c r="AF16" s="255">
        <v>6.6360000000000001</v>
      </c>
      <c r="AG16" s="255">
        <v>6.6360000000000001</v>
      </c>
      <c r="AH16" s="248">
        <v>0</v>
      </c>
    </row>
    <row r="17" spans="1:34" ht="15" customHeight="1" x14ac:dyDescent="0.35">
      <c r="A17" s="241" t="s">
        <v>300</v>
      </c>
      <c r="B17" s="246" t="s">
        <v>301</v>
      </c>
      <c r="C17" s="255">
        <v>5.048</v>
      </c>
      <c r="D17" s="255">
        <v>5.048</v>
      </c>
      <c r="E17" s="255">
        <v>5.048</v>
      </c>
      <c r="F17" s="255">
        <v>5.048</v>
      </c>
      <c r="G17" s="255">
        <v>5.048</v>
      </c>
      <c r="H17" s="255">
        <v>5.048</v>
      </c>
      <c r="I17" s="255">
        <v>5.048</v>
      </c>
      <c r="J17" s="255">
        <v>5.048</v>
      </c>
      <c r="K17" s="255">
        <v>5.048</v>
      </c>
      <c r="L17" s="255">
        <v>5.048</v>
      </c>
      <c r="M17" s="255">
        <v>5.048</v>
      </c>
      <c r="N17" s="255">
        <v>5.048</v>
      </c>
      <c r="O17" s="255">
        <v>5.048</v>
      </c>
      <c r="P17" s="255">
        <v>5.048</v>
      </c>
      <c r="Q17" s="255">
        <v>5.048</v>
      </c>
      <c r="R17" s="255">
        <v>5.048</v>
      </c>
      <c r="S17" s="255">
        <v>5.048</v>
      </c>
      <c r="T17" s="255">
        <v>5.048</v>
      </c>
      <c r="U17" s="255">
        <v>5.048</v>
      </c>
      <c r="V17" s="255">
        <v>5.048</v>
      </c>
      <c r="W17" s="255">
        <v>5.048</v>
      </c>
      <c r="X17" s="255">
        <v>5.048</v>
      </c>
      <c r="Y17" s="255">
        <v>5.048</v>
      </c>
      <c r="Z17" s="255">
        <v>5.048</v>
      </c>
      <c r="AA17" s="255">
        <v>5.048</v>
      </c>
      <c r="AB17" s="255">
        <v>5.048</v>
      </c>
      <c r="AC17" s="255">
        <v>5.048</v>
      </c>
      <c r="AD17" s="255">
        <v>5.048</v>
      </c>
      <c r="AE17" s="255">
        <v>5.048</v>
      </c>
      <c r="AF17" s="255">
        <v>5.048</v>
      </c>
      <c r="AG17" s="255">
        <v>5.048</v>
      </c>
      <c r="AH17" s="248">
        <v>0</v>
      </c>
    </row>
    <row r="18" spans="1:34" ht="15" customHeight="1" x14ac:dyDescent="0.35">
      <c r="A18" s="241" t="s">
        <v>302</v>
      </c>
      <c r="B18" s="246" t="s">
        <v>303</v>
      </c>
      <c r="C18" s="255">
        <v>5.359</v>
      </c>
      <c r="D18" s="255">
        <v>5.359</v>
      </c>
      <c r="E18" s="255">
        <v>5.359</v>
      </c>
      <c r="F18" s="255">
        <v>5.359</v>
      </c>
      <c r="G18" s="255">
        <v>5.359</v>
      </c>
      <c r="H18" s="255">
        <v>5.359</v>
      </c>
      <c r="I18" s="255">
        <v>5.359</v>
      </c>
      <c r="J18" s="255">
        <v>5.359</v>
      </c>
      <c r="K18" s="255">
        <v>5.359</v>
      </c>
      <c r="L18" s="255">
        <v>5.359</v>
      </c>
      <c r="M18" s="255">
        <v>5.359</v>
      </c>
      <c r="N18" s="255">
        <v>5.359</v>
      </c>
      <c r="O18" s="255">
        <v>5.359</v>
      </c>
      <c r="P18" s="255">
        <v>5.359</v>
      </c>
      <c r="Q18" s="255">
        <v>5.359</v>
      </c>
      <c r="R18" s="255">
        <v>5.359</v>
      </c>
      <c r="S18" s="255">
        <v>5.359</v>
      </c>
      <c r="T18" s="255">
        <v>5.359</v>
      </c>
      <c r="U18" s="255">
        <v>5.359</v>
      </c>
      <c r="V18" s="255">
        <v>5.359</v>
      </c>
      <c r="W18" s="255">
        <v>5.359</v>
      </c>
      <c r="X18" s="255">
        <v>5.359</v>
      </c>
      <c r="Y18" s="255">
        <v>5.359</v>
      </c>
      <c r="Z18" s="255">
        <v>5.359</v>
      </c>
      <c r="AA18" s="255">
        <v>5.359</v>
      </c>
      <c r="AB18" s="255">
        <v>5.359</v>
      </c>
      <c r="AC18" s="255">
        <v>5.359</v>
      </c>
      <c r="AD18" s="255">
        <v>5.359</v>
      </c>
      <c r="AE18" s="255">
        <v>5.359</v>
      </c>
      <c r="AF18" s="255">
        <v>5.359</v>
      </c>
      <c r="AG18" s="255">
        <v>5.359</v>
      </c>
      <c r="AH18" s="248">
        <v>0</v>
      </c>
    </row>
    <row r="19" spans="1:34" ht="15" customHeight="1" x14ac:dyDescent="0.35">
      <c r="A19" s="241" t="s">
        <v>304</v>
      </c>
      <c r="B19" s="246" t="s">
        <v>305</v>
      </c>
      <c r="C19" s="255">
        <v>5.8250000000000002</v>
      </c>
      <c r="D19" s="255">
        <v>5.8250000000000002</v>
      </c>
      <c r="E19" s="255">
        <v>5.8250000000000002</v>
      </c>
      <c r="F19" s="255">
        <v>5.8250000000000002</v>
      </c>
      <c r="G19" s="255">
        <v>5.8250000000000002</v>
      </c>
      <c r="H19" s="255">
        <v>5.8250000000000002</v>
      </c>
      <c r="I19" s="255">
        <v>5.8250000000000002</v>
      </c>
      <c r="J19" s="255">
        <v>5.8250000000000002</v>
      </c>
      <c r="K19" s="255">
        <v>5.8250000000000002</v>
      </c>
      <c r="L19" s="255">
        <v>5.8250000000000002</v>
      </c>
      <c r="M19" s="255">
        <v>5.8250000000000002</v>
      </c>
      <c r="N19" s="255">
        <v>5.8250000000000002</v>
      </c>
      <c r="O19" s="255">
        <v>5.8250000000000002</v>
      </c>
      <c r="P19" s="255">
        <v>5.8250000000000002</v>
      </c>
      <c r="Q19" s="255">
        <v>5.8250000000000002</v>
      </c>
      <c r="R19" s="255">
        <v>5.8250000000000002</v>
      </c>
      <c r="S19" s="255">
        <v>5.8250000000000002</v>
      </c>
      <c r="T19" s="255">
        <v>5.8250000000000002</v>
      </c>
      <c r="U19" s="255">
        <v>5.8250000000000002</v>
      </c>
      <c r="V19" s="255">
        <v>5.8250000000000002</v>
      </c>
      <c r="W19" s="255">
        <v>5.8250000000000002</v>
      </c>
      <c r="X19" s="255">
        <v>5.8250000000000002</v>
      </c>
      <c r="Y19" s="255">
        <v>5.8250000000000002</v>
      </c>
      <c r="Z19" s="255">
        <v>5.8250000000000002</v>
      </c>
      <c r="AA19" s="255">
        <v>5.8250000000000002</v>
      </c>
      <c r="AB19" s="255">
        <v>5.8250000000000002</v>
      </c>
      <c r="AC19" s="255">
        <v>5.8250000000000002</v>
      </c>
      <c r="AD19" s="255">
        <v>5.8250000000000002</v>
      </c>
      <c r="AE19" s="255">
        <v>5.8250000000000002</v>
      </c>
      <c r="AF19" s="255">
        <v>5.8250000000000002</v>
      </c>
      <c r="AG19" s="255">
        <v>5.8250000000000002</v>
      </c>
      <c r="AH19" s="248">
        <v>0</v>
      </c>
    </row>
    <row r="20" spans="1:34" ht="15" customHeight="1" x14ac:dyDescent="0.35">
      <c r="A20" s="241" t="s">
        <v>306</v>
      </c>
      <c r="B20" s="246" t="s">
        <v>307</v>
      </c>
      <c r="C20" s="255">
        <v>5.7722249999999997</v>
      </c>
      <c r="D20" s="255">
        <v>5.7704339999999998</v>
      </c>
      <c r="E20" s="255">
        <v>5.7694679999999998</v>
      </c>
      <c r="F20" s="255">
        <v>5.7695970000000001</v>
      </c>
      <c r="G20" s="255">
        <v>5.7700829999999996</v>
      </c>
      <c r="H20" s="255">
        <v>5.7697419999999999</v>
      </c>
      <c r="I20" s="255">
        <v>5.7699959999999999</v>
      </c>
      <c r="J20" s="255">
        <v>5.7706080000000002</v>
      </c>
      <c r="K20" s="255">
        <v>5.7698460000000003</v>
      </c>
      <c r="L20" s="255">
        <v>5.7701969999999996</v>
      </c>
      <c r="M20" s="255">
        <v>5.7697099999999999</v>
      </c>
      <c r="N20" s="255">
        <v>5.7698</v>
      </c>
      <c r="O20" s="255">
        <v>5.7694869999999998</v>
      </c>
      <c r="P20" s="255">
        <v>5.7695980000000002</v>
      </c>
      <c r="Q20" s="255">
        <v>5.7694359999999998</v>
      </c>
      <c r="R20" s="255">
        <v>5.7696139999999998</v>
      </c>
      <c r="S20" s="255">
        <v>5.7701029999999998</v>
      </c>
      <c r="T20" s="255">
        <v>5.769971</v>
      </c>
      <c r="U20" s="255">
        <v>5.7701409999999997</v>
      </c>
      <c r="V20" s="255">
        <v>5.7698689999999999</v>
      </c>
      <c r="W20" s="255">
        <v>5.770143</v>
      </c>
      <c r="X20" s="255">
        <v>5.7702980000000004</v>
      </c>
      <c r="Y20" s="255">
        <v>5.7705109999999999</v>
      </c>
      <c r="Z20" s="255">
        <v>5.7700509999999996</v>
      </c>
      <c r="AA20" s="255">
        <v>5.7695379999999998</v>
      </c>
      <c r="AB20" s="255">
        <v>5.7692560000000004</v>
      </c>
      <c r="AC20" s="255">
        <v>5.770041</v>
      </c>
      <c r="AD20" s="255">
        <v>5.7690229999999998</v>
      </c>
      <c r="AE20" s="255">
        <v>5.7687850000000003</v>
      </c>
      <c r="AF20" s="255">
        <v>5.7686109999999999</v>
      </c>
      <c r="AG20" s="255">
        <v>5.7680179999999996</v>
      </c>
      <c r="AH20" s="248">
        <v>-2.4000000000000001E-5</v>
      </c>
    </row>
    <row r="21" spans="1:34" ht="15" customHeight="1" x14ac:dyDescent="0.35">
      <c r="A21" s="241" t="s">
        <v>308</v>
      </c>
      <c r="B21" s="246" t="s">
        <v>309</v>
      </c>
      <c r="C21" s="255">
        <v>5.7722249999999997</v>
      </c>
      <c r="D21" s="255">
        <v>5.7704339999999998</v>
      </c>
      <c r="E21" s="255">
        <v>5.7694679999999998</v>
      </c>
      <c r="F21" s="255">
        <v>5.7695970000000001</v>
      </c>
      <c r="G21" s="255">
        <v>5.7700829999999996</v>
      </c>
      <c r="H21" s="255">
        <v>5.7697419999999999</v>
      </c>
      <c r="I21" s="255">
        <v>5.7699959999999999</v>
      </c>
      <c r="J21" s="255">
        <v>5.7706080000000002</v>
      </c>
      <c r="K21" s="255">
        <v>5.7698460000000003</v>
      </c>
      <c r="L21" s="255">
        <v>5.7701969999999996</v>
      </c>
      <c r="M21" s="255">
        <v>5.7697099999999999</v>
      </c>
      <c r="N21" s="255">
        <v>5.7698</v>
      </c>
      <c r="O21" s="255">
        <v>5.7694869999999998</v>
      </c>
      <c r="P21" s="255">
        <v>5.7695980000000002</v>
      </c>
      <c r="Q21" s="255">
        <v>5.7694359999999998</v>
      </c>
      <c r="R21" s="255">
        <v>5.7696139999999998</v>
      </c>
      <c r="S21" s="255">
        <v>5.7701029999999998</v>
      </c>
      <c r="T21" s="255">
        <v>5.769971</v>
      </c>
      <c r="U21" s="255">
        <v>5.7701409999999997</v>
      </c>
      <c r="V21" s="255">
        <v>5.7698689999999999</v>
      </c>
      <c r="W21" s="255">
        <v>5.770143</v>
      </c>
      <c r="X21" s="255">
        <v>5.7702980000000004</v>
      </c>
      <c r="Y21" s="255">
        <v>5.7705109999999999</v>
      </c>
      <c r="Z21" s="255">
        <v>5.7700509999999996</v>
      </c>
      <c r="AA21" s="255">
        <v>5.7695379999999998</v>
      </c>
      <c r="AB21" s="255">
        <v>5.7692560000000004</v>
      </c>
      <c r="AC21" s="255">
        <v>5.770041</v>
      </c>
      <c r="AD21" s="255">
        <v>5.7690229999999998</v>
      </c>
      <c r="AE21" s="255">
        <v>5.7687850000000003</v>
      </c>
      <c r="AF21" s="255">
        <v>5.7686109999999999</v>
      </c>
      <c r="AG21" s="255">
        <v>5.7680179999999996</v>
      </c>
      <c r="AH21" s="248">
        <v>-2.4000000000000001E-5</v>
      </c>
    </row>
    <row r="22" spans="1:34" ht="15" customHeight="1" x14ac:dyDescent="0.35">
      <c r="A22" s="241" t="s">
        <v>310</v>
      </c>
      <c r="B22" s="246" t="s">
        <v>311</v>
      </c>
      <c r="C22" s="255">
        <v>5.7722249999999997</v>
      </c>
      <c r="D22" s="255">
        <v>5.7704339999999998</v>
      </c>
      <c r="E22" s="255">
        <v>5.7694679999999998</v>
      </c>
      <c r="F22" s="255">
        <v>5.7695970000000001</v>
      </c>
      <c r="G22" s="255">
        <v>5.7700829999999996</v>
      </c>
      <c r="H22" s="255">
        <v>5.7697419999999999</v>
      </c>
      <c r="I22" s="255">
        <v>5.7699959999999999</v>
      </c>
      <c r="J22" s="255">
        <v>5.7706080000000002</v>
      </c>
      <c r="K22" s="255">
        <v>5.7698460000000003</v>
      </c>
      <c r="L22" s="255">
        <v>5.7701969999999996</v>
      </c>
      <c r="M22" s="255">
        <v>5.7697099999999999</v>
      </c>
      <c r="N22" s="255">
        <v>5.7698</v>
      </c>
      <c r="O22" s="255">
        <v>5.7694869999999998</v>
      </c>
      <c r="P22" s="255">
        <v>5.7695980000000002</v>
      </c>
      <c r="Q22" s="255">
        <v>5.7694359999999998</v>
      </c>
      <c r="R22" s="255">
        <v>5.7696139999999998</v>
      </c>
      <c r="S22" s="255">
        <v>5.7701029999999998</v>
      </c>
      <c r="T22" s="255">
        <v>5.769971</v>
      </c>
      <c r="U22" s="255">
        <v>5.7701409999999997</v>
      </c>
      <c r="V22" s="255">
        <v>5.7698689999999999</v>
      </c>
      <c r="W22" s="255">
        <v>5.770143</v>
      </c>
      <c r="X22" s="255">
        <v>5.7702980000000004</v>
      </c>
      <c r="Y22" s="255">
        <v>5.7705109999999999</v>
      </c>
      <c r="Z22" s="255">
        <v>5.7700509999999996</v>
      </c>
      <c r="AA22" s="255">
        <v>5.7695379999999998</v>
      </c>
      <c r="AB22" s="255">
        <v>5.7692560000000004</v>
      </c>
      <c r="AC22" s="255">
        <v>5.770041</v>
      </c>
      <c r="AD22" s="255">
        <v>5.7690229999999998</v>
      </c>
      <c r="AE22" s="255">
        <v>5.7687850000000003</v>
      </c>
      <c r="AF22" s="255">
        <v>5.7686109999999999</v>
      </c>
      <c r="AG22" s="255">
        <v>5.7680179999999996</v>
      </c>
      <c r="AH22" s="248">
        <v>-2.4000000000000001E-5</v>
      </c>
    </row>
    <row r="23" spans="1:34" ht="15" customHeight="1" x14ac:dyDescent="0.35">
      <c r="A23" s="241" t="s">
        <v>312</v>
      </c>
      <c r="B23" s="246" t="s">
        <v>313</v>
      </c>
      <c r="C23" s="255">
        <v>5.7722249999999997</v>
      </c>
      <c r="D23" s="255">
        <v>5.7704339999999998</v>
      </c>
      <c r="E23" s="255">
        <v>5.7694679999999998</v>
      </c>
      <c r="F23" s="255">
        <v>5.7695970000000001</v>
      </c>
      <c r="G23" s="255">
        <v>5.7700829999999996</v>
      </c>
      <c r="H23" s="255">
        <v>5.7697419999999999</v>
      </c>
      <c r="I23" s="255">
        <v>5.7699959999999999</v>
      </c>
      <c r="J23" s="255">
        <v>5.7706080000000002</v>
      </c>
      <c r="K23" s="255">
        <v>5.7698460000000003</v>
      </c>
      <c r="L23" s="255">
        <v>5.7701969999999996</v>
      </c>
      <c r="M23" s="255">
        <v>5.7697099999999999</v>
      </c>
      <c r="N23" s="255">
        <v>5.7698</v>
      </c>
      <c r="O23" s="255">
        <v>5.7694869999999998</v>
      </c>
      <c r="P23" s="255">
        <v>5.7695980000000002</v>
      </c>
      <c r="Q23" s="255">
        <v>5.7694359999999998</v>
      </c>
      <c r="R23" s="255">
        <v>5.7696139999999998</v>
      </c>
      <c r="S23" s="255">
        <v>5.7701029999999998</v>
      </c>
      <c r="T23" s="255">
        <v>5.769971</v>
      </c>
      <c r="U23" s="255">
        <v>5.7701409999999997</v>
      </c>
      <c r="V23" s="255">
        <v>5.7698689999999999</v>
      </c>
      <c r="W23" s="255">
        <v>5.770143</v>
      </c>
      <c r="X23" s="255">
        <v>5.7702980000000004</v>
      </c>
      <c r="Y23" s="255">
        <v>5.7705109999999999</v>
      </c>
      <c r="Z23" s="255">
        <v>5.7700509999999996</v>
      </c>
      <c r="AA23" s="255">
        <v>5.7695379999999998</v>
      </c>
      <c r="AB23" s="255">
        <v>5.7692560000000004</v>
      </c>
      <c r="AC23" s="255">
        <v>5.770041</v>
      </c>
      <c r="AD23" s="255">
        <v>5.7690229999999998</v>
      </c>
      <c r="AE23" s="255">
        <v>5.7687850000000003</v>
      </c>
      <c r="AF23" s="255">
        <v>5.7686109999999999</v>
      </c>
      <c r="AG23" s="255">
        <v>5.7680179999999996</v>
      </c>
      <c r="AH23" s="248">
        <v>-2.4000000000000001E-5</v>
      </c>
    </row>
    <row r="24" spans="1:34" ht="15" customHeight="1" x14ac:dyDescent="0.35">
      <c r="A24" s="241" t="s">
        <v>314</v>
      </c>
      <c r="B24" s="246" t="s">
        <v>315</v>
      </c>
      <c r="C24" s="255">
        <v>5.7722249999999997</v>
      </c>
      <c r="D24" s="255">
        <v>5.7704339999999998</v>
      </c>
      <c r="E24" s="255">
        <v>5.7694679999999998</v>
      </c>
      <c r="F24" s="255">
        <v>5.7695970000000001</v>
      </c>
      <c r="G24" s="255">
        <v>5.7700829999999996</v>
      </c>
      <c r="H24" s="255">
        <v>5.7697419999999999</v>
      </c>
      <c r="I24" s="255">
        <v>5.7699959999999999</v>
      </c>
      <c r="J24" s="255">
        <v>5.7706080000000002</v>
      </c>
      <c r="K24" s="255">
        <v>5.7698460000000003</v>
      </c>
      <c r="L24" s="255">
        <v>5.7701969999999996</v>
      </c>
      <c r="M24" s="255">
        <v>5.7697099999999999</v>
      </c>
      <c r="N24" s="255">
        <v>5.7698</v>
      </c>
      <c r="O24" s="255">
        <v>5.7694869999999998</v>
      </c>
      <c r="P24" s="255">
        <v>5.7695980000000002</v>
      </c>
      <c r="Q24" s="255">
        <v>5.7694359999999998</v>
      </c>
      <c r="R24" s="255">
        <v>5.7696139999999998</v>
      </c>
      <c r="S24" s="255">
        <v>5.7701029999999998</v>
      </c>
      <c r="T24" s="255">
        <v>5.769971</v>
      </c>
      <c r="U24" s="255">
        <v>5.7701409999999997</v>
      </c>
      <c r="V24" s="255">
        <v>5.7698689999999999</v>
      </c>
      <c r="W24" s="255">
        <v>5.770143</v>
      </c>
      <c r="X24" s="255">
        <v>5.7702980000000004</v>
      </c>
      <c r="Y24" s="255">
        <v>5.7705109999999999</v>
      </c>
      <c r="Z24" s="255">
        <v>5.7700509999999996</v>
      </c>
      <c r="AA24" s="255">
        <v>5.7695379999999998</v>
      </c>
      <c r="AB24" s="255">
        <v>5.7692560000000004</v>
      </c>
      <c r="AC24" s="255">
        <v>5.770041</v>
      </c>
      <c r="AD24" s="255">
        <v>5.7690229999999998</v>
      </c>
      <c r="AE24" s="255">
        <v>5.7687850000000003</v>
      </c>
      <c r="AF24" s="255">
        <v>5.7686109999999999</v>
      </c>
      <c r="AG24" s="255">
        <v>5.7680179999999996</v>
      </c>
      <c r="AH24" s="248">
        <v>-2.4000000000000001E-5</v>
      </c>
    </row>
    <row r="25" spans="1:34" ht="15" customHeight="1" x14ac:dyDescent="0.35">
      <c r="A25" s="241" t="s">
        <v>316</v>
      </c>
      <c r="B25" s="246" t="s">
        <v>317</v>
      </c>
      <c r="C25" s="255">
        <v>5.7722259999999999</v>
      </c>
      <c r="D25" s="255">
        <v>5.7704339999999998</v>
      </c>
      <c r="E25" s="255">
        <v>5.7694679999999998</v>
      </c>
      <c r="F25" s="255">
        <v>5.7695970000000001</v>
      </c>
      <c r="G25" s="255">
        <v>5.7700829999999996</v>
      </c>
      <c r="H25" s="255">
        <v>5.7697419999999999</v>
      </c>
      <c r="I25" s="255">
        <v>5.769997</v>
      </c>
      <c r="J25" s="255">
        <v>5.770607</v>
      </c>
      <c r="K25" s="255">
        <v>5.7698450000000001</v>
      </c>
      <c r="L25" s="255">
        <v>5.7701960000000003</v>
      </c>
      <c r="M25" s="255">
        <v>5.7697099999999999</v>
      </c>
      <c r="N25" s="255">
        <v>5.7698</v>
      </c>
      <c r="O25" s="255">
        <v>5.7694869999999998</v>
      </c>
      <c r="P25" s="255">
        <v>5.7695980000000002</v>
      </c>
      <c r="Q25" s="255">
        <v>5.7694359999999998</v>
      </c>
      <c r="R25" s="255">
        <v>5.7696139999999998</v>
      </c>
      <c r="S25" s="255">
        <v>5.7701029999999998</v>
      </c>
      <c r="T25" s="255">
        <v>5.769971</v>
      </c>
      <c r="U25" s="255">
        <v>5.7701409999999997</v>
      </c>
      <c r="V25" s="255">
        <v>5.7698689999999999</v>
      </c>
      <c r="W25" s="255">
        <v>5.770143</v>
      </c>
      <c r="X25" s="255">
        <v>5.7702980000000004</v>
      </c>
      <c r="Y25" s="255">
        <v>5.7705109999999999</v>
      </c>
      <c r="Z25" s="255">
        <v>5.7700509999999996</v>
      </c>
      <c r="AA25" s="255">
        <v>5.7695369999999997</v>
      </c>
      <c r="AB25" s="255">
        <v>5.7692560000000004</v>
      </c>
      <c r="AC25" s="255">
        <v>5.7700420000000001</v>
      </c>
      <c r="AD25" s="255">
        <v>5.7690229999999998</v>
      </c>
      <c r="AE25" s="255">
        <v>5.7687850000000003</v>
      </c>
      <c r="AF25" s="255">
        <v>5.7686109999999999</v>
      </c>
      <c r="AG25" s="255">
        <v>5.7680179999999996</v>
      </c>
      <c r="AH25" s="248">
        <v>-2.4000000000000001E-5</v>
      </c>
    </row>
    <row r="26" spans="1:34" ht="15" customHeight="1" x14ac:dyDescent="0.35">
      <c r="A26" s="241" t="s">
        <v>318</v>
      </c>
      <c r="B26" s="246" t="s">
        <v>319</v>
      </c>
      <c r="C26" s="255">
        <v>5.8170000000000002</v>
      </c>
      <c r="D26" s="255">
        <v>5.8170000000000002</v>
      </c>
      <c r="E26" s="255">
        <v>5.8170000000000002</v>
      </c>
      <c r="F26" s="255">
        <v>5.8170000000000002</v>
      </c>
      <c r="G26" s="255">
        <v>5.8170000000000002</v>
      </c>
      <c r="H26" s="255">
        <v>5.8170000000000002</v>
      </c>
      <c r="I26" s="255">
        <v>5.8170000000000002</v>
      </c>
      <c r="J26" s="255">
        <v>5.8170000000000002</v>
      </c>
      <c r="K26" s="255">
        <v>5.8170000000000002</v>
      </c>
      <c r="L26" s="255">
        <v>5.8170000000000002</v>
      </c>
      <c r="M26" s="255">
        <v>5.8170000000000002</v>
      </c>
      <c r="N26" s="255">
        <v>5.8170000000000002</v>
      </c>
      <c r="O26" s="255">
        <v>5.8170000000000002</v>
      </c>
      <c r="P26" s="255">
        <v>5.8170000000000002</v>
      </c>
      <c r="Q26" s="255">
        <v>5.8170000000000002</v>
      </c>
      <c r="R26" s="255">
        <v>5.8170000000000002</v>
      </c>
      <c r="S26" s="255">
        <v>5.8170000000000002</v>
      </c>
      <c r="T26" s="255">
        <v>5.8170000000000002</v>
      </c>
      <c r="U26" s="255">
        <v>5.8170000000000002</v>
      </c>
      <c r="V26" s="255">
        <v>5.8170000000000002</v>
      </c>
      <c r="W26" s="255">
        <v>5.8170000000000002</v>
      </c>
      <c r="X26" s="255">
        <v>5.8170000000000002</v>
      </c>
      <c r="Y26" s="255">
        <v>5.8170000000000002</v>
      </c>
      <c r="Z26" s="255">
        <v>5.8170000000000002</v>
      </c>
      <c r="AA26" s="255">
        <v>5.8170000000000002</v>
      </c>
      <c r="AB26" s="255">
        <v>5.8170000000000002</v>
      </c>
      <c r="AC26" s="255">
        <v>5.8170000000000002</v>
      </c>
      <c r="AD26" s="255">
        <v>5.8170000000000002</v>
      </c>
      <c r="AE26" s="255">
        <v>5.8170000000000002</v>
      </c>
      <c r="AF26" s="255">
        <v>5.8170000000000002</v>
      </c>
      <c r="AG26" s="255">
        <v>5.8170000000000002</v>
      </c>
      <c r="AH26" s="248">
        <v>0</v>
      </c>
    </row>
    <row r="27" spans="1:34" ht="15" customHeight="1" x14ac:dyDescent="0.35">
      <c r="A27" s="241" t="s">
        <v>320</v>
      </c>
      <c r="B27" s="246" t="s">
        <v>321</v>
      </c>
      <c r="C27" s="255">
        <v>5.77</v>
      </c>
      <c r="D27" s="255">
        <v>5.77</v>
      </c>
      <c r="E27" s="255">
        <v>5.77</v>
      </c>
      <c r="F27" s="255">
        <v>5.77</v>
      </c>
      <c r="G27" s="255">
        <v>5.77</v>
      </c>
      <c r="H27" s="255">
        <v>5.77</v>
      </c>
      <c r="I27" s="255">
        <v>5.77</v>
      </c>
      <c r="J27" s="255">
        <v>5.77</v>
      </c>
      <c r="K27" s="255">
        <v>5.77</v>
      </c>
      <c r="L27" s="255">
        <v>5.77</v>
      </c>
      <c r="M27" s="255">
        <v>5.77</v>
      </c>
      <c r="N27" s="255">
        <v>5.77</v>
      </c>
      <c r="O27" s="255">
        <v>5.77</v>
      </c>
      <c r="P27" s="255">
        <v>5.77</v>
      </c>
      <c r="Q27" s="255">
        <v>5.77</v>
      </c>
      <c r="R27" s="255">
        <v>5.77</v>
      </c>
      <c r="S27" s="255">
        <v>5.77</v>
      </c>
      <c r="T27" s="255">
        <v>5.77</v>
      </c>
      <c r="U27" s="255">
        <v>5.77</v>
      </c>
      <c r="V27" s="255">
        <v>5.77</v>
      </c>
      <c r="W27" s="255">
        <v>5.77</v>
      </c>
      <c r="X27" s="255">
        <v>5.77</v>
      </c>
      <c r="Y27" s="255">
        <v>5.77</v>
      </c>
      <c r="Z27" s="255">
        <v>5.77</v>
      </c>
      <c r="AA27" s="255">
        <v>5.77</v>
      </c>
      <c r="AB27" s="255">
        <v>5.77</v>
      </c>
      <c r="AC27" s="255">
        <v>5.77</v>
      </c>
      <c r="AD27" s="255">
        <v>5.77</v>
      </c>
      <c r="AE27" s="255">
        <v>5.77</v>
      </c>
      <c r="AF27" s="255">
        <v>5.77</v>
      </c>
      <c r="AG27" s="255">
        <v>5.77</v>
      </c>
      <c r="AH27" s="248">
        <v>0</v>
      </c>
    </row>
    <row r="28" spans="1:34" ht="15" customHeight="1" x14ac:dyDescent="0.35">
      <c r="A28" s="241" t="s">
        <v>322</v>
      </c>
      <c r="B28" s="246" t="s">
        <v>323</v>
      </c>
      <c r="C28" s="255">
        <v>3.5630000000000002</v>
      </c>
      <c r="D28" s="255">
        <v>3.5630000000000002</v>
      </c>
      <c r="E28" s="255">
        <v>3.5630000000000002</v>
      </c>
      <c r="F28" s="255">
        <v>3.5630000000000002</v>
      </c>
      <c r="G28" s="255">
        <v>3.5630000000000002</v>
      </c>
      <c r="H28" s="255">
        <v>3.5630000000000002</v>
      </c>
      <c r="I28" s="255">
        <v>3.5630000000000002</v>
      </c>
      <c r="J28" s="255">
        <v>3.5630000000000002</v>
      </c>
      <c r="K28" s="255">
        <v>3.5630000000000002</v>
      </c>
      <c r="L28" s="255">
        <v>3.5630000000000002</v>
      </c>
      <c r="M28" s="255">
        <v>3.5630000000000002</v>
      </c>
      <c r="N28" s="255">
        <v>3.5630000000000002</v>
      </c>
      <c r="O28" s="255">
        <v>3.5630000000000002</v>
      </c>
      <c r="P28" s="255">
        <v>3.5630000000000002</v>
      </c>
      <c r="Q28" s="255">
        <v>3.5630000000000002</v>
      </c>
      <c r="R28" s="255">
        <v>3.5630000000000002</v>
      </c>
      <c r="S28" s="255">
        <v>3.5630000000000002</v>
      </c>
      <c r="T28" s="255">
        <v>3.5630000000000002</v>
      </c>
      <c r="U28" s="255">
        <v>3.5630000000000002</v>
      </c>
      <c r="V28" s="255">
        <v>3.5630000000000002</v>
      </c>
      <c r="W28" s="255">
        <v>3.5630000000000002</v>
      </c>
      <c r="X28" s="255">
        <v>3.5630000000000002</v>
      </c>
      <c r="Y28" s="255">
        <v>3.5630000000000002</v>
      </c>
      <c r="Z28" s="255">
        <v>3.5630000000000002</v>
      </c>
      <c r="AA28" s="255">
        <v>3.5630000000000002</v>
      </c>
      <c r="AB28" s="255">
        <v>3.5630000000000002</v>
      </c>
      <c r="AC28" s="255">
        <v>3.5630000000000002</v>
      </c>
      <c r="AD28" s="255">
        <v>3.5630000000000002</v>
      </c>
      <c r="AE28" s="255">
        <v>3.5630000000000002</v>
      </c>
      <c r="AF28" s="255">
        <v>3.5630000000000002</v>
      </c>
      <c r="AG28" s="255">
        <v>3.5630000000000002</v>
      </c>
      <c r="AH28" s="248">
        <v>0</v>
      </c>
    </row>
    <row r="29" spans="1:34" ht="15" customHeight="1" x14ac:dyDescent="0.35">
      <c r="A29" s="241" t="s">
        <v>324</v>
      </c>
      <c r="B29" s="246" t="s">
        <v>325</v>
      </c>
      <c r="C29" s="255">
        <v>3.9944130000000002</v>
      </c>
      <c r="D29" s="255">
        <v>3.9944130000000002</v>
      </c>
      <c r="E29" s="255">
        <v>3.9944130000000002</v>
      </c>
      <c r="F29" s="255">
        <v>3.9944130000000002</v>
      </c>
      <c r="G29" s="255">
        <v>3.9944130000000002</v>
      </c>
      <c r="H29" s="255">
        <v>3.9944130000000002</v>
      </c>
      <c r="I29" s="255">
        <v>3.9944130000000002</v>
      </c>
      <c r="J29" s="255">
        <v>3.9944130000000002</v>
      </c>
      <c r="K29" s="255">
        <v>3.9944130000000002</v>
      </c>
      <c r="L29" s="255">
        <v>3.9944130000000002</v>
      </c>
      <c r="M29" s="255">
        <v>3.9944130000000002</v>
      </c>
      <c r="N29" s="255">
        <v>3.9944130000000002</v>
      </c>
      <c r="O29" s="255">
        <v>3.9944130000000002</v>
      </c>
      <c r="P29" s="255">
        <v>3.9944130000000002</v>
      </c>
      <c r="Q29" s="255">
        <v>3.9944130000000002</v>
      </c>
      <c r="R29" s="255">
        <v>3.9944130000000002</v>
      </c>
      <c r="S29" s="255">
        <v>3.9944130000000002</v>
      </c>
      <c r="T29" s="255">
        <v>3.9944130000000002</v>
      </c>
      <c r="U29" s="255">
        <v>3.9944130000000002</v>
      </c>
      <c r="V29" s="255">
        <v>3.9944130000000002</v>
      </c>
      <c r="W29" s="255">
        <v>3.9944130000000002</v>
      </c>
      <c r="X29" s="255">
        <v>3.9944130000000002</v>
      </c>
      <c r="Y29" s="255">
        <v>3.9944130000000002</v>
      </c>
      <c r="Z29" s="255">
        <v>3.9944130000000002</v>
      </c>
      <c r="AA29" s="255">
        <v>3.9944130000000002</v>
      </c>
      <c r="AB29" s="255">
        <v>3.9944130000000002</v>
      </c>
      <c r="AC29" s="255">
        <v>3.9944130000000002</v>
      </c>
      <c r="AD29" s="255">
        <v>3.9944130000000002</v>
      </c>
      <c r="AE29" s="255">
        <v>3.9944130000000002</v>
      </c>
      <c r="AF29" s="255">
        <v>3.9944130000000002</v>
      </c>
      <c r="AG29" s="255">
        <v>3.9944130000000002</v>
      </c>
      <c r="AH29" s="248">
        <v>0</v>
      </c>
    </row>
    <row r="30" spans="1:34" ht="15" customHeight="1" x14ac:dyDescent="0.35">
      <c r="A30" s="241" t="s">
        <v>326</v>
      </c>
      <c r="B30" s="246" t="s">
        <v>327</v>
      </c>
      <c r="C30" s="255">
        <v>5.67</v>
      </c>
      <c r="D30" s="255">
        <v>5.67</v>
      </c>
      <c r="E30" s="255">
        <v>5.67</v>
      </c>
      <c r="F30" s="255">
        <v>5.67</v>
      </c>
      <c r="G30" s="255">
        <v>5.67</v>
      </c>
      <c r="H30" s="255">
        <v>5.67</v>
      </c>
      <c r="I30" s="255">
        <v>5.67</v>
      </c>
      <c r="J30" s="255">
        <v>5.67</v>
      </c>
      <c r="K30" s="255">
        <v>5.67</v>
      </c>
      <c r="L30" s="255">
        <v>5.67</v>
      </c>
      <c r="M30" s="255">
        <v>5.67</v>
      </c>
      <c r="N30" s="255">
        <v>5.67</v>
      </c>
      <c r="O30" s="255">
        <v>5.67</v>
      </c>
      <c r="P30" s="255">
        <v>5.67</v>
      </c>
      <c r="Q30" s="255">
        <v>5.67</v>
      </c>
      <c r="R30" s="255">
        <v>5.67</v>
      </c>
      <c r="S30" s="255">
        <v>5.67</v>
      </c>
      <c r="T30" s="255">
        <v>5.67</v>
      </c>
      <c r="U30" s="255">
        <v>5.67</v>
      </c>
      <c r="V30" s="255">
        <v>5.67</v>
      </c>
      <c r="W30" s="255">
        <v>5.67</v>
      </c>
      <c r="X30" s="255">
        <v>5.67</v>
      </c>
      <c r="Y30" s="255">
        <v>5.67</v>
      </c>
      <c r="Z30" s="255">
        <v>5.67</v>
      </c>
      <c r="AA30" s="255">
        <v>5.67</v>
      </c>
      <c r="AB30" s="255">
        <v>5.67</v>
      </c>
      <c r="AC30" s="255">
        <v>5.67</v>
      </c>
      <c r="AD30" s="255">
        <v>5.67</v>
      </c>
      <c r="AE30" s="255">
        <v>5.67</v>
      </c>
      <c r="AF30" s="255">
        <v>5.67</v>
      </c>
      <c r="AG30" s="255">
        <v>5.67</v>
      </c>
      <c r="AH30" s="248">
        <v>0</v>
      </c>
    </row>
    <row r="31" spans="1:34" ht="15" customHeight="1" x14ac:dyDescent="0.35">
      <c r="A31" s="241" t="s">
        <v>328</v>
      </c>
      <c r="B31" s="246" t="s">
        <v>329</v>
      </c>
      <c r="C31" s="255">
        <v>6.0650000000000004</v>
      </c>
      <c r="D31" s="255">
        <v>6.0650000000000004</v>
      </c>
      <c r="E31" s="255">
        <v>6.0650000000000004</v>
      </c>
      <c r="F31" s="255">
        <v>6.0650000000000004</v>
      </c>
      <c r="G31" s="255">
        <v>6.0650000000000004</v>
      </c>
      <c r="H31" s="255">
        <v>6.0650000000000004</v>
      </c>
      <c r="I31" s="255">
        <v>6.0650000000000004</v>
      </c>
      <c r="J31" s="255">
        <v>6.0650000000000004</v>
      </c>
      <c r="K31" s="255">
        <v>6.0650000000000004</v>
      </c>
      <c r="L31" s="255">
        <v>6.0650000000000004</v>
      </c>
      <c r="M31" s="255">
        <v>6.0650000000000004</v>
      </c>
      <c r="N31" s="255">
        <v>6.0650000000000004</v>
      </c>
      <c r="O31" s="255">
        <v>6.0650000000000004</v>
      </c>
      <c r="P31" s="255">
        <v>6.0650000000000004</v>
      </c>
      <c r="Q31" s="255">
        <v>6.0650000000000004</v>
      </c>
      <c r="R31" s="255">
        <v>6.0650000000000004</v>
      </c>
      <c r="S31" s="255">
        <v>6.0650000000000004</v>
      </c>
      <c r="T31" s="255">
        <v>6.0650000000000004</v>
      </c>
      <c r="U31" s="255">
        <v>6.0650000000000004</v>
      </c>
      <c r="V31" s="255">
        <v>6.0650000000000004</v>
      </c>
      <c r="W31" s="255">
        <v>6.0650000000000004</v>
      </c>
      <c r="X31" s="255">
        <v>6.0650000000000004</v>
      </c>
      <c r="Y31" s="255">
        <v>6.0650000000000004</v>
      </c>
      <c r="Z31" s="255">
        <v>6.0650000000000004</v>
      </c>
      <c r="AA31" s="255">
        <v>6.0650000000000004</v>
      </c>
      <c r="AB31" s="255">
        <v>6.0650000000000004</v>
      </c>
      <c r="AC31" s="255">
        <v>6.0650000000000004</v>
      </c>
      <c r="AD31" s="255">
        <v>6.0650000000000004</v>
      </c>
      <c r="AE31" s="255">
        <v>6.0650000000000004</v>
      </c>
      <c r="AF31" s="255">
        <v>6.0650000000000004</v>
      </c>
      <c r="AG31" s="255">
        <v>6.0650000000000004</v>
      </c>
      <c r="AH31" s="248">
        <v>0</v>
      </c>
    </row>
    <row r="32" spans="1:34" ht="15" customHeight="1" x14ac:dyDescent="0.35">
      <c r="A32" s="241" t="s">
        <v>330</v>
      </c>
      <c r="B32" s="246" t="s">
        <v>331</v>
      </c>
      <c r="C32" s="255">
        <v>5.0531009999999998</v>
      </c>
      <c r="D32" s="255">
        <v>5.0529289999999998</v>
      </c>
      <c r="E32" s="255">
        <v>5.0527569999999997</v>
      </c>
      <c r="F32" s="255">
        <v>5.0525820000000001</v>
      </c>
      <c r="G32" s="255">
        <v>5.0524079999999998</v>
      </c>
      <c r="H32" s="255">
        <v>5.0513180000000002</v>
      </c>
      <c r="I32" s="255">
        <v>5.0502149999999997</v>
      </c>
      <c r="J32" s="255">
        <v>5.0491130000000002</v>
      </c>
      <c r="K32" s="255">
        <v>5.0480130000000001</v>
      </c>
      <c r="L32" s="255">
        <v>5.0469140000000001</v>
      </c>
      <c r="M32" s="255">
        <v>5.0458150000000002</v>
      </c>
      <c r="N32" s="255">
        <v>5.0447170000000003</v>
      </c>
      <c r="O32" s="255">
        <v>5.0436209999999999</v>
      </c>
      <c r="P32" s="255">
        <v>5.0425250000000004</v>
      </c>
      <c r="Q32" s="255">
        <v>5.0414300000000001</v>
      </c>
      <c r="R32" s="255">
        <v>5.0403349999999998</v>
      </c>
      <c r="S32" s="255">
        <v>5.0394779999999999</v>
      </c>
      <c r="T32" s="255">
        <v>5.0386230000000003</v>
      </c>
      <c r="U32" s="255">
        <v>5.0377700000000001</v>
      </c>
      <c r="V32" s="255">
        <v>5.0369169999999999</v>
      </c>
      <c r="W32" s="255">
        <v>5.0360649999999998</v>
      </c>
      <c r="X32" s="255">
        <v>5.035336</v>
      </c>
      <c r="Y32" s="255">
        <v>5.0346060000000001</v>
      </c>
      <c r="Z32" s="255">
        <v>5.0338760000000002</v>
      </c>
      <c r="AA32" s="255">
        <v>5.0331469999999996</v>
      </c>
      <c r="AB32" s="255">
        <v>5.032419</v>
      </c>
      <c r="AC32" s="255">
        <v>5.0316919999999996</v>
      </c>
      <c r="AD32" s="255">
        <v>5.0309650000000001</v>
      </c>
      <c r="AE32" s="255">
        <v>5.0302379999999998</v>
      </c>
      <c r="AF32" s="255">
        <v>5.0295110000000003</v>
      </c>
      <c r="AG32" s="255">
        <v>5.0287850000000001</v>
      </c>
      <c r="AH32" s="248">
        <v>-1.6100000000000001E-4</v>
      </c>
    </row>
    <row r="33" spans="1:34" ht="15" customHeight="1" x14ac:dyDescent="0.35">
      <c r="A33" s="241" t="s">
        <v>332</v>
      </c>
      <c r="B33" s="246" t="s">
        <v>333</v>
      </c>
      <c r="C33" s="255">
        <v>5.0527340000000001</v>
      </c>
      <c r="D33" s="255">
        <v>5.0525440000000001</v>
      </c>
      <c r="E33" s="255">
        <v>5.0523530000000001</v>
      </c>
      <c r="F33" s="255">
        <v>5.0521609999999999</v>
      </c>
      <c r="G33" s="255">
        <v>5.0519689999999997</v>
      </c>
      <c r="H33" s="255">
        <v>5.0507609999999996</v>
      </c>
      <c r="I33" s="255">
        <v>5.0495369999999999</v>
      </c>
      <c r="J33" s="255">
        <v>5.0483130000000003</v>
      </c>
      <c r="K33" s="255">
        <v>5.047091</v>
      </c>
      <c r="L33" s="255">
        <v>5.045871</v>
      </c>
      <c r="M33" s="255">
        <v>5.0446530000000003</v>
      </c>
      <c r="N33" s="255">
        <v>5.0434359999999998</v>
      </c>
      <c r="O33" s="255">
        <v>5.0422209999999996</v>
      </c>
      <c r="P33" s="255">
        <v>5.0410079999999997</v>
      </c>
      <c r="Q33" s="255">
        <v>5.0397959999999999</v>
      </c>
      <c r="R33" s="255">
        <v>5.0385850000000003</v>
      </c>
      <c r="S33" s="255">
        <v>5.0376200000000004</v>
      </c>
      <c r="T33" s="255">
        <v>5.0366559999999998</v>
      </c>
      <c r="U33" s="255">
        <v>5.0356949999999996</v>
      </c>
      <c r="V33" s="255">
        <v>5.0347350000000004</v>
      </c>
      <c r="W33" s="255">
        <v>5.0337769999999997</v>
      </c>
      <c r="X33" s="255">
        <v>5.0329709999999999</v>
      </c>
      <c r="Y33" s="255">
        <v>5.0321670000000003</v>
      </c>
      <c r="Z33" s="255">
        <v>5.0313629999999998</v>
      </c>
      <c r="AA33" s="255">
        <v>5.0305600000000004</v>
      </c>
      <c r="AB33" s="255">
        <v>5.0297590000000003</v>
      </c>
      <c r="AC33" s="255">
        <v>5.0289580000000003</v>
      </c>
      <c r="AD33" s="255">
        <v>5.0281599999999997</v>
      </c>
      <c r="AE33" s="255">
        <v>5.027361</v>
      </c>
      <c r="AF33" s="255">
        <v>5.0265639999999996</v>
      </c>
      <c r="AG33" s="255">
        <v>5.0257670000000001</v>
      </c>
      <c r="AH33" s="248">
        <v>-1.7799999999999999E-4</v>
      </c>
    </row>
    <row r="34" spans="1:34" ht="15" customHeight="1" x14ac:dyDescent="0.35">
      <c r="A34" s="241" t="s">
        <v>334</v>
      </c>
      <c r="B34" s="246" t="s">
        <v>335</v>
      </c>
      <c r="C34" s="255">
        <v>5.0524959999999997</v>
      </c>
      <c r="D34" s="255">
        <v>5.0522939999999998</v>
      </c>
      <c r="E34" s="255">
        <v>5.052092</v>
      </c>
      <c r="F34" s="255">
        <v>5.0518890000000001</v>
      </c>
      <c r="G34" s="255">
        <v>5.0516870000000003</v>
      </c>
      <c r="H34" s="255">
        <v>5.0504350000000002</v>
      </c>
      <c r="I34" s="255">
        <v>5.0491729999999997</v>
      </c>
      <c r="J34" s="255">
        <v>5.0479120000000002</v>
      </c>
      <c r="K34" s="255">
        <v>5.0466509999999998</v>
      </c>
      <c r="L34" s="255">
        <v>5.0453919999999997</v>
      </c>
      <c r="M34" s="255">
        <v>5.0441330000000004</v>
      </c>
      <c r="N34" s="255">
        <v>5.0428759999999997</v>
      </c>
      <c r="O34" s="255">
        <v>5.04162</v>
      </c>
      <c r="P34" s="255">
        <v>5.0403650000000004</v>
      </c>
      <c r="Q34" s="255">
        <v>5.0391120000000003</v>
      </c>
      <c r="R34" s="255">
        <v>5.0378590000000001</v>
      </c>
      <c r="S34" s="255">
        <v>5.0369349999999997</v>
      </c>
      <c r="T34" s="255">
        <v>5.0360110000000002</v>
      </c>
      <c r="U34" s="255">
        <v>5.0350890000000001</v>
      </c>
      <c r="V34" s="255">
        <v>5.0341670000000001</v>
      </c>
      <c r="W34" s="255">
        <v>5.0332470000000002</v>
      </c>
      <c r="X34" s="255">
        <v>5.0324169999999997</v>
      </c>
      <c r="Y34" s="255">
        <v>5.0315890000000003</v>
      </c>
      <c r="Z34" s="255">
        <v>5.030761</v>
      </c>
      <c r="AA34" s="255">
        <v>5.0299329999999998</v>
      </c>
      <c r="AB34" s="255">
        <v>5.0291069999999998</v>
      </c>
      <c r="AC34" s="255">
        <v>5.0282809999999998</v>
      </c>
      <c r="AD34" s="255">
        <v>5.0274570000000001</v>
      </c>
      <c r="AE34" s="255">
        <v>5.0266330000000004</v>
      </c>
      <c r="AF34" s="255">
        <v>5.0258099999999999</v>
      </c>
      <c r="AG34" s="255">
        <v>5.0249870000000003</v>
      </c>
      <c r="AH34" s="248">
        <v>-1.8200000000000001E-4</v>
      </c>
    </row>
    <row r="35" spans="1:34" ht="14.5" x14ac:dyDescent="0.35">
      <c r="A35" s="241" t="s">
        <v>336</v>
      </c>
      <c r="B35" s="246" t="s">
        <v>337</v>
      </c>
      <c r="C35" s="255">
        <v>5.2222799999999996</v>
      </c>
      <c r="D35" s="255">
        <v>5.2222799999999996</v>
      </c>
      <c r="E35" s="255">
        <v>5.2222799999999996</v>
      </c>
      <c r="F35" s="255">
        <v>5.2222799999999996</v>
      </c>
      <c r="G35" s="255">
        <v>5.2222799999999996</v>
      </c>
      <c r="H35" s="255">
        <v>5.2222799999999996</v>
      </c>
      <c r="I35" s="255">
        <v>5.2222799999999996</v>
      </c>
      <c r="J35" s="255">
        <v>5.2222799999999996</v>
      </c>
      <c r="K35" s="255">
        <v>5.2222799999999996</v>
      </c>
      <c r="L35" s="255">
        <v>5.2222799999999996</v>
      </c>
      <c r="M35" s="255">
        <v>5.2222799999999996</v>
      </c>
      <c r="N35" s="255">
        <v>5.2222799999999996</v>
      </c>
      <c r="O35" s="255">
        <v>5.2222799999999996</v>
      </c>
      <c r="P35" s="255">
        <v>5.2222799999999996</v>
      </c>
      <c r="Q35" s="255">
        <v>5.2222799999999996</v>
      </c>
      <c r="R35" s="255">
        <v>5.2222799999999996</v>
      </c>
      <c r="S35" s="255">
        <v>5.2222799999999996</v>
      </c>
      <c r="T35" s="255">
        <v>5.2222799999999996</v>
      </c>
      <c r="U35" s="255">
        <v>5.2222799999999996</v>
      </c>
      <c r="V35" s="255">
        <v>5.2222799999999996</v>
      </c>
      <c r="W35" s="255">
        <v>5.2222799999999996</v>
      </c>
      <c r="X35" s="255">
        <v>5.2222799999999996</v>
      </c>
      <c r="Y35" s="255">
        <v>5.2222799999999996</v>
      </c>
      <c r="Z35" s="255">
        <v>5.2222799999999996</v>
      </c>
      <c r="AA35" s="255">
        <v>5.2222799999999996</v>
      </c>
      <c r="AB35" s="255">
        <v>5.2222799999999996</v>
      </c>
      <c r="AC35" s="255">
        <v>5.2222799999999996</v>
      </c>
      <c r="AD35" s="255">
        <v>5.2222799999999996</v>
      </c>
      <c r="AE35" s="255">
        <v>5.2222799999999996</v>
      </c>
      <c r="AF35" s="255">
        <v>5.2222799999999996</v>
      </c>
      <c r="AG35" s="255">
        <v>5.2222799999999996</v>
      </c>
      <c r="AH35" s="248">
        <v>0</v>
      </c>
    </row>
    <row r="36" spans="1:34" ht="14.5" x14ac:dyDescent="0.35">
      <c r="A36" s="241" t="s">
        <v>338</v>
      </c>
      <c r="B36" s="246" t="s">
        <v>339</v>
      </c>
      <c r="C36" s="255">
        <v>5.2222799999999996</v>
      </c>
      <c r="D36" s="255">
        <v>5.2222799999999996</v>
      </c>
      <c r="E36" s="255">
        <v>5.2222799999999996</v>
      </c>
      <c r="F36" s="255">
        <v>5.2222799999999996</v>
      </c>
      <c r="G36" s="255">
        <v>5.2222799999999996</v>
      </c>
      <c r="H36" s="255">
        <v>5.2222799999999996</v>
      </c>
      <c r="I36" s="255">
        <v>5.2222799999999996</v>
      </c>
      <c r="J36" s="255">
        <v>5.2222799999999996</v>
      </c>
      <c r="K36" s="255">
        <v>5.2222799999999996</v>
      </c>
      <c r="L36" s="255">
        <v>5.2222799999999996</v>
      </c>
      <c r="M36" s="255">
        <v>5.2222799999999996</v>
      </c>
      <c r="N36" s="255">
        <v>5.2222799999999996</v>
      </c>
      <c r="O36" s="255">
        <v>5.2222799999999996</v>
      </c>
      <c r="P36" s="255">
        <v>5.2222799999999996</v>
      </c>
      <c r="Q36" s="255">
        <v>5.2222799999999996</v>
      </c>
      <c r="R36" s="255">
        <v>5.2222799999999996</v>
      </c>
      <c r="S36" s="255">
        <v>5.2222799999999996</v>
      </c>
      <c r="T36" s="255">
        <v>5.2222799999999996</v>
      </c>
      <c r="U36" s="255">
        <v>5.2222799999999996</v>
      </c>
      <c r="V36" s="255">
        <v>5.2222799999999996</v>
      </c>
      <c r="W36" s="255">
        <v>5.2222799999999996</v>
      </c>
      <c r="X36" s="255">
        <v>5.2222799999999996</v>
      </c>
      <c r="Y36" s="255">
        <v>5.2222799999999996</v>
      </c>
      <c r="Z36" s="255">
        <v>5.2222799999999996</v>
      </c>
      <c r="AA36" s="255">
        <v>5.2222799999999996</v>
      </c>
      <c r="AB36" s="255">
        <v>5.2222799999999996</v>
      </c>
      <c r="AC36" s="255">
        <v>5.2222799999999996</v>
      </c>
      <c r="AD36" s="255">
        <v>5.2222799999999996</v>
      </c>
      <c r="AE36" s="255">
        <v>5.2222799999999996</v>
      </c>
      <c r="AF36" s="255">
        <v>5.2222799999999996</v>
      </c>
      <c r="AG36" s="255">
        <v>5.2222799999999996</v>
      </c>
      <c r="AH36" s="248">
        <v>0</v>
      </c>
    </row>
    <row r="37" spans="1:34" ht="14.5" x14ac:dyDescent="0.35">
      <c r="A37" s="241" t="s">
        <v>340</v>
      </c>
      <c r="B37" s="246" t="s">
        <v>341</v>
      </c>
      <c r="C37" s="255">
        <v>4.6379999999999999</v>
      </c>
      <c r="D37" s="255">
        <v>4.6379999999999999</v>
      </c>
      <c r="E37" s="255">
        <v>4.6379999999999999</v>
      </c>
      <c r="F37" s="255">
        <v>4.6379999999999999</v>
      </c>
      <c r="G37" s="255">
        <v>4.6379999999999999</v>
      </c>
      <c r="H37" s="255">
        <v>4.6379999999999999</v>
      </c>
      <c r="I37" s="255">
        <v>4.6379999999999999</v>
      </c>
      <c r="J37" s="255">
        <v>4.6379999999999999</v>
      </c>
      <c r="K37" s="255">
        <v>4.6379999999999999</v>
      </c>
      <c r="L37" s="255">
        <v>4.6379999999999999</v>
      </c>
      <c r="M37" s="255">
        <v>4.6379999999999999</v>
      </c>
      <c r="N37" s="255">
        <v>4.6379999999999999</v>
      </c>
      <c r="O37" s="255">
        <v>4.6379999999999999</v>
      </c>
      <c r="P37" s="255">
        <v>4.6379999999999999</v>
      </c>
      <c r="Q37" s="255">
        <v>4.6379999999999999</v>
      </c>
      <c r="R37" s="255">
        <v>4.6379999999999999</v>
      </c>
      <c r="S37" s="255">
        <v>4.6379999999999999</v>
      </c>
      <c r="T37" s="255">
        <v>4.6379999999999999</v>
      </c>
      <c r="U37" s="255">
        <v>4.6379999999999999</v>
      </c>
      <c r="V37" s="255">
        <v>4.6379999999999999</v>
      </c>
      <c r="W37" s="255">
        <v>4.6379999999999999</v>
      </c>
      <c r="X37" s="255">
        <v>4.6379999999999999</v>
      </c>
      <c r="Y37" s="255">
        <v>4.6379999999999999</v>
      </c>
      <c r="Z37" s="255">
        <v>4.6379999999999999</v>
      </c>
      <c r="AA37" s="255">
        <v>4.6379999999999999</v>
      </c>
      <c r="AB37" s="255">
        <v>4.6379999999999999</v>
      </c>
      <c r="AC37" s="255">
        <v>4.6379999999999999</v>
      </c>
      <c r="AD37" s="255">
        <v>4.6379999999999999</v>
      </c>
      <c r="AE37" s="255">
        <v>4.6379999999999999</v>
      </c>
      <c r="AF37" s="255">
        <v>4.6379999999999999</v>
      </c>
      <c r="AG37" s="255">
        <v>4.6379999999999999</v>
      </c>
      <c r="AH37" s="248">
        <v>0</v>
      </c>
    </row>
    <row r="38" spans="1:34" ht="14.5" x14ac:dyDescent="0.35">
      <c r="A38" s="241" t="s">
        <v>342</v>
      </c>
      <c r="B38" s="246" t="s">
        <v>343</v>
      </c>
      <c r="C38" s="255">
        <v>5.8</v>
      </c>
      <c r="D38" s="255">
        <v>5.8</v>
      </c>
      <c r="E38" s="255">
        <v>5.8</v>
      </c>
      <c r="F38" s="255">
        <v>5.8</v>
      </c>
      <c r="G38" s="255">
        <v>5.8</v>
      </c>
      <c r="H38" s="255">
        <v>5.8</v>
      </c>
      <c r="I38" s="255">
        <v>5.8</v>
      </c>
      <c r="J38" s="255">
        <v>5.8</v>
      </c>
      <c r="K38" s="255">
        <v>5.8</v>
      </c>
      <c r="L38" s="255">
        <v>5.8</v>
      </c>
      <c r="M38" s="255">
        <v>5.8</v>
      </c>
      <c r="N38" s="255">
        <v>5.8</v>
      </c>
      <c r="O38" s="255">
        <v>5.8</v>
      </c>
      <c r="P38" s="255">
        <v>5.8</v>
      </c>
      <c r="Q38" s="255">
        <v>5.8</v>
      </c>
      <c r="R38" s="255">
        <v>5.8</v>
      </c>
      <c r="S38" s="255">
        <v>5.8</v>
      </c>
      <c r="T38" s="255">
        <v>5.8</v>
      </c>
      <c r="U38" s="255">
        <v>5.8</v>
      </c>
      <c r="V38" s="255">
        <v>5.8</v>
      </c>
      <c r="W38" s="255">
        <v>5.8</v>
      </c>
      <c r="X38" s="255">
        <v>5.8</v>
      </c>
      <c r="Y38" s="255">
        <v>5.8</v>
      </c>
      <c r="Z38" s="255">
        <v>5.8</v>
      </c>
      <c r="AA38" s="255">
        <v>5.8</v>
      </c>
      <c r="AB38" s="255">
        <v>5.8</v>
      </c>
      <c r="AC38" s="255">
        <v>5.8</v>
      </c>
      <c r="AD38" s="255">
        <v>5.8</v>
      </c>
      <c r="AE38" s="255">
        <v>5.8</v>
      </c>
      <c r="AF38" s="255">
        <v>5.8</v>
      </c>
      <c r="AG38" s="255">
        <v>5.8</v>
      </c>
      <c r="AH38" s="248">
        <v>0</v>
      </c>
    </row>
    <row r="39" spans="1:34" ht="14.5" x14ac:dyDescent="0.35">
      <c r="A39" s="241" t="s">
        <v>344</v>
      </c>
      <c r="B39" s="246" t="s">
        <v>345</v>
      </c>
      <c r="C39" s="255">
        <v>5.448283</v>
      </c>
      <c r="D39" s="255">
        <v>5.448283</v>
      </c>
      <c r="E39" s="255">
        <v>5.448283</v>
      </c>
      <c r="F39" s="255">
        <v>5.448283</v>
      </c>
      <c r="G39" s="255">
        <v>5.448283</v>
      </c>
      <c r="H39" s="255">
        <v>5.448283</v>
      </c>
      <c r="I39" s="255">
        <v>5.448283</v>
      </c>
      <c r="J39" s="255">
        <v>5.448283</v>
      </c>
      <c r="K39" s="255">
        <v>5.448283</v>
      </c>
      <c r="L39" s="255">
        <v>5.448283</v>
      </c>
      <c r="M39" s="255">
        <v>5.448283</v>
      </c>
      <c r="N39" s="255">
        <v>5.448283</v>
      </c>
      <c r="O39" s="255">
        <v>5.448283</v>
      </c>
      <c r="P39" s="255">
        <v>5.448283</v>
      </c>
      <c r="Q39" s="255">
        <v>5.448283</v>
      </c>
      <c r="R39" s="255">
        <v>5.448283</v>
      </c>
      <c r="S39" s="255">
        <v>5.448283</v>
      </c>
      <c r="T39" s="255">
        <v>5.448283</v>
      </c>
      <c r="U39" s="255">
        <v>5.448283</v>
      </c>
      <c r="V39" s="255">
        <v>5.448283</v>
      </c>
      <c r="W39" s="255">
        <v>5.448283</v>
      </c>
      <c r="X39" s="255">
        <v>5.448283</v>
      </c>
      <c r="Y39" s="255">
        <v>5.448283</v>
      </c>
      <c r="Z39" s="255">
        <v>5.448283</v>
      </c>
      <c r="AA39" s="255">
        <v>5.448283</v>
      </c>
      <c r="AB39" s="255">
        <v>5.448283</v>
      </c>
      <c r="AC39" s="255">
        <v>5.448283</v>
      </c>
      <c r="AD39" s="255">
        <v>5.448283</v>
      </c>
      <c r="AE39" s="255">
        <v>5.448283</v>
      </c>
      <c r="AF39" s="255">
        <v>5.448283</v>
      </c>
      <c r="AG39" s="255">
        <v>5.448283</v>
      </c>
      <c r="AH39" s="248">
        <v>0</v>
      </c>
    </row>
    <row r="40" spans="1:34" ht="14.5" x14ac:dyDescent="0.35">
      <c r="A40" s="241" t="s">
        <v>346</v>
      </c>
      <c r="B40" s="246" t="s">
        <v>347</v>
      </c>
      <c r="C40" s="255">
        <v>6.2869999999999999</v>
      </c>
      <c r="D40" s="255">
        <v>6.2869999999999999</v>
      </c>
      <c r="E40" s="255">
        <v>6.2869999999999999</v>
      </c>
      <c r="F40" s="255">
        <v>6.2869999999999999</v>
      </c>
      <c r="G40" s="255">
        <v>6.2869999999999999</v>
      </c>
      <c r="H40" s="255">
        <v>6.2869999999999999</v>
      </c>
      <c r="I40" s="255">
        <v>6.2869999999999999</v>
      </c>
      <c r="J40" s="255">
        <v>6.2869999999999999</v>
      </c>
      <c r="K40" s="255">
        <v>6.2869999999999999</v>
      </c>
      <c r="L40" s="255">
        <v>6.2869999999999999</v>
      </c>
      <c r="M40" s="255">
        <v>6.2869999999999999</v>
      </c>
      <c r="N40" s="255">
        <v>6.2869999999999999</v>
      </c>
      <c r="O40" s="255">
        <v>6.2869999999999999</v>
      </c>
      <c r="P40" s="255">
        <v>6.2869999999999999</v>
      </c>
      <c r="Q40" s="255">
        <v>6.2869999999999999</v>
      </c>
      <c r="R40" s="255">
        <v>6.2869999999999999</v>
      </c>
      <c r="S40" s="255">
        <v>6.2869999999999999</v>
      </c>
      <c r="T40" s="255">
        <v>6.2869999999999999</v>
      </c>
      <c r="U40" s="255">
        <v>6.2869999999999999</v>
      </c>
      <c r="V40" s="255">
        <v>6.2869999999999999</v>
      </c>
      <c r="W40" s="255">
        <v>6.2869999999999999</v>
      </c>
      <c r="X40" s="255">
        <v>6.2869999999999999</v>
      </c>
      <c r="Y40" s="255">
        <v>6.2869999999999999</v>
      </c>
      <c r="Z40" s="255">
        <v>6.2869999999999999</v>
      </c>
      <c r="AA40" s="255">
        <v>6.2869999999999999</v>
      </c>
      <c r="AB40" s="255">
        <v>6.2869999999999999</v>
      </c>
      <c r="AC40" s="255">
        <v>6.2869999999999999</v>
      </c>
      <c r="AD40" s="255">
        <v>6.2869999999999999</v>
      </c>
      <c r="AE40" s="255">
        <v>6.2869999999999999</v>
      </c>
      <c r="AF40" s="255">
        <v>6.2869999999999999</v>
      </c>
      <c r="AG40" s="255">
        <v>6.2869999999999999</v>
      </c>
      <c r="AH40" s="248">
        <v>0</v>
      </c>
    </row>
    <row r="41" spans="1:34" ht="14.5" x14ac:dyDescent="0.35">
      <c r="A41" s="241" t="s">
        <v>348</v>
      </c>
      <c r="B41" s="246" t="s">
        <v>349</v>
      </c>
      <c r="C41" s="255">
        <v>6.2869999999999999</v>
      </c>
      <c r="D41" s="255">
        <v>6.2869999999999999</v>
      </c>
      <c r="E41" s="255">
        <v>6.2869999999999999</v>
      </c>
      <c r="F41" s="255">
        <v>6.2869999999999999</v>
      </c>
      <c r="G41" s="255">
        <v>6.2869999999999999</v>
      </c>
      <c r="H41" s="255">
        <v>6.2869999999999999</v>
      </c>
      <c r="I41" s="255">
        <v>6.2869999999999999</v>
      </c>
      <c r="J41" s="255">
        <v>6.2869999999999999</v>
      </c>
      <c r="K41" s="255">
        <v>6.2869999999999999</v>
      </c>
      <c r="L41" s="255">
        <v>6.2869999999999999</v>
      </c>
      <c r="M41" s="255">
        <v>6.2869999999999999</v>
      </c>
      <c r="N41" s="255">
        <v>6.2869999999999999</v>
      </c>
      <c r="O41" s="255">
        <v>6.2869999999999999</v>
      </c>
      <c r="P41" s="255">
        <v>6.2869999999999999</v>
      </c>
      <c r="Q41" s="255">
        <v>6.2869999999999999</v>
      </c>
      <c r="R41" s="255">
        <v>6.2869999999999999</v>
      </c>
      <c r="S41" s="255">
        <v>6.2869999999999999</v>
      </c>
      <c r="T41" s="255">
        <v>6.2869999999999999</v>
      </c>
      <c r="U41" s="255">
        <v>6.2869999999999999</v>
      </c>
      <c r="V41" s="255">
        <v>6.2869999999999999</v>
      </c>
      <c r="W41" s="255">
        <v>6.2869999999999999</v>
      </c>
      <c r="X41" s="255">
        <v>6.2869999999999999</v>
      </c>
      <c r="Y41" s="255">
        <v>6.2869999999999999</v>
      </c>
      <c r="Z41" s="255">
        <v>6.2869999999999999</v>
      </c>
      <c r="AA41" s="255">
        <v>6.2869999999999999</v>
      </c>
      <c r="AB41" s="255">
        <v>6.2869999999999999</v>
      </c>
      <c r="AC41" s="255">
        <v>6.2869999999999999</v>
      </c>
      <c r="AD41" s="255">
        <v>6.2869999999999999</v>
      </c>
      <c r="AE41" s="255">
        <v>6.2869999999999999</v>
      </c>
      <c r="AF41" s="255">
        <v>6.2869999999999999</v>
      </c>
      <c r="AG41" s="255">
        <v>6.2869999999999999</v>
      </c>
      <c r="AH41" s="248">
        <v>0</v>
      </c>
    </row>
    <row r="42" spans="1:34" ht="14.5" x14ac:dyDescent="0.35">
      <c r="A42" s="241" t="s">
        <v>350</v>
      </c>
      <c r="B42" s="246" t="s">
        <v>351</v>
      </c>
      <c r="C42" s="255">
        <v>6.2869999999999999</v>
      </c>
      <c r="D42" s="255">
        <v>6.2869999999999999</v>
      </c>
      <c r="E42" s="255">
        <v>6.2869999999999999</v>
      </c>
      <c r="F42" s="255">
        <v>6.2869999999999999</v>
      </c>
      <c r="G42" s="255">
        <v>6.2869999999999999</v>
      </c>
      <c r="H42" s="255">
        <v>6.2869999999999999</v>
      </c>
      <c r="I42" s="255">
        <v>6.2869999999999999</v>
      </c>
      <c r="J42" s="255">
        <v>6.2869999999999999</v>
      </c>
      <c r="K42" s="255">
        <v>6.2869999999999999</v>
      </c>
      <c r="L42" s="255">
        <v>6.2869999999999999</v>
      </c>
      <c r="M42" s="255">
        <v>6.2869999999999999</v>
      </c>
      <c r="N42" s="255">
        <v>6.2869999999999999</v>
      </c>
      <c r="O42" s="255">
        <v>6.2869999999999999</v>
      </c>
      <c r="P42" s="255">
        <v>6.2869999999999999</v>
      </c>
      <c r="Q42" s="255">
        <v>6.2869999999999999</v>
      </c>
      <c r="R42" s="255">
        <v>6.2869999999999999</v>
      </c>
      <c r="S42" s="255">
        <v>6.2869999999999999</v>
      </c>
      <c r="T42" s="255">
        <v>6.2869999999999999</v>
      </c>
      <c r="U42" s="255">
        <v>6.2869999999999999</v>
      </c>
      <c r="V42" s="255">
        <v>6.2869999999999999</v>
      </c>
      <c r="W42" s="255">
        <v>6.2869999999999999</v>
      </c>
      <c r="X42" s="255">
        <v>6.2869999999999999</v>
      </c>
      <c r="Y42" s="255">
        <v>6.2869999999999999</v>
      </c>
      <c r="Z42" s="255">
        <v>6.2869999999999999</v>
      </c>
      <c r="AA42" s="255">
        <v>6.2869999999999999</v>
      </c>
      <c r="AB42" s="255">
        <v>6.2869999999999999</v>
      </c>
      <c r="AC42" s="255">
        <v>6.2869999999999999</v>
      </c>
      <c r="AD42" s="255">
        <v>6.2869999999999999</v>
      </c>
      <c r="AE42" s="255">
        <v>6.2869999999999999</v>
      </c>
      <c r="AF42" s="255">
        <v>6.2869999999999999</v>
      </c>
      <c r="AG42" s="255">
        <v>6.2869999999999999</v>
      </c>
      <c r="AH42" s="248">
        <v>0</v>
      </c>
    </row>
    <row r="43" spans="1:34" ht="14.5" x14ac:dyDescent="0.35">
      <c r="A43" s="241" t="s">
        <v>352</v>
      </c>
      <c r="B43" s="246" t="s">
        <v>353</v>
      </c>
      <c r="C43" s="255">
        <v>6.1937170000000004</v>
      </c>
      <c r="D43" s="255">
        <v>6.1870839999999996</v>
      </c>
      <c r="E43" s="255">
        <v>6.1889349999999999</v>
      </c>
      <c r="F43" s="255">
        <v>6.190842</v>
      </c>
      <c r="G43" s="255">
        <v>6.1928010000000002</v>
      </c>
      <c r="H43" s="255">
        <v>6.1635160000000004</v>
      </c>
      <c r="I43" s="255">
        <v>6.1548160000000003</v>
      </c>
      <c r="J43" s="255">
        <v>6.1558929999999998</v>
      </c>
      <c r="K43" s="255">
        <v>6.1574730000000004</v>
      </c>
      <c r="L43" s="255">
        <v>6.1634779999999996</v>
      </c>
      <c r="M43" s="255">
        <v>6.164034</v>
      </c>
      <c r="N43" s="255">
        <v>6.1651040000000004</v>
      </c>
      <c r="O43" s="255">
        <v>6.166696</v>
      </c>
      <c r="P43" s="255">
        <v>6.1677819999999999</v>
      </c>
      <c r="Q43" s="255">
        <v>6.168355</v>
      </c>
      <c r="R43" s="255">
        <v>6.1694529999999999</v>
      </c>
      <c r="S43" s="255">
        <v>6.1705579999999998</v>
      </c>
      <c r="T43" s="255">
        <v>6.1687089999999998</v>
      </c>
      <c r="U43" s="255">
        <v>6.1696900000000001</v>
      </c>
      <c r="V43" s="255">
        <v>6.173915</v>
      </c>
      <c r="W43" s="255">
        <v>6.1750489999999996</v>
      </c>
      <c r="X43" s="255">
        <v>6.1730780000000003</v>
      </c>
      <c r="Y43" s="255">
        <v>6.1748000000000003</v>
      </c>
      <c r="Z43" s="255">
        <v>6.1789620000000003</v>
      </c>
      <c r="AA43" s="255">
        <v>6.180129</v>
      </c>
      <c r="AB43" s="255">
        <v>6.1813029999999998</v>
      </c>
      <c r="AC43" s="255">
        <v>6.1824849999999998</v>
      </c>
      <c r="AD43" s="255">
        <v>6.1836760000000002</v>
      </c>
      <c r="AE43" s="255">
        <v>6.1848739999999998</v>
      </c>
      <c r="AF43" s="255">
        <v>6.1860799999999996</v>
      </c>
      <c r="AG43" s="255">
        <v>6.1872939999999996</v>
      </c>
      <c r="AH43" s="248">
        <v>-3.4999999999999997E-5</v>
      </c>
    </row>
    <row r="44" spans="1:34" ht="14.5" x14ac:dyDescent="0.35">
      <c r="A44" s="241" t="s">
        <v>354</v>
      </c>
      <c r="B44" s="246" t="s">
        <v>355</v>
      </c>
      <c r="C44" s="255">
        <v>5.0911869999999997</v>
      </c>
      <c r="D44" s="255">
        <v>4.8991090000000002</v>
      </c>
      <c r="E44" s="255">
        <v>5.0365359999999999</v>
      </c>
      <c r="F44" s="255">
        <v>5.0307719999999998</v>
      </c>
      <c r="G44" s="255">
        <v>5.0215319999999997</v>
      </c>
      <c r="H44" s="255">
        <v>5.0132149999999998</v>
      </c>
      <c r="I44" s="255">
        <v>5.0076020000000003</v>
      </c>
      <c r="J44" s="255">
        <v>5.0032880000000004</v>
      </c>
      <c r="K44" s="255">
        <v>4.9983659999999999</v>
      </c>
      <c r="L44" s="255">
        <v>4.9932129999999999</v>
      </c>
      <c r="M44" s="255">
        <v>4.9874320000000001</v>
      </c>
      <c r="N44" s="255">
        <v>4.9809219999999996</v>
      </c>
      <c r="O44" s="255">
        <v>4.9769540000000001</v>
      </c>
      <c r="P44" s="255">
        <v>4.9723170000000003</v>
      </c>
      <c r="Q44" s="255">
        <v>4.9677410000000002</v>
      </c>
      <c r="R44" s="255">
        <v>4.9651949999999996</v>
      </c>
      <c r="S44" s="255">
        <v>4.9650949999999998</v>
      </c>
      <c r="T44" s="255">
        <v>4.9641000000000002</v>
      </c>
      <c r="U44" s="255">
        <v>4.9627290000000004</v>
      </c>
      <c r="V44" s="255">
        <v>4.9615960000000001</v>
      </c>
      <c r="W44" s="255">
        <v>4.9608759999999998</v>
      </c>
      <c r="X44" s="255">
        <v>4.962008</v>
      </c>
      <c r="Y44" s="255">
        <v>4.960121</v>
      </c>
      <c r="Z44" s="255">
        <v>4.9584799999999998</v>
      </c>
      <c r="AA44" s="255">
        <v>4.9579019999999998</v>
      </c>
      <c r="AB44" s="255">
        <v>4.9585179999999998</v>
      </c>
      <c r="AC44" s="255">
        <v>4.9594319999999996</v>
      </c>
      <c r="AD44" s="255">
        <v>4.9609680000000003</v>
      </c>
      <c r="AE44" s="255">
        <v>4.9618460000000004</v>
      </c>
      <c r="AF44" s="255">
        <v>4.9606079999999997</v>
      </c>
      <c r="AG44" s="255">
        <v>4.9599630000000001</v>
      </c>
      <c r="AH44" s="248">
        <v>-8.7000000000000001E-4</v>
      </c>
    </row>
    <row r="45" spans="1:34" ht="14.5" x14ac:dyDescent="0.35">
      <c r="A45" s="241" t="s">
        <v>356</v>
      </c>
      <c r="B45" s="246" t="s">
        <v>357</v>
      </c>
      <c r="C45" s="255">
        <v>5.8806159999999998</v>
      </c>
      <c r="D45" s="255">
        <v>5.8747809999999996</v>
      </c>
      <c r="E45" s="255">
        <v>5.8317769999999998</v>
      </c>
      <c r="F45" s="255">
        <v>5.8231700000000002</v>
      </c>
      <c r="G45" s="255">
        <v>5.8237290000000002</v>
      </c>
      <c r="H45" s="255">
        <v>5.796284</v>
      </c>
      <c r="I45" s="255">
        <v>5.8008009999999999</v>
      </c>
      <c r="J45" s="255">
        <v>5.8114939999999997</v>
      </c>
      <c r="K45" s="255">
        <v>5.8192380000000004</v>
      </c>
      <c r="L45" s="255">
        <v>5.8271129999999998</v>
      </c>
      <c r="M45" s="255">
        <v>5.8345969999999996</v>
      </c>
      <c r="N45" s="255">
        <v>5.83765</v>
      </c>
      <c r="O45" s="255">
        <v>5.8429169999999999</v>
      </c>
      <c r="P45" s="255">
        <v>5.8479840000000003</v>
      </c>
      <c r="Q45" s="255">
        <v>5.8479140000000003</v>
      </c>
      <c r="R45" s="255">
        <v>5.8538829999999997</v>
      </c>
      <c r="S45" s="255">
        <v>5.8510960000000001</v>
      </c>
      <c r="T45" s="255">
        <v>5.8484639999999999</v>
      </c>
      <c r="U45" s="255">
        <v>5.8488680000000004</v>
      </c>
      <c r="V45" s="255">
        <v>5.8539459999999996</v>
      </c>
      <c r="W45" s="255">
        <v>5.8537850000000002</v>
      </c>
      <c r="X45" s="255">
        <v>5.8538209999999999</v>
      </c>
      <c r="Y45" s="255">
        <v>5.8522949999999998</v>
      </c>
      <c r="Z45" s="255">
        <v>5.8523420000000002</v>
      </c>
      <c r="AA45" s="255">
        <v>5.8499569999999999</v>
      </c>
      <c r="AB45" s="255">
        <v>5.8513679999999999</v>
      </c>
      <c r="AC45" s="255">
        <v>5.8484379999999998</v>
      </c>
      <c r="AD45" s="255">
        <v>5.8439860000000001</v>
      </c>
      <c r="AE45" s="255">
        <v>5.838711</v>
      </c>
      <c r="AF45" s="255">
        <v>5.8351050000000004</v>
      </c>
      <c r="AG45" s="255">
        <v>5.8330859999999998</v>
      </c>
      <c r="AH45" s="248">
        <v>-2.7E-4</v>
      </c>
    </row>
    <row r="46" spans="1:34" ht="14.5" x14ac:dyDescent="0.35">
      <c r="A46" s="241" t="s">
        <v>358</v>
      </c>
      <c r="B46" s="246" t="s">
        <v>359</v>
      </c>
      <c r="C46" s="255">
        <v>5.2089020000000001</v>
      </c>
      <c r="D46" s="255">
        <v>5.2332590000000003</v>
      </c>
      <c r="E46" s="255">
        <v>5.2480219999999997</v>
      </c>
      <c r="F46" s="255">
        <v>5.2553369999999999</v>
      </c>
      <c r="G46" s="255">
        <v>5.2843359999999997</v>
      </c>
      <c r="H46" s="255">
        <v>5.2845849999999999</v>
      </c>
      <c r="I46" s="255">
        <v>5.2936829999999997</v>
      </c>
      <c r="J46" s="255">
        <v>5.2957789999999996</v>
      </c>
      <c r="K46" s="255">
        <v>5.3046860000000002</v>
      </c>
      <c r="L46" s="255">
        <v>5.3053819999999998</v>
      </c>
      <c r="M46" s="255">
        <v>5.288252</v>
      </c>
      <c r="N46" s="255">
        <v>5.3071330000000003</v>
      </c>
      <c r="O46" s="255">
        <v>5.3175819999999998</v>
      </c>
      <c r="P46" s="255">
        <v>5.3249709999999997</v>
      </c>
      <c r="Q46" s="255">
        <v>5.329218</v>
      </c>
      <c r="R46" s="255">
        <v>5.340077</v>
      </c>
      <c r="S46" s="255">
        <v>5.3411020000000002</v>
      </c>
      <c r="T46" s="255">
        <v>5.3503629999999998</v>
      </c>
      <c r="U46" s="255">
        <v>5.3514189999999999</v>
      </c>
      <c r="V46" s="255">
        <v>5.3476629999999998</v>
      </c>
      <c r="W46" s="255">
        <v>5.3410859999999998</v>
      </c>
      <c r="X46" s="255">
        <v>5.3426549999999997</v>
      </c>
      <c r="Y46" s="255">
        <v>5.3412980000000001</v>
      </c>
      <c r="Z46" s="255">
        <v>5.3334409999999997</v>
      </c>
      <c r="AA46" s="255">
        <v>5.3258299999999998</v>
      </c>
      <c r="AB46" s="255">
        <v>5.3258479999999997</v>
      </c>
      <c r="AC46" s="255">
        <v>5.3243359999999997</v>
      </c>
      <c r="AD46" s="255">
        <v>5.3318120000000002</v>
      </c>
      <c r="AE46" s="255">
        <v>5.3375360000000001</v>
      </c>
      <c r="AF46" s="255">
        <v>5.3371649999999997</v>
      </c>
      <c r="AG46" s="255">
        <v>5.3419569999999998</v>
      </c>
      <c r="AH46" s="248">
        <v>8.4099999999999995E-4</v>
      </c>
    </row>
    <row r="47" spans="1:34" ht="14.5" x14ac:dyDescent="0.35">
      <c r="B47" s="245" t="s">
        <v>360</v>
      </c>
    </row>
    <row r="48" spans="1:34" ht="14.5" x14ac:dyDescent="0.35">
      <c r="A48" s="241" t="s">
        <v>361</v>
      </c>
      <c r="B48" s="246" t="s">
        <v>362</v>
      </c>
      <c r="C48" s="255">
        <v>5.7012580000000002</v>
      </c>
      <c r="D48" s="255">
        <v>5.7052870000000002</v>
      </c>
      <c r="E48" s="255">
        <v>5.6982419999999996</v>
      </c>
      <c r="F48" s="255">
        <v>5.690741</v>
      </c>
      <c r="G48" s="255">
        <v>5.6862170000000001</v>
      </c>
      <c r="H48" s="255">
        <v>5.6803970000000001</v>
      </c>
      <c r="I48" s="255">
        <v>5.6794820000000001</v>
      </c>
      <c r="J48" s="255">
        <v>5.6802349999999997</v>
      </c>
      <c r="K48" s="255">
        <v>5.6824669999999999</v>
      </c>
      <c r="L48" s="255">
        <v>5.6831519999999998</v>
      </c>
      <c r="M48" s="255">
        <v>5.6855320000000003</v>
      </c>
      <c r="N48" s="255">
        <v>5.6868350000000003</v>
      </c>
      <c r="O48" s="255">
        <v>5.6862810000000001</v>
      </c>
      <c r="P48" s="255">
        <v>5.6884969999999999</v>
      </c>
      <c r="Q48" s="255">
        <v>5.6890989999999997</v>
      </c>
      <c r="R48" s="255">
        <v>5.6879489999999997</v>
      </c>
      <c r="S48" s="255">
        <v>5.6848939999999999</v>
      </c>
      <c r="T48" s="255">
        <v>5.68398</v>
      </c>
      <c r="U48" s="255">
        <v>5.68161</v>
      </c>
      <c r="V48" s="255">
        <v>5.6804550000000003</v>
      </c>
      <c r="W48" s="255">
        <v>5.6786960000000004</v>
      </c>
      <c r="X48" s="255">
        <v>5.677988</v>
      </c>
      <c r="Y48" s="255">
        <v>5.6784020000000002</v>
      </c>
      <c r="Z48" s="255">
        <v>5.6789630000000004</v>
      </c>
      <c r="AA48" s="255">
        <v>5.6789009999999998</v>
      </c>
      <c r="AB48" s="255">
        <v>5.6754790000000002</v>
      </c>
      <c r="AC48" s="255">
        <v>5.6778719999999998</v>
      </c>
      <c r="AD48" s="255">
        <v>5.6785940000000004</v>
      </c>
      <c r="AE48" s="255">
        <v>5.6764460000000003</v>
      </c>
      <c r="AF48" s="255">
        <v>5.6738569999999999</v>
      </c>
      <c r="AG48" s="255">
        <v>5.669861</v>
      </c>
      <c r="AH48" s="248">
        <v>-1.84E-4</v>
      </c>
    </row>
    <row r="49" spans="1:34" ht="14.5" x14ac:dyDescent="0.35">
      <c r="A49" s="241" t="s">
        <v>363</v>
      </c>
      <c r="B49" s="246" t="s">
        <v>364</v>
      </c>
      <c r="C49" s="255">
        <v>6.0850910000000002</v>
      </c>
      <c r="D49" s="255">
        <v>6.0664559999999996</v>
      </c>
      <c r="E49" s="255">
        <v>6.068346</v>
      </c>
      <c r="F49" s="255">
        <v>6.0689039999999999</v>
      </c>
      <c r="G49" s="255">
        <v>6.068149</v>
      </c>
      <c r="H49" s="255">
        <v>6.0706020000000001</v>
      </c>
      <c r="I49" s="255">
        <v>6.0877980000000003</v>
      </c>
      <c r="J49" s="255">
        <v>6.0870980000000001</v>
      </c>
      <c r="K49" s="255">
        <v>6.0939500000000004</v>
      </c>
      <c r="L49" s="255">
        <v>6.0917279999999998</v>
      </c>
      <c r="M49" s="255">
        <v>6.0872539999999997</v>
      </c>
      <c r="N49" s="255">
        <v>6.0934569999999999</v>
      </c>
      <c r="O49" s="255">
        <v>6.1030110000000004</v>
      </c>
      <c r="P49" s="255">
        <v>6.1040299999999998</v>
      </c>
      <c r="Q49" s="255">
        <v>6.1104260000000004</v>
      </c>
      <c r="R49" s="255">
        <v>6.1103639999999997</v>
      </c>
      <c r="S49" s="255">
        <v>6.1139349999999997</v>
      </c>
      <c r="T49" s="255">
        <v>6.127923</v>
      </c>
      <c r="U49" s="255">
        <v>6.1267490000000002</v>
      </c>
      <c r="V49" s="255">
        <v>6.1262309999999998</v>
      </c>
      <c r="W49" s="255">
        <v>6.1213369999999996</v>
      </c>
      <c r="X49" s="255">
        <v>6.1213699999999998</v>
      </c>
      <c r="Y49" s="255">
        <v>6.1185340000000004</v>
      </c>
      <c r="Z49" s="255">
        <v>6.1087379999999998</v>
      </c>
      <c r="AA49" s="255">
        <v>6.1085469999999997</v>
      </c>
      <c r="AB49" s="255">
        <v>6.1102720000000001</v>
      </c>
      <c r="AC49" s="255">
        <v>6.1070500000000001</v>
      </c>
      <c r="AD49" s="255">
        <v>6.1077029999999999</v>
      </c>
      <c r="AE49" s="255">
        <v>6.109305</v>
      </c>
      <c r="AF49" s="255">
        <v>6.1080399999999999</v>
      </c>
      <c r="AG49" s="255">
        <v>6.1168779999999998</v>
      </c>
      <c r="AH49" s="248">
        <v>1.74E-4</v>
      </c>
    </row>
    <row r="50" spans="1:34" ht="15" customHeight="1" x14ac:dyDescent="0.35">
      <c r="A50" s="241" t="s">
        <v>365</v>
      </c>
      <c r="B50" s="246" t="s">
        <v>366</v>
      </c>
      <c r="C50" s="255">
        <v>5.5866829999999998</v>
      </c>
      <c r="D50" s="255">
        <v>5.5966930000000001</v>
      </c>
      <c r="E50" s="255">
        <v>5.5962420000000002</v>
      </c>
      <c r="F50" s="255">
        <v>5.5959070000000004</v>
      </c>
      <c r="G50" s="255">
        <v>5.5952450000000002</v>
      </c>
      <c r="H50" s="255">
        <v>5.5951810000000002</v>
      </c>
      <c r="I50" s="255">
        <v>5.5846030000000004</v>
      </c>
      <c r="J50" s="255">
        <v>5.5873860000000004</v>
      </c>
      <c r="K50" s="255">
        <v>5.595116</v>
      </c>
      <c r="L50" s="255">
        <v>5.5861890000000001</v>
      </c>
      <c r="M50" s="255">
        <v>5.5949900000000001</v>
      </c>
      <c r="N50" s="255">
        <v>5.5858759999999998</v>
      </c>
      <c r="O50" s="255">
        <v>5.5948770000000003</v>
      </c>
      <c r="P50" s="255">
        <v>5.5939399999999999</v>
      </c>
      <c r="Q50" s="255">
        <v>5.5902770000000004</v>
      </c>
      <c r="R50" s="255">
        <v>5.591412</v>
      </c>
      <c r="S50" s="255">
        <v>5.5908720000000001</v>
      </c>
      <c r="T50" s="255">
        <v>5.5941979999999996</v>
      </c>
      <c r="U50" s="255">
        <v>5.5941429999999999</v>
      </c>
      <c r="V50" s="255">
        <v>5.5884770000000001</v>
      </c>
      <c r="W50" s="255">
        <v>5.5939329999999998</v>
      </c>
      <c r="X50" s="255">
        <v>5.5938739999999996</v>
      </c>
      <c r="Y50" s="255">
        <v>5.5937190000000001</v>
      </c>
      <c r="Z50" s="255">
        <v>5.5935790000000001</v>
      </c>
      <c r="AA50" s="255">
        <v>5.5970449999999996</v>
      </c>
      <c r="AB50" s="255">
        <v>5.5943199999999997</v>
      </c>
      <c r="AC50" s="255">
        <v>5.5934460000000001</v>
      </c>
      <c r="AD50" s="255">
        <v>5.5932919999999999</v>
      </c>
      <c r="AE50" s="255">
        <v>5.5931540000000002</v>
      </c>
      <c r="AF50" s="255">
        <v>5.5930369999999998</v>
      </c>
      <c r="AG50" s="255">
        <v>5.5929130000000002</v>
      </c>
      <c r="AH50" s="248">
        <v>3.6999999999999998E-5</v>
      </c>
    </row>
    <row r="51" spans="1:34" ht="15" customHeight="1" x14ac:dyDescent="0.35">
      <c r="A51" s="241" t="s">
        <v>367</v>
      </c>
      <c r="B51" s="246" t="s">
        <v>368</v>
      </c>
      <c r="C51" s="255">
        <v>3.588495</v>
      </c>
      <c r="D51" s="255">
        <v>3.5313599999999998</v>
      </c>
      <c r="E51" s="255">
        <v>3.5233819999999998</v>
      </c>
      <c r="F51" s="255">
        <v>3.5490140000000001</v>
      </c>
      <c r="G51" s="255">
        <v>3.5447389999999999</v>
      </c>
      <c r="H51" s="255">
        <v>3.5403289999999998</v>
      </c>
      <c r="I51" s="255">
        <v>3.5393029999999999</v>
      </c>
      <c r="J51" s="255">
        <v>3.5383939999999998</v>
      </c>
      <c r="K51" s="255">
        <v>3.5374590000000001</v>
      </c>
      <c r="L51" s="255">
        <v>3.5352160000000001</v>
      </c>
      <c r="M51" s="255">
        <v>3.5335559999999999</v>
      </c>
      <c r="N51" s="255">
        <v>3.5328460000000002</v>
      </c>
      <c r="O51" s="255">
        <v>3.5329579999999998</v>
      </c>
      <c r="P51" s="255">
        <v>3.5331009999999998</v>
      </c>
      <c r="Q51" s="255">
        <v>3.5325660000000001</v>
      </c>
      <c r="R51" s="255">
        <v>3.531256</v>
      </c>
      <c r="S51" s="255">
        <v>3.5302720000000001</v>
      </c>
      <c r="T51" s="255">
        <v>3.529652</v>
      </c>
      <c r="U51" s="255">
        <v>3.528985</v>
      </c>
      <c r="V51" s="255">
        <v>3.52799</v>
      </c>
      <c r="W51" s="255">
        <v>3.5276179999999999</v>
      </c>
      <c r="X51" s="255">
        <v>3.5283389999999999</v>
      </c>
      <c r="Y51" s="255">
        <v>3.5284070000000001</v>
      </c>
      <c r="Z51" s="255">
        <v>3.5291730000000001</v>
      </c>
      <c r="AA51" s="255">
        <v>3.5294379999999999</v>
      </c>
      <c r="AB51" s="255">
        <v>3.528521</v>
      </c>
      <c r="AC51" s="255">
        <v>3.5295519999999998</v>
      </c>
      <c r="AD51" s="255">
        <v>3.5298620000000001</v>
      </c>
      <c r="AE51" s="255">
        <v>3.5289899999999998</v>
      </c>
      <c r="AF51" s="255">
        <v>3.5276239999999999</v>
      </c>
      <c r="AG51" s="255">
        <v>3.5256240000000001</v>
      </c>
      <c r="AH51" s="248">
        <v>-5.8900000000000001E-4</v>
      </c>
    </row>
    <row r="53" spans="1:34" ht="15" customHeight="1" x14ac:dyDescent="0.35">
      <c r="B53" s="245" t="s">
        <v>369</v>
      </c>
    </row>
    <row r="54" spans="1:34" ht="15" customHeight="1" x14ac:dyDescent="0.35">
      <c r="A54" s="241" t="s">
        <v>370</v>
      </c>
      <c r="B54" s="246" t="s">
        <v>371</v>
      </c>
      <c r="C54" s="255">
        <v>1.0369999999999999</v>
      </c>
      <c r="D54" s="255">
        <v>1.0369999999999999</v>
      </c>
      <c r="E54" s="255">
        <v>1.0369999999999999</v>
      </c>
      <c r="F54" s="255">
        <v>1.0369999999999999</v>
      </c>
      <c r="G54" s="255">
        <v>1.0369999999999999</v>
      </c>
      <c r="H54" s="255">
        <v>1.0369999999999999</v>
      </c>
      <c r="I54" s="255">
        <v>1.0369999999999999</v>
      </c>
      <c r="J54" s="255">
        <v>1.0369999999999999</v>
      </c>
      <c r="K54" s="255">
        <v>1.0369999999999999</v>
      </c>
      <c r="L54" s="255">
        <v>1.0369999999999999</v>
      </c>
      <c r="M54" s="255">
        <v>1.0369999999999999</v>
      </c>
      <c r="N54" s="255">
        <v>1.0369999999999999</v>
      </c>
      <c r="O54" s="255">
        <v>1.0369999999999999</v>
      </c>
      <c r="P54" s="255">
        <v>1.0369999999999999</v>
      </c>
      <c r="Q54" s="255">
        <v>1.0369999999999999</v>
      </c>
      <c r="R54" s="255">
        <v>1.0369999999999999</v>
      </c>
      <c r="S54" s="255">
        <v>1.0369999999999999</v>
      </c>
      <c r="T54" s="255">
        <v>1.0369999999999999</v>
      </c>
      <c r="U54" s="255">
        <v>1.0369999999999999</v>
      </c>
      <c r="V54" s="255">
        <v>1.0369999999999999</v>
      </c>
      <c r="W54" s="255">
        <v>1.0369999999999999</v>
      </c>
      <c r="X54" s="255">
        <v>1.0369999999999999</v>
      </c>
      <c r="Y54" s="255">
        <v>1.0369999999999999</v>
      </c>
      <c r="Z54" s="255">
        <v>1.0369999999999999</v>
      </c>
      <c r="AA54" s="255">
        <v>1.0369999999999999</v>
      </c>
      <c r="AB54" s="255">
        <v>1.0369999999999999</v>
      </c>
      <c r="AC54" s="255">
        <v>1.0369999999999999</v>
      </c>
      <c r="AD54" s="255">
        <v>1.0369999999999999</v>
      </c>
      <c r="AE54" s="255">
        <v>1.0369999999999999</v>
      </c>
      <c r="AF54" s="255">
        <v>1.0369999999999999</v>
      </c>
      <c r="AG54" s="255">
        <v>1.0369999999999999</v>
      </c>
      <c r="AH54" s="248">
        <v>0</v>
      </c>
    </row>
    <row r="55" spans="1:34" ht="15" customHeight="1" x14ac:dyDescent="0.35">
      <c r="A55" s="241" t="s">
        <v>372</v>
      </c>
      <c r="B55" s="246" t="s">
        <v>373</v>
      </c>
      <c r="C55" s="255">
        <v>1.034</v>
      </c>
      <c r="D55" s="255">
        <v>1.034</v>
      </c>
      <c r="E55" s="255">
        <v>1.034</v>
      </c>
      <c r="F55" s="255">
        <v>1.034</v>
      </c>
      <c r="G55" s="255">
        <v>1.034</v>
      </c>
      <c r="H55" s="255">
        <v>1.034</v>
      </c>
      <c r="I55" s="255">
        <v>1.034</v>
      </c>
      <c r="J55" s="255">
        <v>1.034</v>
      </c>
      <c r="K55" s="255">
        <v>1.034</v>
      </c>
      <c r="L55" s="255">
        <v>1.034</v>
      </c>
      <c r="M55" s="255">
        <v>1.034</v>
      </c>
      <c r="N55" s="255">
        <v>1.034</v>
      </c>
      <c r="O55" s="255">
        <v>1.034</v>
      </c>
      <c r="P55" s="255">
        <v>1.034</v>
      </c>
      <c r="Q55" s="255">
        <v>1.034</v>
      </c>
      <c r="R55" s="255">
        <v>1.034</v>
      </c>
      <c r="S55" s="255">
        <v>1.034</v>
      </c>
      <c r="T55" s="255">
        <v>1.034</v>
      </c>
      <c r="U55" s="255">
        <v>1.034</v>
      </c>
      <c r="V55" s="255">
        <v>1.034</v>
      </c>
      <c r="W55" s="255">
        <v>1.034</v>
      </c>
      <c r="X55" s="255">
        <v>1.034</v>
      </c>
      <c r="Y55" s="255">
        <v>1.034</v>
      </c>
      <c r="Z55" s="255">
        <v>1.034</v>
      </c>
      <c r="AA55" s="255">
        <v>1.034</v>
      </c>
      <c r="AB55" s="255">
        <v>1.034</v>
      </c>
      <c r="AC55" s="255">
        <v>1.034</v>
      </c>
      <c r="AD55" s="255">
        <v>1.034</v>
      </c>
      <c r="AE55" s="255">
        <v>1.034</v>
      </c>
      <c r="AF55" s="255">
        <v>1.034</v>
      </c>
      <c r="AG55" s="255">
        <v>1.034</v>
      </c>
      <c r="AH55" s="248">
        <v>0</v>
      </c>
    </row>
    <row r="56" spans="1:34" ht="15" customHeight="1" x14ac:dyDescent="0.35">
      <c r="A56" s="241" t="s">
        <v>374</v>
      </c>
      <c r="B56" s="246" t="s">
        <v>375</v>
      </c>
      <c r="C56" s="255">
        <v>1.0389999999999999</v>
      </c>
      <c r="D56" s="255">
        <v>1.0389999999999999</v>
      </c>
      <c r="E56" s="255">
        <v>1.0389999999999999</v>
      </c>
      <c r="F56" s="255">
        <v>1.0389999999999999</v>
      </c>
      <c r="G56" s="255">
        <v>1.0389999999999999</v>
      </c>
      <c r="H56" s="255">
        <v>1.0389999999999999</v>
      </c>
      <c r="I56" s="255">
        <v>1.0389999999999999</v>
      </c>
      <c r="J56" s="255">
        <v>1.0389999999999999</v>
      </c>
      <c r="K56" s="255">
        <v>1.0389999999999999</v>
      </c>
      <c r="L56" s="255">
        <v>1.0389999999999999</v>
      </c>
      <c r="M56" s="255">
        <v>1.0389999999999999</v>
      </c>
      <c r="N56" s="255">
        <v>1.0389999999999999</v>
      </c>
      <c r="O56" s="255">
        <v>1.0389999999999999</v>
      </c>
      <c r="P56" s="255">
        <v>1.0389999999999999</v>
      </c>
      <c r="Q56" s="255">
        <v>1.0389999999999999</v>
      </c>
      <c r="R56" s="255">
        <v>1.0389999999999999</v>
      </c>
      <c r="S56" s="255">
        <v>1.0389999999999999</v>
      </c>
      <c r="T56" s="255">
        <v>1.0389999999999999</v>
      </c>
      <c r="U56" s="255">
        <v>1.0389999999999999</v>
      </c>
      <c r="V56" s="255">
        <v>1.0389999999999999</v>
      </c>
      <c r="W56" s="255">
        <v>1.0389999999999999</v>
      </c>
      <c r="X56" s="255">
        <v>1.0389999999999999</v>
      </c>
      <c r="Y56" s="255">
        <v>1.0389999999999999</v>
      </c>
      <c r="Z56" s="255">
        <v>1.0389999999999999</v>
      </c>
      <c r="AA56" s="255">
        <v>1.0389999999999999</v>
      </c>
      <c r="AB56" s="255">
        <v>1.0389999999999999</v>
      </c>
      <c r="AC56" s="255">
        <v>1.0389999999999999</v>
      </c>
      <c r="AD56" s="255">
        <v>1.0389999999999999</v>
      </c>
      <c r="AE56" s="255">
        <v>1.0389999999999999</v>
      </c>
      <c r="AF56" s="255">
        <v>1.0389999999999999</v>
      </c>
      <c r="AG56" s="255">
        <v>1.0389999999999999</v>
      </c>
      <c r="AH56" s="248">
        <v>0</v>
      </c>
    </row>
    <row r="57" spans="1:34" ht="15" customHeight="1" x14ac:dyDescent="0.35">
      <c r="A57" s="241" t="s">
        <v>376</v>
      </c>
      <c r="B57" s="246" t="s">
        <v>377</v>
      </c>
      <c r="C57" s="255">
        <v>1.0369999999999999</v>
      </c>
      <c r="D57" s="255">
        <v>1.0369999999999999</v>
      </c>
      <c r="E57" s="255">
        <v>1.0369999999999999</v>
      </c>
      <c r="F57" s="255">
        <v>1.0369999999999999</v>
      </c>
      <c r="G57" s="255">
        <v>1.0369999999999999</v>
      </c>
      <c r="H57" s="255">
        <v>1.0369999999999999</v>
      </c>
      <c r="I57" s="255">
        <v>1.0369999999999999</v>
      </c>
      <c r="J57" s="255">
        <v>1.0369999999999999</v>
      </c>
      <c r="K57" s="255">
        <v>1.0369999999999999</v>
      </c>
      <c r="L57" s="255">
        <v>1.0369999999999999</v>
      </c>
      <c r="M57" s="255">
        <v>1.0369999999999999</v>
      </c>
      <c r="N57" s="255">
        <v>1.0369999999999999</v>
      </c>
      <c r="O57" s="255">
        <v>1.0369999999999999</v>
      </c>
      <c r="P57" s="255">
        <v>1.0369999999999999</v>
      </c>
      <c r="Q57" s="255">
        <v>1.0369999999999999</v>
      </c>
      <c r="R57" s="255">
        <v>1.0369999999999999</v>
      </c>
      <c r="S57" s="255">
        <v>1.0369999999999999</v>
      </c>
      <c r="T57" s="255">
        <v>1.0369999999999999</v>
      </c>
      <c r="U57" s="255">
        <v>1.0369999999999999</v>
      </c>
      <c r="V57" s="255">
        <v>1.0369999999999999</v>
      </c>
      <c r="W57" s="255">
        <v>1.0369999999999999</v>
      </c>
      <c r="X57" s="255">
        <v>1.0369999999999999</v>
      </c>
      <c r="Y57" s="255">
        <v>1.0369999999999999</v>
      </c>
      <c r="Z57" s="255">
        <v>1.0369999999999999</v>
      </c>
      <c r="AA57" s="255">
        <v>1.0369999999999999</v>
      </c>
      <c r="AB57" s="255">
        <v>1.0369999999999999</v>
      </c>
      <c r="AC57" s="255">
        <v>1.0369999999999999</v>
      </c>
      <c r="AD57" s="255">
        <v>1.0369999999999999</v>
      </c>
      <c r="AE57" s="255">
        <v>1.0369999999999999</v>
      </c>
      <c r="AF57" s="255">
        <v>1.0369999999999999</v>
      </c>
      <c r="AG57" s="255">
        <v>1.0369999999999999</v>
      </c>
      <c r="AH57" s="248">
        <v>0</v>
      </c>
    </row>
    <row r="58" spans="1:34" ht="15" customHeight="1" x14ac:dyDescent="0.35">
      <c r="A58" s="241" t="s">
        <v>378</v>
      </c>
      <c r="B58" s="246" t="s">
        <v>379</v>
      </c>
      <c r="C58" s="255">
        <v>1.0249999999999999</v>
      </c>
      <c r="D58" s="255">
        <v>1.0249999999999999</v>
      </c>
      <c r="E58" s="255">
        <v>1.0249999999999999</v>
      </c>
      <c r="F58" s="255">
        <v>1.0249999999999999</v>
      </c>
      <c r="G58" s="255">
        <v>1.0249999999999999</v>
      </c>
      <c r="H58" s="255">
        <v>1.0249999999999999</v>
      </c>
      <c r="I58" s="255">
        <v>1.0249999999999999</v>
      </c>
      <c r="J58" s="255">
        <v>1.0249999999999999</v>
      </c>
      <c r="K58" s="255">
        <v>1.0249999999999999</v>
      </c>
      <c r="L58" s="255">
        <v>1.0249999999999999</v>
      </c>
      <c r="M58" s="255">
        <v>1.0249999999999999</v>
      </c>
      <c r="N58" s="255">
        <v>1.0249999999999999</v>
      </c>
      <c r="O58" s="255">
        <v>1.0249999999999999</v>
      </c>
      <c r="P58" s="255">
        <v>1.0249999999999999</v>
      </c>
      <c r="Q58" s="255">
        <v>1.0249999999999999</v>
      </c>
      <c r="R58" s="255">
        <v>1.0249999999999999</v>
      </c>
      <c r="S58" s="255">
        <v>1.0249999999999999</v>
      </c>
      <c r="T58" s="255">
        <v>1.0249999999999999</v>
      </c>
      <c r="U58" s="255">
        <v>1.0249999999999999</v>
      </c>
      <c r="V58" s="255">
        <v>1.0249999999999999</v>
      </c>
      <c r="W58" s="255">
        <v>1.0249999999999999</v>
      </c>
      <c r="X58" s="255">
        <v>1.0249999999999999</v>
      </c>
      <c r="Y58" s="255">
        <v>1.0249999999999999</v>
      </c>
      <c r="Z58" s="255">
        <v>1.0249999999999999</v>
      </c>
      <c r="AA58" s="255">
        <v>1.0249999999999999</v>
      </c>
      <c r="AB58" s="255">
        <v>1.0249999999999999</v>
      </c>
      <c r="AC58" s="255">
        <v>1.0249999999999999</v>
      </c>
      <c r="AD58" s="255">
        <v>1.0249999999999999</v>
      </c>
      <c r="AE58" s="255">
        <v>1.0249999999999999</v>
      </c>
      <c r="AF58" s="255">
        <v>1.0249999999999999</v>
      </c>
      <c r="AG58" s="255">
        <v>1.0249999999999999</v>
      </c>
      <c r="AH58" s="248">
        <v>0</v>
      </c>
    </row>
    <row r="59" spans="1:34" ht="15" customHeight="1" x14ac:dyDescent="0.35">
      <c r="A59" s="241" t="s">
        <v>380</v>
      </c>
      <c r="B59" s="246" t="s">
        <v>381</v>
      </c>
      <c r="C59" s="255">
        <v>1.0089999999999999</v>
      </c>
      <c r="D59" s="255">
        <v>1.0089999999999999</v>
      </c>
      <c r="E59" s="255">
        <v>1.0089999999999999</v>
      </c>
      <c r="F59" s="255">
        <v>1.0089999999999999</v>
      </c>
      <c r="G59" s="255">
        <v>1.0089999999999999</v>
      </c>
      <c r="H59" s="255">
        <v>1.0089999999999999</v>
      </c>
      <c r="I59" s="255">
        <v>1.0089999999999999</v>
      </c>
      <c r="J59" s="255">
        <v>1.0089999999999999</v>
      </c>
      <c r="K59" s="255">
        <v>1.0089999999999999</v>
      </c>
      <c r="L59" s="255">
        <v>1.0089999999999999</v>
      </c>
      <c r="M59" s="255">
        <v>1.0089999999999999</v>
      </c>
      <c r="N59" s="255">
        <v>1.0089999999999999</v>
      </c>
      <c r="O59" s="255">
        <v>1.0089999999999999</v>
      </c>
      <c r="P59" s="255">
        <v>1.0089999999999999</v>
      </c>
      <c r="Q59" s="255">
        <v>1.0089999999999999</v>
      </c>
      <c r="R59" s="255">
        <v>1.0089999999999999</v>
      </c>
      <c r="S59" s="255">
        <v>1.0089999999999999</v>
      </c>
      <c r="T59" s="255">
        <v>1.0089999999999999</v>
      </c>
      <c r="U59" s="255">
        <v>1.0089999999999999</v>
      </c>
      <c r="V59" s="255">
        <v>1.0089999999999999</v>
      </c>
      <c r="W59" s="255">
        <v>1.0089999999999999</v>
      </c>
      <c r="X59" s="255">
        <v>1.0089999999999999</v>
      </c>
      <c r="Y59" s="255">
        <v>1.0089999999999999</v>
      </c>
      <c r="Z59" s="255">
        <v>1.0089999999999999</v>
      </c>
      <c r="AA59" s="255">
        <v>1.0089999999999999</v>
      </c>
      <c r="AB59" s="255">
        <v>1.0089999999999999</v>
      </c>
      <c r="AC59" s="255">
        <v>1.0089999999999999</v>
      </c>
      <c r="AD59" s="255">
        <v>1.0089999999999999</v>
      </c>
      <c r="AE59" s="255">
        <v>1.0089999999999999</v>
      </c>
      <c r="AF59" s="255">
        <v>1.0089999999999999</v>
      </c>
      <c r="AG59" s="255">
        <v>1.0089999999999999</v>
      </c>
      <c r="AH59" s="248">
        <v>0</v>
      </c>
    </row>
    <row r="60" spans="1:34" ht="15" customHeight="1" x14ac:dyDescent="0.35">
      <c r="A60" s="241" t="s">
        <v>382</v>
      </c>
      <c r="B60" s="246" t="s">
        <v>383</v>
      </c>
      <c r="C60" s="255">
        <v>0.96</v>
      </c>
      <c r="D60" s="255">
        <v>0.96</v>
      </c>
      <c r="E60" s="255">
        <v>0.96</v>
      </c>
      <c r="F60" s="255">
        <v>0.96</v>
      </c>
      <c r="G60" s="255">
        <v>0.96</v>
      </c>
      <c r="H60" s="255">
        <v>0.96</v>
      </c>
      <c r="I60" s="255">
        <v>0.96</v>
      </c>
      <c r="J60" s="255">
        <v>0.96</v>
      </c>
      <c r="K60" s="255">
        <v>0.96</v>
      </c>
      <c r="L60" s="255">
        <v>0.96</v>
      </c>
      <c r="M60" s="255">
        <v>0.96</v>
      </c>
      <c r="N60" s="255">
        <v>0.96</v>
      </c>
      <c r="O60" s="255">
        <v>0.96</v>
      </c>
      <c r="P60" s="255">
        <v>0.96</v>
      </c>
      <c r="Q60" s="255">
        <v>0.96</v>
      </c>
      <c r="R60" s="255">
        <v>0.96</v>
      </c>
      <c r="S60" s="255">
        <v>0.96</v>
      </c>
      <c r="T60" s="255">
        <v>0.96</v>
      </c>
      <c r="U60" s="255">
        <v>0.96</v>
      </c>
      <c r="V60" s="255">
        <v>0.96</v>
      </c>
      <c r="W60" s="255">
        <v>0.96</v>
      </c>
      <c r="X60" s="255">
        <v>0.96</v>
      </c>
      <c r="Y60" s="255">
        <v>0.96</v>
      </c>
      <c r="Z60" s="255">
        <v>0.96</v>
      </c>
      <c r="AA60" s="255">
        <v>0.96</v>
      </c>
      <c r="AB60" s="255">
        <v>0.96</v>
      </c>
      <c r="AC60" s="255">
        <v>0.96</v>
      </c>
      <c r="AD60" s="255">
        <v>0.96</v>
      </c>
      <c r="AE60" s="255">
        <v>0.96</v>
      </c>
      <c r="AF60" s="255">
        <v>0.96</v>
      </c>
      <c r="AG60" s="255">
        <v>0.96</v>
      </c>
      <c r="AH60" s="248">
        <v>0</v>
      </c>
    </row>
    <row r="62" spans="1:34" ht="14.5" x14ac:dyDescent="0.35">
      <c r="B62" s="245" t="s">
        <v>384</v>
      </c>
    </row>
    <row r="63" spans="1:34" ht="15" customHeight="1" x14ac:dyDescent="0.35">
      <c r="A63" s="241" t="s">
        <v>385</v>
      </c>
      <c r="B63" s="246" t="s">
        <v>377</v>
      </c>
      <c r="C63" s="247">
        <v>20.313611999999999</v>
      </c>
      <c r="D63" s="247">
        <v>20.251498999999999</v>
      </c>
      <c r="E63" s="247">
        <v>20.463695999999999</v>
      </c>
      <c r="F63" s="247">
        <v>20.630897999999998</v>
      </c>
      <c r="G63" s="247">
        <v>20.585319999999999</v>
      </c>
      <c r="H63" s="247">
        <v>20.620370999999999</v>
      </c>
      <c r="I63" s="247">
        <v>20.558367000000001</v>
      </c>
      <c r="J63" s="247">
        <v>20.551445000000001</v>
      </c>
      <c r="K63" s="247">
        <v>20.452055000000001</v>
      </c>
      <c r="L63" s="247">
        <v>20.355701</v>
      </c>
      <c r="M63" s="247">
        <v>20.289701000000001</v>
      </c>
      <c r="N63" s="247">
        <v>20.316071999999998</v>
      </c>
      <c r="O63" s="247">
        <v>20.341093000000001</v>
      </c>
      <c r="P63" s="247">
        <v>20.369786999999999</v>
      </c>
      <c r="Q63" s="247">
        <v>20.349620999999999</v>
      </c>
      <c r="R63" s="247">
        <v>20.382479</v>
      </c>
      <c r="S63" s="247">
        <v>20.405159000000001</v>
      </c>
      <c r="T63" s="247">
        <v>20.455117999999999</v>
      </c>
      <c r="U63" s="247">
        <v>20.574310000000001</v>
      </c>
      <c r="V63" s="247">
        <v>20.584980000000002</v>
      </c>
      <c r="W63" s="247">
        <v>20.617809000000001</v>
      </c>
      <c r="X63" s="247">
        <v>20.606735</v>
      </c>
      <c r="Y63" s="247">
        <v>20.642296000000002</v>
      </c>
      <c r="Z63" s="247">
        <v>20.684587000000001</v>
      </c>
      <c r="AA63" s="247">
        <v>20.690783</v>
      </c>
      <c r="AB63" s="247">
        <v>20.781717</v>
      </c>
      <c r="AC63" s="247">
        <v>20.824452999999998</v>
      </c>
      <c r="AD63" s="247">
        <v>20.813873000000001</v>
      </c>
      <c r="AE63" s="247">
        <v>20.786306</v>
      </c>
      <c r="AF63" s="247">
        <v>20.831282000000002</v>
      </c>
      <c r="AG63" s="247">
        <v>20.832466</v>
      </c>
      <c r="AH63" s="248">
        <v>8.4099999999999995E-4</v>
      </c>
    </row>
    <row r="64" spans="1:34" ht="15" customHeight="1" x14ac:dyDescent="0.35">
      <c r="A64" s="241" t="s">
        <v>386</v>
      </c>
      <c r="B64" s="246" t="s">
        <v>387</v>
      </c>
      <c r="C64" s="247">
        <v>25.162447</v>
      </c>
      <c r="D64" s="247">
        <v>25.061907000000001</v>
      </c>
      <c r="E64" s="247">
        <v>24.844830999999999</v>
      </c>
      <c r="F64" s="247">
        <v>25.003353000000001</v>
      </c>
      <c r="G64" s="247">
        <v>25.014917000000001</v>
      </c>
      <c r="H64" s="247">
        <v>25.161196</v>
      </c>
      <c r="I64" s="247">
        <v>25.144635999999998</v>
      </c>
      <c r="J64" s="247">
        <v>25.182469999999999</v>
      </c>
      <c r="K64" s="247">
        <v>25.190441</v>
      </c>
      <c r="L64" s="247">
        <v>25.210474000000001</v>
      </c>
      <c r="M64" s="247">
        <v>25.271478999999999</v>
      </c>
      <c r="N64" s="247">
        <v>25.263570999999999</v>
      </c>
      <c r="O64" s="247">
        <v>25.235904999999999</v>
      </c>
      <c r="P64" s="247">
        <v>25.426608999999999</v>
      </c>
      <c r="Q64" s="247">
        <v>25.42605</v>
      </c>
      <c r="R64" s="247">
        <v>25.406255999999999</v>
      </c>
      <c r="S64" s="247">
        <v>25.351739999999999</v>
      </c>
      <c r="T64" s="247">
        <v>25.317278000000002</v>
      </c>
      <c r="U64" s="247">
        <v>25.262371000000002</v>
      </c>
      <c r="V64" s="247">
        <v>25.204082</v>
      </c>
      <c r="W64" s="247">
        <v>25.170407999999998</v>
      </c>
      <c r="X64" s="247">
        <v>25.136365999999999</v>
      </c>
      <c r="Y64" s="247">
        <v>25.124195</v>
      </c>
      <c r="Z64" s="247">
        <v>25.101769999999998</v>
      </c>
      <c r="AA64" s="247">
        <v>25.082879999999999</v>
      </c>
      <c r="AB64" s="247">
        <v>25.036390000000001</v>
      </c>
      <c r="AC64" s="247">
        <v>25.004836999999998</v>
      </c>
      <c r="AD64" s="247">
        <v>24.996421999999999</v>
      </c>
      <c r="AE64" s="247">
        <v>24.994413000000002</v>
      </c>
      <c r="AF64" s="247">
        <v>25.032789000000001</v>
      </c>
      <c r="AG64" s="247">
        <v>25.018826000000001</v>
      </c>
      <c r="AH64" s="248">
        <v>-1.9100000000000001E-4</v>
      </c>
    </row>
    <row r="65" spans="1:34" ht="15" customHeight="1" x14ac:dyDescent="0.35">
      <c r="A65" s="241" t="s">
        <v>388</v>
      </c>
      <c r="B65" s="246" t="s">
        <v>389</v>
      </c>
      <c r="C65" s="247">
        <v>17.310601999999999</v>
      </c>
      <c r="D65" s="247">
        <v>17.309646999999998</v>
      </c>
      <c r="E65" s="247">
        <v>17.211003999999999</v>
      </c>
      <c r="F65" s="247">
        <v>17.263587999999999</v>
      </c>
      <c r="G65" s="247">
        <v>17.337935999999999</v>
      </c>
      <c r="H65" s="247">
        <v>17.308015999999999</v>
      </c>
      <c r="I65" s="247">
        <v>17.259657000000001</v>
      </c>
      <c r="J65" s="247">
        <v>17.224226000000002</v>
      </c>
      <c r="K65" s="247">
        <v>17.166725</v>
      </c>
      <c r="L65" s="247">
        <v>17.176583999999998</v>
      </c>
      <c r="M65" s="247">
        <v>17.131996000000001</v>
      </c>
      <c r="N65" s="247">
        <v>17.134941000000001</v>
      </c>
      <c r="O65" s="247">
        <v>17.114252</v>
      </c>
      <c r="P65" s="247">
        <v>17.091989999999999</v>
      </c>
      <c r="Q65" s="247">
        <v>17.090869999999999</v>
      </c>
      <c r="R65" s="247">
        <v>17.088018000000002</v>
      </c>
      <c r="S65" s="247">
        <v>17.077797</v>
      </c>
      <c r="T65" s="247">
        <v>17.051991000000001</v>
      </c>
      <c r="U65" s="247">
        <v>17.025953000000001</v>
      </c>
      <c r="V65" s="247">
        <v>17.013719999999999</v>
      </c>
      <c r="W65" s="247">
        <v>16.977298999999999</v>
      </c>
      <c r="X65" s="247">
        <v>16.978853000000001</v>
      </c>
      <c r="Y65" s="247">
        <v>17.006622</v>
      </c>
      <c r="Z65" s="247">
        <v>17.016672</v>
      </c>
      <c r="AA65" s="247">
        <v>17.028193000000002</v>
      </c>
      <c r="AB65" s="247">
        <v>17.032865999999999</v>
      </c>
      <c r="AC65" s="247">
        <v>17.039536999999999</v>
      </c>
      <c r="AD65" s="247">
        <v>17.015118000000001</v>
      </c>
      <c r="AE65" s="247">
        <v>16.990679</v>
      </c>
      <c r="AF65" s="247">
        <v>16.993908000000001</v>
      </c>
      <c r="AG65" s="247">
        <v>16.988350000000001</v>
      </c>
      <c r="AH65" s="248">
        <v>-6.2600000000000004E-4</v>
      </c>
    </row>
    <row r="66" spans="1:34" ht="15" customHeight="1" x14ac:dyDescent="0.35">
      <c r="A66" s="241" t="s">
        <v>390</v>
      </c>
      <c r="B66" s="246" t="s">
        <v>371</v>
      </c>
      <c r="C66" s="247">
        <v>19.465235</v>
      </c>
      <c r="D66" s="247">
        <v>19.477029999999999</v>
      </c>
      <c r="E66" s="247">
        <v>19.633654</v>
      </c>
      <c r="F66" s="247">
        <v>19.748118999999999</v>
      </c>
      <c r="G66" s="247">
        <v>19.604624000000001</v>
      </c>
      <c r="H66" s="247">
        <v>19.514042</v>
      </c>
      <c r="I66" s="247">
        <v>19.460508000000001</v>
      </c>
      <c r="J66" s="247">
        <v>19.416695000000001</v>
      </c>
      <c r="K66" s="247">
        <v>19.301138000000002</v>
      </c>
      <c r="L66" s="247">
        <v>19.199217000000001</v>
      </c>
      <c r="M66" s="247">
        <v>19.119923</v>
      </c>
      <c r="N66" s="247">
        <v>19.131233000000002</v>
      </c>
      <c r="O66" s="247">
        <v>19.133019999999998</v>
      </c>
      <c r="P66" s="247">
        <v>19.181491999999999</v>
      </c>
      <c r="Q66" s="247">
        <v>19.162057999999998</v>
      </c>
      <c r="R66" s="247">
        <v>19.166834000000001</v>
      </c>
      <c r="S66" s="247">
        <v>19.206078999999999</v>
      </c>
      <c r="T66" s="247">
        <v>19.242795999999998</v>
      </c>
      <c r="U66" s="247">
        <v>19.352157999999999</v>
      </c>
      <c r="V66" s="247">
        <v>19.394048999999999</v>
      </c>
      <c r="W66" s="247">
        <v>19.422734999999999</v>
      </c>
      <c r="X66" s="247">
        <v>19.419495000000001</v>
      </c>
      <c r="Y66" s="247">
        <v>19.465461999999999</v>
      </c>
      <c r="Z66" s="247">
        <v>19.508917</v>
      </c>
      <c r="AA66" s="247">
        <v>19.511177</v>
      </c>
      <c r="AB66" s="247">
        <v>19.602798</v>
      </c>
      <c r="AC66" s="247">
        <v>19.653092999999998</v>
      </c>
      <c r="AD66" s="247">
        <v>19.640366</v>
      </c>
      <c r="AE66" s="247">
        <v>19.617270000000001</v>
      </c>
      <c r="AF66" s="247">
        <v>19.648813000000001</v>
      </c>
      <c r="AG66" s="247">
        <v>19.641286999999998</v>
      </c>
      <c r="AH66" s="248">
        <v>2.9999999999999997E-4</v>
      </c>
    </row>
    <row r="67" spans="1:34" ht="15" customHeight="1" x14ac:dyDescent="0.35">
      <c r="A67" s="241" t="s">
        <v>391</v>
      </c>
      <c r="B67" s="246" t="s">
        <v>392</v>
      </c>
      <c r="C67" s="247">
        <v>19.07375</v>
      </c>
      <c r="D67" s="247">
        <v>19.023112999999999</v>
      </c>
      <c r="E67" s="247">
        <v>19.023102000000002</v>
      </c>
      <c r="F67" s="247">
        <v>19.320454000000002</v>
      </c>
      <c r="G67" s="247">
        <v>19.262177999999999</v>
      </c>
      <c r="H67" s="247">
        <v>19.226744</v>
      </c>
      <c r="I67" s="247">
        <v>19.203001</v>
      </c>
      <c r="J67" s="247">
        <v>19.198051</v>
      </c>
      <c r="K67" s="247">
        <v>19.173183000000002</v>
      </c>
      <c r="L67" s="247">
        <v>19.142059</v>
      </c>
      <c r="M67" s="247">
        <v>19.111967</v>
      </c>
      <c r="N67" s="247">
        <v>19.063096999999999</v>
      </c>
      <c r="O67" s="247">
        <v>19.027266999999998</v>
      </c>
      <c r="P67" s="247">
        <v>18.988686000000001</v>
      </c>
      <c r="Q67" s="247">
        <v>18.945419000000001</v>
      </c>
      <c r="R67" s="247">
        <v>18.899260999999999</v>
      </c>
      <c r="S67" s="247">
        <v>18.854064999999999</v>
      </c>
      <c r="T67" s="247">
        <v>18.823059000000001</v>
      </c>
      <c r="U67" s="247">
        <v>18.801371</v>
      </c>
      <c r="V67" s="247">
        <v>18.776769999999999</v>
      </c>
      <c r="W67" s="247">
        <v>18.747007</v>
      </c>
      <c r="X67" s="247">
        <v>18.720158000000001</v>
      </c>
      <c r="Y67" s="247">
        <v>18.696238999999998</v>
      </c>
      <c r="Z67" s="247">
        <v>18.664991000000001</v>
      </c>
      <c r="AA67" s="247">
        <v>18.637045000000001</v>
      </c>
      <c r="AB67" s="247">
        <v>18.618738</v>
      </c>
      <c r="AC67" s="247">
        <v>18.595921000000001</v>
      </c>
      <c r="AD67" s="247">
        <v>18.562662</v>
      </c>
      <c r="AE67" s="247">
        <v>18.520022999999998</v>
      </c>
      <c r="AF67" s="247">
        <v>18.478739000000001</v>
      </c>
      <c r="AG67" s="247">
        <v>18.440038999999999</v>
      </c>
      <c r="AH67" s="248">
        <v>-1.126E-3</v>
      </c>
    </row>
    <row r="68" spans="1:34" ht="15" customHeight="1" x14ac:dyDescent="0.35">
      <c r="A68" s="241" t="s">
        <v>393</v>
      </c>
      <c r="B68" s="246" t="s">
        <v>394</v>
      </c>
      <c r="C68" s="247">
        <v>19.047443000000001</v>
      </c>
      <c r="D68" s="247">
        <v>19.293189999999999</v>
      </c>
      <c r="E68" s="247">
        <v>19.406573999999999</v>
      </c>
      <c r="F68" s="247">
        <v>19.401603999999999</v>
      </c>
      <c r="G68" s="247">
        <v>19.396521</v>
      </c>
      <c r="H68" s="247">
        <v>19.387011000000001</v>
      </c>
      <c r="I68" s="247">
        <v>19.386451999999998</v>
      </c>
      <c r="J68" s="247">
        <v>19.379221000000001</v>
      </c>
      <c r="K68" s="247">
        <v>19.369596000000001</v>
      </c>
      <c r="L68" s="247">
        <v>19.360327000000002</v>
      </c>
      <c r="M68" s="247">
        <v>19.351662000000001</v>
      </c>
      <c r="N68" s="247">
        <v>19.343699999999998</v>
      </c>
      <c r="O68" s="247">
        <v>19.335771999999999</v>
      </c>
      <c r="P68" s="247">
        <v>19.328517999999999</v>
      </c>
      <c r="Q68" s="247">
        <v>19.320198000000001</v>
      </c>
      <c r="R68" s="247">
        <v>19.320457000000001</v>
      </c>
      <c r="S68" s="247">
        <v>19.303930000000001</v>
      </c>
      <c r="T68" s="247">
        <v>19.276167000000001</v>
      </c>
      <c r="U68" s="247">
        <v>19.278487999999999</v>
      </c>
      <c r="V68" s="247">
        <v>19.280404999999998</v>
      </c>
      <c r="W68" s="247">
        <v>19.310587000000002</v>
      </c>
      <c r="X68" s="247">
        <v>19.309146999999999</v>
      </c>
      <c r="Y68" s="247">
        <v>19.301651</v>
      </c>
      <c r="Z68" s="247">
        <v>19.294476</v>
      </c>
      <c r="AA68" s="247">
        <v>19.266328999999999</v>
      </c>
      <c r="AB68" s="247">
        <v>19.271349000000001</v>
      </c>
      <c r="AC68" s="247">
        <v>19.274885000000001</v>
      </c>
      <c r="AD68" s="247">
        <v>19.282909</v>
      </c>
      <c r="AE68" s="247">
        <v>19.308188999999999</v>
      </c>
      <c r="AF68" s="247">
        <v>19.315180000000002</v>
      </c>
      <c r="AG68" s="247">
        <v>19.319613</v>
      </c>
      <c r="AH68" s="248">
        <v>4.73E-4</v>
      </c>
    </row>
    <row r="69" spans="1:34" ht="15" customHeight="1" x14ac:dyDescent="0.35">
      <c r="A69" s="241" t="s">
        <v>395</v>
      </c>
      <c r="B69" s="246" t="s">
        <v>396</v>
      </c>
      <c r="C69" s="247">
        <v>28.461829999999999</v>
      </c>
      <c r="D69" s="247">
        <v>28.444407000000002</v>
      </c>
      <c r="E69" s="247">
        <v>28.425611</v>
      </c>
      <c r="F69" s="247">
        <v>28.430610999999999</v>
      </c>
      <c r="G69" s="247">
        <v>28.426397000000001</v>
      </c>
      <c r="H69" s="247">
        <v>28.410816000000001</v>
      </c>
      <c r="I69" s="247">
        <v>28.410643</v>
      </c>
      <c r="J69" s="247">
        <v>28.404917000000001</v>
      </c>
      <c r="K69" s="247">
        <v>28.393972000000002</v>
      </c>
      <c r="L69" s="247">
        <v>28.382809000000002</v>
      </c>
      <c r="M69" s="247">
        <v>28.384378000000002</v>
      </c>
      <c r="N69" s="247">
        <v>28.385469000000001</v>
      </c>
      <c r="O69" s="247">
        <v>28.383551000000001</v>
      </c>
      <c r="P69" s="247">
        <v>28.379474999999999</v>
      </c>
      <c r="Q69" s="247">
        <v>28.381682999999999</v>
      </c>
      <c r="R69" s="247">
        <v>28.384056000000001</v>
      </c>
      <c r="S69" s="247">
        <v>28.383585</v>
      </c>
      <c r="T69" s="247">
        <v>28.384052000000001</v>
      </c>
      <c r="U69" s="247">
        <v>28.388290000000001</v>
      </c>
      <c r="V69" s="247">
        <v>28.391366999999999</v>
      </c>
      <c r="W69" s="247">
        <v>28.388497999999998</v>
      </c>
      <c r="X69" s="247">
        <v>28.391012</v>
      </c>
      <c r="Y69" s="247">
        <v>28.398878</v>
      </c>
      <c r="Z69" s="247">
        <v>28.404837000000001</v>
      </c>
      <c r="AA69" s="247">
        <v>28.404747</v>
      </c>
      <c r="AB69" s="247">
        <v>28.404837000000001</v>
      </c>
      <c r="AC69" s="247">
        <v>28.405666</v>
      </c>
      <c r="AD69" s="247">
        <v>28.405745</v>
      </c>
      <c r="AE69" s="247">
        <v>28.408456999999999</v>
      </c>
      <c r="AF69" s="247">
        <v>28.408840000000001</v>
      </c>
      <c r="AG69" s="247">
        <v>28.414180999999999</v>
      </c>
      <c r="AH69" s="248">
        <v>-5.5999999999999999E-5</v>
      </c>
    </row>
    <row r="70" spans="1:34" ht="14.5" x14ac:dyDescent="0.35">
      <c r="A70" s="241" t="s">
        <v>397</v>
      </c>
      <c r="B70" s="246" t="s">
        <v>398</v>
      </c>
      <c r="C70" s="247">
        <v>18.965170000000001</v>
      </c>
      <c r="D70" s="247">
        <v>19.123833000000001</v>
      </c>
      <c r="E70" s="247">
        <v>19.296119999999998</v>
      </c>
      <c r="F70" s="247">
        <v>19.282087000000001</v>
      </c>
      <c r="G70" s="247">
        <v>19.073906000000001</v>
      </c>
      <c r="H70" s="247">
        <v>18.931747000000001</v>
      </c>
      <c r="I70" s="247">
        <v>18.887799999999999</v>
      </c>
      <c r="J70" s="247">
        <v>18.832236999999999</v>
      </c>
      <c r="K70" s="247">
        <v>18.730505000000001</v>
      </c>
      <c r="L70" s="247">
        <v>18.639585</v>
      </c>
      <c r="M70" s="247">
        <v>18.542287999999999</v>
      </c>
      <c r="N70" s="247">
        <v>18.545712999999999</v>
      </c>
      <c r="O70" s="247">
        <v>18.545573999999998</v>
      </c>
      <c r="P70" s="247">
        <v>18.609898000000001</v>
      </c>
      <c r="Q70" s="247">
        <v>18.586058000000001</v>
      </c>
      <c r="R70" s="247">
        <v>18.576267000000001</v>
      </c>
      <c r="S70" s="247">
        <v>18.626121999999999</v>
      </c>
      <c r="T70" s="247">
        <v>18.661646000000001</v>
      </c>
      <c r="U70" s="247">
        <v>18.765039000000002</v>
      </c>
      <c r="V70" s="247">
        <v>18.805761</v>
      </c>
      <c r="W70" s="247">
        <v>18.843643</v>
      </c>
      <c r="X70" s="247">
        <v>18.834778</v>
      </c>
      <c r="Y70" s="247">
        <v>18.874973000000001</v>
      </c>
      <c r="Z70" s="247">
        <v>18.909355000000001</v>
      </c>
      <c r="AA70" s="247">
        <v>18.914787</v>
      </c>
      <c r="AB70" s="247">
        <v>19.009039000000001</v>
      </c>
      <c r="AC70" s="247">
        <v>19.066224999999999</v>
      </c>
      <c r="AD70" s="247">
        <v>19.052852999999999</v>
      </c>
      <c r="AE70" s="247">
        <v>19.023752000000002</v>
      </c>
      <c r="AF70" s="247">
        <v>19.064440000000001</v>
      </c>
      <c r="AG70" s="247">
        <v>19.044858999999999</v>
      </c>
      <c r="AH70" s="248">
        <v>1.3999999999999999E-4</v>
      </c>
    </row>
    <row r="71" spans="1:34" ht="15" customHeight="1" x14ac:dyDescent="0.35">
      <c r="A71" s="241" t="s">
        <v>399</v>
      </c>
      <c r="B71" s="246" t="s">
        <v>379</v>
      </c>
      <c r="C71" s="247">
        <v>21.803574000000001</v>
      </c>
      <c r="D71" s="247">
        <v>23.877344000000001</v>
      </c>
      <c r="E71" s="247">
        <v>24.519646000000002</v>
      </c>
      <c r="F71" s="247">
        <v>24.553909000000001</v>
      </c>
      <c r="G71" s="247">
        <v>24.555077000000001</v>
      </c>
      <c r="H71" s="247">
        <v>24.556545</v>
      </c>
      <c r="I71" s="247">
        <v>24.558163</v>
      </c>
      <c r="J71" s="247">
        <v>24.560095</v>
      </c>
      <c r="K71" s="247">
        <v>24.562294000000001</v>
      </c>
      <c r="L71" s="247">
        <v>24.564135</v>
      </c>
      <c r="M71" s="247">
        <v>24.566006000000002</v>
      </c>
      <c r="N71" s="247">
        <v>24.567416999999999</v>
      </c>
      <c r="O71" s="247">
        <v>24.569372000000001</v>
      </c>
      <c r="P71" s="247">
        <v>24.571027999999998</v>
      </c>
      <c r="Q71" s="247">
        <v>24.572569000000001</v>
      </c>
      <c r="R71" s="247">
        <v>24.572277</v>
      </c>
      <c r="S71" s="247">
        <v>24.416414</v>
      </c>
      <c r="T71" s="247">
        <v>24.415298</v>
      </c>
      <c r="U71" s="247">
        <v>24.413433000000001</v>
      </c>
      <c r="V71" s="247">
        <v>24.411963</v>
      </c>
      <c r="W71" s="247">
        <v>24.410923</v>
      </c>
      <c r="X71" s="247">
        <v>24.409023000000001</v>
      </c>
      <c r="Y71" s="247">
        <v>24.406759000000001</v>
      </c>
      <c r="Z71" s="247">
        <v>24.364961999999998</v>
      </c>
      <c r="AA71" s="247">
        <v>24.290006999999999</v>
      </c>
      <c r="AB71" s="247">
        <v>24.287507999999999</v>
      </c>
      <c r="AC71" s="247">
        <v>24.284723</v>
      </c>
      <c r="AD71" s="247">
        <v>24.282084000000001</v>
      </c>
      <c r="AE71" s="247">
        <v>24.279228</v>
      </c>
      <c r="AF71" s="247">
        <v>24.275148000000002</v>
      </c>
      <c r="AG71" s="247">
        <v>24.271726999999998</v>
      </c>
      <c r="AH71" s="248">
        <v>3.581E-3</v>
      </c>
    </row>
    <row r="72" spans="1:34" ht="15" customHeight="1" x14ac:dyDescent="0.35">
      <c r="A72" s="241" t="s">
        <v>400</v>
      </c>
      <c r="B72" s="246" t="s">
        <v>381</v>
      </c>
      <c r="C72" s="247">
        <v>26.459833</v>
      </c>
      <c r="D72" s="247">
        <v>26.347705999999999</v>
      </c>
      <c r="E72" s="247">
        <v>26.128981</v>
      </c>
      <c r="F72" s="247">
        <v>25.58699</v>
      </c>
      <c r="G72" s="247">
        <v>25.522665</v>
      </c>
      <c r="H72" s="247">
        <v>25.523605</v>
      </c>
      <c r="I72" s="247">
        <v>25.521623999999999</v>
      </c>
      <c r="J72" s="247">
        <v>25.518833000000001</v>
      </c>
      <c r="K72" s="247">
        <v>25.515526000000001</v>
      </c>
      <c r="L72" s="247">
        <v>25.523022000000001</v>
      </c>
      <c r="M72" s="247">
        <v>25.526890000000002</v>
      </c>
      <c r="N72" s="247">
        <v>25.522734</v>
      </c>
      <c r="O72" s="247">
        <v>25.498999000000001</v>
      </c>
      <c r="P72" s="247">
        <v>25.499379999999999</v>
      </c>
      <c r="Q72" s="247">
        <v>25.492809000000001</v>
      </c>
      <c r="R72" s="247">
        <v>25.472090000000001</v>
      </c>
      <c r="S72" s="247">
        <v>25.474277000000001</v>
      </c>
      <c r="T72" s="247">
        <v>25.513757999999999</v>
      </c>
      <c r="U72" s="247">
        <v>25.504107999999999</v>
      </c>
      <c r="V72" s="247">
        <v>25.435742999999999</v>
      </c>
      <c r="W72" s="247">
        <v>25.415844</v>
      </c>
      <c r="X72" s="247">
        <v>25.386637</v>
      </c>
      <c r="Y72" s="247">
        <v>25.381466</v>
      </c>
      <c r="Z72" s="247">
        <v>25.371528999999999</v>
      </c>
      <c r="AA72" s="247">
        <v>25.363153000000001</v>
      </c>
      <c r="AB72" s="247">
        <v>25.322754</v>
      </c>
      <c r="AC72" s="247">
        <v>25.289442000000001</v>
      </c>
      <c r="AD72" s="247">
        <v>25.279551000000001</v>
      </c>
      <c r="AE72" s="247">
        <v>25.278866000000001</v>
      </c>
      <c r="AF72" s="247">
        <v>25.386240000000001</v>
      </c>
      <c r="AG72" s="247">
        <v>25.345205</v>
      </c>
      <c r="AH72" s="248">
        <v>-1.4339999999999999E-3</v>
      </c>
    </row>
    <row r="73" spans="1:34" ht="15" customHeight="1" x14ac:dyDescent="0.35">
      <c r="A73" s="241" t="s">
        <v>401</v>
      </c>
      <c r="B73" s="246" t="s">
        <v>402</v>
      </c>
      <c r="C73" s="247" t="s">
        <v>165</v>
      </c>
      <c r="D73" s="247" t="s">
        <v>165</v>
      </c>
      <c r="E73" s="247" t="s">
        <v>165</v>
      </c>
      <c r="F73" s="247" t="s">
        <v>165</v>
      </c>
      <c r="G73" s="247" t="s">
        <v>165</v>
      </c>
      <c r="H73" s="247" t="s">
        <v>165</v>
      </c>
      <c r="I73" s="247" t="s">
        <v>165</v>
      </c>
      <c r="J73" s="247" t="s">
        <v>165</v>
      </c>
      <c r="K73" s="247" t="s">
        <v>165</v>
      </c>
      <c r="L73" s="247" t="s">
        <v>165</v>
      </c>
      <c r="M73" s="247" t="s">
        <v>165</v>
      </c>
      <c r="N73" s="247" t="s">
        <v>165</v>
      </c>
      <c r="O73" s="247" t="s">
        <v>165</v>
      </c>
      <c r="P73" s="247" t="s">
        <v>165</v>
      </c>
      <c r="Q73" s="247" t="s">
        <v>165</v>
      </c>
      <c r="R73" s="247" t="s">
        <v>165</v>
      </c>
      <c r="S73" s="247" t="s">
        <v>165</v>
      </c>
      <c r="T73" s="247" t="s">
        <v>165</v>
      </c>
      <c r="U73" s="247" t="s">
        <v>165</v>
      </c>
      <c r="V73" s="247" t="s">
        <v>165</v>
      </c>
      <c r="W73" s="247" t="s">
        <v>165</v>
      </c>
      <c r="X73" s="247" t="s">
        <v>165</v>
      </c>
      <c r="Y73" s="247" t="s">
        <v>165</v>
      </c>
      <c r="Z73" s="247" t="s">
        <v>165</v>
      </c>
      <c r="AA73" s="247" t="s">
        <v>165</v>
      </c>
      <c r="AB73" s="247" t="s">
        <v>165</v>
      </c>
      <c r="AC73" s="247" t="s">
        <v>165</v>
      </c>
      <c r="AD73" s="247" t="s">
        <v>165</v>
      </c>
      <c r="AE73" s="247" t="s">
        <v>165</v>
      </c>
      <c r="AF73" s="247" t="s">
        <v>165</v>
      </c>
      <c r="AG73" s="247" t="s">
        <v>165</v>
      </c>
      <c r="AH73" s="248" t="s">
        <v>165</v>
      </c>
    </row>
    <row r="74" spans="1:34" ht="15" customHeight="1" x14ac:dyDescent="0.35">
      <c r="A74" s="241" t="s">
        <v>403</v>
      </c>
      <c r="B74" s="246" t="s">
        <v>404</v>
      </c>
      <c r="C74" s="247">
        <v>13.506</v>
      </c>
      <c r="D74" s="247">
        <v>13.506</v>
      </c>
      <c r="E74" s="247">
        <v>13.506000999999999</v>
      </c>
      <c r="F74" s="247">
        <v>13.506000999999999</v>
      </c>
      <c r="G74" s="247">
        <v>13.506000999999999</v>
      </c>
      <c r="H74" s="247">
        <v>13.506000999999999</v>
      </c>
      <c r="I74" s="247">
        <v>13.506000999999999</v>
      </c>
      <c r="J74" s="247">
        <v>13.506</v>
      </c>
      <c r="K74" s="247">
        <v>13.506</v>
      </c>
      <c r="L74" s="247">
        <v>13.506000999999999</v>
      </c>
      <c r="M74" s="247">
        <v>13.506000999999999</v>
      </c>
      <c r="N74" s="247">
        <v>13.506000999999999</v>
      </c>
      <c r="O74" s="247">
        <v>13.506</v>
      </c>
      <c r="P74" s="247">
        <v>13.506000999999999</v>
      </c>
      <c r="Q74" s="247">
        <v>13.506000999999999</v>
      </c>
      <c r="R74" s="247">
        <v>13.506000999999999</v>
      </c>
      <c r="S74" s="247">
        <v>13.506</v>
      </c>
      <c r="T74" s="247">
        <v>13.506</v>
      </c>
      <c r="U74" s="247">
        <v>13.506000999999999</v>
      </c>
      <c r="V74" s="247">
        <v>13.506000999999999</v>
      </c>
      <c r="W74" s="247">
        <v>13.506</v>
      </c>
      <c r="X74" s="247">
        <v>13.506000999999999</v>
      </c>
      <c r="Y74" s="247">
        <v>13.506000999999999</v>
      </c>
      <c r="Z74" s="247">
        <v>13.506000999999999</v>
      </c>
      <c r="AA74" s="247">
        <v>13.506000999999999</v>
      </c>
      <c r="AB74" s="247">
        <v>13.506</v>
      </c>
      <c r="AC74" s="247">
        <v>13.506</v>
      </c>
      <c r="AD74" s="247">
        <v>13.506</v>
      </c>
      <c r="AE74" s="247">
        <v>13.506</v>
      </c>
      <c r="AF74" s="247">
        <v>13.506000999999999</v>
      </c>
      <c r="AG74" s="247">
        <v>13.506</v>
      </c>
      <c r="AH74" s="248">
        <v>0</v>
      </c>
    </row>
    <row r="76" spans="1:34" ht="15" customHeight="1" x14ac:dyDescent="0.35">
      <c r="B76" s="245" t="s">
        <v>647</v>
      </c>
    </row>
    <row r="77" spans="1:34" ht="15" customHeight="1" x14ac:dyDescent="0.35">
      <c r="B77" s="245" t="s">
        <v>648</v>
      </c>
    </row>
    <row r="78" spans="1:34" ht="14.5" x14ac:dyDescent="0.35">
      <c r="A78" s="241" t="s">
        <v>405</v>
      </c>
      <c r="B78" s="246" t="s">
        <v>649</v>
      </c>
      <c r="C78" s="251">
        <v>3412</v>
      </c>
      <c r="D78" s="251">
        <v>3412</v>
      </c>
      <c r="E78" s="251">
        <v>3412</v>
      </c>
      <c r="F78" s="251">
        <v>3412</v>
      </c>
      <c r="G78" s="251">
        <v>3412</v>
      </c>
      <c r="H78" s="251">
        <v>3412</v>
      </c>
      <c r="I78" s="251">
        <v>3412</v>
      </c>
      <c r="J78" s="251">
        <v>3412</v>
      </c>
      <c r="K78" s="251">
        <v>3412</v>
      </c>
      <c r="L78" s="251">
        <v>3412</v>
      </c>
      <c r="M78" s="251">
        <v>3412</v>
      </c>
      <c r="N78" s="251">
        <v>3412</v>
      </c>
      <c r="O78" s="251">
        <v>3412</v>
      </c>
      <c r="P78" s="251">
        <v>3412</v>
      </c>
      <c r="Q78" s="251">
        <v>3412</v>
      </c>
      <c r="R78" s="251">
        <v>3412</v>
      </c>
      <c r="S78" s="251">
        <v>3412</v>
      </c>
      <c r="T78" s="251">
        <v>3412</v>
      </c>
      <c r="U78" s="251">
        <v>3412</v>
      </c>
      <c r="V78" s="251">
        <v>3412</v>
      </c>
      <c r="W78" s="251">
        <v>3412</v>
      </c>
      <c r="X78" s="251">
        <v>3412</v>
      </c>
      <c r="Y78" s="251">
        <v>3412</v>
      </c>
      <c r="Z78" s="251">
        <v>3412</v>
      </c>
      <c r="AA78" s="251">
        <v>3412</v>
      </c>
      <c r="AB78" s="251">
        <v>3412</v>
      </c>
      <c r="AC78" s="251">
        <v>3412</v>
      </c>
      <c r="AD78" s="251">
        <v>3412</v>
      </c>
      <c r="AE78" s="251">
        <v>3412</v>
      </c>
      <c r="AF78" s="251">
        <v>3412</v>
      </c>
      <c r="AG78" s="251">
        <v>3412</v>
      </c>
      <c r="AH78" s="248">
        <v>0</v>
      </c>
    </row>
    <row r="79" spans="1:34" ht="15" customHeight="1" thickBot="1" x14ac:dyDescent="0.4">
      <c r="A79" s="241" t="s">
        <v>650</v>
      </c>
      <c r="B79" s="246" t="s">
        <v>651</v>
      </c>
      <c r="C79" s="251">
        <v>8813.9736329999996</v>
      </c>
      <c r="D79" s="251">
        <v>8888.75</v>
      </c>
      <c r="E79" s="251">
        <v>8900.5576170000004</v>
      </c>
      <c r="F79" s="251">
        <v>8681.8740230000003</v>
      </c>
      <c r="G79" s="251">
        <v>8583.3349610000005</v>
      </c>
      <c r="H79" s="251">
        <v>8331.1445309999999</v>
      </c>
      <c r="I79" s="251">
        <v>8270.6992190000001</v>
      </c>
      <c r="J79" s="251">
        <v>8207.6904300000006</v>
      </c>
      <c r="K79" s="251">
        <v>8195.6640619999998</v>
      </c>
      <c r="L79" s="251">
        <v>8180.2568359999996</v>
      </c>
      <c r="M79" s="251">
        <v>8174.5834960000002</v>
      </c>
      <c r="N79" s="251">
        <v>8143.1289059999999</v>
      </c>
      <c r="O79" s="251">
        <v>8114.2529299999997</v>
      </c>
      <c r="P79" s="251">
        <v>8096.6523440000001</v>
      </c>
      <c r="Q79" s="251">
        <v>8080.8422849999997</v>
      </c>
      <c r="R79" s="251">
        <v>8058.7602539999998</v>
      </c>
      <c r="S79" s="251">
        <v>8044.7465819999998</v>
      </c>
      <c r="T79" s="251">
        <v>8019.1503910000001</v>
      </c>
      <c r="U79" s="251">
        <v>7976.8320309999999</v>
      </c>
      <c r="V79" s="251">
        <v>7954.623047</v>
      </c>
      <c r="W79" s="251">
        <v>7933.0766599999997</v>
      </c>
      <c r="X79" s="251">
        <v>7915.2524409999996</v>
      </c>
      <c r="Y79" s="251">
        <v>7900.6010740000002</v>
      </c>
      <c r="Z79" s="251">
        <v>7871.0732420000004</v>
      </c>
      <c r="AA79" s="251">
        <v>7850.0556640000004</v>
      </c>
      <c r="AB79" s="251">
        <v>7821.7221680000002</v>
      </c>
      <c r="AC79" s="251">
        <v>7808.6508789999998</v>
      </c>
      <c r="AD79" s="251">
        <v>7797.0405270000001</v>
      </c>
      <c r="AE79" s="251">
        <v>7788.7275390000004</v>
      </c>
      <c r="AF79" s="251">
        <v>7768.7768550000001</v>
      </c>
      <c r="AG79" s="251">
        <v>7750.7514650000003</v>
      </c>
      <c r="AH79" s="248">
        <v>-4.2760000000000003E-3</v>
      </c>
    </row>
    <row r="80" spans="1:34" ht="15" customHeight="1" x14ac:dyDescent="0.35">
      <c r="B80" s="284" t="s">
        <v>656</v>
      </c>
      <c r="C80" s="285"/>
      <c r="D80" s="285"/>
      <c r="E80" s="285"/>
      <c r="F80" s="285"/>
      <c r="G80" s="285"/>
      <c r="H80" s="285"/>
      <c r="I80" s="285"/>
      <c r="J80" s="285"/>
      <c r="K80" s="285"/>
      <c r="L80" s="285"/>
      <c r="M80" s="285"/>
      <c r="N80" s="285"/>
      <c r="O80" s="285"/>
      <c r="P80" s="285"/>
      <c r="Q80" s="285"/>
      <c r="R80" s="285"/>
      <c r="S80" s="285"/>
      <c r="T80" s="285"/>
      <c r="U80" s="285"/>
      <c r="V80" s="285"/>
      <c r="W80" s="285"/>
      <c r="X80" s="285"/>
      <c r="Y80" s="285"/>
      <c r="Z80" s="285"/>
      <c r="AA80" s="285"/>
      <c r="AB80" s="285"/>
      <c r="AC80" s="285"/>
      <c r="AD80" s="285"/>
      <c r="AE80" s="285"/>
      <c r="AF80" s="285"/>
      <c r="AG80" s="285"/>
      <c r="AH80" s="253"/>
    </row>
    <row r="81" spans="2:34" ht="15" customHeight="1" x14ac:dyDescent="0.35">
      <c r="B81" s="254" t="s">
        <v>652</v>
      </c>
    </row>
    <row r="82" spans="2:34" ht="15" customHeight="1" x14ac:dyDescent="0.35">
      <c r="B82" s="254" t="s">
        <v>653</v>
      </c>
    </row>
    <row r="83" spans="2:34" ht="15" customHeight="1" x14ac:dyDescent="0.35">
      <c r="B83" s="254" t="s">
        <v>644</v>
      </c>
    </row>
    <row r="84" spans="2:34" ht="14.5" x14ac:dyDescent="0.35">
      <c r="B84" s="254" t="s">
        <v>654</v>
      </c>
    </row>
    <row r="85" spans="2:34" ht="15" customHeight="1" x14ac:dyDescent="0.35">
      <c r="B85" s="254" t="s">
        <v>655</v>
      </c>
    </row>
    <row r="88" spans="2:34" ht="15" customHeight="1" x14ac:dyDescent="0.35">
      <c r="B88" s="283"/>
      <c r="C88" s="283"/>
      <c r="D88" s="283"/>
      <c r="E88" s="283"/>
      <c r="F88" s="283"/>
      <c r="G88" s="283"/>
      <c r="H88" s="283"/>
      <c r="I88" s="283"/>
      <c r="J88" s="283"/>
      <c r="K88" s="283"/>
      <c r="L88" s="283"/>
      <c r="M88" s="283"/>
      <c r="N88" s="283"/>
      <c r="O88" s="283"/>
      <c r="P88" s="283"/>
      <c r="Q88" s="283"/>
      <c r="R88" s="283"/>
      <c r="S88" s="283"/>
      <c r="T88" s="283"/>
      <c r="U88" s="283"/>
      <c r="V88" s="283"/>
      <c r="W88" s="283"/>
      <c r="X88" s="283"/>
      <c r="Y88" s="283"/>
      <c r="Z88" s="283"/>
      <c r="AA88" s="283"/>
      <c r="AB88" s="283"/>
      <c r="AC88" s="283"/>
      <c r="AD88" s="283"/>
      <c r="AE88" s="283"/>
      <c r="AF88" s="283"/>
      <c r="AG88" s="283"/>
      <c r="AH88" s="283"/>
    </row>
    <row r="213" spans="2:34" ht="15" customHeight="1" x14ac:dyDescent="0.35">
      <c r="B213" s="283"/>
      <c r="C213" s="283"/>
      <c r="D213" s="283"/>
      <c r="E213" s="283"/>
      <c r="F213" s="283"/>
      <c r="G213" s="283"/>
      <c r="H213" s="283"/>
      <c r="I213" s="283"/>
      <c r="J213" s="283"/>
      <c r="K213" s="283"/>
      <c r="L213" s="283"/>
      <c r="M213" s="283"/>
      <c r="N213" s="283"/>
      <c r="O213" s="283"/>
      <c r="P213" s="283"/>
      <c r="Q213" s="283"/>
      <c r="R213" s="283"/>
      <c r="S213" s="283"/>
      <c r="T213" s="283"/>
      <c r="U213" s="283"/>
      <c r="V213" s="283"/>
      <c r="W213" s="283"/>
      <c r="X213" s="283"/>
      <c r="Y213" s="283"/>
      <c r="Z213" s="283"/>
      <c r="AA213" s="283"/>
      <c r="AB213" s="283"/>
      <c r="AC213" s="283"/>
      <c r="AD213" s="283"/>
      <c r="AE213" s="283"/>
      <c r="AF213" s="283"/>
      <c r="AG213" s="283"/>
      <c r="AH213" s="283"/>
    </row>
    <row r="379" spans="2:34" ht="15" customHeight="1" x14ac:dyDescent="0.35">
      <c r="B379" s="283"/>
      <c r="C379" s="283"/>
      <c r="D379" s="283"/>
      <c r="E379" s="283"/>
      <c r="F379" s="283"/>
      <c r="G379" s="283"/>
      <c r="H379" s="283"/>
      <c r="I379" s="283"/>
      <c r="J379" s="283"/>
      <c r="K379" s="283"/>
      <c r="L379" s="283"/>
      <c r="M379" s="283"/>
      <c r="N379" s="283"/>
      <c r="O379" s="283"/>
      <c r="P379" s="283"/>
      <c r="Q379" s="283"/>
      <c r="R379" s="283"/>
      <c r="S379" s="283"/>
      <c r="T379" s="283"/>
      <c r="U379" s="283"/>
      <c r="V379" s="283"/>
      <c r="W379" s="283"/>
      <c r="X379" s="283"/>
      <c r="Y379" s="283"/>
      <c r="Z379" s="283"/>
      <c r="AA379" s="283"/>
      <c r="AB379" s="283"/>
      <c r="AC379" s="283"/>
      <c r="AD379" s="283"/>
      <c r="AE379" s="283"/>
      <c r="AF379" s="283"/>
      <c r="AG379" s="283"/>
      <c r="AH379" s="283"/>
    </row>
    <row r="496" spans="2:34" ht="15" customHeight="1" x14ac:dyDescent="0.35">
      <c r="B496" s="283"/>
      <c r="C496" s="283"/>
      <c r="D496" s="283"/>
      <c r="E496" s="283"/>
      <c r="F496" s="283"/>
      <c r="G496" s="283"/>
      <c r="H496" s="283"/>
      <c r="I496" s="283"/>
      <c r="J496" s="283"/>
      <c r="K496" s="283"/>
      <c r="L496" s="283"/>
      <c r="M496" s="283"/>
      <c r="N496" s="283"/>
      <c r="O496" s="283"/>
      <c r="P496" s="283"/>
      <c r="Q496" s="283"/>
      <c r="R496" s="283"/>
      <c r="S496" s="283"/>
      <c r="T496" s="283"/>
      <c r="U496" s="283"/>
      <c r="V496" s="283"/>
      <c r="W496" s="283"/>
      <c r="X496" s="283"/>
      <c r="Y496" s="283"/>
      <c r="Z496" s="283"/>
      <c r="AA496" s="283"/>
      <c r="AB496" s="283"/>
      <c r="AC496" s="283"/>
      <c r="AD496" s="283"/>
      <c r="AE496" s="283"/>
      <c r="AF496" s="283"/>
      <c r="AG496" s="283"/>
      <c r="AH496" s="283"/>
    </row>
    <row r="648" spans="2:34" ht="15" customHeight="1" x14ac:dyDescent="0.35">
      <c r="B648" s="283"/>
      <c r="C648" s="283"/>
      <c r="D648" s="283"/>
      <c r="E648" s="283"/>
      <c r="F648" s="283"/>
      <c r="G648" s="283"/>
      <c r="H648" s="283"/>
      <c r="I648" s="283"/>
      <c r="J648" s="283"/>
      <c r="K648" s="283"/>
      <c r="L648" s="283"/>
      <c r="M648" s="283"/>
      <c r="N648" s="283"/>
      <c r="O648" s="283"/>
      <c r="P648" s="283"/>
      <c r="Q648" s="283"/>
      <c r="R648" s="283"/>
      <c r="S648" s="283"/>
      <c r="T648" s="283"/>
      <c r="U648" s="283"/>
      <c r="V648" s="283"/>
      <c r="W648" s="283"/>
      <c r="X648" s="283"/>
      <c r="Y648" s="283"/>
      <c r="Z648" s="283"/>
      <c r="AA648" s="283"/>
      <c r="AB648" s="283"/>
      <c r="AC648" s="283"/>
      <c r="AD648" s="283"/>
      <c r="AE648" s="283"/>
      <c r="AF648" s="283"/>
      <c r="AG648" s="283"/>
      <c r="AH648" s="283"/>
    </row>
    <row r="748" spans="2:34" ht="15" customHeight="1" x14ac:dyDescent="0.35">
      <c r="B748" s="283"/>
      <c r="C748" s="283"/>
      <c r="D748" s="283"/>
      <c r="E748" s="283"/>
      <c r="F748" s="283"/>
      <c r="G748" s="283"/>
      <c r="H748" s="283"/>
      <c r="I748" s="283"/>
      <c r="J748" s="283"/>
      <c r="K748" s="283"/>
      <c r="L748" s="283"/>
      <c r="M748" s="283"/>
      <c r="N748" s="283"/>
      <c r="O748" s="283"/>
      <c r="P748" s="283"/>
      <c r="Q748" s="283"/>
      <c r="R748" s="283"/>
      <c r="S748" s="283"/>
      <c r="T748" s="283"/>
      <c r="U748" s="283"/>
      <c r="V748" s="283"/>
      <c r="W748" s="283"/>
      <c r="X748" s="283"/>
      <c r="Y748" s="283"/>
      <c r="Z748" s="283"/>
      <c r="AA748" s="283"/>
      <c r="AB748" s="283"/>
      <c r="AC748" s="283"/>
      <c r="AD748" s="283"/>
      <c r="AE748" s="283"/>
      <c r="AF748" s="283"/>
      <c r="AG748" s="283"/>
      <c r="AH748" s="283"/>
    </row>
    <row r="839" spans="2:34" ht="15" customHeight="1" x14ac:dyDescent="0.35">
      <c r="B839" s="283"/>
      <c r="C839" s="283"/>
      <c r="D839" s="283"/>
      <c r="E839" s="283"/>
      <c r="F839" s="283"/>
      <c r="G839" s="283"/>
      <c r="H839" s="283"/>
      <c r="I839" s="283"/>
      <c r="J839" s="283"/>
      <c r="K839" s="283"/>
      <c r="L839" s="283"/>
      <c r="M839" s="283"/>
      <c r="N839" s="283"/>
      <c r="O839" s="283"/>
      <c r="P839" s="283"/>
      <c r="Q839" s="283"/>
      <c r="R839" s="283"/>
      <c r="S839" s="283"/>
      <c r="T839" s="283"/>
      <c r="U839" s="283"/>
      <c r="V839" s="283"/>
      <c r="W839" s="283"/>
      <c r="X839" s="283"/>
      <c r="Y839" s="283"/>
      <c r="Z839" s="283"/>
      <c r="AA839" s="283"/>
      <c r="AB839" s="283"/>
      <c r="AC839" s="283"/>
      <c r="AD839" s="283"/>
      <c r="AE839" s="283"/>
      <c r="AF839" s="283"/>
      <c r="AG839" s="283"/>
      <c r="AH839" s="283"/>
    </row>
    <row r="910" spans="2:34" ht="15" customHeight="1" x14ac:dyDescent="0.35">
      <c r="B910" s="283"/>
      <c r="C910" s="283"/>
      <c r="D910" s="283"/>
      <c r="E910" s="283"/>
      <c r="F910" s="283"/>
      <c r="G910" s="283"/>
      <c r="H910" s="283"/>
      <c r="I910" s="283"/>
      <c r="J910" s="283"/>
      <c r="K910" s="283"/>
      <c r="L910" s="283"/>
      <c r="M910" s="283"/>
      <c r="N910" s="283"/>
      <c r="O910" s="283"/>
      <c r="P910" s="283"/>
      <c r="Q910" s="283"/>
      <c r="R910" s="283"/>
      <c r="S910" s="283"/>
      <c r="T910" s="283"/>
      <c r="U910" s="283"/>
      <c r="V910" s="283"/>
      <c r="W910" s="283"/>
      <c r="X910" s="283"/>
      <c r="Y910" s="283"/>
      <c r="Z910" s="283"/>
      <c r="AA910" s="283"/>
      <c r="AB910" s="283"/>
      <c r="AC910" s="283"/>
      <c r="AD910" s="283"/>
      <c r="AE910" s="283"/>
      <c r="AF910" s="283"/>
      <c r="AG910" s="283"/>
      <c r="AH910" s="283"/>
    </row>
    <row r="1005" spans="2:34" ht="15" customHeight="1" x14ac:dyDescent="0.35">
      <c r="B1005" s="283"/>
      <c r="C1005" s="283"/>
      <c r="D1005" s="283"/>
      <c r="E1005" s="283"/>
      <c r="F1005" s="283"/>
      <c r="G1005" s="283"/>
      <c r="H1005" s="283"/>
      <c r="I1005" s="283"/>
      <c r="J1005" s="283"/>
      <c r="K1005" s="283"/>
      <c r="L1005" s="283"/>
      <c r="M1005" s="283"/>
      <c r="N1005" s="283"/>
      <c r="O1005" s="283"/>
      <c r="P1005" s="283"/>
      <c r="Q1005" s="283"/>
      <c r="R1005" s="283"/>
      <c r="S1005" s="283"/>
      <c r="T1005" s="283"/>
      <c r="U1005" s="283"/>
      <c r="V1005" s="283"/>
      <c r="W1005" s="283"/>
      <c r="X1005" s="283"/>
      <c r="Y1005" s="283"/>
      <c r="Z1005" s="283"/>
      <c r="AA1005" s="283"/>
      <c r="AB1005" s="283"/>
      <c r="AC1005" s="283"/>
      <c r="AD1005" s="283"/>
      <c r="AE1005" s="283"/>
      <c r="AF1005" s="283"/>
      <c r="AG1005" s="283"/>
      <c r="AH1005" s="283"/>
    </row>
    <row r="1105" spans="2:34" ht="15" customHeight="1" x14ac:dyDescent="0.35">
      <c r="B1105" s="283"/>
      <c r="C1105" s="283"/>
      <c r="D1105" s="283"/>
      <c r="E1105" s="283"/>
      <c r="F1105" s="283"/>
      <c r="G1105" s="283"/>
      <c r="H1105" s="283"/>
      <c r="I1105" s="283"/>
      <c r="J1105" s="283"/>
      <c r="K1105" s="283"/>
      <c r="L1105" s="283"/>
      <c r="M1105" s="283"/>
      <c r="N1105" s="283"/>
      <c r="O1105" s="283"/>
      <c r="P1105" s="283"/>
      <c r="Q1105" s="283"/>
      <c r="R1105" s="283"/>
      <c r="S1105" s="283"/>
      <c r="T1105" s="283"/>
      <c r="U1105" s="283"/>
      <c r="V1105" s="283"/>
      <c r="W1105" s="283"/>
      <c r="X1105" s="283"/>
      <c r="Y1105" s="283"/>
      <c r="Z1105" s="283"/>
      <c r="AA1105" s="283"/>
      <c r="AB1105" s="283"/>
      <c r="AC1105" s="283"/>
      <c r="AD1105" s="283"/>
      <c r="AE1105" s="283"/>
      <c r="AF1105" s="283"/>
      <c r="AG1105" s="283"/>
      <c r="AH1105" s="283"/>
    </row>
    <row r="1180" spans="2:34" ht="15" customHeight="1" x14ac:dyDescent="0.35">
      <c r="B1180" s="283"/>
      <c r="C1180" s="283"/>
      <c r="D1180" s="283"/>
      <c r="E1180" s="283"/>
      <c r="F1180" s="283"/>
      <c r="G1180" s="283"/>
      <c r="H1180" s="283"/>
      <c r="I1180" s="283"/>
      <c r="J1180" s="283"/>
      <c r="K1180" s="283"/>
      <c r="L1180" s="283"/>
      <c r="M1180" s="283"/>
      <c r="N1180" s="283"/>
      <c r="O1180" s="283"/>
      <c r="P1180" s="283"/>
      <c r="Q1180" s="283"/>
      <c r="R1180" s="283"/>
      <c r="S1180" s="283"/>
      <c r="T1180" s="283"/>
      <c r="U1180" s="283"/>
      <c r="V1180" s="283"/>
      <c r="W1180" s="283"/>
      <c r="X1180" s="283"/>
      <c r="Y1180" s="283"/>
      <c r="Z1180" s="283"/>
      <c r="AA1180" s="283"/>
      <c r="AB1180" s="283"/>
      <c r="AC1180" s="283"/>
      <c r="AD1180" s="283"/>
      <c r="AE1180" s="283"/>
      <c r="AF1180" s="283"/>
      <c r="AG1180" s="283"/>
      <c r="AH1180" s="283"/>
    </row>
    <row r="1255" spans="2:34" ht="15" customHeight="1" x14ac:dyDescent="0.35">
      <c r="B1255" s="283"/>
      <c r="C1255" s="283"/>
      <c r="D1255" s="283"/>
      <c r="E1255" s="283"/>
      <c r="F1255" s="283"/>
      <c r="G1255" s="283"/>
      <c r="H1255" s="283"/>
      <c r="I1255" s="283"/>
      <c r="J1255" s="283"/>
      <c r="K1255" s="283"/>
      <c r="L1255" s="283"/>
      <c r="M1255" s="283"/>
      <c r="N1255" s="283"/>
      <c r="O1255" s="283"/>
      <c r="P1255" s="283"/>
      <c r="Q1255" s="283"/>
      <c r="R1255" s="283"/>
      <c r="S1255" s="283"/>
      <c r="T1255" s="283"/>
      <c r="U1255" s="283"/>
      <c r="V1255" s="283"/>
      <c r="W1255" s="283"/>
      <c r="X1255" s="283"/>
      <c r="Y1255" s="283"/>
      <c r="Z1255" s="283"/>
      <c r="AA1255" s="283"/>
      <c r="AB1255" s="283"/>
      <c r="AC1255" s="283"/>
      <c r="AD1255" s="283"/>
      <c r="AE1255" s="283"/>
      <c r="AF1255" s="283"/>
      <c r="AG1255" s="283"/>
      <c r="AH1255" s="283"/>
    </row>
    <row r="1355" spans="2:34" ht="15" customHeight="1" x14ac:dyDescent="0.35">
      <c r="B1355" s="283"/>
      <c r="C1355" s="283"/>
      <c r="D1355" s="283"/>
      <c r="E1355" s="283"/>
      <c r="F1355" s="283"/>
      <c r="G1355" s="283"/>
      <c r="H1355" s="283"/>
      <c r="I1355" s="283"/>
      <c r="J1355" s="283"/>
      <c r="K1355" s="283"/>
      <c r="L1355" s="283"/>
      <c r="M1355" s="283"/>
      <c r="N1355" s="283"/>
      <c r="O1355" s="283"/>
      <c r="P1355" s="283"/>
      <c r="Q1355" s="283"/>
      <c r="R1355" s="283"/>
      <c r="S1355" s="283"/>
      <c r="T1355" s="283"/>
      <c r="U1355" s="283"/>
      <c r="V1355" s="283"/>
      <c r="W1355" s="283"/>
      <c r="X1355" s="283"/>
      <c r="Y1355" s="283"/>
      <c r="Z1355" s="283"/>
      <c r="AA1355" s="283"/>
      <c r="AB1355" s="283"/>
      <c r="AC1355" s="283"/>
      <c r="AD1355" s="283"/>
      <c r="AE1355" s="283"/>
      <c r="AF1355" s="283"/>
      <c r="AG1355" s="283"/>
      <c r="AH1355" s="283"/>
    </row>
    <row r="1527" spans="2:34" ht="15" customHeight="1" x14ac:dyDescent="0.35">
      <c r="B1527" s="283"/>
      <c r="C1527" s="283"/>
      <c r="D1527" s="283"/>
      <c r="E1527" s="283"/>
      <c r="F1527" s="283"/>
      <c r="G1527" s="283"/>
      <c r="H1527" s="283"/>
      <c r="I1527" s="283"/>
      <c r="J1527" s="283"/>
      <c r="K1527" s="283"/>
      <c r="L1527" s="283"/>
      <c r="M1527" s="283"/>
      <c r="N1527" s="283"/>
      <c r="O1527" s="283"/>
      <c r="P1527" s="283"/>
      <c r="Q1527" s="283"/>
      <c r="R1527" s="283"/>
      <c r="S1527" s="283"/>
      <c r="T1527" s="283"/>
      <c r="U1527" s="283"/>
      <c r="V1527" s="283"/>
      <c r="W1527" s="283"/>
      <c r="X1527" s="283"/>
      <c r="Y1527" s="283"/>
      <c r="Z1527" s="283"/>
      <c r="AA1527" s="283"/>
      <c r="AB1527" s="283"/>
      <c r="AC1527" s="283"/>
      <c r="AD1527" s="283"/>
      <c r="AE1527" s="283"/>
      <c r="AF1527" s="283"/>
      <c r="AG1527" s="283"/>
      <c r="AH1527" s="283"/>
    </row>
    <row r="1622" spans="2:34" ht="15" customHeight="1" x14ac:dyDescent="0.35">
      <c r="B1622" s="283"/>
      <c r="C1622" s="283"/>
      <c r="D1622" s="283"/>
      <c r="E1622" s="283"/>
      <c r="F1622" s="283"/>
      <c r="G1622" s="283"/>
      <c r="H1622" s="283"/>
      <c r="I1622" s="283"/>
      <c r="J1622" s="283"/>
      <c r="K1622" s="283"/>
      <c r="L1622" s="283"/>
      <c r="M1622" s="283"/>
      <c r="N1622" s="283"/>
      <c r="O1622" s="283"/>
      <c r="P1622" s="283"/>
      <c r="Q1622" s="283"/>
      <c r="R1622" s="283"/>
      <c r="S1622" s="283"/>
      <c r="T1622" s="283"/>
      <c r="U1622" s="283"/>
      <c r="V1622" s="283"/>
      <c r="W1622" s="283"/>
      <c r="X1622" s="283"/>
      <c r="Y1622" s="283"/>
      <c r="Z1622" s="283"/>
      <c r="AA1622" s="283"/>
      <c r="AB1622" s="283"/>
      <c r="AC1622" s="283"/>
      <c r="AD1622" s="283"/>
      <c r="AE1622" s="283"/>
      <c r="AF1622" s="283"/>
      <c r="AG1622" s="283"/>
      <c r="AH1622" s="283"/>
    </row>
    <row r="1740" spans="2:34" ht="15" customHeight="1" x14ac:dyDescent="0.35">
      <c r="B1740" s="283"/>
      <c r="C1740" s="283"/>
      <c r="D1740" s="283"/>
      <c r="E1740" s="283"/>
      <c r="F1740" s="283"/>
      <c r="G1740" s="283"/>
      <c r="H1740" s="283"/>
      <c r="I1740" s="283"/>
      <c r="J1740" s="283"/>
      <c r="K1740" s="283"/>
      <c r="L1740" s="283"/>
      <c r="M1740" s="283"/>
      <c r="N1740" s="283"/>
      <c r="O1740" s="283"/>
      <c r="P1740" s="283"/>
      <c r="Q1740" s="283"/>
      <c r="R1740" s="283"/>
      <c r="S1740" s="283"/>
      <c r="T1740" s="283"/>
      <c r="U1740" s="283"/>
      <c r="V1740" s="283"/>
      <c r="W1740" s="283"/>
      <c r="X1740" s="283"/>
      <c r="Y1740" s="283"/>
      <c r="Z1740" s="283"/>
      <c r="AA1740" s="283"/>
      <c r="AB1740" s="283"/>
      <c r="AC1740" s="283"/>
      <c r="AD1740" s="283"/>
      <c r="AE1740" s="283"/>
      <c r="AF1740" s="283"/>
      <c r="AG1740" s="283"/>
      <c r="AH1740" s="283"/>
    </row>
    <row r="1840" spans="2:34" ht="15" customHeight="1" x14ac:dyDescent="0.35">
      <c r="B1840" s="283"/>
      <c r="C1840" s="283"/>
      <c r="D1840" s="283"/>
      <c r="E1840" s="283"/>
      <c r="F1840" s="283"/>
      <c r="G1840" s="283"/>
      <c r="H1840" s="283"/>
      <c r="I1840" s="283"/>
      <c r="J1840" s="283"/>
      <c r="K1840" s="283"/>
      <c r="L1840" s="283"/>
      <c r="M1840" s="283"/>
      <c r="N1840" s="283"/>
      <c r="O1840" s="283"/>
      <c r="P1840" s="283"/>
      <c r="Q1840" s="283"/>
      <c r="R1840" s="283"/>
      <c r="S1840" s="283"/>
      <c r="T1840" s="283"/>
      <c r="U1840" s="283"/>
      <c r="V1840" s="283"/>
      <c r="W1840" s="283"/>
      <c r="X1840" s="283"/>
      <c r="Y1840" s="283"/>
      <c r="Z1840" s="283"/>
      <c r="AA1840" s="283"/>
      <c r="AB1840" s="283"/>
      <c r="AC1840" s="283"/>
      <c r="AD1840" s="283"/>
      <c r="AE1840" s="283"/>
      <c r="AF1840" s="283"/>
      <c r="AG1840" s="283"/>
      <c r="AH1840" s="283"/>
    </row>
    <row r="1940" spans="2:34" ht="15" customHeight="1" x14ac:dyDescent="0.35">
      <c r="B1940" s="283"/>
      <c r="C1940" s="283"/>
      <c r="D1940" s="283"/>
      <c r="E1940" s="283"/>
      <c r="F1940" s="283"/>
      <c r="G1940" s="283"/>
      <c r="H1940" s="283"/>
      <c r="I1940" s="283"/>
      <c r="J1940" s="283"/>
      <c r="K1940" s="283"/>
      <c r="L1940" s="283"/>
      <c r="M1940" s="283"/>
      <c r="N1940" s="283"/>
      <c r="O1940" s="283"/>
      <c r="P1940" s="283"/>
      <c r="Q1940" s="283"/>
      <c r="R1940" s="283"/>
      <c r="S1940" s="283"/>
      <c r="T1940" s="283"/>
      <c r="U1940" s="283"/>
      <c r="V1940" s="283"/>
      <c r="W1940" s="283"/>
      <c r="X1940" s="283"/>
      <c r="Y1940" s="283"/>
      <c r="Z1940" s="283"/>
      <c r="AA1940" s="283"/>
      <c r="AB1940" s="283"/>
      <c r="AC1940" s="283"/>
      <c r="AD1940" s="283"/>
      <c r="AE1940" s="283"/>
      <c r="AF1940" s="283"/>
      <c r="AG1940" s="283"/>
      <c r="AH1940" s="283"/>
    </row>
    <row r="2040" spans="2:34" ht="15" customHeight="1" x14ac:dyDescent="0.35">
      <c r="B2040" s="283"/>
      <c r="C2040" s="283"/>
      <c r="D2040" s="283"/>
      <c r="E2040" s="283"/>
      <c r="F2040" s="283"/>
      <c r="G2040" s="283"/>
      <c r="H2040" s="283"/>
      <c r="I2040" s="283"/>
      <c r="J2040" s="283"/>
      <c r="K2040" s="283"/>
      <c r="L2040" s="283"/>
      <c r="M2040" s="283"/>
      <c r="N2040" s="283"/>
      <c r="O2040" s="283"/>
      <c r="P2040" s="283"/>
      <c r="Q2040" s="283"/>
      <c r="R2040" s="283"/>
      <c r="S2040" s="283"/>
      <c r="T2040" s="283"/>
      <c r="U2040" s="283"/>
      <c r="V2040" s="283"/>
      <c r="W2040" s="283"/>
      <c r="X2040" s="283"/>
      <c r="Y2040" s="283"/>
      <c r="Z2040" s="283"/>
      <c r="AA2040" s="283"/>
      <c r="AB2040" s="283"/>
      <c r="AC2040" s="283"/>
      <c r="AD2040" s="283"/>
      <c r="AE2040" s="283"/>
      <c r="AF2040" s="283"/>
      <c r="AG2040" s="283"/>
      <c r="AH2040" s="283"/>
    </row>
    <row r="2140" spans="2:34" ht="15" customHeight="1" x14ac:dyDescent="0.35">
      <c r="B2140" s="283"/>
      <c r="C2140" s="283"/>
      <c r="D2140" s="283"/>
      <c r="E2140" s="283"/>
      <c r="F2140" s="283"/>
      <c r="G2140" s="283"/>
      <c r="H2140" s="283"/>
      <c r="I2140" s="283"/>
      <c r="J2140" s="283"/>
      <c r="K2140" s="283"/>
      <c r="L2140" s="283"/>
      <c r="M2140" s="283"/>
      <c r="N2140" s="283"/>
      <c r="O2140" s="283"/>
      <c r="P2140" s="283"/>
      <c r="Q2140" s="283"/>
      <c r="R2140" s="283"/>
      <c r="S2140" s="283"/>
      <c r="T2140" s="283"/>
      <c r="U2140" s="283"/>
      <c r="V2140" s="283"/>
      <c r="W2140" s="283"/>
      <c r="X2140" s="283"/>
      <c r="Y2140" s="283"/>
      <c r="Z2140" s="283"/>
      <c r="AA2140" s="283"/>
      <c r="AB2140" s="283"/>
      <c r="AC2140" s="283"/>
      <c r="AD2140" s="283"/>
      <c r="AE2140" s="283"/>
      <c r="AF2140" s="283"/>
      <c r="AG2140" s="283"/>
      <c r="AH2140" s="283"/>
    </row>
    <row r="2240" spans="2:34" ht="15" customHeight="1" x14ac:dyDescent="0.35">
      <c r="B2240" s="283"/>
      <c r="C2240" s="283"/>
      <c r="D2240" s="283"/>
      <c r="E2240" s="283"/>
      <c r="F2240" s="283"/>
      <c r="G2240" s="283"/>
      <c r="H2240" s="283"/>
      <c r="I2240" s="283"/>
      <c r="J2240" s="283"/>
      <c r="K2240" s="283"/>
      <c r="L2240" s="283"/>
      <c r="M2240" s="283"/>
      <c r="N2240" s="283"/>
      <c r="O2240" s="283"/>
      <c r="P2240" s="283"/>
      <c r="Q2240" s="283"/>
      <c r="R2240" s="283"/>
      <c r="S2240" s="283"/>
      <c r="T2240" s="283"/>
      <c r="U2240" s="283"/>
      <c r="V2240" s="283"/>
      <c r="W2240" s="283"/>
      <c r="X2240" s="283"/>
      <c r="Y2240" s="283"/>
      <c r="Z2240" s="283"/>
      <c r="AA2240" s="283"/>
      <c r="AB2240" s="283"/>
      <c r="AC2240" s="283"/>
      <c r="AD2240" s="283"/>
      <c r="AE2240" s="283"/>
      <c r="AF2240" s="283"/>
      <c r="AG2240" s="283"/>
      <c r="AH2240" s="283"/>
    </row>
    <row r="2340" spans="2:34" ht="15" customHeight="1" x14ac:dyDescent="0.35">
      <c r="B2340" s="283"/>
      <c r="C2340" s="283"/>
      <c r="D2340" s="283"/>
      <c r="E2340" s="283"/>
      <c r="F2340" s="283"/>
      <c r="G2340" s="283"/>
      <c r="H2340" s="283"/>
      <c r="I2340" s="283"/>
      <c r="J2340" s="283"/>
      <c r="K2340" s="283"/>
      <c r="L2340" s="283"/>
      <c r="M2340" s="283"/>
      <c r="N2340" s="283"/>
      <c r="O2340" s="283"/>
      <c r="P2340" s="283"/>
      <c r="Q2340" s="283"/>
      <c r="R2340" s="283"/>
      <c r="S2340" s="283"/>
      <c r="T2340" s="283"/>
      <c r="U2340" s="283"/>
      <c r="V2340" s="283"/>
      <c r="W2340" s="283"/>
      <c r="X2340" s="283"/>
      <c r="Y2340" s="283"/>
      <c r="Z2340" s="283"/>
      <c r="AA2340" s="283"/>
      <c r="AB2340" s="283"/>
      <c r="AC2340" s="283"/>
      <c r="AD2340" s="283"/>
      <c r="AE2340" s="283"/>
      <c r="AF2340" s="283"/>
      <c r="AG2340" s="283"/>
      <c r="AH2340" s="283"/>
    </row>
    <row r="2440" spans="2:34" ht="15" customHeight="1" x14ac:dyDescent="0.35">
      <c r="B2440" s="283"/>
      <c r="C2440" s="283"/>
      <c r="D2440" s="283"/>
      <c r="E2440" s="283"/>
      <c r="F2440" s="283"/>
      <c r="G2440" s="283"/>
      <c r="H2440" s="283"/>
      <c r="I2440" s="283"/>
      <c r="J2440" s="283"/>
      <c r="K2440" s="283"/>
      <c r="L2440" s="283"/>
      <c r="M2440" s="283"/>
      <c r="N2440" s="283"/>
      <c r="O2440" s="283"/>
      <c r="P2440" s="283"/>
      <c r="Q2440" s="283"/>
      <c r="R2440" s="283"/>
      <c r="S2440" s="283"/>
      <c r="T2440" s="283"/>
      <c r="U2440" s="283"/>
      <c r="V2440" s="283"/>
      <c r="W2440" s="283"/>
      <c r="X2440" s="283"/>
      <c r="Y2440" s="283"/>
      <c r="Z2440" s="283"/>
      <c r="AA2440" s="283"/>
      <c r="AB2440" s="283"/>
      <c r="AC2440" s="283"/>
      <c r="AD2440" s="283"/>
      <c r="AE2440" s="283"/>
      <c r="AF2440" s="283"/>
      <c r="AG2440" s="283"/>
      <c r="AH2440" s="283"/>
    </row>
    <row r="2540" spans="2:34" ht="15" customHeight="1" x14ac:dyDescent="0.35">
      <c r="B2540" s="283"/>
      <c r="C2540" s="283"/>
      <c r="D2540" s="283"/>
      <c r="E2540" s="283"/>
      <c r="F2540" s="283"/>
      <c r="G2540" s="283"/>
      <c r="H2540" s="283"/>
      <c r="I2540" s="283"/>
      <c r="J2540" s="283"/>
      <c r="K2540" s="283"/>
      <c r="L2540" s="283"/>
      <c r="M2540" s="283"/>
      <c r="N2540" s="283"/>
      <c r="O2540" s="283"/>
      <c r="P2540" s="283"/>
      <c r="Q2540" s="283"/>
      <c r="R2540" s="283"/>
      <c r="S2540" s="283"/>
      <c r="T2540" s="283"/>
      <c r="U2540" s="283"/>
      <c r="V2540" s="283"/>
      <c r="W2540" s="283"/>
      <c r="X2540" s="283"/>
      <c r="Y2540" s="283"/>
      <c r="Z2540" s="283"/>
      <c r="AA2540" s="283"/>
      <c r="AB2540" s="283"/>
      <c r="AC2540" s="283"/>
      <c r="AD2540" s="283"/>
      <c r="AE2540" s="283"/>
      <c r="AF2540" s="283"/>
      <c r="AG2540" s="283"/>
      <c r="AH2540" s="283"/>
    </row>
  </sheetData>
  <mergeCells count="25">
    <mergeCell ref="B80:AG80"/>
    <mergeCell ref="B88:AH88"/>
    <mergeCell ref="B213:AH213"/>
    <mergeCell ref="B379:AH379"/>
    <mergeCell ref="B496:AH496"/>
    <mergeCell ref="B648:AH648"/>
    <mergeCell ref="B748:AH748"/>
    <mergeCell ref="B839:AH839"/>
    <mergeCell ref="B910:AH910"/>
    <mergeCell ref="B1005:AH1005"/>
    <mergeCell ref="B1105:AH1105"/>
    <mergeCell ref="B1180:AH1180"/>
    <mergeCell ref="B1255:AH1255"/>
    <mergeCell ref="B1355:AH1355"/>
    <mergeCell ref="B1527:AH1527"/>
    <mergeCell ref="B1622:AH1622"/>
    <mergeCell ref="B1740:AH1740"/>
    <mergeCell ref="B1840:AH1840"/>
    <mergeCell ref="B1940:AH1940"/>
    <mergeCell ref="B2540:AH2540"/>
    <mergeCell ref="B2040:AH2040"/>
    <mergeCell ref="B2140:AH2140"/>
    <mergeCell ref="B2240:AH2240"/>
    <mergeCell ref="B2340:AH2340"/>
    <mergeCell ref="B2440:AH2440"/>
  </mergeCell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topLeftCell="A7" zoomScale="80" zoomScaleNormal="80" workbookViewId="0">
      <selection activeCell="O18" sqref="O18"/>
    </sheetView>
  </sheetViews>
  <sheetFormatPr defaultColWidth="9.1796875" defaultRowHeight="14.5" x14ac:dyDescent="0.35"/>
  <cols>
    <col min="1" max="1" width="33.1796875" style="49" customWidth="1"/>
    <col min="2" max="2" width="13.453125" style="49" bestFit="1" customWidth="1"/>
    <col min="3" max="3" width="11.54296875" style="49" customWidth="1"/>
    <col min="4" max="4" width="12.81640625" style="49" bestFit="1" customWidth="1"/>
    <col min="5" max="5" width="10.453125" style="49" bestFit="1" customWidth="1"/>
    <col min="6" max="6" width="11.26953125" style="49" customWidth="1"/>
    <col min="7" max="7" width="13.453125" style="49" customWidth="1"/>
    <col min="8" max="8" width="12.7265625" style="49" bestFit="1" customWidth="1"/>
    <col min="9" max="9" width="9.7265625" style="49" bestFit="1" customWidth="1"/>
    <col min="10" max="10" width="9.1796875" style="49"/>
    <col min="11" max="11" width="10.453125" style="49" customWidth="1"/>
    <col min="12" max="12" width="12.453125" style="49" bestFit="1" customWidth="1"/>
    <col min="13" max="14" width="9.1796875" style="49"/>
    <col min="15" max="15" width="12.81640625" style="49" bestFit="1" customWidth="1"/>
    <col min="16" max="18" width="9.1796875" style="49"/>
    <col min="19" max="19" width="10.453125" style="49" customWidth="1"/>
    <col min="20" max="22" width="9.1796875" style="49"/>
    <col min="23" max="23" width="10.7265625" style="49" customWidth="1"/>
    <col min="24" max="16384" width="9.1796875" style="49"/>
  </cols>
  <sheetData>
    <row r="1" spans="1:23" ht="15.5" x14ac:dyDescent="0.35">
      <c r="A1" s="48" t="s">
        <v>406</v>
      </c>
    </row>
    <row r="2" spans="1:23" x14ac:dyDescent="0.35">
      <c r="A2" s="50" t="s">
        <v>407</v>
      </c>
    </row>
    <row r="3" spans="1:23" ht="12.75" customHeight="1" x14ac:dyDescent="0.35">
      <c r="A3" s="51" t="s">
        <v>232</v>
      </c>
      <c r="B3" s="52" t="s">
        <v>408</v>
      </c>
      <c r="C3" s="53"/>
      <c r="D3" s="53"/>
      <c r="E3" s="54" t="s">
        <v>409</v>
      </c>
      <c r="F3" s="54" t="s">
        <v>410</v>
      </c>
      <c r="G3" s="54" t="s">
        <v>411</v>
      </c>
      <c r="H3" s="55" t="s">
        <v>411</v>
      </c>
      <c r="I3" s="56"/>
    </row>
    <row r="4" spans="1:23" ht="26.5" x14ac:dyDescent="0.35">
      <c r="A4" s="57"/>
      <c r="B4" s="58" t="s">
        <v>412</v>
      </c>
      <c r="C4" s="59" t="s">
        <v>413</v>
      </c>
      <c r="D4" s="59" t="s">
        <v>414</v>
      </c>
      <c r="E4" s="59"/>
      <c r="F4" s="59" t="s">
        <v>415</v>
      </c>
      <c r="G4" s="59" t="s">
        <v>416</v>
      </c>
      <c r="H4" s="60" t="s">
        <v>417</v>
      </c>
      <c r="I4" s="61" t="s">
        <v>418</v>
      </c>
    </row>
    <row r="5" spans="1:23" x14ac:dyDescent="0.35">
      <c r="A5" s="62" t="s">
        <v>419</v>
      </c>
      <c r="B5" s="63">
        <v>1</v>
      </c>
      <c r="C5" s="64" t="s">
        <v>420</v>
      </c>
      <c r="D5" s="64"/>
      <c r="E5" s="65"/>
      <c r="F5" s="65"/>
      <c r="G5" s="65"/>
      <c r="H5" s="66"/>
      <c r="I5" s="67"/>
    </row>
    <row r="6" spans="1:23" x14ac:dyDescent="0.35">
      <c r="A6" s="68" t="s">
        <v>421</v>
      </c>
      <c r="B6" s="69" t="s">
        <v>422</v>
      </c>
      <c r="C6" s="70" t="s">
        <v>422</v>
      </c>
      <c r="D6" s="70" t="s">
        <v>422</v>
      </c>
      <c r="E6" s="70" t="s">
        <v>423</v>
      </c>
      <c r="F6" s="71"/>
      <c r="G6" s="71"/>
      <c r="H6" s="72"/>
      <c r="I6" s="73"/>
      <c r="P6" s="74"/>
      <c r="R6" s="74"/>
      <c r="T6" s="74"/>
      <c r="V6" s="74"/>
    </row>
    <row r="7" spans="1:23" x14ac:dyDescent="0.35">
      <c r="A7" s="75" t="s">
        <v>424</v>
      </c>
      <c r="B7" s="76">
        <v>129670</v>
      </c>
      <c r="C7" s="77">
        <v>129670</v>
      </c>
      <c r="D7" s="77">
        <v>138350</v>
      </c>
      <c r="E7" s="77">
        <v>3205</v>
      </c>
      <c r="F7" s="78">
        <v>0.85299999999999998</v>
      </c>
      <c r="G7" s="79">
        <v>16000</v>
      </c>
      <c r="H7" s="80">
        <v>1.6E-2</v>
      </c>
      <c r="I7" s="81">
        <v>0.93726057101554028</v>
      </c>
      <c r="P7" s="74"/>
      <c r="Q7" s="74"/>
      <c r="R7" s="74"/>
      <c r="S7" s="74"/>
      <c r="T7" s="74"/>
      <c r="U7" s="74"/>
      <c r="V7" s="82"/>
      <c r="W7" s="82"/>
    </row>
    <row r="8" spans="1:23" x14ac:dyDescent="0.35">
      <c r="A8" s="75" t="s">
        <v>425</v>
      </c>
      <c r="B8" s="76">
        <v>135084.91292306196</v>
      </c>
      <c r="C8" s="83">
        <v>135084.91292306196</v>
      </c>
      <c r="D8" s="83">
        <v>144475.84269846199</v>
      </c>
      <c r="E8" s="83">
        <v>3266</v>
      </c>
      <c r="F8" s="84">
        <v>0.85562068501529054</v>
      </c>
      <c r="G8" s="79">
        <v>1800</v>
      </c>
      <c r="H8" s="80">
        <v>1.8E-3</v>
      </c>
      <c r="I8" s="81">
        <v>0.93500000000000005</v>
      </c>
      <c r="P8" s="74"/>
      <c r="Q8" s="74"/>
      <c r="R8" s="74"/>
      <c r="S8" s="74"/>
      <c r="T8" s="74"/>
      <c r="U8" s="74"/>
      <c r="V8" s="82"/>
      <c r="W8" s="82"/>
    </row>
    <row r="9" spans="1:23" x14ac:dyDescent="0.35">
      <c r="A9" s="75" t="s">
        <v>426</v>
      </c>
      <c r="B9" s="76">
        <v>152370.90134048002</v>
      </c>
      <c r="C9" s="83">
        <v>152370.90134048002</v>
      </c>
      <c r="D9" s="83">
        <v>162963.53084543315</v>
      </c>
      <c r="E9" s="83">
        <v>3839.6821254480283</v>
      </c>
      <c r="F9" s="84">
        <v>0.83</v>
      </c>
      <c r="G9" s="79">
        <v>48000</v>
      </c>
      <c r="H9" s="80">
        <v>4.8000000000000001E-2</v>
      </c>
      <c r="I9" s="81">
        <v>0.93500000000000016</v>
      </c>
      <c r="P9" s="74"/>
      <c r="Q9" s="74"/>
      <c r="R9" s="74"/>
      <c r="S9" s="74"/>
      <c r="T9" s="74"/>
      <c r="U9" s="74"/>
      <c r="V9" s="82"/>
      <c r="W9" s="82"/>
    </row>
    <row r="10" spans="1:23" x14ac:dyDescent="0.35">
      <c r="A10" s="75" t="s">
        <v>427</v>
      </c>
      <c r="B10" s="76">
        <v>152370.90134048002</v>
      </c>
      <c r="C10" s="85">
        <v>152370.90134048002</v>
      </c>
      <c r="D10" s="85">
        <v>162963.53084543315</v>
      </c>
      <c r="E10" s="85">
        <v>3839.6821254480283</v>
      </c>
      <c r="F10" s="86">
        <v>0.83</v>
      </c>
      <c r="G10" s="85">
        <v>48000</v>
      </c>
      <c r="H10" s="80">
        <v>4.8000000000000001E-2</v>
      </c>
      <c r="I10" s="81">
        <v>0.93500000000000016</v>
      </c>
      <c r="T10" s="74"/>
      <c r="U10" s="74"/>
      <c r="V10" s="82"/>
      <c r="W10" s="82"/>
    </row>
    <row r="11" spans="1:23" x14ac:dyDescent="0.35">
      <c r="A11" s="75" t="s">
        <v>428</v>
      </c>
      <c r="B11" s="76">
        <v>145194.18901496602</v>
      </c>
      <c r="C11" s="85">
        <v>145194.18901496602</v>
      </c>
      <c r="D11" s="85">
        <v>155287.90268980322</v>
      </c>
      <c r="E11" s="85">
        <v>3500.47748781362</v>
      </c>
      <c r="F11" s="86">
        <v>0.83245885654014951</v>
      </c>
      <c r="G11" s="85">
        <v>37227.389654331695</v>
      </c>
      <c r="H11" s="80">
        <v>3.7227389654331693E-2</v>
      </c>
      <c r="I11" s="81">
        <v>0.93500000000000005</v>
      </c>
      <c r="L11" s="85"/>
      <c r="M11" s="85"/>
      <c r="N11" s="85"/>
      <c r="O11" s="85"/>
      <c r="P11" s="86"/>
      <c r="Q11" s="85"/>
      <c r="R11" s="80"/>
      <c r="S11" s="87"/>
      <c r="T11" s="74"/>
      <c r="U11" s="74"/>
      <c r="V11" s="82"/>
      <c r="W11" s="82"/>
    </row>
    <row r="12" spans="1:23" x14ac:dyDescent="0.35">
      <c r="A12" s="75" t="s">
        <v>429</v>
      </c>
      <c r="B12" s="76">
        <v>128448.52692210001</v>
      </c>
      <c r="C12" s="83">
        <v>128448.52692210001</v>
      </c>
      <c r="D12" s="83">
        <v>137378.10365999999</v>
      </c>
      <c r="E12" s="83">
        <v>2709</v>
      </c>
      <c r="F12" s="84">
        <v>0.84059083544303792</v>
      </c>
      <c r="G12" s="79">
        <v>1600</v>
      </c>
      <c r="H12" s="80">
        <v>1.6000000000000001E-3</v>
      </c>
      <c r="I12" s="81">
        <v>0.93500000000000005</v>
      </c>
      <c r="L12" s="74"/>
      <c r="M12" s="74"/>
      <c r="N12" s="74"/>
      <c r="O12" s="74"/>
      <c r="P12" s="74"/>
      <c r="Q12" s="74"/>
      <c r="R12" s="82"/>
      <c r="S12" s="82"/>
    </row>
    <row r="13" spans="1:23" x14ac:dyDescent="0.35">
      <c r="A13" s="49" t="s">
        <v>430</v>
      </c>
      <c r="B13" s="76">
        <v>125600.90733399388</v>
      </c>
      <c r="C13" s="88">
        <v>125600.90733399388</v>
      </c>
      <c r="D13" s="88">
        <v>134008.52571649614</v>
      </c>
      <c r="E13" s="89">
        <v>3087.2372132564833</v>
      </c>
      <c r="F13" s="90">
        <v>0.85299999999999998</v>
      </c>
      <c r="G13" s="90">
        <v>16000</v>
      </c>
      <c r="H13" s="80">
        <v>1.6E-2</v>
      </c>
      <c r="I13" s="81">
        <v>0.93726057101554028</v>
      </c>
    </row>
    <row r="14" spans="1:23" x14ac:dyDescent="0.35">
      <c r="A14" s="49" t="s">
        <v>431</v>
      </c>
      <c r="B14" s="76">
        <v>122492.60888766299</v>
      </c>
      <c r="C14" s="88">
        <v>122492.60888766299</v>
      </c>
      <c r="D14" s="88">
        <v>130692.16040416578</v>
      </c>
      <c r="E14" s="89">
        <v>2984.0426545960995</v>
      </c>
      <c r="F14" s="90">
        <v>0.85299999999999998</v>
      </c>
      <c r="G14" s="90">
        <v>16000</v>
      </c>
      <c r="H14" s="80">
        <v>1.6E-2</v>
      </c>
      <c r="I14" s="81">
        <v>0.93726057101554017</v>
      </c>
    </row>
    <row r="15" spans="1:23" x14ac:dyDescent="0.35">
      <c r="A15" s="75" t="s">
        <v>432</v>
      </c>
      <c r="B15" s="76">
        <v>116090</v>
      </c>
      <c r="C15" s="77">
        <v>116090</v>
      </c>
      <c r="D15" s="77">
        <v>124340</v>
      </c>
      <c r="E15" s="77">
        <v>2819</v>
      </c>
      <c r="F15" s="78">
        <v>0.86299999999999999</v>
      </c>
      <c r="G15" s="85">
        <v>10</v>
      </c>
      <c r="H15" s="80">
        <v>1.0000000000000001E-5</v>
      </c>
      <c r="I15" s="81">
        <v>0.93364967025896739</v>
      </c>
      <c r="O15" s="74"/>
      <c r="P15" s="91"/>
      <c r="Q15" s="91"/>
      <c r="R15" s="91"/>
      <c r="S15" s="91"/>
      <c r="T15" s="91"/>
      <c r="U15" s="91"/>
      <c r="V15" s="92"/>
      <c r="W15" s="88"/>
    </row>
    <row r="16" spans="1:23" x14ac:dyDescent="0.35">
      <c r="A16" s="75" t="s">
        <v>433</v>
      </c>
      <c r="B16" s="76">
        <v>112193.52</v>
      </c>
      <c r="C16" s="85">
        <v>112193.52</v>
      </c>
      <c r="D16" s="85">
        <v>120438.62000000001</v>
      </c>
      <c r="E16" s="85">
        <v>2835.5620000000004</v>
      </c>
      <c r="F16" s="86">
        <v>0.82778546968819577</v>
      </c>
      <c r="G16" s="93">
        <v>9.0261788360871336</v>
      </c>
      <c r="H16" s="80">
        <v>9.0261788360871334E-6</v>
      </c>
      <c r="I16" s="81">
        <v>0.931541062160958</v>
      </c>
      <c r="S16" s="91"/>
      <c r="T16" s="91"/>
      <c r="U16" s="91"/>
      <c r="V16" s="92"/>
      <c r="W16" s="88"/>
    </row>
    <row r="17" spans="1:23" x14ac:dyDescent="0.35">
      <c r="A17" s="75" t="s">
        <v>434</v>
      </c>
      <c r="B17" s="76">
        <v>112193.52</v>
      </c>
      <c r="C17" s="85">
        <v>112193.52</v>
      </c>
      <c r="D17" s="85">
        <v>120438.62000000001</v>
      </c>
      <c r="E17" s="85">
        <v>2835.5620000000004</v>
      </c>
      <c r="F17" s="86">
        <v>0.82778546968819577</v>
      </c>
      <c r="G17" s="93">
        <v>9.0261788360871336</v>
      </c>
      <c r="H17" s="80">
        <v>9.0261788360871334E-6</v>
      </c>
      <c r="I17" s="81">
        <v>0.931541062160958</v>
      </c>
      <c r="O17" s="74"/>
      <c r="P17" s="91"/>
      <c r="Q17" s="91"/>
      <c r="R17" s="91"/>
      <c r="S17" s="91"/>
      <c r="T17" s="91"/>
      <c r="U17" s="91"/>
      <c r="V17" s="92"/>
      <c r="W17" s="88"/>
    </row>
    <row r="18" spans="1:23" x14ac:dyDescent="0.35">
      <c r="A18" s="75" t="s">
        <v>435</v>
      </c>
      <c r="B18" s="76">
        <v>106150</v>
      </c>
      <c r="C18" s="85">
        <v>106150</v>
      </c>
      <c r="D18" s="85">
        <v>114387.5</v>
      </c>
      <c r="E18" s="85">
        <v>2861.25</v>
      </c>
      <c r="F18" s="86">
        <v>0.77774999999999994</v>
      </c>
      <c r="G18" s="93">
        <v>7.642500028014183</v>
      </c>
      <c r="H18" s="80">
        <v>7.6425000280141833E-6</v>
      </c>
      <c r="I18" s="81">
        <v>0.92798601245765489</v>
      </c>
      <c r="S18" s="91"/>
      <c r="T18" s="91"/>
      <c r="U18" s="91"/>
      <c r="V18" s="92"/>
      <c r="W18" s="88"/>
    </row>
    <row r="19" spans="1:23" x14ac:dyDescent="0.35">
      <c r="A19" s="75" t="s">
        <v>436</v>
      </c>
      <c r="B19" s="76">
        <v>100186</v>
      </c>
      <c r="C19" s="85">
        <v>100186</v>
      </c>
      <c r="D19" s="85">
        <v>108416</v>
      </c>
      <c r="E19" s="85">
        <v>2886.6</v>
      </c>
      <c r="F19" s="86">
        <v>0.72659999999999991</v>
      </c>
      <c r="G19" s="93">
        <v>6.2280000448226929</v>
      </c>
      <c r="H19" s="80">
        <v>6.2280000448226927E-6</v>
      </c>
      <c r="I19" s="81">
        <v>0.92408869539551353</v>
      </c>
      <c r="J19" s="91"/>
      <c r="K19" s="91"/>
      <c r="L19" s="91"/>
      <c r="M19" s="92"/>
      <c r="N19" s="88"/>
    </row>
    <row r="20" spans="1:23" x14ac:dyDescent="0.35">
      <c r="A20" s="94" t="s">
        <v>437</v>
      </c>
      <c r="B20" s="76">
        <v>128450</v>
      </c>
      <c r="C20" s="77">
        <v>128450</v>
      </c>
      <c r="D20" s="77">
        <v>137380</v>
      </c>
      <c r="E20" s="77">
        <v>3167</v>
      </c>
      <c r="F20" s="78">
        <v>0.86499999999999999</v>
      </c>
      <c r="G20" s="85">
        <v>200</v>
      </c>
      <c r="H20" s="80">
        <v>2.0000000000000001E-4</v>
      </c>
      <c r="I20" s="81">
        <v>0.93499781627602274</v>
      </c>
      <c r="O20" s="82"/>
      <c r="W20" s="88"/>
    </row>
    <row r="21" spans="1:23" x14ac:dyDescent="0.35">
      <c r="A21" s="95" t="s">
        <v>624</v>
      </c>
      <c r="B21" s="76">
        <v>129487.84757606639</v>
      </c>
      <c r="C21" s="85">
        <v>129487.84757606639</v>
      </c>
      <c r="D21" s="85">
        <v>138490</v>
      </c>
      <c r="E21" s="85">
        <v>3206</v>
      </c>
      <c r="F21" s="96">
        <v>0.871</v>
      </c>
      <c r="G21" s="85">
        <v>11</v>
      </c>
      <c r="H21" s="80">
        <v>1.1E-5</v>
      </c>
      <c r="I21" s="81"/>
    </row>
    <row r="22" spans="1:23" x14ac:dyDescent="0.35">
      <c r="A22" s="75" t="s">
        <v>438</v>
      </c>
      <c r="B22" s="76">
        <v>128450</v>
      </c>
      <c r="C22" s="85">
        <v>128450</v>
      </c>
      <c r="D22" s="85">
        <v>137380</v>
      </c>
      <c r="E22" s="85">
        <v>3167</v>
      </c>
      <c r="F22" s="86">
        <v>0.86499999999999999</v>
      </c>
      <c r="G22" s="85">
        <v>11</v>
      </c>
      <c r="H22" s="80">
        <v>1.1E-5</v>
      </c>
      <c r="I22" s="81">
        <v>0.93499781627602274</v>
      </c>
    </row>
    <row r="23" spans="1:23" x14ac:dyDescent="0.35">
      <c r="A23" s="75" t="s">
        <v>439</v>
      </c>
      <c r="B23" s="76">
        <v>129487.84757606639</v>
      </c>
      <c r="C23" s="85">
        <v>129487.84757606639</v>
      </c>
      <c r="D23" s="77">
        <v>138490</v>
      </c>
      <c r="E23" s="77">
        <v>3206</v>
      </c>
      <c r="F23" s="78">
        <v>0.871</v>
      </c>
      <c r="G23" s="79">
        <v>11</v>
      </c>
      <c r="H23" s="80">
        <v>1.1E-5</v>
      </c>
      <c r="I23" s="81">
        <v>0.93499781627602274</v>
      </c>
    </row>
    <row r="24" spans="1:23" x14ac:dyDescent="0.35">
      <c r="A24" s="75" t="s">
        <v>440</v>
      </c>
      <c r="B24" s="76">
        <v>116920</v>
      </c>
      <c r="C24" s="77">
        <v>116920</v>
      </c>
      <c r="D24" s="77">
        <v>125080</v>
      </c>
      <c r="E24" s="77">
        <v>2745</v>
      </c>
      <c r="F24" s="78">
        <v>0.85</v>
      </c>
      <c r="G24" s="79">
        <v>1</v>
      </c>
      <c r="H24" s="80">
        <v>9.9999999999999995E-7</v>
      </c>
      <c r="I24" s="81">
        <v>0.93476175247841387</v>
      </c>
    </row>
    <row r="25" spans="1:23" x14ac:dyDescent="0.35">
      <c r="A25" s="97" t="s">
        <v>625</v>
      </c>
      <c r="B25" s="76">
        <v>118237.434842673</v>
      </c>
      <c r="C25" s="85">
        <v>118237.434842673</v>
      </c>
      <c r="D25" s="85">
        <v>126586.157141156</v>
      </c>
      <c r="E25" s="85">
        <v>2833.8569764657</v>
      </c>
      <c r="F25" s="86">
        <v>0.85315638757897505</v>
      </c>
      <c r="G25" s="85">
        <v>10</v>
      </c>
      <c r="H25" s="80">
        <v>1.0000000000000001E-5</v>
      </c>
      <c r="I25" s="81">
        <v>0.93404711473172097</v>
      </c>
    </row>
    <row r="26" spans="1:23" x14ac:dyDescent="0.35">
      <c r="A26" s="98" t="s">
        <v>441</v>
      </c>
      <c r="B26" s="76">
        <v>124307.03423937227</v>
      </c>
      <c r="C26" s="85">
        <v>124307.03423937227</v>
      </c>
      <c r="D26" s="85">
        <v>132948.69438683367</v>
      </c>
      <c r="E26" s="85">
        <v>3035.8996219999995</v>
      </c>
      <c r="F26" s="86">
        <v>0.86199999999999999</v>
      </c>
      <c r="G26" s="85">
        <v>700</v>
      </c>
      <c r="H26" s="80">
        <v>6.9999999999999999E-4</v>
      </c>
      <c r="I26" s="81">
        <v>0.93500003751584637</v>
      </c>
    </row>
    <row r="27" spans="1:23" x14ac:dyDescent="0.35">
      <c r="A27" s="98" t="s">
        <v>442</v>
      </c>
      <c r="B27" s="76">
        <v>123041.23110601204</v>
      </c>
      <c r="C27" s="77">
        <v>123041.23110601204</v>
      </c>
      <c r="D27" s="77">
        <v>131594.89429852215</v>
      </c>
      <c r="E27" s="99">
        <v>2998.0455119999997</v>
      </c>
      <c r="F27" s="78">
        <v>0.86</v>
      </c>
      <c r="G27" s="79">
        <v>11</v>
      </c>
      <c r="H27" s="80">
        <v>1.1E-5</v>
      </c>
      <c r="I27" s="81">
        <v>0.93500003751584626</v>
      </c>
    </row>
    <row r="28" spans="1:23" x14ac:dyDescent="0.35">
      <c r="A28" s="98" t="s">
        <v>443</v>
      </c>
      <c r="B28" s="76">
        <v>111520</v>
      </c>
      <c r="C28" s="85">
        <v>111520</v>
      </c>
      <c r="D28" s="77">
        <v>119740</v>
      </c>
      <c r="E28" s="77">
        <v>2651</v>
      </c>
      <c r="F28" s="78">
        <v>0.84199999999999997</v>
      </c>
      <c r="G28" s="79">
        <v>0</v>
      </c>
      <c r="H28" s="80">
        <v>0</v>
      </c>
      <c r="I28" s="81">
        <v>0.93135126106564226</v>
      </c>
      <c r="J28" s="100"/>
    </row>
    <row r="29" spans="1:23" x14ac:dyDescent="0.35">
      <c r="A29" s="98" t="s">
        <v>444</v>
      </c>
      <c r="B29" s="76">
        <v>140352.52220119376</v>
      </c>
      <c r="C29" s="85">
        <v>140352.52220119376</v>
      </c>
      <c r="D29" s="85">
        <v>150110</v>
      </c>
      <c r="E29" s="85">
        <v>3752</v>
      </c>
      <c r="F29" s="86">
        <v>0.86799999999999999</v>
      </c>
      <c r="G29" s="79">
        <v>5000</v>
      </c>
      <c r="H29" s="80">
        <v>5.0000000000000001E-3</v>
      </c>
      <c r="I29" s="81">
        <v>0.93499781627602263</v>
      </c>
    </row>
    <row r="30" spans="1:23" x14ac:dyDescent="0.35">
      <c r="A30" s="98" t="s">
        <v>445</v>
      </c>
      <c r="B30" s="76">
        <v>140352.52220119376</v>
      </c>
      <c r="C30" s="77">
        <v>140352.52220119376</v>
      </c>
      <c r="D30" s="77">
        <v>150110</v>
      </c>
      <c r="E30" s="77">
        <v>3752</v>
      </c>
      <c r="F30" s="101">
        <v>0.86799999999999999</v>
      </c>
      <c r="G30" s="79">
        <v>27000</v>
      </c>
      <c r="H30" s="80">
        <v>2.7E-2</v>
      </c>
      <c r="I30" s="81">
        <v>0.93499781627602263</v>
      </c>
    </row>
    <row r="31" spans="1:23" x14ac:dyDescent="0.35">
      <c r="A31" s="98" t="s">
        <v>446</v>
      </c>
      <c r="B31" s="76">
        <v>57250</v>
      </c>
      <c r="C31" s="77">
        <v>57250</v>
      </c>
      <c r="D31" s="77">
        <v>65200</v>
      </c>
      <c r="E31" s="77">
        <v>3006</v>
      </c>
      <c r="F31" s="101">
        <v>0.375</v>
      </c>
      <c r="G31" s="85">
        <v>0</v>
      </c>
      <c r="H31" s="80">
        <v>0</v>
      </c>
      <c r="I31" s="81">
        <v>0.87806748466257667</v>
      </c>
      <c r="J31" s="100"/>
    </row>
    <row r="32" spans="1:23" x14ac:dyDescent="0.35">
      <c r="A32" s="98" t="s">
        <v>447</v>
      </c>
      <c r="B32" s="76">
        <v>76330</v>
      </c>
      <c r="C32" s="102">
        <v>76330</v>
      </c>
      <c r="D32" s="99">
        <v>84530</v>
      </c>
      <c r="E32" s="102">
        <v>2988</v>
      </c>
      <c r="F32" s="103">
        <v>0.52200000000000002</v>
      </c>
      <c r="G32" s="104">
        <v>0.57000011205673218</v>
      </c>
      <c r="H32" s="80">
        <v>5.7000011205673218E-7</v>
      </c>
      <c r="I32" s="81">
        <v>0.90299302022950434</v>
      </c>
    </row>
    <row r="33" spans="1:11" x14ac:dyDescent="0.35">
      <c r="A33" s="98" t="s">
        <v>448</v>
      </c>
      <c r="B33" s="76">
        <v>99837</v>
      </c>
      <c r="C33" s="102">
        <v>99837</v>
      </c>
      <c r="D33" s="99">
        <v>108458</v>
      </c>
      <c r="E33" s="102">
        <v>3065</v>
      </c>
      <c r="F33" s="103">
        <v>0.64859999999999995</v>
      </c>
      <c r="G33" s="104">
        <v>0</v>
      </c>
      <c r="H33" s="80">
        <v>0</v>
      </c>
      <c r="I33" s="81">
        <v>0.92051300964428628</v>
      </c>
      <c r="J33" s="100"/>
    </row>
    <row r="34" spans="1:11" x14ac:dyDescent="0.35">
      <c r="A34" s="98" t="s">
        <v>449</v>
      </c>
      <c r="B34" s="76">
        <v>83127</v>
      </c>
      <c r="C34" s="85">
        <v>83127</v>
      </c>
      <c r="D34" s="85">
        <v>89511</v>
      </c>
      <c r="E34" s="85">
        <v>2964</v>
      </c>
      <c r="F34" s="86">
        <v>0.61980000000000002</v>
      </c>
      <c r="G34" s="85">
        <v>0</v>
      </c>
      <c r="H34" s="80">
        <v>0</v>
      </c>
      <c r="I34" s="81">
        <v>0.92867915675168411</v>
      </c>
    </row>
    <row r="35" spans="1:11" x14ac:dyDescent="0.35">
      <c r="A35" s="98" t="s">
        <v>450</v>
      </c>
      <c r="B35" s="76">
        <v>116090</v>
      </c>
      <c r="C35" s="77">
        <v>116090</v>
      </c>
      <c r="D35" s="77">
        <v>124340</v>
      </c>
      <c r="E35" s="79">
        <v>2819</v>
      </c>
      <c r="F35" s="101">
        <v>0.86299999999999999</v>
      </c>
      <c r="G35" s="79">
        <v>10</v>
      </c>
      <c r="H35" s="80">
        <v>1.0000000000000001E-5</v>
      </c>
      <c r="I35" s="81">
        <v>0.93364967025896739</v>
      </c>
      <c r="J35" s="100"/>
    </row>
    <row r="36" spans="1:11" x14ac:dyDescent="0.35">
      <c r="A36" s="98" t="s">
        <v>451</v>
      </c>
      <c r="B36" s="76">
        <v>84950</v>
      </c>
      <c r="C36" s="77">
        <v>84950</v>
      </c>
      <c r="D36" s="77">
        <v>91410</v>
      </c>
      <c r="E36" s="77">
        <v>1923</v>
      </c>
      <c r="F36" s="78">
        <v>0.82</v>
      </c>
      <c r="G36" s="79">
        <v>0</v>
      </c>
      <c r="H36" s="80">
        <v>0</v>
      </c>
      <c r="I36" s="81">
        <v>0.9293293950333662</v>
      </c>
      <c r="J36" s="100"/>
    </row>
    <row r="37" spans="1:11" x14ac:dyDescent="0.35">
      <c r="A37" s="98" t="s">
        <v>452</v>
      </c>
      <c r="B37" s="76">
        <v>74720</v>
      </c>
      <c r="C37" s="77">
        <v>74720</v>
      </c>
      <c r="D37" s="77">
        <v>84820</v>
      </c>
      <c r="E37" s="77">
        <v>1621</v>
      </c>
      <c r="F37" s="105">
        <v>0.75</v>
      </c>
      <c r="G37" s="79">
        <v>0</v>
      </c>
      <c r="H37" s="80">
        <v>0</v>
      </c>
      <c r="I37" s="81">
        <v>0.88092431030417351</v>
      </c>
      <c r="J37" s="100"/>
    </row>
    <row r="38" spans="1:11" x14ac:dyDescent="0.35">
      <c r="A38" s="98" t="s">
        <v>453</v>
      </c>
      <c r="B38" s="76">
        <v>68930</v>
      </c>
      <c r="C38" s="79">
        <v>68930</v>
      </c>
      <c r="D38" s="85">
        <v>75610</v>
      </c>
      <c r="E38" s="79">
        <v>2518</v>
      </c>
      <c r="F38" s="101">
        <v>0.52200000000000002</v>
      </c>
      <c r="G38" s="79">
        <v>0</v>
      </c>
      <c r="H38" s="80">
        <v>0</v>
      </c>
      <c r="I38" s="81">
        <v>0.91165189789710355</v>
      </c>
      <c r="J38" s="100"/>
    </row>
    <row r="39" spans="1:11" x14ac:dyDescent="0.35">
      <c r="A39" s="98" t="s">
        <v>454</v>
      </c>
      <c r="B39" s="76">
        <v>72200</v>
      </c>
      <c r="C39" s="77">
        <v>72200</v>
      </c>
      <c r="D39" s="77">
        <v>79196.89540113158</v>
      </c>
      <c r="E39" s="77">
        <v>3255</v>
      </c>
      <c r="F39" s="78">
        <v>0.47399999999999998</v>
      </c>
      <c r="G39" s="79">
        <v>0</v>
      </c>
      <c r="H39" s="80">
        <v>0</v>
      </c>
      <c r="I39" s="81">
        <v>0.91165189789710355</v>
      </c>
      <c r="J39" s="100"/>
      <c r="K39" s="100"/>
    </row>
    <row r="40" spans="1:11" x14ac:dyDescent="0.35">
      <c r="A40" s="98" t="s">
        <v>455</v>
      </c>
      <c r="B40" s="76">
        <v>119550</v>
      </c>
      <c r="C40" s="77">
        <v>119550</v>
      </c>
      <c r="D40" s="77">
        <v>127960</v>
      </c>
      <c r="E40" s="77">
        <v>3361</v>
      </c>
      <c r="F40" s="78">
        <v>0.77600000000000002</v>
      </c>
      <c r="G40" s="79">
        <v>0</v>
      </c>
      <c r="H40" s="80">
        <v>0</v>
      </c>
      <c r="I40" s="81">
        <v>0.93427633635511098</v>
      </c>
      <c r="J40" s="100"/>
      <c r="K40" s="100"/>
    </row>
    <row r="41" spans="1:11" x14ac:dyDescent="0.35">
      <c r="A41" s="98" t="s">
        <v>456</v>
      </c>
      <c r="B41" s="76">
        <v>123670</v>
      </c>
      <c r="C41" s="79">
        <v>123670</v>
      </c>
      <c r="D41" s="79">
        <v>130030</v>
      </c>
      <c r="E41" s="79">
        <v>3017</v>
      </c>
      <c r="F41" s="101">
        <v>0.85299999999999998</v>
      </c>
      <c r="G41" s="85">
        <v>0</v>
      </c>
      <c r="H41" s="80">
        <v>0</v>
      </c>
      <c r="I41" s="81">
        <v>0.95108821041298164</v>
      </c>
      <c r="K41" s="100"/>
    </row>
    <row r="42" spans="1:11" x14ac:dyDescent="0.35">
      <c r="A42" s="97" t="s">
        <v>457</v>
      </c>
      <c r="B42" s="76">
        <v>117059</v>
      </c>
      <c r="C42" s="99">
        <v>117059</v>
      </c>
      <c r="D42" s="99">
        <v>125293.76528649101</v>
      </c>
      <c r="E42" s="99">
        <v>2835</v>
      </c>
      <c r="F42" s="101">
        <v>0.871</v>
      </c>
      <c r="G42" s="85">
        <v>0</v>
      </c>
      <c r="H42" s="80">
        <v>0</v>
      </c>
      <c r="I42" s="81">
        <v>0.93427633635511098</v>
      </c>
      <c r="K42" s="100"/>
    </row>
    <row r="43" spans="1:11" x14ac:dyDescent="0.35">
      <c r="A43" s="97" t="s">
        <v>458</v>
      </c>
      <c r="B43" s="76">
        <v>122887</v>
      </c>
      <c r="C43" s="99">
        <v>122887</v>
      </c>
      <c r="D43" s="99">
        <v>130817</v>
      </c>
      <c r="E43" s="99">
        <v>2948</v>
      </c>
      <c r="F43" s="101">
        <v>0.871</v>
      </c>
      <c r="G43" s="85">
        <v>0</v>
      </c>
      <c r="H43" s="80">
        <v>0</v>
      </c>
      <c r="I43" s="81">
        <v>0.93938096730547249</v>
      </c>
      <c r="K43" s="100"/>
    </row>
    <row r="44" spans="1:11" x14ac:dyDescent="0.35">
      <c r="A44" s="98" t="s">
        <v>459</v>
      </c>
      <c r="B44" s="76">
        <v>123542.426446789</v>
      </c>
      <c r="C44" s="99">
        <v>123542.426446789</v>
      </c>
      <c r="D44" s="99">
        <v>133070.13702382601</v>
      </c>
      <c r="E44" s="99">
        <v>3003.2639480974099</v>
      </c>
      <c r="F44" s="101">
        <v>0.871</v>
      </c>
      <c r="G44" s="85">
        <v>0</v>
      </c>
      <c r="H44" s="80">
        <v>0</v>
      </c>
      <c r="I44" s="81">
        <v>0.92840083590406852</v>
      </c>
      <c r="K44" s="100"/>
    </row>
    <row r="45" spans="1:11" x14ac:dyDescent="0.35">
      <c r="A45" s="49" t="s">
        <v>460</v>
      </c>
      <c r="B45" s="76">
        <v>115983</v>
      </c>
      <c r="C45" s="83">
        <v>115983</v>
      </c>
      <c r="D45" s="85">
        <v>124230</v>
      </c>
      <c r="E45" s="83">
        <v>2830</v>
      </c>
      <c r="F45" s="84">
        <v>0.84</v>
      </c>
      <c r="G45" s="79">
        <v>0</v>
      </c>
      <c r="H45" s="80">
        <v>0</v>
      </c>
      <c r="I45" s="81">
        <v>0.93361506882395562</v>
      </c>
    </row>
    <row r="46" spans="1:11" x14ac:dyDescent="0.35">
      <c r="A46" s="98" t="s">
        <v>461</v>
      </c>
      <c r="B46" s="76">
        <v>113309</v>
      </c>
      <c r="C46" s="85">
        <v>113309</v>
      </c>
      <c r="D46" s="85">
        <v>121365.86456635887</v>
      </c>
      <c r="E46" s="85">
        <v>2713</v>
      </c>
      <c r="F46" s="86">
        <v>0.83109999999999995</v>
      </c>
      <c r="G46" s="106">
        <v>10</v>
      </c>
      <c r="H46" s="80">
        <v>1.0000000000000001E-5</v>
      </c>
      <c r="I46" s="81">
        <v>0.93361506882395551</v>
      </c>
      <c r="K46" s="100"/>
    </row>
    <row r="47" spans="1:11" x14ac:dyDescent="0.35">
      <c r="A47" s="75" t="s">
        <v>626</v>
      </c>
      <c r="B47" s="76">
        <v>112060.7</v>
      </c>
      <c r="C47" s="77">
        <v>112060.7</v>
      </c>
      <c r="D47" s="77">
        <v>120028.80388505213</v>
      </c>
      <c r="E47" s="77">
        <v>2819</v>
      </c>
      <c r="F47" s="101">
        <v>0.86430000000000007</v>
      </c>
      <c r="G47" s="79">
        <v>10</v>
      </c>
      <c r="H47" s="80">
        <v>1.0000000000000001E-5</v>
      </c>
      <c r="I47" s="81">
        <v>0.93361506882395551</v>
      </c>
    </row>
    <row r="48" spans="1:11" x14ac:dyDescent="0.35">
      <c r="A48" s="75" t="s">
        <v>462</v>
      </c>
      <c r="B48" s="76">
        <v>119776.6214942081</v>
      </c>
      <c r="C48" s="77">
        <v>119776.6214942081</v>
      </c>
      <c r="D48" s="77">
        <v>128103.33335647394</v>
      </c>
      <c r="E48" s="77">
        <v>2865.5561269999994</v>
      </c>
      <c r="F48" s="101">
        <v>0.84699999999999998</v>
      </c>
      <c r="G48" s="79">
        <v>0</v>
      </c>
      <c r="H48" s="80">
        <v>0</v>
      </c>
      <c r="I48" s="81">
        <v>0.93500003751584626</v>
      </c>
    </row>
    <row r="49" spans="1:12" x14ac:dyDescent="0.35">
      <c r="A49" s="75" t="s">
        <v>463</v>
      </c>
      <c r="B49" s="76">
        <v>30500</v>
      </c>
      <c r="C49" s="77">
        <v>30500</v>
      </c>
      <c r="D49" s="77">
        <v>36020</v>
      </c>
      <c r="E49" s="77">
        <v>268</v>
      </c>
      <c r="F49" s="101">
        <v>0</v>
      </c>
      <c r="G49" s="79">
        <v>0</v>
      </c>
      <c r="H49" s="80">
        <v>0</v>
      </c>
      <c r="I49" s="81">
        <v>0.84675180455302612</v>
      </c>
      <c r="J49" s="100"/>
    </row>
    <row r="50" spans="1:12" x14ac:dyDescent="0.35">
      <c r="A50" s="75" t="s">
        <v>464</v>
      </c>
      <c r="B50" s="76">
        <v>93540</v>
      </c>
      <c r="C50" s="77">
        <v>93540</v>
      </c>
      <c r="D50" s="77">
        <v>101130</v>
      </c>
      <c r="E50" s="77">
        <v>2811</v>
      </c>
      <c r="F50" s="101">
        <v>0.68100000000000005</v>
      </c>
      <c r="G50" s="79">
        <v>0</v>
      </c>
      <c r="H50" s="80">
        <v>0</v>
      </c>
      <c r="I50" s="81">
        <v>0.92494808662118067</v>
      </c>
      <c r="J50" s="100"/>
    </row>
    <row r="51" spans="1:12" x14ac:dyDescent="0.35">
      <c r="A51" s="75" t="s">
        <v>465</v>
      </c>
      <c r="B51" s="76">
        <v>96720</v>
      </c>
      <c r="C51" s="77">
        <v>96720</v>
      </c>
      <c r="D51" s="77">
        <v>104530</v>
      </c>
      <c r="E51" s="77">
        <v>2810</v>
      </c>
      <c r="F51" s="101">
        <v>0.70599999999999996</v>
      </c>
      <c r="G51" s="79">
        <v>0</v>
      </c>
      <c r="H51" s="80">
        <v>0</v>
      </c>
      <c r="I51" s="81">
        <v>0.92528460728977324</v>
      </c>
      <c r="J51" s="100"/>
    </row>
    <row r="52" spans="1:12" x14ac:dyDescent="0.35">
      <c r="A52" s="75" t="s">
        <v>466</v>
      </c>
      <c r="B52" s="76">
        <v>100480</v>
      </c>
      <c r="C52" s="77">
        <v>100480</v>
      </c>
      <c r="D52" s="77">
        <v>108570</v>
      </c>
      <c r="E52" s="77">
        <v>2913</v>
      </c>
      <c r="F52" s="101">
        <v>0.70599999999999996</v>
      </c>
      <c r="G52" s="79">
        <v>0</v>
      </c>
      <c r="H52" s="80">
        <v>0</v>
      </c>
      <c r="I52" s="81">
        <v>0.92548586165607438</v>
      </c>
      <c r="J52" s="100"/>
    </row>
    <row r="53" spans="1:12" x14ac:dyDescent="0.35">
      <c r="A53" s="75" t="s">
        <v>467</v>
      </c>
      <c r="B53" s="76">
        <v>94970</v>
      </c>
      <c r="C53" s="77">
        <v>94970</v>
      </c>
      <c r="D53" s="77">
        <v>103220</v>
      </c>
      <c r="E53" s="77">
        <v>2213</v>
      </c>
      <c r="F53" s="101">
        <v>0.82799999999999996</v>
      </c>
      <c r="G53" s="79">
        <v>0</v>
      </c>
      <c r="H53" s="80">
        <v>0</v>
      </c>
      <c r="I53" s="81">
        <v>0.92007362914163926</v>
      </c>
      <c r="J53" s="100"/>
    </row>
    <row r="54" spans="1:12" x14ac:dyDescent="0.35">
      <c r="A54" s="75" t="s">
        <v>54</v>
      </c>
      <c r="B54" s="76">
        <v>90060</v>
      </c>
      <c r="C54" s="77">
        <v>90060</v>
      </c>
      <c r="D54" s="77">
        <v>98560</v>
      </c>
      <c r="E54" s="77">
        <v>2118</v>
      </c>
      <c r="F54" s="101">
        <v>0.82799999999999996</v>
      </c>
      <c r="G54" s="79">
        <v>0</v>
      </c>
      <c r="H54" s="80">
        <v>0</v>
      </c>
      <c r="I54" s="81">
        <v>0.91375811688311692</v>
      </c>
      <c r="J54" s="100"/>
    </row>
    <row r="55" spans="1:12" x14ac:dyDescent="0.35">
      <c r="A55" s="75" t="s">
        <v>60</v>
      </c>
      <c r="B55" s="76">
        <v>95720</v>
      </c>
      <c r="C55" s="85">
        <v>95720</v>
      </c>
      <c r="D55" s="77">
        <v>103010</v>
      </c>
      <c r="E55" s="85">
        <v>2253</v>
      </c>
      <c r="F55" s="86">
        <v>0.85699999999999998</v>
      </c>
      <c r="G55" s="79">
        <v>0</v>
      </c>
      <c r="H55" s="80">
        <v>0</v>
      </c>
      <c r="I55" s="81">
        <v>0.92923017182797785</v>
      </c>
      <c r="J55" s="100"/>
    </row>
    <row r="56" spans="1:12" x14ac:dyDescent="0.35">
      <c r="A56" s="94" t="s">
        <v>52</v>
      </c>
      <c r="B56" s="76">
        <v>84250</v>
      </c>
      <c r="C56" s="107">
        <v>84250</v>
      </c>
      <c r="D56" s="85">
        <v>91420</v>
      </c>
      <c r="E56" s="107">
        <v>1920</v>
      </c>
      <c r="F56" s="108">
        <v>0.81799999999999995</v>
      </c>
      <c r="G56" s="79">
        <v>0</v>
      </c>
      <c r="H56" s="80">
        <v>0</v>
      </c>
      <c r="I56" s="81">
        <v>0.92157077225989936</v>
      </c>
    </row>
    <row r="57" spans="1:12" x14ac:dyDescent="0.35">
      <c r="A57" s="75" t="s">
        <v>468</v>
      </c>
      <c r="B57" s="76">
        <v>83686.11202275462</v>
      </c>
      <c r="C57" s="79">
        <v>83686.11202275462</v>
      </c>
      <c r="D57" s="79">
        <v>90050</v>
      </c>
      <c r="E57" s="107">
        <v>2532</v>
      </c>
      <c r="F57" s="108"/>
      <c r="G57" s="79">
        <v>0</v>
      </c>
      <c r="H57" s="80">
        <v>0</v>
      </c>
      <c r="I57" s="81">
        <v>0.92932939503336609</v>
      </c>
    </row>
    <row r="58" spans="1:12" x14ac:dyDescent="0.35">
      <c r="A58" s="68" t="s">
        <v>469</v>
      </c>
      <c r="B58" s="109">
        <v>105124.8</v>
      </c>
      <c r="C58" s="110">
        <v>105124.8</v>
      </c>
      <c r="D58" s="110">
        <v>112166.3</v>
      </c>
      <c r="E58" s="110">
        <v>2478.6999999999998</v>
      </c>
      <c r="F58" s="111">
        <v>0.83625099999999997</v>
      </c>
      <c r="G58" s="112">
        <v>0</v>
      </c>
      <c r="H58" s="113">
        <v>0</v>
      </c>
      <c r="I58" s="114">
        <v>0.93722267739953979</v>
      </c>
    </row>
    <row r="59" spans="1:12" x14ac:dyDescent="0.35">
      <c r="A59" s="75" t="s">
        <v>471</v>
      </c>
      <c r="B59" s="76" t="s">
        <v>472</v>
      </c>
      <c r="C59" s="77" t="s">
        <v>472</v>
      </c>
      <c r="D59" s="77" t="s">
        <v>472</v>
      </c>
      <c r="E59" s="115" t="s">
        <v>473</v>
      </c>
      <c r="F59" s="78"/>
      <c r="G59" s="79"/>
      <c r="H59" s="80"/>
      <c r="I59" s="81" t="s">
        <v>418</v>
      </c>
    </row>
    <row r="60" spans="1:12" x14ac:dyDescent="0.35">
      <c r="A60" s="94" t="s">
        <v>474</v>
      </c>
      <c r="B60" s="76">
        <v>983</v>
      </c>
      <c r="C60" s="116">
        <v>983</v>
      </c>
      <c r="D60" s="116">
        <v>1089</v>
      </c>
      <c r="E60" s="117">
        <v>22</v>
      </c>
      <c r="F60" s="101">
        <v>0.72399999999999998</v>
      </c>
      <c r="G60" s="79">
        <v>6</v>
      </c>
      <c r="H60" s="80">
        <v>6.0000000000000002E-6</v>
      </c>
      <c r="I60" s="81">
        <v>0.90266299357208446</v>
      </c>
    </row>
    <row r="61" spans="1:12" x14ac:dyDescent="0.35">
      <c r="A61" s="75" t="s">
        <v>475</v>
      </c>
      <c r="B61" s="76">
        <v>962.18504920853229</v>
      </c>
      <c r="C61" s="116">
        <v>962.18504920853229</v>
      </c>
      <c r="D61" s="116">
        <v>1068.0254046214709</v>
      </c>
      <c r="E61" s="117">
        <v>20.303179298999996</v>
      </c>
      <c r="F61" s="101">
        <v>0.75</v>
      </c>
      <c r="G61" s="79">
        <v>0</v>
      </c>
      <c r="H61" s="80">
        <v>0</v>
      </c>
      <c r="I61" s="81">
        <v>0.9009009009009008</v>
      </c>
      <c r="L61" s="74"/>
    </row>
    <row r="62" spans="1:12" x14ac:dyDescent="0.35">
      <c r="A62" s="75" t="s">
        <v>476</v>
      </c>
      <c r="B62" s="76">
        <v>290</v>
      </c>
      <c r="C62" s="85">
        <v>290</v>
      </c>
      <c r="D62" s="85">
        <v>343</v>
      </c>
      <c r="E62" s="118">
        <v>2.5499999999999998</v>
      </c>
      <c r="F62" s="105">
        <v>0</v>
      </c>
      <c r="G62" s="79">
        <v>0</v>
      </c>
      <c r="H62" s="80">
        <v>0</v>
      </c>
      <c r="I62" s="81">
        <v>0.84548104956268222</v>
      </c>
    </row>
    <row r="63" spans="1:12" x14ac:dyDescent="0.35">
      <c r="A63" s="98" t="s">
        <v>477</v>
      </c>
      <c r="B63" s="76"/>
      <c r="C63" s="83"/>
      <c r="D63" s="83"/>
      <c r="E63" s="119">
        <v>55.977829999999997</v>
      </c>
      <c r="F63" s="105">
        <v>0.27272727272727271</v>
      </c>
      <c r="G63" s="99">
        <v>0</v>
      </c>
      <c r="H63" s="80">
        <v>0</v>
      </c>
      <c r="I63" s="81"/>
    </row>
    <row r="64" spans="1:12" x14ac:dyDescent="0.35">
      <c r="A64" s="68" t="s">
        <v>470</v>
      </c>
      <c r="B64" s="109">
        <v>1159.2737122826286</v>
      </c>
      <c r="C64" s="120">
        <v>1159.2737122826286</v>
      </c>
      <c r="D64" s="110">
        <v>1279.7381453012381</v>
      </c>
      <c r="E64" s="112">
        <v>25.019852271678111</v>
      </c>
      <c r="F64" s="111">
        <v>0.76981385823883608</v>
      </c>
      <c r="G64" s="112">
        <v>6</v>
      </c>
      <c r="H64" s="113">
        <v>6.0000000000000002E-6</v>
      </c>
      <c r="I64" s="114">
        <v>0.90586790472651468</v>
      </c>
      <c r="K64" s="74"/>
    </row>
    <row r="65" spans="1:13" x14ac:dyDescent="0.35">
      <c r="A65" s="94" t="s">
        <v>478</v>
      </c>
      <c r="B65" s="76" t="s">
        <v>479</v>
      </c>
      <c r="C65" s="85" t="s">
        <v>479</v>
      </c>
      <c r="D65" s="85" t="s">
        <v>479</v>
      </c>
      <c r="E65" s="85"/>
      <c r="F65" s="86"/>
      <c r="G65" s="85"/>
      <c r="H65" s="80"/>
      <c r="I65" s="81" t="s">
        <v>418</v>
      </c>
    </row>
    <row r="66" spans="1:13" x14ac:dyDescent="0.35">
      <c r="A66" s="95" t="s">
        <v>480</v>
      </c>
      <c r="B66" s="76">
        <v>19474169.219601419</v>
      </c>
      <c r="C66" s="85">
        <v>19474169.219601419</v>
      </c>
      <c r="D66" s="77">
        <v>20673610.116392747</v>
      </c>
      <c r="E66" s="107"/>
      <c r="F66" s="78">
        <v>0.58571109877499994</v>
      </c>
      <c r="G66" s="99">
        <v>10455.988337376644</v>
      </c>
      <c r="H66" s="80">
        <v>1.0455988337376645E-2</v>
      </c>
      <c r="I66" s="121"/>
      <c r="K66" s="122"/>
    </row>
    <row r="67" spans="1:13" x14ac:dyDescent="0.35">
      <c r="A67" s="95" t="s">
        <v>481</v>
      </c>
      <c r="B67" s="76">
        <v>22639319.979813498</v>
      </c>
      <c r="C67" s="85">
        <v>22639319.979813498</v>
      </c>
      <c r="D67" s="77">
        <v>23633492.9618803</v>
      </c>
      <c r="E67" s="107"/>
      <c r="F67" s="105">
        <v>0.61199999999999999</v>
      </c>
      <c r="G67" s="99">
        <v>15352.092718927001</v>
      </c>
      <c r="H67" s="80">
        <v>1.5352092718927001E-2</v>
      </c>
      <c r="I67" s="121">
        <v>0.95793372635732021</v>
      </c>
      <c r="K67" s="122"/>
    </row>
    <row r="68" spans="1:13" x14ac:dyDescent="0.35">
      <c r="A68" s="95" t="s">
        <v>482</v>
      </c>
      <c r="B68" s="76">
        <v>16085444.010446707</v>
      </c>
      <c r="C68" s="85">
        <v>16085444.010446707</v>
      </c>
      <c r="D68" s="99">
        <v>17449319.671483699</v>
      </c>
      <c r="E68" s="107"/>
      <c r="F68" s="105">
        <v>0.53700000000000003</v>
      </c>
      <c r="G68" s="99">
        <v>3568.253687975</v>
      </c>
      <c r="H68" s="80">
        <v>3.5682536879749998E-3</v>
      </c>
      <c r="I68" s="121">
        <v>0.92183788899999997</v>
      </c>
      <c r="K68" s="122"/>
    </row>
    <row r="69" spans="1:13" x14ac:dyDescent="0.35">
      <c r="A69" s="95" t="s">
        <v>483</v>
      </c>
      <c r="B69" s="76">
        <v>10805182.822031699</v>
      </c>
      <c r="C69" s="85">
        <v>10805182.822031699</v>
      </c>
      <c r="D69" s="99">
        <v>12992301.9717196</v>
      </c>
      <c r="E69" s="107"/>
      <c r="F69" s="84">
        <v>0.49099999999999999</v>
      </c>
      <c r="G69" s="99">
        <v>9064.2347162629994</v>
      </c>
      <c r="H69" s="80">
        <v>9.0642347162629994E-3</v>
      </c>
      <c r="I69" s="81">
        <v>0.83166038209020898</v>
      </c>
      <c r="K69" s="122"/>
    </row>
    <row r="70" spans="1:13" x14ac:dyDescent="0.35">
      <c r="A70" s="95" t="s">
        <v>484</v>
      </c>
      <c r="B70" s="76">
        <v>22639319.979813498</v>
      </c>
      <c r="C70" s="85">
        <v>22639319.979813498</v>
      </c>
      <c r="D70" s="83">
        <v>23633492.9618803</v>
      </c>
      <c r="E70" s="107"/>
      <c r="F70" s="84">
        <v>0.80642049800000004</v>
      </c>
      <c r="G70" s="99">
        <v>16142.739251388</v>
      </c>
      <c r="H70" s="80">
        <v>1.6142739251388E-2</v>
      </c>
      <c r="I70" s="81">
        <v>0.95793372635732021</v>
      </c>
      <c r="K70" s="122"/>
      <c r="M70" s="100"/>
    </row>
    <row r="71" spans="1:13" x14ac:dyDescent="0.35">
      <c r="A71" s="98" t="s">
        <v>485</v>
      </c>
      <c r="B71" s="76">
        <v>9945646.340310514</v>
      </c>
      <c r="C71" s="85">
        <v>9945646.340310514</v>
      </c>
      <c r="D71" s="99">
        <v>11958783.362163</v>
      </c>
      <c r="E71" s="85"/>
      <c r="F71" s="105">
        <v>0.32642858499999999</v>
      </c>
      <c r="G71" s="123">
        <v>9064.2347162629994</v>
      </c>
      <c r="H71" s="80">
        <v>9.0642347162629994E-3</v>
      </c>
      <c r="I71" s="121">
        <v>0.83166038209020898</v>
      </c>
      <c r="K71" s="122"/>
      <c r="L71" s="122"/>
    </row>
    <row r="72" spans="1:13" x14ac:dyDescent="0.35">
      <c r="A72" s="97" t="s">
        <v>486</v>
      </c>
      <c r="B72" s="76">
        <v>26949428.734871496</v>
      </c>
      <c r="C72" s="85">
        <v>26949428.734871496</v>
      </c>
      <c r="D72" s="99">
        <v>28595925.1717753</v>
      </c>
      <c r="E72" s="85"/>
      <c r="F72" s="105">
        <v>0.86670000000000003</v>
      </c>
      <c r="G72" s="85">
        <v>45137.714412408997</v>
      </c>
      <c r="H72" s="80">
        <v>4.5137714412408998E-2</v>
      </c>
      <c r="I72" s="81">
        <v>0.94242199100000001</v>
      </c>
      <c r="K72" s="122"/>
    </row>
    <row r="73" spans="1:13" x14ac:dyDescent="0.35">
      <c r="A73" s="75" t="s">
        <v>487</v>
      </c>
      <c r="B73" s="76">
        <v>26664354.295994278</v>
      </c>
      <c r="C73" s="85">
        <v>26664354.295994278</v>
      </c>
      <c r="D73" s="77">
        <v>28293433.886979699</v>
      </c>
      <c r="E73" s="107"/>
      <c r="F73" s="105">
        <v>0.48798697000000002</v>
      </c>
      <c r="G73" s="79">
        <v>45137.714412408997</v>
      </c>
      <c r="H73" s="80">
        <v>4.5137714412408998E-2</v>
      </c>
      <c r="I73" s="81">
        <v>0.94242199100000001</v>
      </c>
    </row>
    <row r="74" spans="1:13" ht="12.65" customHeight="1" x14ac:dyDescent="0.35">
      <c r="A74" s="75" t="s">
        <v>488</v>
      </c>
      <c r="B74" s="76">
        <v>24599421.97472629</v>
      </c>
      <c r="C74" s="99">
        <v>24599421.97472629</v>
      </c>
      <c r="D74" s="99">
        <v>25679670</v>
      </c>
      <c r="E74" s="107"/>
      <c r="F74" s="105">
        <v>0.747</v>
      </c>
      <c r="G74" s="79">
        <v>11800</v>
      </c>
      <c r="H74" s="80">
        <v>1.18E-2</v>
      </c>
      <c r="I74" s="81">
        <v>0.95793372635732044</v>
      </c>
      <c r="K74" s="124"/>
    </row>
    <row r="75" spans="1:13" x14ac:dyDescent="0.35">
      <c r="A75" s="75" t="s">
        <v>627</v>
      </c>
      <c r="B75" s="76">
        <v>28385750.368920002</v>
      </c>
      <c r="C75" s="99">
        <v>28385750.368920002</v>
      </c>
      <c r="D75" s="99">
        <v>30120000</v>
      </c>
      <c r="E75" s="85"/>
      <c r="F75" s="105">
        <v>0.8641323406231759</v>
      </c>
      <c r="G75" s="99">
        <v>45137.714412408997</v>
      </c>
      <c r="H75" s="80">
        <v>4.5137714412408998E-2</v>
      </c>
      <c r="I75" s="81">
        <v>0.94242199100000001</v>
      </c>
      <c r="K75" s="124"/>
    </row>
    <row r="76" spans="1:13" x14ac:dyDescent="0.35">
      <c r="A76" s="75" t="s">
        <v>489</v>
      </c>
      <c r="B76" s="76">
        <v>15396000</v>
      </c>
      <c r="C76" s="99">
        <v>15396000</v>
      </c>
      <c r="D76" s="77">
        <v>16524000</v>
      </c>
      <c r="E76" s="107"/>
      <c r="F76" s="78">
        <v>0.48699999999999999</v>
      </c>
      <c r="G76" s="79">
        <v>500</v>
      </c>
      <c r="H76" s="80">
        <v>5.0000000000000001E-4</v>
      </c>
      <c r="I76" s="81">
        <v>0.93173565722585328</v>
      </c>
    </row>
    <row r="77" spans="1:13" x14ac:dyDescent="0.35">
      <c r="A77" s="97" t="s">
        <v>490</v>
      </c>
      <c r="B77" s="76">
        <v>15929000</v>
      </c>
      <c r="C77" s="123">
        <v>15929000</v>
      </c>
      <c r="D77" s="77">
        <v>17062000</v>
      </c>
      <c r="E77" s="107"/>
      <c r="F77" s="78">
        <v>0.501</v>
      </c>
      <c r="G77" s="79">
        <v>200</v>
      </c>
      <c r="H77" s="80">
        <v>2.0000000000000001E-4</v>
      </c>
      <c r="I77" s="81">
        <v>0.93359512366662756</v>
      </c>
      <c r="J77" s="82"/>
      <c r="K77" s="125"/>
    </row>
    <row r="78" spans="1:13" x14ac:dyDescent="0.35">
      <c r="A78" s="98" t="s">
        <v>491</v>
      </c>
      <c r="B78" s="76">
        <v>14447000</v>
      </c>
      <c r="C78" s="79">
        <v>14447000</v>
      </c>
      <c r="D78" s="79">
        <v>15583000</v>
      </c>
      <c r="E78" s="85"/>
      <c r="F78" s="101">
        <v>0.46600000000000003</v>
      </c>
      <c r="G78" s="79">
        <v>1100</v>
      </c>
      <c r="H78" s="80">
        <v>1.1000000000000001E-3</v>
      </c>
      <c r="I78" s="81">
        <v>0.92710004492074694</v>
      </c>
      <c r="K78" s="124"/>
    </row>
    <row r="79" spans="1:13" x14ac:dyDescent="0.35">
      <c r="A79" s="98" t="s">
        <v>492</v>
      </c>
      <c r="B79" s="76">
        <v>15342000</v>
      </c>
      <c r="C79" s="79">
        <v>15342000</v>
      </c>
      <c r="D79" s="79">
        <v>16377000</v>
      </c>
      <c r="E79" s="85"/>
      <c r="F79" s="101">
        <v>0.47599999999999998</v>
      </c>
      <c r="G79" s="79">
        <v>800</v>
      </c>
      <c r="H79" s="80">
        <v>8.0000000000000004E-4</v>
      </c>
      <c r="I79" s="81">
        <v>0.93680161201685286</v>
      </c>
    </row>
    <row r="80" spans="1:13" x14ac:dyDescent="0.35">
      <c r="A80" s="98" t="s">
        <v>493</v>
      </c>
      <c r="B80" s="76">
        <v>14716000</v>
      </c>
      <c r="C80" s="79">
        <v>14716000</v>
      </c>
      <c r="D80" s="85">
        <v>15774000</v>
      </c>
      <c r="E80" s="85"/>
      <c r="F80" s="101">
        <v>0.46700000000000003</v>
      </c>
      <c r="G80" s="79">
        <v>1000</v>
      </c>
      <c r="H80" s="80">
        <v>1E-3</v>
      </c>
      <c r="I80" s="81">
        <v>0.93292760238366934</v>
      </c>
    </row>
    <row r="81" spans="1:14" x14ac:dyDescent="0.35">
      <c r="A81" s="98" t="s">
        <v>494</v>
      </c>
      <c r="B81" s="76">
        <v>17289000</v>
      </c>
      <c r="C81" s="99">
        <v>17289000</v>
      </c>
      <c r="D81" s="85">
        <v>17906000</v>
      </c>
      <c r="E81" s="85"/>
      <c r="F81" s="101">
        <v>0.503</v>
      </c>
      <c r="G81" s="85">
        <v>400</v>
      </c>
      <c r="H81" s="80">
        <v>4.0000000000000002E-4</v>
      </c>
      <c r="I81" s="81">
        <v>0.96554227633195577</v>
      </c>
    </row>
    <row r="82" spans="1:14" x14ac:dyDescent="0.35">
      <c r="A82" s="98" t="s">
        <v>628</v>
      </c>
      <c r="B82" s="76">
        <v>15929000</v>
      </c>
      <c r="C82" s="79">
        <v>15929000</v>
      </c>
      <c r="D82" s="99">
        <v>17062000</v>
      </c>
      <c r="E82" s="85"/>
      <c r="F82" s="101">
        <v>0.501</v>
      </c>
      <c r="G82" s="85">
        <v>200</v>
      </c>
      <c r="H82" s="80">
        <v>2.0000000000000001E-4</v>
      </c>
      <c r="I82" s="81">
        <v>0.93359512366662756</v>
      </c>
    </row>
    <row r="83" spans="1:14" x14ac:dyDescent="0.35">
      <c r="A83" s="126" t="s">
        <v>495</v>
      </c>
      <c r="B83" s="76">
        <v>14999999.999999998</v>
      </c>
      <c r="C83" s="79">
        <v>14999999.999999998</v>
      </c>
      <c r="D83" s="79"/>
      <c r="E83" s="85"/>
      <c r="F83" s="127">
        <v>0.47799999999999998</v>
      </c>
      <c r="G83" s="79">
        <v>400</v>
      </c>
      <c r="H83" s="128">
        <v>4.0000000000000002E-4</v>
      </c>
      <c r="I83" s="129"/>
    </row>
    <row r="84" spans="1:14" x14ac:dyDescent="0.35">
      <c r="A84" s="130" t="s">
        <v>496</v>
      </c>
      <c r="B84" s="85">
        <v>13454048.892850777</v>
      </c>
      <c r="C84" s="99">
        <v>13454048.892850777</v>
      </c>
      <c r="D84" s="99">
        <v>15774000</v>
      </c>
      <c r="E84" s="85"/>
      <c r="F84" s="131">
        <v>0.5</v>
      </c>
      <c r="G84" s="79"/>
      <c r="H84" s="128"/>
      <c r="I84" s="129">
        <v>0.85292563033160751</v>
      </c>
    </row>
    <row r="85" spans="1:14" x14ac:dyDescent="0.35">
      <c r="A85" s="130" t="s">
        <v>497</v>
      </c>
      <c r="B85" s="85">
        <v>12381771.311916806</v>
      </c>
      <c r="C85" s="99">
        <v>12381771.311916806</v>
      </c>
      <c r="D85" s="99">
        <v>14062678</v>
      </c>
      <c r="E85" s="85"/>
      <c r="F85" s="131">
        <v>0.46300000000000002</v>
      </c>
      <c r="G85" s="79"/>
      <c r="H85" s="128"/>
      <c r="I85" s="129">
        <v>0.88047037071579148</v>
      </c>
    </row>
    <row r="86" spans="1:14" x14ac:dyDescent="0.35">
      <c r="A86" s="130" t="s">
        <v>498</v>
      </c>
      <c r="B86" s="85">
        <v>18916910.5715716</v>
      </c>
      <c r="C86" s="85">
        <v>18916910.5715716</v>
      </c>
      <c r="D86" s="85">
        <v>18916910.5715716</v>
      </c>
      <c r="E86" s="85"/>
      <c r="F86" s="132">
        <v>0.51200000000000001</v>
      </c>
      <c r="G86" s="99">
        <v>0</v>
      </c>
      <c r="H86" s="128">
        <v>0</v>
      </c>
      <c r="I86" s="129">
        <v>1</v>
      </c>
    </row>
    <row r="87" spans="1:14" x14ac:dyDescent="0.35">
      <c r="A87" s="133" t="s">
        <v>499</v>
      </c>
      <c r="B87" s="85">
        <v>12781599.343864119</v>
      </c>
      <c r="C87" s="99">
        <v>12781599.343864119</v>
      </c>
      <c r="D87" s="99">
        <v>14131556.354955051</v>
      </c>
      <c r="E87" s="85"/>
      <c r="F87" s="131">
        <v>0.39339999999999997</v>
      </c>
      <c r="G87" s="79">
        <v>0</v>
      </c>
      <c r="H87" s="128">
        <v>0</v>
      </c>
      <c r="I87" s="129">
        <v>0.90447216306662592</v>
      </c>
    </row>
    <row r="88" spans="1:14" x14ac:dyDescent="0.35">
      <c r="A88" s="134" t="s">
        <v>500</v>
      </c>
      <c r="B88" s="135">
        <v>14409931.248165678</v>
      </c>
      <c r="C88" s="136">
        <v>14409931.248165678</v>
      </c>
      <c r="D88" s="136">
        <v>15305245.093897162</v>
      </c>
      <c r="E88" s="135"/>
      <c r="F88" s="137">
        <v>0.41985</v>
      </c>
      <c r="G88" s="136">
        <v>0</v>
      </c>
      <c r="H88" s="138">
        <v>0</v>
      </c>
      <c r="I88" s="139">
        <v>0.94150280898876404</v>
      </c>
    </row>
    <row r="89" spans="1:14" s="100" customFormat="1" x14ac:dyDescent="0.35">
      <c r="A89" s="100" t="s">
        <v>501</v>
      </c>
      <c r="B89" s="85">
        <v>14409931.248165678</v>
      </c>
      <c r="C89" s="140">
        <v>14409931.248165678</v>
      </c>
      <c r="D89" s="140">
        <v>15305245.093897162</v>
      </c>
      <c r="E89" s="141"/>
      <c r="F89" s="142">
        <v>0.41985</v>
      </c>
      <c r="G89" s="104">
        <v>0</v>
      </c>
      <c r="H89" s="128">
        <v>0</v>
      </c>
      <c r="I89" s="143">
        <v>0.94150280898876404</v>
      </c>
    </row>
    <row r="90" spans="1:14" x14ac:dyDescent="0.35">
      <c r="A90" s="50" t="s">
        <v>502</v>
      </c>
      <c r="B90" s="144">
        <v>11209638.734587256</v>
      </c>
      <c r="C90" s="144">
        <v>11209638.734587256</v>
      </c>
      <c r="D90" s="144">
        <v>13583444.58426456</v>
      </c>
      <c r="E90" s="144"/>
      <c r="F90" s="144">
        <v>0.49161518093556933</v>
      </c>
      <c r="G90" s="49">
        <v>1765.2250661959399</v>
      </c>
      <c r="H90" s="49">
        <v>1.7652250661959398E-3</v>
      </c>
      <c r="I90" s="49">
        <v>0.8252427184466018</v>
      </c>
    </row>
    <row r="91" spans="1:14" x14ac:dyDescent="0.35">
      <c r="A91" s="100" t="s">
        <v>503</v>
      </c>
      <c r="B91" s="144">
        <v>14155275.214870876</v>
      </c>
      <c r="C91" s="144">
        <v>14155275.214870876</v>
      </c>
      <c r="D91" s="144">
        <v>16144032.889687445</v>
      </c>
      <c r="E91" s="144"/>
      <c r="F91" s="144">
        <v>0.50491510277033058</v>
      </c>
      <c r="G91" s="49">
        <v>1787.3100983020554</v>
      </c>
      <c r="H91" s="49">
        <v>1.7873100983020554E-3</v>
      </c>
      <c r="I91" s="49">
        <v>0.87681159420289856</v>
      </c>
    </row>
    <row r="92" spans="1:14" x14ac:dyDescent="0.35">
      <c r="A92" s="145" t="s">
        <v>629</v>
      </c>
      <c r="B92" s="146">
        <v>152370.90134048002</v>
      </c>
      <c r="C92" s="147">
        <v>152370.90134048002</v>
      </c>
      <c r="D92" s="147">
        <v>162963.53084543315</v>
      </c>
      <c r="E92" s="147">
        <v>3839.6821254480283</v>
      </c>
      <c r="F92" s="147">
        <v>0.83</v>
      </c>
      <c r="G92" s="148">
        <v>48000</v>
      </c>
      <c r="H92" s="148">
        <v>4.8000000000000001E-2</v>
      </c>
      <c r="I92" s="148">
        <v>0.93500000000000016</v>
      </c>
      <c r="J92" s="148"/>
      <c r="K92" s="148"/>
      <c r="L92" s="148"/>
      <c r="M92" s="148"/>
      <c r="N92" s="149"/>
    </row>
    <row r="93" spans="1:14" x14ac:dyDescent="0.35">
      <c r="A93" s="150" t="s">
        <v>92</v>
      </c>
      <c r="B93" s="151">
        <v>144230</v>
      </c>
      <c r="C93" s="152"/>
      <c r="D93" s="152"/>
      <c r="E93" s="152">
        <v>3785.4109999999991</v>
      </c>
      <c r="F93" s="152">
        <v>0.80800504236780391</v>
      </c>
      <c r="G93" s="152">
        <v>3510</v>
      </c>
      <c r="H93" s="152"/>
      <c r="I93" s="152"/>
      <c r="J93" s="152"/>
      <c r="K93" s="152"/>
      <c r="L93" s="152"/>
      <c r="M93" s="152"/>
      <c r="N93" s="153"/>
    </row>
    <row r="94" spans="1:14" x14ac:dyDescent="0.35">
      <c r="A94" s="154"/>
      <c r="B94" s="155"/>
      <c r="N94" s="156"/>
    </row>
    <row r="95" spans="1:14" x14ac:dyDescent="0.35">
      <c r="A95" s="154" t="s">
        <v>504</v>
      </c>
      <c r="B95" s="155"/>
      <c r="F95" s="100"/>
      <c r="G95" s="100"/>
      <c r="H95" s="100"/>
      <c r="I95" s="100"/>
      <c r="J95" s="100"/>
      <c r="K95" s="100"/>
      <c r="L95" s="100"/>
      <c r="M95" s="100"/>
      <c r="N95" s="156"/>
    </row>
    <row r="96" spans="1:14" x14ac:dyDescent="0.35">
      <c r="A96" s="157" t="s">
        <v>505</v>
      </c>
      <c r="B96" s="158"/>
      <c r="C96" s="159"/>
      <c r="D96" s="159"/>
      <c r="E96" s="159"/>
      <c r="F96" s="159"/>
      <c r="G96" s="160"/>
      <c r="H96" s="160"/>
      <c r="I96" s="159"/>
      <c r="J96" s="160"/>
      <c r="K96" s="160"/>
      <c r="L96" s="160"/>
      <c r="M96" s="160"/>
      <c r="N96" s="161"/>
    </row>
    <row r="97" spans="1:14" x14ac:dyDescent="0.35">
      <c r="A97" s="162" t="s">
        <v>506</v>
      </c>
      <c r="B97" s="88" t="s">
        <v>507</v>
      </c>
      <c r="C97" s="100" t="s">
        <v>507</v>
      </c>
      <c r="D97" s="100" t="s">
        <v>507</v>
      </c>
      <c r="E97" s="100" t="s">
        <v>508</v>
      </c>
      <c r="F97" s="100" t="s">
        <v>508</v>
      </c>
      <c r="G97" s="49" t="s">
        <v>509</v>
      </c>
      <c r="H97" s="49" t="s">
        <v>509</v>
      </c>
      <c r="I97" s="100" t="s">
        <v>510</v>
      </c>
      <c r="J97" s="49" t="s">
        <v>510</v>
      </c>
      <c r="K97" s="49" t="s">
        <v>511</v>
      </c>
      <c r="L97" s="49" t="s">
        <v>511</v>
      </c>
      <c r="M97" s="49" t="s">
        <v>512</v>
      </c>
      <c r="N97" s="49" t="s">
        <v>512</v>
      </c>
    </row>
    <row r="98" spans="1:14" x14ac:dyDescent="0.35">
      <c r="A98" s="163" t="s">
        <v>513</v>
      </c>
      <c r="B98" s="88">
        <v>100</v>
      </c>
      <c r="C98" s="100">
        <v>100</v>
      </c>
      <c r="D98" s="100">
        <v>20</v>
      </c>
      <c r="E98" s="100">
        <v>100</v>
      </c>
      <c r="F98" s="100">
        <v>20</v>
      </c>
      <c r="G98" s="49">
        <v>100</v>
      </c>
      <c r="H98" s="49">
        <v>20</v>
      </c>
      <c r="I98" s="100">
        <v>100</v>
      </c>
      <c r="J98" s="49">
        <v>20</v>
      </c>
      <c r="K98" s="49">
        <v>100</v>
      </c>
      <c r="L98" s="49">
        <v>20</v>
      </c>
      <c r="M98" s="49">
        <v>100</v>
      </c>
      <c r="N98" s="49">
        <v>20</v>
      </c>
    </row>
    <row r="99" spans="1:14" x14ac:dyDescent="0.35">
      <c r="A99" s="164" t="s">
        <v>514</v>
      </c>
      <c r="B99" s="165">
        <v>1</v>
      </c>
      <c r="C99" s="166">
        <v>1</v>
      </c>
      <c r="D99" s="166">
        <v>1</v>
      </c>
      <c r="E99" s="166">
        <v>1</v>
      </c>
      <c r="F99" s="166">
        <v>1</v>
      </c>
      <c r="G99" s="167">
        <v>1</v>
      </c>
      <c r="H99" s="49">
        <v>1</v>
      </c>
      <c r="I99" s="100">
        <v>1</v>
      </c>
      <c r="J99" s="49">
        <v>1</v>
      </c>
      <c r="K99" s="49">
        <v>1</v>
      </c>
      <c r="L99" s="49">
        <v>1</v>
      </c>
      <c r="M99" s="49">
        <v>1</v>
      </c>
      <c r="N99" s="49">
        <v>1</v>
      </c>
    </row>
    <row r="100" spans="1:14" x14ac:dyDescent="0.35">
      <c r="A100" s="150" t="s">
        <v>515</v>
      </c>
      <c r="B100" s="151">
        <v>30</v>
      </c>
      <c r="C100" s="168">
        <v>30</v>
      </c>
      <c r="D100" s="168">
        <v>85</v>
      </c>
      <c r="E100" s="168">
        <v>6</v>
      </c>
      <c r="F100" s="168">
        <v>68</v>
      </c>
      <c r="G100" s="169">
        <v>25</v>
      </c>
      <c r="H100" s="49">
        <v>72</v>
      </c>
      <c r="I100" s="100">
        <v>23</v>
      </c>
      <c r="J100" s="49">
        <v>62</v>
      </c>
      <c r="K100" s="49">
        <v>21</v>
      </c>
      <c r="L100" s="49">
        <v>56</v>
      </c>
      <c r="M100" s="49">
        <v>21</v>
      </c>
      <c r="N100" s="49">
        <v>63</v>
      </c>
    </row>
    <row r="101" spans="1:14" x14ac:dyDescent="0.35">
      <c r="A101" s="154" t="s">
        <v>516</v>
      </c>
      <c r="B101" s="155">
        <v>265</v>
      </c>
      <c r="C101" s="49">
        <v>265</v>
      </c>
      <c r="D101" s="49">
        <v>264</v>
      </c>
      <c r="E101" s="88">
        <v>234</v>
      </c>
      <c r="F101" s="49">
        <v>277</v>
      </c>
      <c r="G101" s="156">
        <v>298</v>
      </c>
      <c r="H101" s="49">
        <v>289</v>
      </c>
      <c r="I101" s="49">
        <v>296</v>
      </c>
      <c r="J101" s="49">
        <v>275</v>
      </c>
      <c r="K101" s="49">
        <v>310</v>
      </c>
      <c r="L101" s="49">
        <v>280</v>
      </c>
      <c r="M101" s="49">
        <v>290</v>
      </c>
      <c r="N101" s="49">
        <v>270</v>
      </c>
    </row>
    <row r="102" spans="1:14" x14ac:dyDescent="0.35">
      <c r="A102" s="154"/>
      <c r="B102" s="155"/>
      <c r="F102" s="100"/>
      <c r="G102" s="156"/>
    </row>
    <row r="103" spans="1:14" x14ac:dyDescent="0.35">
      <c r="A103" s="154" t="s">
        <v>517</v>
      </c>
      <c r="B103" s="155"/>
      <c r="D103" s="100"/>
      <c r="F103" s="100"/>
      <c r="G103" s="156"/>
    </row>
    <row r="104" spans="1:14" x14ac:dyDescent="0.35">
      <c r="A104" s="154" t="s">
        <v>518</v>
      </c>
      <c r="B104" s="155" t="s">
        <v>519</v>
      </c>
      <c r="C104" s="100" t="s">
        <v>519</v>
      </c>
      <c r="D104" s="170" t="s">
        <v>520</v>
      </c>
      <c r="E104" s="170" t="s">
        <v>520</v>
      </c>
      <c r="F104" s="170" t="s">
        <v>521</v>
      </c>
      <c r="G104" s="171" t="s">
        <v>521</v>
      </c>
    </row>
    <row r="105" spans="1:14" x14ac:dyDescent="0.35">
      <c r="A105" s="157" t="s">
        <v>513</v>
      </c>
      <c r="B105" s="158">
        <v>100</v>
      </c>
      <c r="C105" s="160"/>
      <c r="D105" s="160">
        <v>100</v>
      </c>
      <c r="E105" s="160">
        <v>20</v>
      </c>
      <c r="F105" s="160">
        <v>100</v>
      </c>
      <c r="G105" s="161">
        <v>20</v>
      </c>
    </row>
    <row r="106" spans="1:14" x14ac:dyDescent="0.35">
      <c r="A106" s="49" t="s">
        <v>522</v>
      </c>
      <c r="B106" s="49">
        <v>0</v>
      </c>
      <c r="C106" s="49">
        <v>0</v>
      </c>
      <c r="D106" s="49">
        <v>4.5</v>
      </c>
      <c r="E106" s="49">
        <v>14</v>
      </c>
      <c r="F106" s="49">
        <v>0.66</v>
      </c>
      <c r="G106" s="49">
        <v>7.5</v>
      </c>
    </row>
    <row r="107" spans="1:14" x14ac:dyDescent="0.35">
      <c r="A107" s="50" t="s">
        <v>523</v>
      </c>
      <c r="B107" s="49">
        <v>0</v>
      </c>
      <c r="C107" s="49">
        <v>0</v>
      </c>
      <c r="D107" s="49">
        <v>2.65</v>
      </c>
      <c r="E107" s="49">
        <v>7.65</v>
      </c>
      <c r="F107" s="49">
        <v>0.42</v>
      </c>
      <c r="G107" s="49">
        <v>4.9000000000000004</v>
      </c>
    </row>
    <row r="108" spans="1:14" x14ac:dyDescent="0.35">
      <c r="A108" s="145" t="s">
        <v>524</v>
      </c>
      <c r="B108" s="172">
        <v>0</v>
      </c>
      <c r="C108" s="49">
        <v>0</v>
      </c>
      <c r="D108" s="49">
        <v>-11</v>
      </c>
      <c r="E108" s="49">
        <v>19</v>
      </c>
      <c r="F108" s="49">
        <v>-2.9</v>
      </c>
      <c r="G108" s="49">
        <v>-87</v>
      </c>
    </row>
    <row r="109" spans="1:14" x14ac:dyDescent="0.35">
      <c r="A109" s="154" t="s">
        <v>525</v>
      </c>
      <c r="B109" s="173">
        <v>0</v>
      </c>
      <c r="C109" s="49">
        <v>0</v>
      </c>
      <c r="D109" s="49">
        <v>900</v>
      </c>
      <c r="E109" s="49">
        <v>3200</v>
      </c>
      <c r="F109" s="100">
        <v>130</v>
      </c>
      <c r="G109" s="49">
        <v>920</v>
      </c>
    </row>
    <row r="110" spans="1:14" x14ac:dyDescent="0.35">
      <c r="A110" s="154" t="s">
        <v>526</v>
      </c>
      <c r="B110" s="173">
        <v>0</v>
      </c>
      <c r="C110" s="49">
        <v>0</v>
      </c>
      <c r="D110" s="49">
        <v>-69</v>
      </c>
      <c r="E110" s="49">
        <v>-240</v>
      </c>
      <c r="F110" s="49">
        <v>-10</v>
      </c>
      <c r="G110" s="49">
        <v>-71</v>
      </c>
    </row>
    <row r="111" spans="1:14" x14ac:dyDescent="0.35">
      <c r="A111" s="154"/>
      <c r="B111" s="173"/>
    </row>
    <row r="112" spans="1:14" x14ac:dyDescent="0.35">
      <c r="A112" s="157" t="s">
        <v>527</v>
      </c>
      <c r="B112" s="174"/>
    </row>
    <row r="113" spans="1:24" x14ac:dyDescent="0.35">
      <c r="A113" s="49" t="s">
        <v>528</v>
      </c>
      <c r="B113" s="49">
        <v>0.85</v>
      </c>
    </row>
    <row r="114" spans="1:24" x14ac:dyDescent="0.35">
      <c r="A114" s="175" t="s">
        <v>529</v>
      </c>
      <c r="B114" s="100">
        <v>0.42857142857142855</v>
      </c>
      <c r="C114" s="100"/>
      <c r="D114" s="100"/>
    </row>
    <row r="115" spans="1:24" x14ac:dyDescent="0.35">
      <c r="A115" s="100" t="s">
        <v>530</v>
      </c>
      <c r="B115" s="49">
        <v>0.75</v>
      </c>
    </row>
    <row r="116" spans="1:24" x14ac:dyDescent="0.35">
      <c r="A116" s="49" t="s">
        <v>531</v>
      </c>
      <c r="B116" s="176">
        <v>0.27272727272727271</v>
      </c>
      <c r="F116" s="177"/>
      <c r="J116" s="177"/>
      <c r="N116" s="177"/>
      <c r="R116" s="178"/>
      <c r="V116" s="178"/>
    </row>
    <row r="117" spans="1:24" x14ac:dyDescent="0.35">
      <c r="A117" s="49" t="s">
        <v>532</v>
      </c>
      <c r="B117" s="179">
        <v>0.5</v>
      </c>
      <c r="F117" s="180"/>
      <c r="J117" s="180"/>
      <c r="N117" s="180"/>
      <c r="R117" s="181"/>
      <c r="V117" s="181"/>
    </row>
    <row r="118" spans="1:24" x14ac:dyDescent="0.35">
      <c r="B118" s="182"/>
      <c r="C118" s="183"/>
      <c r="D118" s="184"/>
      <c r="F118" s="182"/>
      <c r="G118" s="183"/>
      <c r="H118" s="184"/>
      <c r="J118" s="182"/>
      <c r="K118" s="185"/>
      <c r="L118" s="184"/>
      <c r="N118" s="182"/>
      <c r="O118" s="185"/>
      <c r="P118" s="184"/>
      <c r="R118" s="182"/>
      <c r="S118" s="185"/>
      <c r="T118" s="184"/>
      <c r="V118" s="182"/>
      <c r="W118" s="185"/>
      <c r="X118" s="184"/>
    </row>
    <row r="119" spans="1:24" s="100" customFormat="1" x14ac:dyDescent="0.35">
      <c r="A119" s="100" t="s">
        <v>533</v>
      </c>
      <c r="B119" s="186"/>
      <c r="C119" s="187"/>
      <c r="D119" s="188"/>
      <c r="F119" s="186"/>
      <c r="G119" s="187"/>
      <c r="H119" s="188"/>
      <c r="J119" s="186"/>
      <c r="K119" s="187"/>
      <c r="L119" s="188"/>
      <c r="N119" s="186"/>
      <c r="O119" s="187"/>
      <c r="P119" s="188"/>
      <c r="R119" s="186"/>
      <c r="S119" s="187"/>
      <c r="T119" s="188"/>
      <c r="V119" s="186"/>
      <c r="W119" s="187"/>
      <c r="X119" s="188"/>
    </row>
    <row r="120" spans="1:24" s="100" customFormat="1" x14ac:dyDescent="0.35">
      <c r="B120" s="189"/>
      <c r="C120" s="190"/>
      <c r="D120" s="191"/>
      <c r="F120" s="189"/>
      <c r="G120" s="190"/>
      <c r="H120" s="191"/>
      <c r="J120" s="189"/>
      <c r="K120" s="190"/>
      <c r="L120" s="191"/>
      <c r="N120" s="189"/>
      <c r="O120" s="190"/>
      <c r="P120" s="191"/>
      <c r="R120" s="189"/>
      <c r="S120" s="190"/>
      <c r="T120" s="191"/>
      <c r="V120" s="189"/>
      <c r="W120" s="190"/>
      <c r="X120" s="191"/>
    </row>
    <row r="121" spans="1:24" s="100" customFormat="1" x14ac:dyDescent="0.35">
      <c r="B121" s="189">
        <v>10</v>
      </c>
      <c r="C121" s="190"/>
      <c r="D121" s="191"/>
      <c r="F121" s="189">
        <v>200</v>
      </c>
      <c r="G121" s="190"/>
      <c r="H121" s="191"/>
      <c r="J121" s="189">
        <v>11</v>
      </c>
      <c r="K121" s="190"/>
      <c r="L121" s="191"/>
      <c r="N121" s="189">
        <v>11</v>
      </c>
      <c r="O121" s="190"/>
      <c r="P121" s="191"/>
      <c r="R121" s="189">
        <v>27000</v>
      </c>
      <c r="S121" s="190"/>
      <c r="T121" s="191"/>
      <c r="V121" s="189">
        <v>1000</v>
      </c>
      <c r="W121" s="190"/>
      <c r="X121" s="191"/>
    </row>
    <row r="122" spans="1:24" s="100" customFormat="1" x14ac:dyDescent="0.35">
      <c r="B122" s="189">
        <v>10</v>
      </c>
      <c r="C122" s="190"/>
      <c r="D122" s="191"/>
      <c r="F122" s="189">
        <v>200</v>
      </c>
      <c r="G122" s="190"/>
      <c r="H122" s="191"/>
      <c r="J122" s="189">
        <v>11</v>
      </c>
      <c r="K122" s="190"/>
      <c r="L122" s="191"/>
      <c r="N122" s="189">
        <v>11</v>
      </c>
      <c r="O122" s="190"/>
      <c r="P122" s="191"/>
      <c r="R122" s="189">
        <v>27000</v>
      </c>
      <c r="S122" s="190"/>
      <c r="T122" s="191"/>
      <c r="V122" s="189">
        <v>1000</v>
      </c>
      <c r="W122" s="190"/>
      <c r="X122" s="191"/>
    </row>
    <row r="123" spans="1:24" s="100" customFormat="1" x14ac:dyDescent="0.35">
      <c r="B123" s="189" t="s">
        <v>534</v>
      </c>
      <c r="C123" s="190" t="s">
        <v>535</v>
      </c>
      <c r="D123" s="191" t="s">
        <v>536</v>
      </c>
      <c r="F123" s="192" t="s">
        <v>534</v>
      </c>
      <c r="G123" s="193" t="s">
        <v>537</v>
      </c>
      <c r="H123" s="194" t="s">
        <v>536</v>
      </c>
      <c r="J123" s="192" t="s">
        <v>534</v>
      </c>
      <c r="K123" s="193" t="s">
        <v>538</v>
      </c>
      <c r="L123" s="194" t="s">
        <v>536</v>
      </c>
      <c r="N123" s="192" t="s">
        <v>534</v>
      </c>
      <c r="O123" s="193" t="s">
        <v>539</v>
      </c>
      <c r="P123" s="194" t="s">
        <v>536</v>
      </c>
      <c r="R123" s="192" t="s">
        <v>534</v>
      </c>
      <c r="S123" s="193" t="s">
        <v>540</v>
      </c>
      <c r="T123" s="194" t="s">
        <v>536</v>
      </c>
      <c r="V123" s="192" t="s">
        <v>534</v>
      </c>
      <c r="W123" s="193" t="s">
        <v>541</v>
      </c>
      <c r="X123" s="194" t="s">
        <v>536</v>
      </c>
    </row>
    <row r="124" spans="1:24" s="100" customFormat="1" x14ac:dyDescent="0.35">
      <c r="B124" s="189">
        <v>1990</v>
      </c>
      <c r="C124" s="190">
        <v>500</v>
      </c>
      <c r="D124" s="191">
        <v>19.607843137254903</v>
      </c>
      <c r="F124" s="189">
        <v>1990</v>
      </c>
      <c r="G124" s="190">
        <v>600</v>
      </c>
      <c r="H124" s="191">
        <v>3</v>
      </c>
      <c r="J124" s="189">
        <v>1990</v>
      </c>
      <c r="K124" s="190">
        <v>350</v>
      </c>
      <c r="L124" s="191">
        <v>31.818181818181817</v>
      </c>
      <c r="N124" s="189">
        <v>1990</v>
      </c>
      <c r="O124" s="190">
        <v>2283</v>
      </c>
      <c r="P124" s="191">
        <v>14.006134969325153</v>
      </c>
      <c r="R124" s="189">
        <v>1990</v>
      </c>
      <c r="S124" s="190">
        <v>27000</v>
      </c>
      <c r="T124" s="191">
        <v>1</v>
      </c>
      <c r="V124" s="189">
        <v>1990</v>
      </c>
      <c r="W124" s="190">
        <v>2000</v>
      </c>
      <c r="X124" s="191">
        <v>1</v>
      </c>
    </row>
    <row r="125" spans="1:24" s="100" customFormat="1" x14ac:dyDescent="0.35">
      <c r="B125" s="189">
        <v>1995</v>
      </c>
      <c r="C125" s="190">
        <v>340</v>
      </c>
      <c r="D125" s="191">
        <v>13.333333333333334</v>
      </c>
      <c r="F125" s="195">
        <v>1995</v>
      </c>
      <c r="G125" s="196">
        <v>350</v>
      </c>
      <c r="H125" s="197">
        <v>1.75</v>
      </c>
      <c r="J125" s="195">
        <v>1995</v>
      </c>
      <c r="K125" s="196">
        <v>200</v>
      </c>
      <c r="L125" s="197">
        <v>18.181818181818183</v>
      </c>
      <c r="N125" s="195">
        <v>1995</v>
      </c>
      <c r="O125" s="196">
        <v>2283</v>
      </c>
      <c r="P125" s="197">
        <v>14.006134969325153</v>
      </c>
      <c r="R125" s="195">
        <v>1995</v>
      </c>
      <c r="S125" s="196">
        <v>27000</v>
      </c>
      <c r="T125" s="197">
        <v>1</v>
      </c>
      <c r="V125" s="195">
        <v>1995</v>
      </c>
      <c r="W125" s="196">
        <v>2000</v>
      </c>
      <c r="X125" s="197">
        <v>1</v>
      </c>
    </row>
    <row r="126" spans="1:24" x14ac:dyDescent="0.35">
      <c r="B126" s="195">
        <v>2000</v>
      </c>
      <c r="C126" s="196">
        <v>200</v>
      </c>
      <c r="D126" s="197">
        <v>7.8431372549019605</v>
      </c>
      <c r="F126" s="49">
        <v>2000</v>
      </c>
      <c r="G126" s="49">
        <v>200</v>
      </c>
      <c r="H126" s="49">
        <v>1</v>
      </c>
      <c r="J126" s="49">
        <v>2000</v>
      </c>
      <c r="K126" s="49">
        <v>120</v>
      </c>
      <c r="L126" s="49">
        <v>10.909090909090908</v>
      </c>
      <c r="N126" s="49">
        <v>2000</v>
      </c>
      <c r="O126" s="49">
        <v>2283</v>
      </c>
      <c r="P126" s="49">
        <v>14.006134969325153</v>
      </c>
      <c r="R126" s="49">
        <v>2000</v>
      </c>
      <c r="S126" s="49">
        <v>27000</v>
      </c>
      <c r="T126" s="49">
        <v>1</v>
      </c>
      <c r="V126" s="49">
        <v>2000</v>
      </c>
      <c r="W126" s="49">
        <v>2000</v>
      </c>
      <c r="X126" s="49">
        <v>1</v>
      </c>
    </row>
    <row r="127" spans="1:24" x14ac:dyDescent="0.35">
      <c r="B127" s="49">
        <v>2005</v>
      </c>
      <c r="C127" s="49">
        <v>25.5</v>
      </c>
      <c r="D127" s="49">
        <v>1</v>
      </c>
      <c r="F127" s="49">
        <v>2005</v>
      </c>
      <c r="G127" s="49">
        <v>200</v>
      </c>
      <c r="H127" s="49">
        <v>1</v>
      </c>
      <c r="J127" s="49">
        <v>2005</v>
      </c>
      <c r="K127" s="49">
        <v>120</v>
      </c>
      <c r="L127" s="49">
        <v>10.909090909090908</v>
      </c>
      <c r="N127" s="49">
        <v>2005</v>
      </c>
      <c r="O127" s="49">
        <v>2283</v>
      </c>
      <c r="P127" s="49">
        <v>14.006134969325153</v>
      </c>
      <c r="R127" s="49">
        <v>2005</v>
      </c>
      <c r="S127" s="49">
        <v>27000</v>
      </c>
      <c r="T127" s="49">
        <v>1</v>
      </c>
      <c r="V127" s="49">
        <v>2005</v>
      </c>
      <c r="W127" s="49">
        <v>2000</v>
      </c>
      <c r="X127" s="49">
        <v>1</v>
      </c>
    </row>
    <row r="128" spans="1:24" x14ac:dyDescent="0.35">
      <c r="A128" s="175"/>
      <c r="B128" s="49">
        <v>2010</v>
      </c>
      <c r="C128" s="49">
        <v>25.5</v>
      </c>
      <c r="D128" s="49">
        <v>1</v>
      </c>
      <c r="F128" s="49">
        <v>2010</v>
      </c>
      <c r="G128" s="49">
        <v>200</v>
      </c>
      <c r="H128" s="49">
        <v>1</v>
      </c>
      <c r="J128" s="49">
        <v>2010</v>
      </c>
      <c r="K128" s="49">
        <v>11</v>
      </c>
      <c r="L128" s="49">
        <v>1</v>
      </c>
      <c r="N128" s="49">
        <v>2010</v>
      </c>
      <c r="O128" s="49">
        <v>163</v>
      </c>
      <c r="P128" s="49">
        <v>1</v>
      </c>
      <c r="R128" s="49">
        <v>2010</v>
      </c>
      <c r="S128" s="49">
        <v>27000</v>
      </c>
      <c r="T128" s="49">
        <v>1</v>
      </c>
      <c r="V128" s="49">
        <v>2010</v>
      </c>
      <c r="W128" s="49">
        <v>2000</v>
      </c>
      <c r="X128" s="49">
        <v>1</v>
      </c>
    </row>
    <row r="129" spans="1:24" x14ac:dyDescent="0.35">
      <c r="A129" s="198"/>
      <c r="B129" s="199">
        <v>2015</v>
      </c>
      <c r="C129" s="199">
        <v>25.5</v>
      </c>
      <c r="D129" s="199">
        <v>1</v>
      </c>
      <c r="E129" s="199"/>
      <c r="F129" s="200">
        <v>2015</v>
      </c>
      <c r="G129" s="201">
        <v>200</v>
      </c>
      <c r="H129" s="201">
        <v>1</v>
      </c>
      <c r="J129" s="49">
        <v>2015</v>
      </c>
      <c r="K129" s="49">
        <v>11</v>
      </c>
      <c r="L129" s="49">
        <v>1</v>
      </c>
      <c r="N129" s="49">
        <v>2015</v>
      </c>
      <c r="O129" s="49">
        <v>11</v>
      </c>
      <c r="P129" s="49">
        <v>6.7484662576687116E-2</v>
      </c>
      <c r="R129" s="49">
        <v>2015</v>
      </c>
      <c r="S129" s="49">
        <v>27000</v>
      </c>
      <c r="T129" s="49">
        <v>1</v>
      </c>
      <c r="V129" s="49">
        <v>2015</v>
      </c>
      <c r="W129" s="49">
        <v>1000</v>
      </c>
      <c r="X129" s="49">
        <v>0.5</v>
      </c>
    </row>
    <row r="130" spans="1:24" x14ac:dyDescent="0.35">
      <c r="A130" s="202"/>
      <c r="B130" s="203">
        <v>2017</v>
      </c>
      <c r="C130" s="203">
        <v>10</v>
      </c>
      <c r="D130" s="203">
        <v>0.39215686274509803</v>
      </c>
      <c r="E130" s="204"/>
      <c r="F130" s="205">
        <v>2020</v>
      </c>
      <c r="G130" s="201">
        <v>200</v>
      </c>
      <c r="H130" s="201">
        <v>1</v>
      </c>
      <c r="J130" s="49">
        <v>2020</v>
      </c>
      <c r="K130" s="49">
        <v>11</v>
      </c>
      <c r="L130" s="49">
        <v>1</v>
      </c>
      <c r="N130" s="49">
        <v>2020</v>
      </c>
      <c r="O130" s="49">
        <v>11</v>
      </c>
      <c r="P130" s="49">
        <v>6.7484662576687116E-2</v>
      </c>
      <c r="R130" s="49">
        <v>2020</v>
      </c>
      <c r="S130" s="49">
        <v>5000</v>
      </c>
      <c r="T130" s="49">
        <v>0.185</v>
      </c>
      <c r="V130" s="49">
        <v>2020</v>
      </c>
      <c r="W130" s="49">
        <v>1000</v>
      </c>
      <c r="X130" s="49">
        <v>0.5</v>
      </c>
    </row>
    <row r="131" spans="1:24" x14ac:dyDescent="0.35">
      <c r="A131" s="202"/>
      <c r="B131" s="206">
        <v>2020</v>
      </c>
      <c r="C131" s="203">
        <v>10</v>
      </c>
      <c r="D131" s="203">
        <v>0.39215686274509803</v>
      </c>
      <c r="E131" s="204"/>
      <c r="F131" s="207"/>
      <c r="G131" s="201"/>
      <c r="H131" s="201"/>
    </row>
    <row r="132" spans="1:24" x14ac:dyDescent="0.35">
      <c r="A132" s="202"/>
      <c r="B132" s="206"/>
      <c r="C132" s="206"/>
      <c r="D132" s="203"/>
      <c r="E132" s="206"/>
      <c r="F132" s="207"/>
      <c r="G132" s="201"/>
      <c r="H132" s="201"/>
    </row>
    <row r="133" spans="1:24" x14ac:dyDescent="0.35">
      <c r="A133" s="202" t="s">
        <v>542</v>
      </c>
      <c r="B133" s="206"/>
      <c r="C133" s="204"/>
      <c r="D133" s="203"/>
      <c r="E133" s="203"/>
      <c r="F133" s="205"/>
      <c r="G133" s="201"/>
      <c r="H133" s="201"/>
    </row>
    <row r="134" spans="1:24" x14ac:dyDescent="0.35">
      <c r="A134" s="208" t="s">
        <v>543</v>
      </c>
      <c r="B134" s="209" t="s">
        <v>544</v>
      </c>
      <c r="C134" s="209" t="s">
        <v>545</v>
      </c>
      <c r="D134" s="210" t="s">
        <v>546</v>
      </c>
      <c r="E134" s="209" t="s">
        <v>547</v>
      </c>
      <c r="F134" s="211" t="s">
        <v>548</v>
      </c>
      <c r="G134" s="201"/>
      <c r="H134" s="201"/>
    </row>
    <row r="135" spans="1:24" x14ac:dyDescent="0.35">
      <c r="A135" s="201" t="s">
        <v>549</v>
      </c>
      <c r="B135" s="201">
        <v>1</v>
      </c>
      <c r="C135" s="201">
        <v>1000</v>
      </c>
      <c r="D135" s="201">
        <v>1000000</v>
      </c>
      <c r="E135" s="201">
        <v>453.59237000000002</v>
      </c>
      <c r="F135" s="201">
        <v>907184.74</v>
      </c>
      <c r="G135" s="201"/>
      <c r="H135" s="201"/>
    </row>
    <row r="136" spans="1:24" x14ac:dyDescent="0.35">
      <c r="A136" s="198" t="s">
        <v>114</v>
      </c>
      <c r="B136" s="199">
        <v>1E-3</v>
      </c>
      <c r="C136" s="199">
        <v>1</v>
      </c>
      <c r="D136" s="199">
        <v>1000</v>
      </c>
      <c r="E136" s="199">
        <v>0.45359237000000002</v>
      </c>
      <c r="F136" s="200">
        <v>907.18474000000003</v>
      </c>
      <c r="G136" s="201"/>
      <c r="H136" s="201"/>
    </row>
    <row r="137" spans="1:24" x14ac:dyDescent="0.35">
      <c r="A137" s="202" t="s">
        <v>550</v>
      </c>
      <c r="B137" s="212">
        <v>9.9999999999999995E-7</v>
      </c>
      <c r="C137" s="213">
        <v>1E-3</v>
      </c>
      <c r="D137" s="214">
        <v>1</v>
      </c>
      <c r="E137" s="215">
        <v>4.5359237000000004E-4</v>
      </c>
      <c r="F137" s="216">
        <v>0.90718474000000004</v>
      </c>
      <c r="G137" s="201"/>
      <c r="H137" s="201"/>
    </row>
    <row r="138" spans="1:24" x14ac:dyDescent="0.35">
      <c r="A138" s="202" t="s">
        <v>551</v>
      </c>
      <c r="B138" s="203">
        <v>2.2046226218487759E-3</v>
      </c>
      <c r="C138" s="203">
        <v>2.2046226218487757</v>
      </c>
      <c r="D138" s="203">
        <v>2204.6226218487759</v>
      </c>
      <c r="E138" s="203">
        <v>1</v>
      </c>
      <c r="F138" s="205">
        <v>2000</v>
      </c>
      <c r="G138" s="201"/>
      <c r="H138" s="201"/>
    </row>
    <row r="139" spans="1:24" x14ac:dyDescent="0.35">
      <c r="A139" s="202" t="s">
        <v>552</v>
      </c>
      <c r="B139" s="203">
        <v>1.102311310924388E-6</v>
      </c>
      <c r="C139" s="204">
        <v>1.1023113109243879E-3</v>
      </c>
      <c r="D139" s="203">
        <v>1.1023113109243878</v>
      </c>
      <c r="E139" s="204">
        <v>5.0000000000000001E-4</v>
      </c>
      <c r="F139" s="207">
        <v>1</v>
      </c>
      <c r="G139" s="201"/>
      <c r="H139" s="201"/>
    </row>
    <row r="140" spans="1:24" x14ac:dyDescent="0.35">
      <c r="A140" s="202"/>
      <c r="B140" s="190"/>
      <c r="C140" s="206"/>
      <c r="D140" s="204"/>
      <c r="E140" s="203"/>
      <c r="F140" s="207"/>
      <c r="G140" s="201"/>
      <c r="H140" s="201"/>
    </row>
    <row r="141" spans="1:24" x14ac:dyDescent="0.35">
      <c r="A141" s="208" t="s">
        <v>553</v>
      </c>
      <c r="B141" s="196" t="s">
        <v>554</v>
      </c>
      <c r="C141" s="209" t="s">
        <v>555</v>
      </c>
      <c r="D141" s="210" t="s">
        <v>556</v>
      </c>
      <c r="E141" s="210" t="s">
        <v>557</v>
      </c>
      <c r="F141" s="211" t="s">
        <v>558</v>
      </c>
      <c r="G141" s="201"/>
      <c r="H141" s="201"/>
    </row>
    <row r="142" spans="1:24" x14ac:dyDescent="0.35">
      <c r="A142" s="201" t="s">
        <v>559</v>
      </c>
      <c r="B142" s="201">
        <v>1</v>
      </c>
      <c r="C142" s="201">
        <v>9.9999999999999995E-7</v>
      </c>
      <c r="D142" s="201">
        <v>1E-3</v>
      </c>
      <c r="E142" s="201">
        <v>3.7854109999999998E-3</v>
      </c>
      <c r="F142" s="201">
        <v>2.8316846999999999E-2</v>
      </c>
      <c r="G142" s="201"/>
      <c r="H142" s="201"/>
    </row>
    <row r="143" spans="1:24" x14ac:dyDescent="0.35">
      <c r="A143" s="198" t="s">
        <v>560</v>
      </c>
      <c r="B143" s="199">
        <v>1000000</v>
      </c>
      <c r="C143" s="199">
        <v>1</v>
      </c>
      <c r="D143" s="199">
        <v>1000.0000000000001</v>
      </c>
      <c r="E143" s="199">
        <v>3785.4110000000001</v>
      </c>
      <c r="F143" s="199">
        <v>28316.847000000002</v>
      </c>
      <c r="G143" s="199"/>
      <c r="H143" s="199"/>
      <c r="I143" s="217"/>
    </row>
    <row r="144" spans="1:24" x14ac:dyDescent="0.35">
      <c r="A144" s="202" t="s">
        <v>561</v>
      </c>
      <c r="B144" s="203">
        <v>1000</v>
      </c>
      <c r="C144" s="203">
        <v>1E-3</v>
      </c>
      <c r="D144" s="203">
        <v>1</v>
      </c>
      <c r="E144" s="203">
        <v>3.7854109999999999</v>
      </c>
      <c r="F144" s="203">
        <v>28.316846999999999</v>
      </c>
      <c r="G144" s="203"/>
      <c r="H144" s="203"/>
      <c r="I144" s="156"/>
    </row>
    <row r="145" spans="1:9" x14ac:dyDescent="0.35">
      <c r="A145" s="202" t="s">
        <v>562</v>
      </c>
      <c r="B145" s="204">
        <v>264.17210707106841</v>
      </c>
      <c r="C145" s="203">
        <v>2.6417210707106839E-4</v>
      </c>
      <c r="D145" s="203">
        <v>0.26417210707106842</v>
      </c>
      <c r="E145" s="190">
        <v>1</v>
      </c>
      <c r="F145" s="203">
        <v>7.4805211375990615</v>
      </c>
      <c r="G145" s="204"/>
      <c r="H145" s="203"/>
      <c r="I145" s="156"/>
    </row>
    <row r="146" spans="1:9" x14ac:dyDescent="0.35">
      <c r="A146" s="202" t="s">
        <v>563</v>
      </c>
      <c r="B146" s="206">
        <v>35.314666212661322</v>
      </c>
      <c r="C146" s="204">
        <v>3.5314666212661319E-5</v>
      </c>
      <c r="D146" s="203">
        <v>3.5314666212661321E-2</v>
      </c>
      <c r="E146" s="218">
        <v>0.13368052594273649</v>
      </c>
      <c r="F146" s="190">
        <v>1</v>
      </c>
      <c r="G146" s="206"/>
      <c r="H146" s="203"/>
      <c r="I146" s="156"/>
    </row>
    <row r="147" spans="1:9" x14ac:dyDescent="0.35">
      <c r="A147" s="202"/>
      <c r="B147" s="206"/>
      <c r="C147" s="204"/>
      <c r="D147" s="203"/>
      <c r="E147" s="203"/>
      <c r="F147" s="203"/>
      <c r="G147" s="204"/>
      <c r="H147" s="203"/>
      <c r="I147" s="156"/>
    </row>
    <row r="148" spans="1:9" x14ac:dyDescent="0.35">
      <c r="A148" s="202" t="s">
        <v>564</v>
      </c>
      <c r="B148" s="219" t="s">
        <v>565</v>
      </c>
      <c r="C148" s="206" t="s">
        <v>566</v>
      </c>
      <c r="D148" s="204" t="s">
        <v>567</v>
      </c>
      <c r="E148" s="204" t="s">
        <v>568</v>
      </c>
      <c r="F148" s="203" t="s">
        <v>569</v>
      </c>
      <c r="G148" s="206" t="s">
        <v>570</v>
      </c>
      <c r="H148" s="203" t="s">
        <v>571</v>
      </c>
      <c r="I148" s="156" t="s">
        <v>572</v>
      </c>
    </row>
    <row r="149" spans="1:9" x14ac:dyDescent="0.35">
      <c r="A149" s="202" t="s">
        <v>573</v>
      </c>
      <c r="B149" s="206">
        <v>1</v>
      </c>
      <c r="C149" s="204">
        <v>1000</v>
      </c>
      <c r="D149" s="203">
        <v>1000000</v>
      </c>
      <c r="E149" s="204">
        <v>3600</v>
      </c>
      <c r="F149" s="203">
        <v>3600000</v>
      </c>
      <c r="G149" s="203">
        <v>1055.05585</v>
      </c>
      <c r="H149" s="203">
        <v>1055055850</v>
      </c>
      <c r="I149" s="156">
        <v>2684519.5376862194</v>
      </c>
    </row>
    <row r="150" spans="1:9" x14ac:dyDescent="0.35">
      <c r="A150" s="202" t="s">
        <v>574</v>
      </c>
      <c r="B150" s="220">
        <v>1E-3</v>
      </c>
      <c r="C150" s="206">
        <v>1</v>
      </c>
      <c r="D150" s="206">
        <v>1000</v>
      </c>
      <c r="E150" s="221">
        <v>3.6</v>
      </c>
      <c r="F150" s="206">
        <v>3600</v>
      </c>
      <c r="G150" s="206">
        <v>1.05505585</v>
      </c>
      <c r="H150" s="203">
        <v>1055055.8500000001</v>
      </c>
      <c r="I150" s="156">
        <v>2684.5195376862198</v>
      </c>
    </row>
    <row r="151" spans="1:9" x14ac:dyDescent="0.35">
      <c r="A151" s="222" t="s">
        <v>575</v>
      </c>
      <c r="B151" s="160">
        <v>9.9999999999999995E-7</v>
      </c>
      <c r="C151" s="160">
        <v>1E-3</v>
      </c>
      <c r="D151" s="160">
        <v>1</v>
      </c>
      <c r="E151" s="160">
        <v>3.5999999999999999E-3</v>
      </c>
      <c r="F151" s="160">
        <v>3.6</v>
      </c>
      <c r="G151" s="160">
        <v>1.0550558499999999E-3</v>
      </c>
      <c r="H151" s="160">
        <v>1055.05585</v>
      </c>
      <c r="I151" s="161">
        <v>2.6845195376862194</v>
      </c>
    </row>
    <row r="152" spans="1:9" x14ac:dyDescent="0.35">
      <c r="A152" s="49" t="s">
        <v>576</v>
      </c>
      <c r="B152" s="49">
        <v>2.7777777777777778E-4</v>
      </c>
      <c r="C152" s="49">
        <v>0.27777777777777779</v>
      </c>
      <c r="D152" s="49">
        <v>277.77777777777777</v>
      </c>
      <c r="E152" s="49">
        <v>1</v>
      </c>
      <c r="F152" s="49">
        <v>1000</v>
      </c>
      <c r="G152" s="49">
        <v>0.29307106944444444</v>
      </c>
      <c r="H152" s="49">
        <v>293071.06944444444</v>
      </c>
      <c r="I152" s="49">
        <v>745.69987157950538</v>
      </c>
    </row>
    <row r="153" spans="1:9" x14ac:dyDescent="0.35">
      <c r="A153" s="49" t="s">
        <v>577</v>
      </c>
      <c r="B153" s="49">
        <v>2.7777777777777776E-7</v>
      </c>
      <c r="C153" s="49">
        <v>2.7777777777777778E-4</v>
      </c>
      <c r="D153" s="49">
        <v>0.27777777777777779</v>
      </c>
      <c r="E153" s="49">
        <v>1E-3</v>
      </c>
      <c r="F153" s="49">
        <v>1</v>
      </c>
      <c r="G153" s="49">
        <v>2.9307106944444444E-4</v>
      </c>
      <c r="H153" s="49">
        <v>293.07106944444445</v>
      </c>
      <c r="I153" s="49">
        <v>0.74569987157950535</v>
      </c>
    </row>
    <row r="154" spans="1:9" x14ac:dyDescent="0.35">
      <c r="A154" s="49" t="s">
        <v>578</v>
      </c>
      <c r="B154" s="49">
        <v>9.4781712266701337E-4</v>
      </c>
      <c r="C154" s="49">
        <v>0.94781712266701335</v>
      </c>
      <c r="D154" s="49">
        <v>947.81712266701334</v>
      </c>
      <c r="E154" s="49">
        <v>3.4121416416012482</v>
      </c>
      <c r="F154" s="49">
        <v>3412.141641601248</v>
      </c>
      <c r="G154" s="49">
        <v>1</v>
      </c>
      <c r="H154" s="49">
        <v>1000000</v>
      </c>
      <c r="I154" s="49">
        <v>2544.4335839531336</v>
      </c>
    </row>
    <row r="155" spans="1:9" x14ac:dyDescent="0.35">
      <c r="A155" s="49" t="s">
        <v>579</v>
      </c>
      <c r="B155" s="49">
        <v>9.4781712266701324E-10</v>
      </c>
      <c r="C155" s="49">
        <v>9.4781712266701326E-7</v>
      </c>
      <c r="D155" s="49">
        <v>9.4781712266701326E-4</v>
      </c>
      <c r="E155" s="49">
        <v>3.4121416416012478E-6</v>
      </c>
      <c r="F155" s="49">
        <v>3.4121416416012479E-3</v>
      </c>
      <c r="G155" s="49">
        <v>9.9999999999999995E-7</v>
      </c>
      <c r="H155" s="49">
        <v>1</v>
      </c>
      <c r="I155" s="49">
        <v>2.5444335839531337E-3</v>
      </c>
    </row>
    <row r="156" spans="1:9" x14ac:dyDescent="0.35">
      <c r="A156" s="49" t="s">
        <v>580</v>
      </c>
      <c r="B156" s="49">
        <v>3.72506136E-7</v>
      </c>
      <c r="C156" s="49">
        <v>3.7250613599999999E-4</v>
      </c>
      <c r="D156" s="49">
        <v>0.37250613599999999</v>
      </c>
      <c r="E156" s="49">
        <v>1.3410220896E-3</v>
      </c>
      <c r="F156" s="49">
        <v>1.3410220896</v>
      </c>
      <c r="G156" s="49">
        <v>3.9301477794769559E-4</v>
      </c>
      <c r="H156" s="49">
        <v>393.01477794769556</v>
      </c>
      <c r="I156" s="49">
        <v>1</v>
      </c>
    </row>
    <row r="158" spans="1:9" x14ac:dyDescent="0.35">
      <c r="A158" s="49" t="s">
        <v>630</v>
      </c>
      <c r="B158" s="49" t="s">
        <v>631</v>
      </c>
      <c r="C158" s="49" t="s">
        <v>632</v>
      </c>
      <c r="D158" s="49" t="s">
        <v>633</v>
      </c>
      <c r="E158" s="49" t="s">
        <v>634</v>
      </c>
      <c r="F158" s="49" t="s">
        <v>635</v>
      </c>
    </row>
    <row r="159" spans="1:9" x14ac:dyDescent="0.35">
      <c r="A159" s="49" t="s">
        <v>631</v>
      </c>
      <c r="B159" s="49">
        <v>1</v>
      </c>
      <c r="C159" s="49">
        <v>1000</v>
      </c>
      <c r="D159" s="49">
        <v>1000000</v>
      </c>
      <c r="E159" s="49">
        <v>304.8</v>
      </c>
      <c r="F159" s="49">
        <v>1609340</v>
      </c>
    </row>
    <row r="160" spans="1:9" x14ac:dyDescent="0.35">
      <c r="A160" s="49" t="s">
        <v>632</v>
      </c>
      <c r="B160" s="49">
        <v>1E-3</v>
      </c>
      <c r="C160" s="49">
        <v>1</v>
      </c>
      <c r="D160" s="49">
        <v>1000</v>
      </c>
      <c r="E160" s="49">
        <v>0.30480000000000002</v>
      </c>
      <c r="F160" s="49">
        <v>1609.34</v>
      </c>
    </row>
    <row r="161" spans="1:6" x14ac:dyDescent="0.35">
      <c r="A161" s="49" t="s">
        <v>633</v>
      </c>
      <c r="B161" s="49">
        <v>9.9999999999999995E-7</v>
      </c>
      <c r="C161" s="49">
        <v>1E-3</v>
      </c>
      <c r="D161" s="49">
        <v>1</v>
      </c>
      <c r="E161" s="49">
        <v>3.0480000000000004E-4</v>
      </c>
      <c r="F161" s="49">
        <v>1.60934</v>
      </c>
    </row>
    <row r="162" spans="1:6" x14ac:dyDescent="0.35">
      <c r="A162" s="49" t="s">
        <v>634</v>
      </c>
      <c r="B162" s="49">
        <v>3.2808398950131233E-3</v>
      </c>
      <c r="C162" s="49">
        <v>3.2808398950131235</v>
      </c>
      <c r="D162" s="49">
        <v>3280.8398950131236</v>
      </c>
      <c r="E162" s="49">
        <v>1</v>
      </c>
      <c r="F162" s="49">
        <v>5280</v>
      </c>
    </row>
    <row r="163" spans="1:6" x14ac:dyDescent="0.35">
      <c r="A163" s="49" t="s">
        <v>635</v>
      </c>
      <c r="B163" s="49">
        <v>6.2137273664980671E-7</v>
      </c>
      <c r="C163" s="49">
        <v>6.2137273664980672E-4</v>
      </c>
      <c r="D163" s="49">
        <v>0.62137273664980675</v>
      </c>
      <c r="E163" s="49">
        <v>1.8939393939393939E-4</v>
      </c>
      <c r="F163" s="49">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46"/>
  <sheetViews>
    <sheetView tabSelected="1" topLeftCell="A7" workbookViewId="0">
      <selection activeCell="H27" sqref="H27"/>
    </sheetView>
  </sheetViews>
  <sheetFormatPr defaultRowHeight="14.5" x14ac:dyDescent="0.35"/>
  <cols>
    <col min="1" max="1" width="44.54296875" customWidth="1"/>
    <col min="2" max="4" width="13.54296875" style="19" customWidth="1"/>
    <col min="5" max="5" width="16.26953125" style="19" customWidth="1"/>
    <col min="6" max="6" width="22.453125" style="3" customWidth="1"/>
    <col min="8" max="8" width="14.1796875" customWidth="1"/>
    <col min="9" max="9" width="8.81640625" customWidth="1"/>
    <col min="10" max="10" width="20.26953125" customWidth="1"/>
    <col min="11" max="11" width="14.453125" customWidth="1"/>
  </cols>
  <sheetData>
    <row r="1" spans="1:7" x14ac:dyDescent="0.35">
      <c r="A1" s="44" t="s">
        <v>232</v>
      </c>
      <c r="B1" s="45" t="s">
        <v>127</v>
      </c>
      <c r="C1" s="45" t="s">
        <v>38</v>
      </c>
      <c r="D1" s="45" t="s">
        <v>43</v>
      </c>
      <c r="E1" s="46" t="s">
        <v>233</v>
      </c>
      <c r="F1" s="47" t="s">
        <v>113</v>
      </c>
      <c r="G1" s="21" t="s">
        <v>234</v>
      </c>
    </row>
    <row r="2" spans="1:7" x14ac:dyDescent="0.35">
      <c r="A2" s="43" t="s">
        <v>244</v>
      </c>
      <c r="B2" s="41"/>
      <c r="C2" s="41"/>
      <c r="D2" s="41"/>
      <c r="E2" s="41"/>
      <c r="F2" s="42"/>
    </row>
    <row r="3" spans="1:7" x14ac:dyDescent="0.35">
      <c r="A3" s="39" t="s">
        <v>245</v>
      </c>
      <c r="B3" s="22">
        <f>'Uranium, Coal, MSW, Hydrogen'!B13</f>
        <v>705.25</v>
      </c>
      <c r="C3" s="22">
        <f>'Uranium, Coal, MSW, Hydrogen'!C13</f>
        <v>6</v>
      </c>
      <c r="D3" s="22">
        <f>'Uranium, Coal, MSW, Hydrogen'!D13</f>
        <v>97</v>
      </c>
      <c r="E3" s="25">
        <f>B3+C3-D3</f>
        <v>614.25</v>
      </c>
      <c r="F3" t="s">
        <v>231</v>
      </c>
    </row>
    <row r="4" spans="1:7" x14ac:dyDescent="0.35">
      <c r="A4" s="39" t="s">
        <v>235</v>
      </c>
      <c r="B4" s="24">
        <f>'AEO20 Table 1'!C18</f>
        <v>35.698853</v>
      </c>
      <c r="C4" s="24">
        <f>'AEO20 Table 1'!C30</f>
        <v>2.7910699999999999</v>
      </c>
      <c r="D4" s="24">
        <f>'AEO20 Table 1'!C36</f>
        <v>4.4833309999999997</v>
      </c>
      <c r="E4" s="25">
        <f t="shared" ref="E4:E5" si="0">B4+C4-D4</f>
        <v>34.006591999999998</v>
      </c>
      <c r="F4" s="3" t="s">
        <v>236</v>
      </c>
    </row>
    <row r="5" spans="1:7" x14ac:dyDescent="0.35">
      <c r="A5" s="39" t="s">
        <v>237</v>
      </c>
      <c r="B5" s="24">
        <f>'Uranium, Coal, MSW, Hydrogen'!B3</f>
        <v>3</v>
      </c>
      <c r="C5" s="19">
        <f>'Uranium, Coal, MSW, Hydrogen'!C3</f>
        <v>40</v>
      </c>
      <c r="D5" s="19">
        <f>'Uranium, Coal, MSW, Hydrogen'!D3</f>
        <v>0</v>
      </c>
      <c r="E5" s="23">
        <f t="shared" si="0"/>
        <v>43</v>
      </c>
      <c r="F5" s="3" t="s">
        <v>230</v>
      </c>
    </row>
    <row r="6" spans="1:7" x14ac:dyDescent="0.35">
      <c r="A6" s="40" t="s">
        <v>247</v>
      </c>
      <c r="B6" s="41"/>
      <c r="C6" s="41"/>
      <c r="D6" s="41"/>
      <c r="E6" s="41"/>
      <c r="F6" s="42"/>
    </row>
    <row r="7" spans="1:7" x14ac:dyDescent="0.35">
      <c r="A7" s="40" t="s">
        <v>248</v>
      </c>
      <c r="B7" s="41"/>
      <c r="C7" s="41"/>
      <c r="D7" s="41"/>
      <c r="E7" s="41"/>
      <c r="F7" s="42"/>
    </row>
    <row r="8" spans="1:7" x14ac:dyDescent="0.35">
      <c r="A8" s="40" t="s">
        <v>249</v>
      </c>
      <c r="B8" s="41"/>
      <c r="C8" s="41"/>
      <c r="D8" s="41"/>
      <c r="E8" s="41"/>
      <c r="F8" s="42"/>
    </row>
    <row r="9" spans="1:7" x14ac:dyDescent="0.35">
      <c r="A9" s="39" t="s">
        <v>238</v>
      </c>
      <c r="B9" s="26">
        <f>'Biomass Data'!A33</f>
        <v>9273039</v>
      </c>
      <c r="C9" s="27">
        <f>'Biomass Data'!A50</f>
        <v>308394.01948677417</v>
      </c>
      <c r="D9" s="28">
        <f>'Biomass Data'!A36</f>
        <v>6949904</v>
      </c>
      <c r="E9" s="25">
        <f t="shared" ref="E9:E14" si="1">B9+C9-D9</f>
        <v>2631529.0194867738</v>
      </c>
      <c r="F9" s="3" t="s">
        <v>593</v>
      </c>
    </row>
    <row r="10" spans="1:7" x14ac:dyDescent="0.35">
      <c r="A10" s="39" t="s">
        <v>239</v>
      </c>
      <c r="B10" s="19">
        <f>SUM('Petroleum and Biofuel Data'!C32:D32)</f>
        <v>3634459</v>
      </c>
      <c r="C10" s="19">
        <f>'Petroleum and Biofuel Data'!E32</f>
        <v>11784</v>
      </c>
      <c r="D10" s="19">
        <f>'Petroleum and Biofuel Data'!J32</f>
        <v>273483</v>
      </c>
      <c r="E10" s="23">
        <f t="shared" si="1"/>
        <v>3372760</v>
      </c>
      <c r="F10" s="3" t="s">
        <v>240</v>
      </c>
    </row>
    <row r="11" spans="1:7" x14ac:dyDescent="0.35">
      <c r="A11" s="39" t="s">
        <v>250</v>
      </c>
      <c r="B11" s="19">
        <f>'Petroleum and Biofuel Data'!D38</f>
        <v>1833879</v>
      </c>
      <c r="C11" s="19">
        <f>'Petroleum and Biofuel Data'!E38</f>
        <v>54975</v>
      </c>
      <c r="D11" s="19">
        <f>'Petroleum and Biofuel Data'!J38</f>
        <v>504155</v>
      </c>
      <c r="E11" s="23">
        <f t="shared" si="1"/>
        <v>1384699</v>
      </c>
      <c r="F11" s="3" t="s">
        <v>240</v>
      </c>
    </row>
    <row r="12" spans="1:7" x14ac:dyDescent="0.35">
      <c r="A12" s="39" t="s">
        <v>251</v>
      </c>
      <c r="B12" s="23">
        <f>'Petroleum and Biofuel Data'!C23</f>
        <v>379435</v>
      </c>
      <c r="C12" s="19">
        <f>'Petroleum and Biofuel Data'!E23</f>
        <v>1824</v>
      </c>
      <c r="D12" s="19">
        <f>'Petroleum and Biofuel Data'!J23</f>
        <v>33092</v>
      </c>
      <c r="E12" s="23">
        <f t="shared" si="1"/>
        <v>348167</v>
      </c>
      <c r="F12" s="3" t="s">
        <v>240</v>
      </c>
    </row>
    <row r="13" spans="1:7" x14ac:dyDescent="0.35">
      <c r="A13" s="39" t="s">
        <v>252</v>
      </c>
      <c r="B13" s="23">
        <f>'Petroleum and Biofuel Data'!C24</f>
        <v>37993</v>
      </c>
      <c r="C13" s="19">
        <f>'Petroleum and Biofuel Data'!E24</f>
        <v>13883</v>
      </c>
      <c r="D13" s="19">
        <f>'Petroleum and Biofuel Data'!J24</f>
        <v>2228</v>
      </c>
      <c r="E13" s="23">
        <f t="shared" si="1"/>
        <v>49648</v>
      </c>
      <c r="F13" s="3" t="s">
        <v>240</v>
      </c>
    </row>
    <row r="14" spans="1:7" x14ac:dyDescent="0.35">
      <c r="A14" s="39" t="s">
        <v>241</v>
      </c>
      <c r="B14" s="23">
        <f>SUM('Petroleum and Biofuel Data'!D36:D37)</f>
        <v>623914</v>
      </c>
      <c r="C14" s="19">
        <f>SUM('Petroleum and Biofuel Data'!E36:E37)</f>
        <v>59702</v>
      </c>
      <c r="D14" s="19">
        <f>SUM('Petroleum and Biofuel Data'!J36:J37)</f>
        <v>69428</v>
      </c>
      <c r="E14" s="23">
        <f t="shared" si="1"/>
        <v>614188</v>
      </c>
      <c r="F14" s="3" t="s">
        <v>240</v>
      </c>
    </row>
    <row r="15" spans="1:7" x14ac:dyDescent="0.35">
      <c r="A15" s="40" t="s">
        <v>293</v>
      </c>
      <c r="B15" s="41"/>
      <c r="C15" s="41"/>
      <c r="D15" s="41"/>
      <c r="E15" s="41"/>
      <c r="F15" s="42"/>
    </row>
    <row r="16" spans="1:7" x14ac:dyDescent="0.35">
      <c r="A16" s="40" t="s">
        <v>254</v>
      </c>
      <c r="B16" s="41"/>
      <c r="C16" s="41"/>
      <c r="D16" s="41"/>
      <c r="E16" s="41"/>
      <c r="F16" s="42"/>
    </row>
    <row r="17" spans="1:10" x14ac:dyDescent="0.35">
      <c r="A17" s="39" t="s">
        <v>255</v>
      </c>
      <c r="B17" s="25">
        <f>'Uranium, Coal, MSW, Hydrogen'!B14</f>
        <v>69.75</v>
      </c>
      <c r="C17" s="19">
        <f>'Uranium, Coal, MSW, Hydrogen'!C14</f>
        <v>0</v>
      </c>
      <c r="D17" s="19">
        <f>'Uranium, Coal, MSW, Hydrogen'!D14</f>
        <v>0</v>
      </c>
      <c r="E17" s="25">
        <f t="shared" ref="E17:E22" si="2">B17+C17-D17</f>
        <v>69.75</v>
      </c>
      <c r="F17" t="s">
        <v>231</v>
      </c>
    </row>
    <row r="18" spans="1:10" x14ac:dyDescent="0.35">
      <c r="A18" s="39" t="s">
        <v>242</v>
      </c>
      <c r="B18" s="23">
        <f>'Petroleum and Biofuel Data'!B5</f>
        <v>3413376</v>
      </c>
      <c r="C18" s="19">
        <f>'Petroleum and Biofuel Data'!E5</f>
        <v>2908670</v>
      </c>
      <c r="D18" s="19">
        <f>'Petroleum and Biofuel Data'!J5</f>
        <v>422518</v>
      </c>
      <c r="E18" s="23">
        <f t="shared" si="2"/>
        <v>5899528</v>
      </c>
      <c r="F18" s="3" t="s">
        <v>240</v>
      </c>
    </row>
    <row r="19" spans="1:10" x14ac:dyDescent="0.35">
      <c r="A19" s="39" t="s">
        <v>256</v>
      </c>
      <c r="B19" s="23">
        <f>'Petroleum and Biofuel Data'!D42</f>
        <v>155851</v>
      </c>
      <c r="C19" s="19">
        <f>'Petroleum and Biofuel Data'!E42</f>
        <v>69015</v>
      </c>
      <c r="D19" s="19">
        <f>'Petroleum and Biofuel Data'!J42</f>
        <v>112240</v>
      </c>
      <c r="E19" s="23">
        <f t="shared" si="2"/>
        <v>112626</v>
      </c>
      <c r="F19" s="3" t="s">
        <v>240</v>
      </c>
    </row>
    <row r="20" spans="1:10" x14ac:dyDescent="0.35">
      <c r="A20" s="39" t="s">
        <v>243</v>
      </c>
      <c r="B20" s="23">
        <f>SUM('Petroleum and Biofuel Data'!B9:D11)</f>
        <v>820120</v>
      </c>
      <c r="C20" s="19">
        <f>SUM('Petroleum and Biofuel Data'!E9:E11)</f>
        <v>57845</v>
      </c>
      <c r="D20" s="19">
        <f>SUM('Petroleum and Biofuel Data'!J9:J11)</f>
        <v>384433</v>
      </c>
      <c r="E20" s="23">
        <f t="shared" si="2"/>
        <v>493532</v>
      </c>
      <c r="F20" s="3" t="s">
        <v>240</v>
      </c>
    </row>
    <row r="21" spans="1:10" x14ac:dyDescent="0.35">
      <c r="A21" s="39" t="s">
        <v>257</v>
      </c>
      <c r="B21" s="19">
        <f>'Uranium, Coal, MSW, Hydrogen'!A18</f>
        <v>262.39999999999998</v>
      </c>
      <c r="C21" s="19">
        <v>0</v>
      </c>
      <c r="D21" s="19">
        <v>0</v>
      </c>
      <c r="E21" s="23">
        <f t="shared" si="2"/>
        <v>262.39999999999998</v>
      </c>
      <c r="F21" s="3" t="s">
        <v>231</v>
      </c>
      <c r="I21" s="230"/>
    </row>
    <row r="22" spans="1:10" x14ac:dyDescent="0.35">
      <c r="A22" s="39" t="s">
        <v>258</v>
      </c>
      <c r="B22" s="19">
        <f>'Uranium, Coal, MSW, Hydrogen'!A35</f>
        <v>10</v>
      </c>
      <c r="C22" s="19">
        <v>0</v>
      </c>
      <c r="D22" s="19">
        <v>0</v>
      </c>
      <c r="E22" s="23">
        <f t="shared" si="2"/>
        <v>10</v>
      </c>
      <c r="F22" s="3" t="s">
        <v>284</v>
      </c>
    </row>
    <row r="24" spans="1:10" x14ac:dyDescent="0.35">
      <c r="A24" s="223" t="s">
        <v>581</v>
      </c>
      <c r="B24" s="224"/>
      <c r="C24" s="224"/>
      <c r="D24" s="224"/>
      <c r="E24" s="224"/>
      <c r="F24" s="225"/>
    </row>
    <row r="25" spans="1:10" x14ac:dyDescent="0.35">
      <c r="A25" s="44" t="s">
        <v>232</v>
      </c>
      <c r="B25" s="45" t="s">
        <v>127</v>
      </c>
      <c r="C25" s="45" t="s">
        <v>38</v>
      </c>
      <c r="D25" s="45" t="s">
        <v>43</v>
      </c>
      <c r="E25" s="46" t="s">
        <v>233</v>
      </c>
      <c r="F25" s="47" t="s">
        <v>113</v>
      </c>
      <c r="H25" s="231" t="s">
        <v>595</v>
      </c>
      <c r="I25" s="7"/>
      <c r="J25" s="7"/>
    </row>
    <row r="26" spans="1:10" x14ac:dyDescent="0.35">
      <c r="A26" s="43" t="s">
        <v>244</v>
      </c>
      <c r="B26" s="41"/>
      <c r="C26" s="41"/>
      <c r="D26" s="41"/>
      <c r="E26" s="41"/>
      <c r="F26" s="42"/>
    </row>
    <row r="27" spans="1:10" x14ac:dyDescent="0.35">
      <c r="A27" s="39" t="s">
        <v>245</v>
      </c>
      <c r="B27" s="226">
        <f>B3*$H27</f>
        <v>1.372785698375E+16</v>
      </c>
      <c r="C27" s="226">
        <f>C3*$H27</f>
        <v>116791410000000</v>
      </c>
      <c r="D27" s="226">
        <f t="shared" ref="D27:E27" si="3">D3*$H27</f>
        <v>1888127795000000</v>
      </c>
      <c r="E27" s="226">
        <f t="shared" si="3"/>
        <v>1.195652059875E+16</v>
      </c>
      <c r="F27" t="s">
        <v>578</v>
      </c>
      <c r="H27">
        <f>'AEO21 Table 71'!$C66*10^12</f>
        <v>19465235000000</v>
      </c>
      <c r="I27" t="s">
        <v>594</v>
      </c>
      <c r="J27" t="s">
        <v>231</v>
      </c>
    </row>
    <row r="28" spans="1:10" x14ac:dyDescent="0.35">
      <c r="A28" s="39" t="s">
        <v>235</v>
      </c>
      <c r="B28" s="226">
        <f t="shared" ref="B28:E29" si="4">B4*$H28</f>
        <v>3.5698853E+16</v>
      </c>
      <c r="C28" s="226">
        <f t="shared" si="4"/>
        <v>2791070000000000</v>
      </c>
      <c r="D28" s="226">
        <f t="shared" si="4"/>
        <v>4483330999999999.5</v>
      </c>
      <c r="E28" s="226">
        <f t="shared" si="4"/>
        <v>3.4006591999999996E+16</v>
      </c>
      <c r="F28" t="s">
        <v>578</v>
      </c>
      <c r="H28">
        <f>10^15</f>
        <v>1000000000000000</v>
      </c>
      <c r="I28" t="s">
        <v>594</v>
      </c>
      <c r="J28" s="3" t="s">
        <v>596</v>
      </c>
    </row>
    <row r="29" spans="1:10" x14ac:dyDescent="0.35">
      <c r="A29" s="39" t="s">
        <v>237</v>
      </c>
      <c r="B29" s="226">
        <f t="shared" si="4"/>
        <v>540000000000000</v>
      </c>
      <c r="C29" s="226">
        <f t="shared" si="4"/>
        <v>7200000000000000</v>
      </c>
      <c r="D29" s="226">
        <f t="shared" si="4"/>
        <v>0</v>
      </c>
      <c r="E29" s="226">
        <f t="shared" si="4"/>
        <v>7740000000000000</v>
      </c>
      <c r="F29" t="s">
        <v>578</v>
      </c>
      <c r="H29">
        <f>10^6*1.8*10^8</f>
        <v>180000000000000</v>
      </c>
      <c r="I29" t="s">
        <v>594</v>
      </c>
      <c r="J29" s="3" t="s">
        <v>230</v>
      </c>
    </row>
    <row r="30" spans="1:10" x14ac:dyDescent="0.35">
      <c r="A30" s="40" t="s">
        <v>247</v>
      </c>
      <c r="B30" s="227"/>
      <c r="C30" s="227"/>
      <c r="D30" s="227"/>
      <c r="E30" s="227"/>
      <c r="F30" s="42"/>
    </row>
    <row r="31" spans="1:10" x14ac:dyDescent="0.35">
      <c r="A31" s="40" t="s">
        <v>248</v>
      </c>
      <c r="B31" s="227"/>
      <c r="C31" s="227"/>
      <c r="D31" s="227"/>
      <c r="E31" s="227"/>
      <c r="F31" s="42"/>
    </row>
    <row r="32" spans="1:10" x14ac:dyDescent="0.35">
      <c r="A32" s="40" t="s">
        <v>249</v>
      </c>
      <c r="B32" s="227"/>
      <c r="C32" s="227"/>
      <c r="D32" s="227"/>
      <c r="E32" s="227"/>
      <c r="F32" s="42"/>
    </row>
    <row r="33" spans="1:10" x14ac:dyDescent="0.35">
      <c r="A33" s="39" t="s">
        <v>238</v>
      </c>
      <c r="B33" s="226">
        <f>B9*$H33</f>
        <v>166043036334000</v>
      </c>
      <c r="C33" s="226">
        <f t="shared" ref="C33:E33" si="5">C9*$H33</f>
        <v>5522103312930.1787</v>
      </c>
      <c r="D33" s="226">
        <f t="shared" si="5"/>
        <v>124444981024000</v>
      </c>
      <c r="E33" s="226">
        <f t="shared" si="5"/>
        <v>47120158622930.172</v>
      </c>
      <c r="F33" t="s">
        <v>578</v>
      </c>
      <c r="H33" s="229">
        <f>'GREET1 Fuel_Specs'!$D$81</f>
        <v>17906000</v>
      </c>
      <c r="I33" t="s">
        <v>594</v>
      </c>
      <c r="J33" s="3" t="s">
        <v>552</v>
      </c>
    </row>
    <row r="34" spans="1:10" x14ac:dyDescent="0.35">
      <c r="A34" s="39" t="s">
        <v>239</v>
      </c>
      <c r="B34" s="226">
        <f t="shared" ref="B34:E38" si="6">B10*$H34</f>
        <v>1.8365288407359E+16</v>
      </c>
      <c r="C34" s="226">
        <f t="shared" si="6"/>
        <v>59545742184000</v>
      </c>
      <c r="D34" s="226">
        <f t="shared" si="6"/>
        <v>1381937220783000</v>
      </c>
      <c r="E34" s="226">
        <f t="shared" si="6"/>
        <v>1.704289692876E+16</v>
      </c>
      <c r="F34" t="s">
        <v>578</v>
      </c>
      <c r="H34">
        <f>'AEO21 Table 71'!$C32*10^9</f>
        <v>5053101000</v>
      </c>
      <c r="I34" t="s">
        <v>594</v>
      </c>
      <c r="J34" s="3" t="s">
        <v>240</v>
      </c>
    </row>
    <row r="35" spans="1:10" x14ac:dyDescent="0.35">
      <c r="A35" s="39" t="s">
        <v>250</v>
      </c>
      <c r="B35" s="226">
        <f t="shared" si="6"/>
        <v>1.0682345175E+16</v>
      </c>
      <c r="C35" s="226">
        <f t="shared" si="6"/>
        <v>320229375000000</v>
      </c>
      <c r="D35" s="226">
        <f t="shared" si="6"/>
        <v>2936702875000000</v>
      </c>
      <c r="E35" s="226">
        <f t="shared" si="6"/>
        <v>8065871675000000</v>
      </c>
      <c r="F35" t="s">
        <v>578</v>
      </c>
      <c r="H35">
        <f>'AEO21 Table 71'!$C19*10^9</f>
        <v>5825000000</v>
      </c>
      <c r="I35" t="s">
        <v>594</v>
      </c>
      <c r="J35" s="3" t="s">
        <v>240</v>
      </c>
    </row>
    <row r="36" spans="1:10" x14ac:dyDescent="0.35">
      <c r="A36" s="39" t="s">
        <v>251</v>
      </c>
      <c r="B36" s="226">
        <f t="shared" si="6"/>
        <v>1515620096655000</v>
      </c>
      <c r="C36" s="226">
        <f t="shared" si="6"/>
        <v>7285809312000</v>
      </c>
      <c r="D36" s="226">
        <f t="shared" si="6"/>
        <v>132183114996000</v>
      </c>
      <c r="E36" s="226">
        <f t="shared" si="6"/>
        <v>1390722790971000</v>
      </c>
      <c r="F36" t="s">
        <v>578</v>
      </c>
      <c r="H36">
        <f>'AEO21 Table 71'!$C29*10^9</f>
        <v>3994413000</v>
      </c>
      <c r="I36" t="s">
        <v>594</v>
      </c>
      <c r="J36" s="3" t="s">
        <v>240</v>
      </c>
    </row>
    <row r="37" spans="1:10" x14ac:dyDescent="0.35">
      <c r="A37" s="39" t="s">
        <v>252</v>
      </c>
      <c r="B37" s="226">
        <f t="shared" si="6"/>
        <v>203604487000000</v>
      </c>
      <c r="C37" s="226">
        <f t="shared" si="6"/>
        <v>74398997000000</v>
      </c>
      <c r="D37" s="226">
        <f t="shared" si="6"/>
        <v>11939852000000</v>
      </c>
      <c r="E37" s="226">
        <f t="shared" si="6"/>
        <v>266063632000000</v>
      </c>
      <c r="F37" t="s">
        <v>578</v>
      </c>
      <c r="H37">
        <f>'AEO21 Table 71'!$C18*10^9</f>
        <v>5359000000</v>
      </c>
      <c r="I37" t="s">
        <v>594</v>
      </c>
      <c r="J37" s="3" t="s">
        <v>240</v>
      </c>
    </row>
    <row r="38" spans="1:10" x14ac:dyDescent="0.35">
      <c r="A38" s="39" t="s">
        <v>241</v>
      </c>
      <c r="B38" s="226">
        <f t="shared" si="6"/>
        <v>3537592380000000</v>
      </c>
      <c r="C38" s="226">
        <f t="shared" si="6"/>
        <v>338510340000000</v>
      </c>
      <c r="D38" s="226">
        <f t="shared" si="6"/>
        <v>393656760000000</v>
      </c>
      <c r="E38" s="226">
        <f t="shared" si="6"/>
        <v>3482445960000000</v>
      </c>
      <c r="F38" t="s">
        <v>578</v>
      </c>
      <c r="H38">
        <f>'AEO21 Table 71'!$C30*10^9</f>
        <v>5670000000</v>
      </c>
      <c r="I38" t="s">
        <v>594</v>
      </c>
      <c r="J38" s="3" t="s">
        <v>240</v>
      </c>
    </row>
    <row r="39" spans="1:10" x14ac:dyDescent="0.35">
      <c r="A39" s="40" t="s">
        <v>293</v>
      </c>
      <c r="B39" s="227"/>
      <c r="C39" s="227"/>
      <c r="D39" s="227"/>
      <c r="E39" s="227"/>
      <c r="F39" s="42"/>
    </row>
    <row r="40" spans="1:10" x14ac:dyDescent="0.35">
      <c r="A40" s="40" t="s">
        <v>254</v>
      </c>
      <c r="B40" s="227"/>
      <c r="C40" s="227"/>
      <c r="D40" s="227"/>
      <c r="E40" s="227"/>
      <c r="F40" s="42"/>
    </row>
    <row r="41" spans="1:10" x14ac:dyDescent="0.35">
      <c r="A41" s="39" t="s">
        <v>255</v>
      </c>
      <c r="B41" s="226">
        <f t="shared" ref="B41:E42" si="7">B17*$H41</f>
        <v>906213062527442.13</v>
      </c>
      <c r="C41" s="226">
        <f t="shared" si="7"/>
        <v>0</v>
      </c>
      <c r="D41" s="226">
        <f t="shared" si="7"/>
        <v>0</v>
      </c>
      <c r="E41" s="226">
        <f t="shared" si="7"/>
        <v>906213062527442.13</v>
      </c>
      <c r="F41" t="s">
        <v>578</v>
      </c>
      <c r="H41">
        <f>'GREET1 Fuel_Specs'!$D$69*10^6</f>
        <v>12992301971719.6</v>
      </c>
      <c r="I41" t="s">
        <v>594</v>
      </c>
      <c r="J41" t="s">
        <v>231</v>
      </c>
    </row>
    <row r="42" spans="1:10" x14ac:dyDescent="0.35">
      <c r="A42" s="39" t="s">
        <v>242</v>
      </c>
      <c r="B42" s="226">
        <f t="shared" si="7"/>
        <v>1.9460537227008E+16</v>
      </c>
      <c r="C42" s="226">
        <f t="shared" si="7"/>
        <v>1.658307810686E+16</v>
      </c>
      <c r="D42" s="226">
        <f t="shared" si="7"/>
        <v>2408884127644000</v>
      </c>
      <c r="E42" s="226">
        <f t="shared" si="7"/>
        <v>3.3634731206224E+16</v>
      </c>
      <c r="F42" t="s">
        <v>578</v>
      </c>
      <c r="H42">
        <f>'AEO21 Table 71'!$C48*10^9</f>
        <v>5701258000</v>
      </c>
      <c r="I42" t="s">
        <v>594</v>
      </c>
      <c r="J42" s="3" t="s">
        <v>240</v>
      </c>
    </row>
    <row r="43" spans="1:10" x14ac:dyDescent="0.35">
      <c r="A43" s="39" t="s">
        <v>256</v>
      </c>
      <c r="B43" s="226">
        <f t="shared" ref="B43:E43" si="8">B19*$H43</f>
        <v>979835237000000</v>
      </c>
      <c r="C43" s="226">
        <f t="shared" si="8"/>
        <v>433897305000000</v>
      </c>
      <c r="D43" s="226">
        <f t="shared" si="8"/>
        <v>705652880000000</v>
      </c>
      <c r="E43" s="226">
        <f t="shared" si="8"/>
        <v>708079662000000</v>
      </c>
      <c r="F43" t="s">
        <v>578</v>
      </c>
      <c r="H43">
        <f>'AEO21 Table 71'!$C41*10^9</f>
        <v>6287000000</v>
      </c>
      <c r="I43" t="s">
        <v>594</v>
      </c>
      <c r="J43" s="3" t="s">
        <v>240</v>
      </c>
    </row>
    <row r="44" spans="1:10" x14ac:dyDescent="0.35">
      <c r="A44" s="39" t="s">
        <v>243</v>
      </c>
      <c r="B44" s="226">
        <f t="shared" ref="B44:E44" si="9">B20*$H44</f>
        <v>3148621106400000</v>
      </c>
      <c r="C44" s="226">
        <f t="shared" si="9"/>
        <v>222079680900000</v>
      </c>
      <c r="D44" s="226">
        <f t="shared" si="9"/>
        <v>1475922862260000</v>
      </c>
      <c r="E44" s="226">
        <f t="shared" si="9"/>
        <v>1894777925040000</v>
      </c>
      <c r="F44" t="s">
        <v>578</v>
      </c>
      <c r="H44">
        <f>'GREET1 Fuel_Specs'!$D$36*10^3*42</f>
        <v>3839220000</v>
      </c>
      <c r="I44" t="s">
        <v>594</v>
      </c>
      <c r="J44" s="3" t="s">
        <v>240</v>
      </c>
    </row>
    <row r="45" spans="1:10" x14ac:dyDescent="0.35">
      <c r="A45" s="39" t="s">
        <v>257</v>
      </c>
      <c r="B45" s="226">
        <f t="shared" ref="B45:E45" si="10">B21*$H45</f>
        <v>3564295858911020.5</v>
      </c>
      <c r="C45" s="226">
        <f t="shared" si="10"/>
        <v>0</v>
      </c>
      <c r="D45" s="226">
        <f t="shared" si="10"/>
        <v>0</v>
      </c>
      <c r="E45" s="226">
        <f t="shared" si="10"/>
        <v>3564295858911020.5</v>
      </c>
      <c r="F45" t="s">
        <v>578</v>
      </c>
      <c r="H45">
        <f>'GREET1 Fuel_Specs'!$D$90*10^6</f>
        <v>13583444584264.561</v>
      </c>
      <c r="I45" t="s">
        <v>594</v>
      </c>
      <c r="J45" t="s">
        <v>231</v>
      </c>
    </row>
    <row r="46" spans="1:10" x14ac:dyDescent="0.35">
      <c r="A46" s="39" t="s">
        <v>258</v>
      </c>
      <c r="B46" s="226">
        <f t="shared" ref="B46:E46" si="11">B22*$H46</f>
        <v>8746500000000000</v>
      </c>
      <c r="C46" s="226">
        <f t="shared" si="11"/>
        <v>0</v>
      </c>
      <c r="D46" s="226">
        <f t="shared" si="11"/>
        <v>0</v>
      </c>
      <c r="E46" s="226">
        <f t="shared" si="11"/>
        <v>8746500000000000</v>
      </c>
      <c r="F46" t="s">
        <v>578</v>
      </c>
      <c r="H46">
        <f>'GREET1 Fuel_Specs'!$D$62*'GREET1 Fuel_Specs'!$E$62*10^12</f>
        <v>874650000000000</v>
      </c>
      <c r="I46" t="s">
        <v>594</v>
      </c>
      <c r="J46" s="3"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Petroleum and Biofuel Data</vt:lpstr>
      <vt:lpstr>Biomass Data</vt:lpstr>
      <vt:lpstr>Uranium, Coal, MSW, Hydrogen</vt:lpstr>
      <vt:lpstr>AEO20 Table 1</vt:lpstr>
      <vt:lpstr>AEO22 Table 1</vt:lpstr>
      <vt:lpstr>AEO21 Table 71</vt:lpstr>
      <vt:lpstr>GREET1 Fuel_Specs</vt:lpstr>
      <vt:lpstr>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2019-07-26T21:45:06Z</dcterms:created>
  <dcterms:modified xsi:type="dcterms:W3CDTF">2022-05-09T21:08:27Z</dcterms:modified>
</cp:coreProperties>
</file>